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omments5.xml" ContentType="application/vnd.openxmlformats-officedocument.spreadsheetml.comments+xml"/>
  <Override PartName="/xl/charts/chart4.xml" ContentType="application/vnd.openxmlformats-officedocument.drawingml.chart+xml"/>
  <Override PartName="/xl/drawings/drawing5.xml" ContentType="application/vnd.openxmlformats-officedocument.drawing+xml"/>
  <Override PartName="/xl/comments6.xml" ContentType="application/vnd.openxmlformats-officedocument.spreadsheetml.comments+xml"/>
  <Override PartName="/xl/charts/chart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mattr\Desktop\Real Estate Investing\"/>
    </mc:Choice>
  </mc:AlternateContent>
  <xr:revisionPtr revIDLastSave="0" documentId="13_ncr:1_{AC0F3CA5-1E81-4CDF-84E5-80265F088D75}" xr6:coauthVersionLast="47" xr6:coauthVersionMax="47" xr10:uidLastSave="{00000000-0000-0000-0000-000000000000}"/>
  <bookViews>
    <workbookView xWindow="-108" yWindow="-108" windowWidth="23256" windowHeight="12456" tabRatio="852" firstSheet="1" activeTab="3" xr2:uid="{00000000-000D-0000-FFFF-FFFF00000000}"/>
  </bookViews>
  <sheets>
    <sheet name="Calculators" sheetId="4" state="hidden" r:id="rId1"/>
    <sheet name="STR Calculator" sheetId="5" r:id="rId2"/>
    <sheet name="Interest Rate Comparison" sheetId="6" state="hidden" r:id="rId3"/>
    <sheet name="STR 10 Year" sheetId="10" r:id="rId4"/>
    <sheet name="STR 7yr IRR Financing" sheetId="11" r:id="rId5"/>
    <sheet name="Amoritization Scenario 10% DP" sheetId="7" r:id="rId6"/>
    <sheet name="Amoritization Scenario 15% DP" sheetId="8" r:id="rId7"/>
    <sheet name="Amoritization Scenario 20% DP" sheetId="9" r:id="rId8"/>
  </sheets>
  <definedNames>
    <definedName name="If" localSheetId="3">#REF!</definedName>
    <definedName name="I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EQzMbsSyhEDar8xT8tMeQgircnNrcVmfX+3nBtQ1Fk="/>
    </ext>
  </extLst>
</workbook>
</file>

<file path=xl/calcChain.xml><?xml version="1.0" encoding="utf-8"?>
<calcChain xmlns="http://schemas.openxmlformats.org/spreadsheetml/2006/main">
  <c r="N28" i="5" l="1"/>
  <c r="O28" i="5" s="1"/>
  <c r="N27" i="5"/>
  <c r="O27" i="5" s="1"/>
  <c r="N26" i="5"/>
  <c r="O26" i="5" s="1"/>
  <c r="N25" i="5"/>
  <c r="O25" i="5" s="1"/>
  <c r="N24" i="5"/>
  <c r="N23" i="5"/>
  <c r="O23" i="5" s="1"/>
  <c r="N22" i="5"/>
  <c r="O22" i="5" s="1"/>
  <c r="N21" i="5"/>
  <c r="O21" i="5" s="1"/>
  <c r="N20" i="5"/>
  <c r="O20" i="5" s="1"/>
  <c r="N19" i="5"/>
  <c r="O19" i="5" s="1"/>
  <c r="N18" i="5"/>
  <c r="O18" i="5" s="1"/>
  <c r="O24" i="5"/>
  <c r="I17" i="5"/>
  <c r="C35" i="5"/>
  <c r="D23" i="10"/>
  <c r="E23" i="10"/>
  <c r="F23" i="10"/>
  <c r="G23" i="10"/>
  <c r="H23" i="10"/>
  <c r="I23" i="10"/>
  <c r="J23" i="10"/>
  <c r="K23" i="10"/>
  <c r="C23" i="10"/>
  <c r="N30" i="5" l="1"/>
  <c r="O30" i="5"/>
  <c r="I8" i="5"/>
  <c r="C29" i="5"/>
  <c r="J22" i="10" s="1"/>
  <c r="C30" i="11"/>
  <c r="D30" i="11"/>
  <c r="E30" i="11"/>
  <c r="F30" i="11"/>
  <c r="G30" i="11"/>
  <c r="H30" i="11"/>
  <c r="B23" i="5"/>
  <c r="F28" i="11" l="1"/>
  <c r="G28" i="11"/>
  <c r="E28" i="11"/>
  <c r="C28" i="11"/>
  <c r="I22" i="10"/>
  <c r="D28" i="11"/>
  <c r="H22" i="10"/>
  <c r="G22" i="10"/>
  <c r="F22" i="10"/>
  <c r="E22" i="10"/>
  <c r="D22" i="10"/>
  <c r="B28" i="11"/>
  <c r="K22" i="10"/>
  <c r="C22" i="10"/>
  <c r="B22" i="10"/>
  <c r="H28" i="11"/>
  <c r="A1" i="11"/>
  <c r="B44" i="10"/>
  <c r="M11" i="5"/>
  <c r="N18" i="4"/>
  <c r="I13" i="4"/>
  <c r="I12" i="4"/>
  <c r="I11" i="4"/>
  <c r="C19" i="4"/>
  <c r="C18" i="4"/>
  <c r="C17" i="4"/>
  <c r="C16" i="4"/>
  <c r="C5" i="4"/>
  <c r="B48" i="11"/>
  <c r="B45" i="10"/>
  <c r="H9" i="11"/>
  <c r="C9" i="11"/>
  <c r="D9" i="11"/>
  <c r="E9" i="11"/>
  <c r="F9" i="11"/>
  <c r="G9" i="11"/>
  <c r="B9" i="11"/>
  <c r="B27" i="5"/>
  <c r="C27" i="5" s="1"/>
  <c r="A41" i="10"/>
  <c r="K43" i="10"/>
  <c r="J43" i="10"/>
  <c r="I43" i="10"/>
  <c r="H43" i="10"/>
  <c r="G43" i="10"/>
  <c r="F43" i="10"/>
  <c r="E43" i="10"/>
  <c r="D43" i="10"/>
  <c r="C43" i="10"/>
  <c r="A6" i="10"/>
  <c r="K5" i="10"/>
  <c r="J5" i="10"/>
  <c r="I5" i="10"/>
  <c r="H5" i="10"/>
  <c r="G5" i="10"/>
  <c r="F5" i="10"/>
  <c r="E5" i="10"/>
  <c r="D5" i="10"/>
  <c r="C5" i="10"/>
  <c r="AW348" i="9"/>
  <c r="AW349" i="9" s="1"/>
  <c r="AW350" i="9" s="1"/>
  <c r="AW351" i="9" s="1"/>
  <c r="AW352" i="9" s="1"/>
  <c r="AW353" i="9" s="1"/>
  <c r="AW354" i="9" s="1"/>
  <c r="AW355" i="9" s="1"/>
  <c r="AW356" i="9" s="1"/>
  <c r="AW357" i="9" s="1"/>
  <c r="AW358" i="9" s="1"/>
  <c r="AW359" i="9" s="1"/>
  <c r="AW360" i="9" s="1"/>
  <c r="AW361" i="9" s="1"/>
  <c r="AW362" i="9" s="1"/>
  <c r="AW363" i="9" s="1"/>
  <c r="AW364" i="9" s="1"/>
  <c r="AW365" i="9" s="1"/>
  <c r="AJ348" i="9"/>
  <c r="AJ349" i="9" s="1"/>
  <c r="AJ350" i="9" s="1"/>
  <c r="AJ351" i="9" s="1"/>
  <c r="AJ352" i="9" s="1"/>
  <c r="AJ353" i="9" s="1"/>
  <c r="AJ354" i="9" s="1"/>
  <c r="AJ355" i="9" s="1"/>
  <c r="AJ356" i="9" s="1"/>
  <c r="AJ357" i="9" s="1"/>
  <c r="AJ358" i="9" s="1"/>
  <c r="AJ359" i="9" s="1"/>
  <c r="AJ360" i="9" s="1"/>
  <c r="AJ361" i="9" s="1"/>
  <c r="AJ362" i="9" s="1"/>
  <c r="AJ363" i="9" s="1"/>
  <c r="AJ364" i="9" s="1"/>
  <c r="AJ365" i="9" s="1"/>
  <c r="AJ346" i="9"/>
  <c r="AJ347" i="9" s="1"/>
  <c r="BJ344" i="9"/>
  <c r="BJ345" i="9" s="1"/>
  <c r="BJ346" i="9" s="1"/>
  <c r="BJ347" i="9" s="1"/>
  <c r="BJ348" i="9" s="1"/>
  <c r="BJ349" i="9" s="1"/>
  <c r="BJ350" i="9" s="1"/>
  <c r="BJ351" i="9" s="1"/>
  <c r="BJ352" i="9" s="1"/>
  <c r="BJ353" i="9" s="1"/>
  <c r="BJ354" i="9" s="1"/>
  <c r="BJ355" i="9" s="1"/>
  <c r="BJ356" i="9" s="1"/>
  <c r="BJ357" i="9" s="1"/>
  <c r="BJ358" i="9" s="1"/>
  <c r="BJ359" i="9" s="1"/>
  <c r="BJ360" i="9" s="1"/>
  <c r="BJ361" i="9" s="1"/>
  <c r="BJ362" i="9" s="1"/>
  <c r="BJ363" i="9" s="1"/>
  <c r="BJ364" i="9" s="1"/>
  <c r="BJ365" i="9" s="1"/>
  <c r="AJ344" i="9"/>
  <c r="AJ345" i="9" s="1"/>
  <c r="BJ342" i="9"/>
  <c r="BJ343" i="9" s="1"/>
  <c r="AW342" i="9"/>
  <c r="AW343" i="9" s="1"/>
  <c r="AW344" i="9" s="1"/>
  <c r="AW345" i="9" s="1"/>
  <c r="AW346" i="9" s="1"/>
  <c r="AW347" i="9" s="1"/>
  <c r="BW341" i="9"/>
  <c r="BW342" i="9" s="1"/>
  <c r="BW343" i="9" s="1"/>
  <c r="BW344" i="9" s="1"/>
  <c r="BW345" i="9" s="1"/>
  <c r="BW346" i="9" s="1"/>
  <c r="BW347" i="9" s="1"/>
  <c r="BW348" i="9" s="1"/>
  <c r="BW349" i="9" s="1"/>
  <c r="BW350" i="9" s="1"/>
  <c r="BW351" i="9" s="1"/>
  <c r="BW352" i="9" s="1"/>
  <c r="BW353" i="9" s="1"/>
  <c r="BW354" i="9" s="1"/>
  <c r="BW355" i="9" s="1"/>
  <c r="BW356" i="9" s="1"/>
  <c r="BW357" i="9" s="1"/>
  <c r="BW358" i="9" s="1"/>
  <c r="BW359" i="9" s="1"/>
  <c r="BW360" i="9" s="1"/>
  <c r="BW361" i="9" s="1"/>
  <c r="BW362" i="9" s="1"/>
  <c r="BW363" i="9" s="1"/>
  <c r="BW364" i="9" s="1"/>
  <c r="BW365" i="9" s="1"/>
  <c r="BJ341" i="9"/>
  <c r="AW341" i="9"/>
  <c r="AJ341" i="9"/>
  <c r="AJ342" i="9" s="1"/>
  <c r="AJ343" i="9" s="1"/>
  <c r="W341" i="9"/>
  <c r="W342" i="9" s="1"/>
  <c r="W343" i="9" s="1"/>
  <c r="W344" i="9" s="1"/>
  <c r="W345" i="9" s="1"/>
  <c r="W346" i="9" s="1"/>
  <c r="W347" i="9" s="1"/>
  <c r="W348" i="9" s="1"/>
  <c r="W349" i="9" s="1"/>
  <c r="W350" i="9" s="1"/>
  <c r="W351" i="9" s="1"/>
  <c r="W352" i="9" s="1"/>
  <c r="W353" i="9" s="1"/>
  <c r="W354" i="9" s="1"/>
  <c r="W355" i="9" s="1"/>
  <c r="W356" i="9" s="1"/>
  <c r="W357" i="9" s="1"/>
  <c r="W358" i="9" s="1"/>
  <c r="W359" i="9" s="1"/>
  <c r="W360" i="9" s="1"/>
  <c r="W361" i="9" s="1"/>
  <c r="W362" i="9" s="1"/>
  <c r="W363" i="9" s="1"/>
  <c r="W364" i="9" s="1"/>
  <c r="W365" i="9" s="1"/>
  <c r="J341" i="9"/>
  <c r="J342" i="9" s="1"/>
  <c r="J343" i="9" s="1"/>
  <c r="J344" i="9" s="1"/>
  <c r="J345" i="9" s="1"/>
  <c r="J346" i="9" s="1"/>
  <c r="J347" i="9" s="1"/>
  <c r="J348" i="9" s="1"/>
  <c r="J349" i="9" s="1"/>
  <c r="J350" i="9" s="1"/>
  <c r="J351" i="9" s="1"/>
  <c r="J352" i="9" s="1"/>
  <c r="J353" i="9" s="1"/>
  <c r="J354" i="9" s="1"/>
  <c r="J355" i="9" s="1"/>
  <c r="J356" i="9" s="1"/>
  <c r="J357" i="9" s="1"/>
  <c r="J358" i="9" s="1"/>
  <c r="J359" i="9" s="1"/>
  <c r="J360" i="9" s="1"/>
  <c r="J361" i="9" s="1"/>
  <c r="J362" i="9" s="1"/>
  <c r="J363" i="9" s="1"/>
  <c r="J364" i="9" s="1"/>
  <c r="J365" i="9" s="1"/>
  <c r="A10" i="9"/>
  <c r="B8" i="9"/>
  <c r="B3" i="9"/>
  <c r="C3" i="9" s="1"/>
  <c r="L2" i="9"/>
  <c r="K2" i="9" s="1"/>
  <c r="BX1" i="9"/>
  <c r="CA1" i="9" s="1"/>
  <c r="BK1" i="9"/>
  <c r="F8" i="9" s="1"/>
  <c r="AX1" i="9"/>
  <c r="E8" i="9" s="1"/>
  <c r="AK1" i="9"/>
  <c r="D8" i="9" s="1"/>
  <c r="AA1" i="9"/>
  <c r="X1" i="9"/>
  <c r="C8" i="9" s="1"/>
  <c r="N1" i="9"/>
  <c r="K1" i="9"/>
  <c r="AJ365" i="8"/>
  <c r="BW343" i="8"/>
  <c r="BW344" i="8" s="1"/>
  <c r="BW345" i="8" s="1"/>
  <c r="BW346" i="8" s="1"/>
  <c r="BW347" i="8" s="1"/>
  <c r="BW348" i="8" s="1"/>
  <c r="BW349" i="8" s="1"/>
  <c r="BW350" i="8" s="1"/>
  <c r="BW351" i="8" s="1"/>
  <c r="BW352" i="8" s="1"/>
  <c r="BW353" i="8" s="1"/>
  <c r="BW354" i="8" s="1"/>
  <c r="BW355" i="8" s="1"/>
  <c r="BW356" i="8" s="1"/>
  <c r="BW357" i="8" s="1"/>
  <c r="BW358" i="8" s="1"/>
  <c r="BW359" i="8" s="1"/>
  <c r="BW360" i="8" s="1"/>
  <c r="BW361" i="8" s="1"/>
  <c r="BW362" i="8" s="1"/>
  <c r="BW363" i="8" s="1"/>
  <c r="BW364" i="8" s="1"/>
  <c r="BW365" i="8" s="1"/>
  <c r="BJ343" i="8"/>
  <c r="BJ344" i="8" s="1"/>
  <c r="BJ345" i="8" s="1"/>
  <c r="BJ346" i="8" s="1"/>
  <c r="BJ347" i="8" s="1"/>
  <c r="BJ348" i="8" s="1"/>
  <c r="BJ349" i="8" s="1"/>
  <c r="BJ350" i="8" s="1"/>
  <c r="BJ351" i="8" s="1"/>
  <c r="BJ352" i="8" s="1"/>
  <c r="BJ353" i="8" s="1"/>
  <c r="BJ354" i="8" s="1"/>
  <c r="BJ355" i="8" s="1"/>
  <c r="BJ356" i="8" s="1"/>
  <c r="BJ357" i="8" s="1"/>
  <c r="BJ358" i="8" s="1"/>
  <c r="BJ359" i="8" s="1"/>
  <c r="BJ360" i="8" s="1"/>
  <c r="BJ361" i="8" s="1"/>
  <c r="BJ362" i="8" s="1"/>
  <c r="BJ363" i="8" s="1"/>
  <c r="BJ364" i="8" s="1"/>
  <c r="BJ365" i="8" s="1"/>
  <c r="J342" i="8"/>
  <c r="J343" i="8" s="1"/>
  <c r="J344" i="8" s="1"/>
  <c r="J345" i="8" s="1"/>
  <c r="J346" i="8" s="1"/>
  <c r="J347" i="8" s="1"/>
  <c r="J348" i="8" s="1"/>
  <c r="J349" i="8" s="1"/>
  <c r="J350" i="8" s="1"/>
  <c r="J351" i="8" s="1"/>
  <c r="J352" i="8" s="1"/>
  <c r="J353" i="8" s="1"/>
  <c r="J354" i="8" s="1"/>
  <c r="J355" i="8" s="1"/>
  <c r="J356" i="8" s="1"/>
  <c r="J357" i="8" s="1"/>
  <c r="J358" i="8" s="1"/>
  <c r="J359" i="8" s="1"/>
  <c r="J360" i="8" s="1"/>
  <c r="J361" i="8" s="1"/>
  <c r="J362" i="8" s="1"/>
  <c r="J363" i="8" s="1"/>
  <c r="J364" i="8" s="1"/>
  <c r="J365" i="8" s="1"/>
  <c r="BW341" i="8"/>
  <c r="BW342" i="8" s="1"/>
  <c r="BJ341" i="8"/>
  <c r="BJ342" i="8" s="1"/>
  <c r="AW341" i="8"/>
  <c r="AW342" i="8" s="1"/>
  <c r="AW343" i="8" s="1"/>
  <c r="AW344" i="8" s="1"/>
  <c r="AW345" i="8" s="1"/>
  <c r="AW346" i="8" s="1"/>
  <c r="AW347" i="8" s="1"/>
  <c r="AW348" i="8" s="1"/>
  <c r="AW349" i="8" s="1"/>
  <c r="AW350" i="8" s="1"/>
  <c r="AW351" i="8" s="1"/>
  <c r="AW352" i="8" s="1"/>
  <c r="AW353" i="8" s="1"/>
  <c r="AW354" i="8" s="1"/>
  <c r="AW355" i="8" s="1"/>
  <c r="AW356" i="8" s="1"/>
  <c r="AW357" i="8" s="1"/>
  <c r="AW358" i="8" s="1"/>
  <c r="AW359" i="8" s="1"/>
  <c r="AW360" i="8" s="1"/>
  <c r="AW361" i="8" s="1"/>
  <c r="AW362" i="8" s="1"/>
  <c r="AW363" i="8" s="1"/>
  <c r="AW364" i="8" s="1"/>
  <c r="AW365" i="8" s="1"/>
  <c r="AJ341" i="8"/>
  <c r="AJ342" i="8" s="1"/>
  <c r="AJ343" i="8" s="1"/>
  <c r="AJ344" i="8" s="1"/>
  <c r="AJ345" i="8" s="1"/>
  <c r="AJ346" i="8" s="1"/>
  <c r="AJ347" i="8" s="1"/>
  <c r="AJ348" i="8" s="1"/>
  <c r="AJ349" i="8" s="1"/>
  <c r="AJ350" i="8" s="1"/>
  <c r="AJ351" i="8" s="1"/>
  <c r="AJ352" i="8" s="1"/>
  <c r="AJ353" i="8" s="1"/>
  <c r="AJ354" i="8" s="1"/>
  <c r="AJ355" i="8" s="1"/>
  <c r="AJ356" i="8" s="1"/>
  <c r="AJ357" i="8" s="1"/>
  <c r="AJ358" i="8" s="1"/>
  <c r="AJ359" i="8" s="1"/>
  <c r="AJ360" i="8" s="1"/>
  <c r="AJ361" i="8" s="1"/>
  <c r="AJ362" i="8" s="1"/>
  <c r="AJ363" i="8" s="1"/>
  <c r="AJ364" i="8" s="1"/>
  <c r="W341" i="8"/>
  <c r="W342" i="8" s="1"/>
  <c r="W343" i="8" s="1"/>
  <c r="W344" i="8" s="1"/>
  <c r="W345" i="8" s="1"/>
  <c r="W346" i="8" s="1"/>
  <c r="W347" i="8" s="1"/>
  <c r="W348" i="8" s="1"/>
  <c r="W349" i="8" s="1"/>
  <c r="W350" i="8" s="1"/>
  <c r="W351" i="8" s="1"/>
  <c r="W352" i="8" s="1"/>
  <c r="W353" i="8" s="1"/>
  <c r="W354" i="8" s="1"/>
  <c r="W355" i="8" s="1"/>
  <c r="W356" i="8" s="1"/>
  <c r="W357" i="8" s="1"/>
  <c r="W358" i="8" s="1"/>
  <c r="W359" i="8" s="1"/>
  <c r="W360" i="8" s="1"/>
  <c r="W361" i="8" s="1"/>
  <c r="W362" i="8" s="1"/>
  <c r="W363" i="8" s="1"/>
  <c r="W364" i="8" s="1"/>
  <c r="W365" i="8" s="1"/>
  <c r="J341" i="8"/>
  <c r="A10" i="8"/>
  <c r="A11" i="8" s="1"/>
  <c r="D8" i="8"/>
  <c r="C8" i="8"/>
  <c r="B8" i="8"/>
  <c r="B3" i="8"/>
  <c r="C3" i="8" s="1"/>
  <c r="L2" i="8"/>
  <c r="X2" i="8" s="1"/>
  <c r="AA2" i="8" s="1"/>
  <c r="BX1" i="8"/>
  <c r="BN1" i="8"/>
  <c r="BK1" i="8"/>
  <c r="F8" i="8" s="1"/>
  <c r="BA1" i="8"/>
  <c r="AX1" i="8"/>
  <c r="E8" i="8" s="1"/>
  <c r="AN1" i="8"/>
  <c r="AK1" i="8"/>
  <c r="AA1" i="8"/>
  <c r="X1" i="8"/>
  <c r="K1" i="8"/>
  <c r="N1" i="8" s="1"/>
  <c r="BW364" i="7"/>
  <c r="BW365" i="7" s="1"/>
  <c r="BW366" i="7" s="1"/>
  <c r="BW367" i="7" s="1"/>
  <c r="AJ357" i="7"/>
  <c r="AJ358" i="7" s="1"/>
  <c r="AJ359" i="7" s="1"/>
  <c r="AJ360" i="7" s="1"/>
  <c r="AJ361" i="7" s="1"/>
  <c r="AJ362" i="7" s="1"/>
  <c r="AJ363" i="7" s="1"/>
  <c r="AJ364" i="7" s="1"/>
  <c r="AJ365" i="7" s="1"/>
  <c r="AJ366" i="7" s="1"/>
  <c r="AJ367" i="7" s="1"/>
  <c r="AJ349" i="7"/>
  <c r="AJ350" i="7" s="1"/>
  <c r="AJ351" i="7" s="1"/>
  <c r="AJ352" i="7" s="1"/>
  <c r="AJ353" i="7" s="1"/>
  <c r="AJ354" i="7" s="1"/>
  <c r="AJ355" i="7" s="1"/>
  <c r="AJ356" i="7" s="1"/>
  <c r="BW348" i="7"/>
  <c r="BW349" i="7" s="1"/>
  <c r="BW350" i="7" s="1"/>
  <c r="BW351" i="7" s="1"/>
  <c r="BW352" i="7" s="1"/>
  <c r="BW353" i="7" s="1"/>
  <c r="BW354" i="7" s="1"/>
  <c r="BW355" i="7" s="1"/>
  <c r="BW356" i="7" s="1"/>
  <c r="BW357" i="7" s="1"/>
  <c r="BW358" i="7" s="1"/>
  <c r="BW359" i="7" s="1"/>
  <c r="BW360" i="7" s="1"/>
  <c r="BW361" i="7" s="1"/>
  <c r="BW362" i="7" s="1"/>
  <c r="BW363" i="7" s="1"/>
  <c r="AW348" i="7"/>
  <c r="AW349" i="7" s="1"/>
  <c r="AW350" i="7" s="1"/>
  <c r="AW351" i="7" s="1"/>
  <c r="AW352" i="7" s="1"/>
  <c r="AW353" i="7" s="1"/>
  <c r="AW354" i="7" s="1"/>
  <c r="AW355" i="7" s="1"/>
  <c r="AW356" i="7" s="1"/>
  <c r="AW357" i="7" s="1"/>
  <c r="AW358" i="7" s="1"/>
  <c r="AW359" i="7" s="1"/>
  <c r="AW360" i="7" s="1"/>
  <c r="AW361" i="7" s="1"/>
  <c r="AW362" i="7" s="1"/>
  <c r="AW363" i="7" s="1"/>
  <c r="AW364" i="7" s="1"/>
  <c r="AW365" i="7" s="1"/>
  <c r="AW366" i="7" s="1"/>
  <c r="AW367" i="7" s="1"/>
  <c r="J348" i="7"/>
  <c r="J349" i="7" s="1"/>
  <c r="J350" i="7" s="1"/>
  <c r="J351" i="7" s="1"/>
  <c r="J352" i="7" s="1"/>
  <c r="J353" i="7" s="1"/>
  <c r="J354" i="7" s="1"/>
  <c r="J355" i="7" s="1"/>
  <c r="J356" i="7" s="1"/>
  <c r="J357" i="7" s="1"/>
  <c r="J358" i="7" s="1"/>
  <c r="J359" i="7" s="1"/>
  <c r="J360" i="7" s="1"/>
  <c r="J361" i="7" s="1"/>
  <c r="J362" i="7" s="1"/>
  <c r="J363" i="7" s="1"/>
  <c r="J364" i="7" s="1"/>
  <c r="J365" i="7" s="1"/>
  <c r="J366" i="7" s="1"/>
  <c r="J367" i="7" s="1"/>
  <c r="BW346" i="7"/>
  <c r="BW347" i="7" s="1"/>
  <c r="BW344" i="7"/>
  <c r="BW345" i="7" s="1"/>
  <c r="BJ344" i="7"/>
  <c r="BJ345" i="7" s="1"/>
  <c r="BJ346" i="7" s="1"/>
  <c r="BJ347" i="7" s="1"/>
  <c r="BJ348" i="7" s="1"/>
  <c r="BJ349" i="7" s="1"/>
  <c r="BJ350" i="7" s="1"/>
  <c r="BJ351" i="7" s="1"/>
  <c r="BJ352" i="7" s="1"/>
  <c r="BJ353" i="7" s="1"/>
  <c r="BJ354" i="7" s="1"/>
  <c r="BJ355" i="7" s="1"/>
  <c r="BJ356" i="7" s="1"/>
  <c r="BJ357" i="7" s="1"/>
  <c r="BJ358" i="7" s="1"/>
  <c r="BJ359" i="7" s="1"/>
  <c r="BJ360" i="7" s="1"/>
  <c r="BJ361" i="7" s="1"/>
  <c r="BJ362" i="7" s="1"/>
  <c r="BJ363" i="7" s="1"/>
  <c r="BJ364" i="7" s="1"/>
  <c r="BJ365" i="7" s="1"/>
  <c r="BJ366" i="7" s="1"/>
  <c r="BJ367" i="7" s="1"/>
  <c r="AJ344" i="7"/>
  <c r="AJ345" i="7" s="1"/>
  <c r="AJ346" i="7" s="1"/>
  <c r="AJ347" i="7" s="1"/>
  <c r="AJ348" i="7" s="1"/>
  <c r="J344" i="7"/>
  <c r="J345" i="7" s="1"/>
  <c r="J346" i="7" s="1"/>
  <c r="J347" i="7" s="1"/>
  <c r="BW343" i="7"/>
  <c r="BJ343" i="7"/>
  <c r="AW343" i="7"/>
  <c r="AW344" i="7" s="1"/>
  <c r="AW345" i="7" s="1"/>
  <c r="AW346" i="7" s="1"/>
  <c r="AW347" i="7" s="1"/>
  <c r="AJ343" i="7"/>
  <c r="W343" i="7"/>
  <c r="W344" i="7" s="1"/>
  <c r="W345" i="7" s="1"/>
  <c r="W346" i="7" s="1"/>
  <c r="W347" i="7" s="1"/>
  <c r="W348" i="7" s="1"/>
  <c r="W349" i="7" s="1"/>
  <c r="W350" i="7" s="1"/>
  <c r="W351" i="7" s="1"/>
  <c r="W352" i="7" s="1"/>
  <c r="W353" i="7" s="1"/>
  <c r="W354" i="7" s="1"/>
  <c r="W355" i="7" s="1"/>
  <c r="W356" i="7" s="1"/>
  <c r="W357" i="7" s="1"/>
  <c r="W358" i="7" s="1"/>
  <c r="W359" i="7" s="1"/>
  <c r="W360" i="7" s="1"/>
  <c r="W361" i="7" s="1"/>
  <c r="W362" i="7" s="1"/>
  <c r="W363" i="7" s="1"/>
  <c r="W364" i="7" s="1"/>
  <c r="W365" i="7" s="1"/>
  <c r="W366" i="7" s="1"/>
  <c r="W367" i="7" s="1"/>
  <c r="J343" i="7"/>
  <c r="A12" i="7"/>
  <c r="E10" i="7"/>
  <c r="B10" i="7"/>
  <c r="B5" i="7"/>
  <c r="B7" i="7" s="1"/>
  <c r="Y8" i="7" s="1"/>
  <c r="L4" i="7"/>
  <c r="BX4" i="7" s="1"/>
  <c r="BX3" i="7"/>
  <c r="CA3" i="7" s="1"/>
  <c r="BK3" i="7"/>
  <c r="F10" i="7" s="1"/>
  <c r="AX3" i="7"/>
  <c r="BA3" i="7" s="1"/>
  <c r="AK3" i="7"/>
  <c r="D10" i="7" s="1"/>
  <c r="AA3" i="7"/>
  <c r="X3" i="7"/>
  <c r="C10" i="7" s="1"/>
  <c r="N3" i="7"/>
  <c r="K3" i="7"/>
  <c r="C15" i="6"/>
  <c r="A15" i="6"/>
  <c r="C14" i="6"/>
  <c r="A14" i="6"/>
  <c r="G13" i="6"/>
  <c r="C13" i="6"/>
  <c r="A13" i="6"/>
  <c r="G8" i="6"/>
  <c r="G7" i="6"/>
  <c r="G6" i="6"/>
  <c r="G5" i="6"/>
  <c r="G4" i="6"/>
  <c r="G3" i="6"/>
  <c r="A2" i="6"/>
  <c r="B14" i="6" s="1"/>
  <c r="D58" i="5"/>
  <c r="E58" i="5" s="1"/>
  <c r="D57" i="5"/>
  <c r="E57" i="5" s="1"/>
  <c r="D56" i="5"/>
  <c r="E56" i="5" s="1"/>
  <c r="D55" i="5"/>
  <c r="E55" i="5" s="1"/>
  <c r="D54" i="5"/>
  <c r="E54" i="5" s="1"/>
  <c r="D53" i="5"/>
  <c r="E53" i="5" s="1"/>
  <c r="D52" i="5"/>
  <c r="E52" i="5" s="1"/>
  <c r="D51" i="5"/>
  <c r="E51" i="5" s="1"/>
  <c r="D50" i="5"/>
  <c r="E50" i="5" s="1"/>
  <c r="D49" i="5"/>
  <c r="E49" i="5" s="1"/>
  <c r="D48" i="5"/>
  <c r="E48" i="5" s="1"/>
  <c r="B43" i="5"/>
  <c r="C43" i="5" s="1"/>
  <c r="C37" i="5"/>
  <c r="C36" i="5"/>
  <c r="F27" i="10" s="1"/>
  <c r="C34" i="5"/>
  <c r="B32" i="11" s="1"/>
  <c r="C33" i="5"/>
  <c r="C25" i="10" s="1"/>
  <c r="C32" i="5"/>
  <c r="C31" i="5"/>
  <c r="B23" i="10" s="1"/>
  <c r="C30" i="5"/>
  <c r="C27" i="11" s="1"/>
  <c r="C28" i="5"/>
  <c r="G20" i="10" s="1"/>
  <c r="C26" i="5"/>
  <c r="J29" i="5"/>
  <c r="C25" i="5"/>
  <c r="I17" i="10" s="1"/>
  <c r="C24" i="5"/>
  <c r="C22" i="5"/>
  <c r="D22" i="5" s="1"/>
  <c r="C21" i="5"/>
  <c r="B14" i="10" s="1"/>
  <c r="C20" i="5"/>
  <c r="F13" i="10" s="1"/>
  <c r="C19" i="5"/>
  <c r="C12" i="10" s="1"/>
  <c r="E18" i="5"/>
  <c r="D13" i="5"/>
  <c r="C11" i="5"/>
  <c r="B18" i="5" s="1"/>
  <c r="B7" i="5"/>
  <c r="M5" i="5"/>
  <c r="A3" i="5"/>
  <c r="D2" i="5" s="1"/>
  <c r="M15" i="4"/>
  <c r="N17" i="4" s="1"/>
  <c r="O17" i="4" s="1"/>
  <c r="B11" i="4"/>
  <c r="T10" i="4"/>
  <c r="T9" i="4"/>
  <c r="I9" i="4"/>
  <c r="H9" i="4"/>
  <c r="I14" i="4" s="1"/>
  <c r="B9" i="4"/>
  <c r="B10" i="4" s="1"/>
  <c r="C10" i="4" s="1"/>
  <c r="A9" i="4"/>
  <c r="A10" i="4" s="1"/>
  <c r="A11" i="4" s="1"/>
  <c r="A12" i="4" s="1"/>
  <c r="A13" i="4" s="1"/>
  <c r="A14" i="4" s="1"/>
  <c r="T8" i="4"/>
  <c r="I8" i="4"/>
  <c r="H8" i="4"/>
  <c r="B8" i="4"/>
  <c r="C8" i="4" s="1"/>
  <c r="T7" i="4"/>
  <c r="I7" i="4"/>
  <c r="G7" i="4"/>
  <c r="G8" i="4" s="1"/>
  <c r="G9" i="4" s="1"/>
  <c r="C7" i="4"/>
  <c r="T6" i="4"/>
  <c r="O6" i="4"/>
  <c r="I6" i="4"/>
  <c r="C6" i="4"/>
  <c r="T5" i="4"/>
  <c r="R5" i="4"/>
  <c r="I5" i="4"/>
  <c r="G5" i="4"/>
  <c r="G6" i="4" s="1"/>
  <c r="A5" i="4"/>
  <c r="A6" i="4" s="1"/>
  <c r="A7" i="4" s="1"/>
  <c r="A8" i="4" s="1"/>
  <c r="BK2" i="8" l="1"/>
  <c r="BN2" i="8" s="1"/>
  <c r="C44" i="10"/>
  <c r="AK2" i="8"/>
  <c r="AN2" i="8" s="1"/>
  <c r="B32" i="5"/>
  <c r="D31" i="11"/>
  <c r="E31" i="11"/>
  <c r="H31" i="11"/>
  <c r="F31" i="11"/>
  <c r="G31" i="11"/>
  <c r="B31" i="11"/>
  <c r="C31" i="11"/>
  <c r="X4" i="7"/>
  <c r="AA4" i="7" s="1"/>
  <c r="Z8" i="7" s="1"/>
  <c r="Z9" i="7" s="1"/>
  <c r="AX2" i="8"/>
  <c r="BA2" i="8" s="1"/>
  <c r="BX2" i="8"/>
  <c r="K2" i="8"/>
  <c r="N2" i="8" s="1"/>
  <c r="D20" i="10"/>
  <c r="B26" i="11"/>
  <c r="C33" i="11"/>
  <c r="B33" i="11"/>
  <c r="H33" i="11"/>
  <c r="G33" i="11"/>
  <c r="F33" i="11"/>
  <c r="E33" i="11"/>
  <c r="D33" i="11"/>
  <c r="D26" i="11"/>
  <c r="C26" i="11"/>
  <c r="B22" i="11"/>
  <c r="C22" i="11" s="1"/>
  <c r="C20" i="10"/>
  <c r="H26" i="11"/>
  <c r="G26" i="11"/>
  <c r="F26" i="11"/>
  <c r="E26" i="11"/>
  <c r="C23" i="5"/>
  <c r="B23" i="11" s="1"/>
  <c r="B5" i="9"/>
  <c r="B6" i="9" s="1"/>
  <c r="I3" i="5"/>
  <c r="A37" i="10" s="1"/>
  <c r="C14" i="10"/>
  <c r="B25" i="10"/>
  <c r="C48" i="11"/>
  <c r="J17" i="10"/>
  <c r="I25" i="10"/>
  <c r="B17" i="10"/>
  <c r="E25" i="10"/>
  <c r="K17" i="10"/>
  <c r="H17" i="10"/>
  <c r="B27" i="10"/>
  <c r="G17" i="10"/>
  <c r="H27" i="10"/>
  <c r="F17" i="10"/>
  <c r="E27" i="10"/>
  <c r="C13" i="10"/>
  <c r="D27" i="10"/>
  <c r="D25" i="5"/>
  <c r="C27" i="10"/>
  <c r="K25" i="10"/>
  <c r="AK4" i="7"/>
  <c r="J25" i="10"/>
  <c r="F20" i="10"/>
  <c r="E13" i="10"/>
  <c r="X2" i="9"/>
  <c r="AA2" i="9" s="1"/>
  <c r="E20" i="10"/>
  <c r="D13" i="10"/>
  <c r="K12" i="10"/>
  <c r="B20" i="10"/>
  <c r="K27" i="10"/>
  <c r="H25" i="10"/>
  <c r="K13" i="10"/>
  <c r="H12" i="10"/>
  <c r="B5" i="8"/>
  <c r="Y6" i="8" s="1"/>
  <c r="AC6" i="8" s="1"/>
  <c r="AF6" i="8" s="1"/>
  <c r="I12" i="10"/>
  <c r="O5" i="10"/>
  <c r="N2" i="9"/>
  <c r="K20" i="10"/>
  <c r="J27" i="10"/>
  <c r="G25" i="10"/>
  <c r="J13" i="10"/>
  <c r="G12" i="10"/>
  <c r="B15" i="6"/>
  <c r="J20" i="10"/>
  <c r="I27" i="10"/>
  <c r="F25" i="10"/>
  <c r="I13" i="10"/>
  <c r="F12" i="10"/>
  <c r="J12" i="10"/>
  <c r="I20" i="10"/>
  <c r="E12" i="10"/>
  <c r="AK2" i="9"/>
  <c r="B13" i="10"/>
  <c r="H13" i="10"/>
  <c r="H20" i="10"/>
  <c r="G27" i="10"/>
  <c r="D25" i="10"/>
  <c r="G13" i="10"/>
  <c r="D12" i="10"/>
  <c r="E17" i="10"/>
  <c r="D17" i="10"/>
  <c r="C17" i="10"/>
  <c r="K24" i="10"/>
  <c r="H24" i="10"/>
  <c r="G24" i="10"/>
  <c r="F24" i="10"/>
  <c r="E24" i="10"/>
  <c r="C5" i="7"/>
  <c r="D24" i="10"/>
  <c r="C24" i="10"/>
  <c r="B24" i="10"/>
  <c r="J24" i="10"/>
  <c r="I24" i="10"/>
  <c r="B31" i="5"/>
  <c r="C45" i="10"/>
  <c r="R6" i="4"/>
  <c r="R7" i="4" s="1"/>
  <c r="R8" i="4" s="1"/>
  <c r="R9" i="4" s="1"/>
  <c r="R10" i="4" s="1"/>
  <c r="B12" i="4"/>
  <c r="C11" i="4"/>
  <c r="E59" i="5"/>
  <c r="CA4" i="7"/>
  <c r="AC8" i="7"/>
  <c r="B8" i="5"/>
  <c r="H25" i="11"/>
  <c r="G25" i="11"/>
  <c r="F19" i="10"/>
  <c r="F25" i="11"/>
  <c r="C25" i="11"/>
  <c r="B25" i="11"/>
  <c r="K19" i="10"/>
  <c r="J19" i="10"/>
  <c r="I19" i="10"/>
  <c r="H19" i="10"/>
  <c r="E25" i="11"/>
  <c r="B19" i="10"/>
  <c r="D25" i="11"/>
  <c r="G19" i="10"/>
  <c r="E19" i="10"/>
  <c r="D19" i="10"/>
  <c r="C19" i="10"/>
  <c r="C9" i="4"/>
  <c r="C18" i="5"/>
  <c r="B11" i="10" s="1"/>
  <c r="C11" i="10" s="1"/>
  <c r="B27" i="11"/>
  <c r="H21" i="10"/>
  <c r="C21" i="10"/>
  <c r="B21" i="10"/>
  <c r="H27" i="11"/>
  <c r="G27" i="11"/>
  <c r="K21" i="10"/>
  <c r="E21" i="10"/>
  <c r="D21" i="10"/>
  <c r="G21" i="10"/>
  <c r="F21" i="10"/>
  <c r="F27" i="11"/>
  <c r="E27" i="11"/>
  <c r="D27" i="11"/>
  <c r="J21" i="10"/>
  <c r="I21" i="10"/>
  <c r="D43" i="11"/>
  <c r="B43" i="11"/>
  <c r="D38" i="10"/>
  <c r="H43" i="11"/>
  <c r="C38" i="10"/>
  <c r="G43" i="11"/>
  <c r="B38" i="10"/>
  <c r="F43" i="11"/>
  <c r="E43" i="11"/>
  <c r="C43" i="11"/>
  <c r="K38" i="10"/>
  <c r="F38" i="10"/>
  <c r="E38" i="10"/>
  <c r="J38" i="10"/>
  <c r="I38" i="10"/>
  <c r="H38" i="10"/>
  <c r="G38" i="10"/>
  <c r="B15" i="10"/>
  <c r="AY8" i="7"/>
  <c r="BL8" i="7"/>
  <c r="BY8" i="7"/>
  <c r="AL8" i="7"/>
  <c r="I23" i="5"/>
  <c r="C12" i="5"/>
  <c r="D12" i="5" s="1"/>
  <c r="B15" i="11" s="1"/>
  <c r="D11" i="5"/>
  <c r="AN3" i="7"/>
  <c r="B8" i="7"/>
  <c r="H23" i="11"/>
  <c r="I16" i="10"/>
  <c r="E16" i="10"/>
  <c r="C23" i="11"/>
  <c r="B16" i="10"/>
  <c r="F23" i="11"/>
  <c r="G23" i="11"/>
  <c r="L8" i="7"/>
  <c r="A13" i="7"/>
  <c r="B21" i="11"/>
  <c r="E34" i="11"/>
  <c r="D34" i="11"/>
  <c r="C34" i="11"/>
  <c r="B28" i="10"/>
  <c r="B34" i="11"/>
  <c r="K28" i="10"/>
  <c r="J28" i="10"/>
  <c r="H34" i="11"/>
  <c r="I28" i="10"/>
  <c r="G34" i="11"/>
  <c r="H28" i="10"/>
  <c r="F34" i="11"/>
  <c r="G28" i="10"/>
  <c r="F28" i="10"/>
  <c r="E28" i="10"/>
  <c r="D28" i="10"/>
  <c r="C28" i="10"/>
  <c r="F2" i="6"/>
  <c r="F4" i="6" s="1"/>
  <c r="K4" i="7"/>
  <c r="N4" i="7" s="1"/>
  <c r="D21" i="5"/>
  <c r="D24" i="11"/>
  <c r="C24" i="11"/>
  <c r="B24" i="11"/>
  <c r="F18" i="10"/>
  <c r="K18" i="10"/>
  <c r="H24" i="11"/>
  <c r="J18" i="10"/>
  <c r="G24" i="11"/>
  <c r="I18" i="10"/>
  <c r="F24" i="11"/>
  <c r="H18" i="10"/>
  <c r="E24" i="11"/>
  <c r="G18" i="10"/>
  <c r="E18" i="10"/>
  <c r="D18" i="10"/>
  <c r="C18" i="10"/>
  <c r="B18" i="10"/>
  <c r="B13" i="6"/>
  <c r="B30" i="11"/>
  <c r="AX4" i="7"/>
  <c r="BA4" i="7" s="1"/>
  <c r="H20" i="11"/>
  <c r="G20" i="11"/>
  <c r="F20" i="11"/>
  <c r="E20" i="11"/>
  <c r="B20" i="11"/>
  <c r="B12" i="10"/>
  <c r="D20" i="11"/>
  <c r="C20" i="11"/>
  <c r="B29" i="11"/>
  <c r="C29" i="11" s="1"/>
  <c r="D29" i="11" s="1"/>
  <c r="E29" i="11" s="1"/>
  <c r="F29" i="11" s="1"/>
  <c r="G29" i="11" s="1"/>
  <c r="H29" i="11" s="1"/>
  <c r="C2" i="6"/>
  <c r="C4" i="6" s="1"/>
  <c r="BN3" i="7"/>
  <c r="BK4" i="7"/>
  <c r="D2" i="6"/>
  <c r="D6" i="6" s="1"/>
  <c r="G10" i="7"/>
  <c r="E2" i="6"/>
  <c r="E5" i="6" s="1"/>
  <c r="G8" i="8"/>
  <c r="CA1" i="8"/>
  <c r="CA2" i="8" s="1"/>
  <c r="A12" i="8"/>
  <c r="AL6" i="9"/>
  <c r="AN1" i="9"/>
  <c r="A11" i="9"/>
  <c r="BA1" i="9"/>
  <c r="AX2" i="9"/>
  <c r="BN1" i="9"/>
  <c r="BK2" i="9"/>
  <c r="G8" i="9"/>
  <c r="BX2" i="9"/>
  <c r="CA2" i="9" s="1"/>
  <c r="AN2" i="9" l="1"/>
  <c r="BY6" i="9"/>
  <c r="B38" i="5"/>
  <c r="AN4" i="7"/>
  <c r="D23" i="11"/>
  <c r="D4" i="6"/>
  <c r="H4" i="6" s="1"/>
  <c r="D16" i="10"/>
  <c r="H16" i="10"/>
  <c r="J16" i="10"/>
  <c r="F16" i="10"/>
  <c r="K16" i="10"/>
  <c r="E23" i="11"/>
  <c r="C16" i="10"/>
  <c r="G16" i="10"/>
  <c r="L6" i="8"/>
  <c r="M341" i="8" s="1"/>
  <c r="AD6" i="8"/>
  <c r="C21" i="11"/>
  <c r="D21" i="11" s="1"/>
  <c r="BL6" i="9"/>
  <c r="BP6" i="9" s="1"/>
  <c r="D45" i="10"/>
  <c r="D14" i="10"/>
  <c r="B47" i="11"/>
  <c r="I18" i="5"/>
  <c r="C15" i="10"/>
  <c r="D15" i="10" s="1"/>
  <c r="E15" i="10" s="1"/>
  <c r="F15" i="10" s="1"/>
  <c r="G15" i="10" s="1"/>
  <c r="H15" i="10" s="1"/>
  <c r="I15" i="10" s="1"/>
  <c r="J15" i="10" s="1"/>
  <c r="K15" i="10" s="1"/>
  <c r="E47" i="11"/>
  <c r="D47" i="11"/>
  <c r="F47" i="11"/>
  <c r="D44" i="10"/>
  <c r="Z6" i="8"/>
  <c r="AA6" i="8" s="1"/>
  <c r="D22" i="11"/>
  <c r="D48" i="11"/>
  <c r="D43" i="5"/>
  <c r="H47" i="11"/>
  <c r="G47" i="11"/>
  <c r="C47" i="11"/>
  <c r="L6" i="9"/>
  <c r="M350" i="9" s="1"/>
  <c r="BY6" i="8"/>
  <c r="CC6" i="8" s="1"/>
  <c r="CF6" i="8" s="1"/>
  <c r="Y6" i="9"/>
  <c r="Z6" i="9" s="1"/>
  <c r="AY6" i="9"/>
  <c r="BC6" i="9" s="1"/>
  <c r="AL6" i="8"/>
  <c r="AM6" i="8" s="1"/>
  <c r="C8" i="6"/>
  <c r="BL6" i="8"/>
  <c r="E15" i="6"/>
  <c r="B6" i="8"/>
  <c r="BN4" i="7"/>
  <c r="BM8" i="7" s="1"/>
  <c r="AY6" i="8"/>
  <c r="C7" i="6"/>
  <c r="M32" i="8"/>
  <c r="AA8" i="7"/>
  <c r="AB8" i="7" s="1"/>
  <c r="B30" i="10"/>
  <c r="M366" i="7"/>
  <c r="M364" i="7"/>
  <c r="M362" i="7"/>
  <c r="M360" i="7"/>
  <c r="M358" i="7"/>
  <c r="M356" i="7"/>
  <c r="M354" i="7"/>
  <c r="M352" i="7"/>
  <c r="M350" i="7"/>
  <c r="M348" i="7"/>
  <c r="M363" i="7"/>
  <c r="M355" i="7"/>
  <c r="M347" i="7"/>
  <c r="M342" i="7"/>
  <c r="M341" i="7"/>
  <c r="M340" i="7"/>
  <c r="M339" i="7"/>
  <c r="M338" i="7"/>
  <c r="M337" i="7"/>
  <c r="M336" i="7"/>
  <c r="M335" i="7"/>
  <c r="M334" i="7"/>
  <c r="M333" i="7"/>
  <c r="M332" i="7"/>
  <c r="M331" i="7"/>
  <c r="M330" i="7"/>
  <c r="M329" i="7"/>
  <c r="M328" i="7"/>
  <c r="M327" i="7"/>
  <c r="M326" i="7"/>
  <c r="M325" i="7"/>
  <c r="M324" i="7"/>
  <c r="M323" i="7"/>
  <c r="M322" i="7"/>
  <c r="M321" i="7"/>
  <c r="M320" i="7"/>
  <c r="M319" i="7"/>
  <c r="M318" i="7"/>
  <c r="M317" i="7"/>
  <c r="M316" i="7"/>
  <c r="M315" i="7"/>
  <c r="M314" i="7"/>
  <c r="M313" i="7"/>
  <c r="M312" i="7"/>
  <c r="M311" i="7"/>
  <c r="M310" i="7"/>
  <c r="M309" i="7"/>
  <c r="M308" i="7"/>
  <c r="M307" i="7"/>
  <c r="M306" i="7"/>
  <c r="M305" i="7"/>
  <c r="M304" i="7"/>
  <c r="M303" i="7"/>
  <c r="M346" i="7"/>
  <c r="M345" i="7"/>
  <c r="M361" i="7"/>
  <c r="M353" i="7"/>
  <c r="M344" i="7"/>
  <c r="M343" i="7"/>
  <c r="M367" i="7"/>
  <c r="M359" i="7"/>
  <c r="M351" i="7"/>
  <c r="M293" i="7"/>
  <c r="M281" i="7"/>
  <c r="M227" i="7"/>
  <c r="M215" i="7"/>
  <c r="M294" i="7"/>
  <c r="M282" i="7"/>
  <c r="M274" i="7"/>
  <c r="M260" i="7"/>
  <c r="M254" i="7"/>
  <c r="M248" i="7"/>
  <c r="M242" i="7"/>
  <c r="M236" i="7"/>
  <c r="M230" i="7"/>
  <c r="M220" i="7"/>
  <c r="M302" i="7"/>
  <c r="M300" i="7"/>
  <c r="M298" i="7"/>
  <c r="M295" i="7"/>
  <c r="M283" i="7"/>
  <c r="M272" i="7"/>
  <c r="M268" i="7"/>
  <c r="M264" i="7"/>
  <c r="M225" i="7"/>
  <c r="M213" i="7"/>
  <c r="M357" i="7"/>
  <c r="M349" i="7"/>
  <c r="M296" i="7"/>
  <c r="M284" i="7"/>
  <c r="M259" i="7"/>
  <c r="M253" i="7"/>
  <c r="M247" i="7"/>
  <c r="M241" i="7"/>
  <c r="M235" i="7"/>
  <c r="M229" i="7"/>
  <c r="M218" i="7"/>
  <c r="M285" i="7"/>
  <c r="M223" i="7"/>
  <c r="M286" i="7"/>
  <c r="M273" i="7"/>
  <c r="M269" i="7"/>
  <c r="M265" i="7"/>
  <c r="M258" i="7"/>
  <c r="M252" i="7"/>
  <c r="M246" i="7"/>
  <c r="M240" i="7"/>
  <c r="M234" i="7"/>
  <c r="M228" i="7"/>
  <c r="M216" i="7"/>
  <c r="M287" i="7"/>
  <c r="M221" i="7"/>
  <c r="M288" i="7"/>
  <c r="M276" i="7"/>
  <c r="M257" i="7"/>
  <c r="M251" i="7"/>
  <c r="M245" i="7"/>
  <c r="M279" i="7"/>
  <c r="M203" i="7"/>
  <c r="M177" i="7"/>
  <c r="M175" i="7"/>
  <c r="M150" i="7"/>
  <c r="M138" i="7"/>
  <c r="M126" i="7"/>
  <c r="M114" i="7"/>
  <c r="M280" i="7"/>
  <c r="M249" i="7"/>
  <c r="M237" i="7"/>
  <c r="M202" i="7"/>
  <c r="M178" i="7"/>
  <c r="M172" i="7"/>
  <c r="M167" i="7"/>
  <c r="M161" i="7"/>
  <c r="M155" i="7"/>
  <c r="M143" i="7"/>
  <c r="M131" i="7"/>
  <c r="M119" i="7"/>
  <c r="M301" i="7"/>
  <c r="M289" i="7"/>
  <c r="M222" i="7"/>
  <c r="M201" i="7"/>
  <c r="M198" i="7"/>
  <c r="M196" i="7"/>
  <c r="M194" i="7"/>
  <c r="M192" i="7"/>
  <c r="M190" i="7"/>
  <c r="M188" i="7"/>
  <c r="M179" i="7"/>
  <c r="M148" i="7"/>
  <c r="M136" i="7"/>
  <c r="M124" i="7"/>
  <c r="M112" i="7"/>
  <c r="M290" i="7"/>
  <c r="M256" i="7"/>
  <c r="M238" i="7"/>
  <c r="M224" i="7"/>
  <c r="M214" i="7"/>
  <c r="M212" i="7"/>
  <c r="M200" i="7"/>
  <c r="M180" i="7"/>
  <c r="M166" i="7"/>
  <c r="M160" i="7"/>
  <c r="M154" i="7"/>
  <c r="M141" i="7"/>
  <c r="M129" i="7"/>
  <c r="M117" i="7"/>
  <c r="M107" i="7"/>
  <c r="M106" i="7"/>
  <c r="M105" i="7"/>
  <c r="M104" i="7"/>
  <c r="M103" i="7"/>
  <c r="M102" i="7"/>
  <c r="M101" i="7"/>
  <c r="M100" i="7"/>
  <c r="M99" i="7"/>
  <c r="M98" i="7"/>
  <c r="M97" i="7"/>
  <c r="M96" i="7"/>
  <c r="M95" i="7"/>
  <c r="M94" i="7"/>
  <c r="M93" i="7"/>
  <c r="M92" i="7"/>
  <c r="M91" i="7"/>
  <c r="M90" i="7"/>
  <c r="M89" i="7"/>
  <c r="M88" i="7"/>
  <c r="M87" i="7"/>
  <c r="M86" i="7"/>
  <c r="M85" i="7"/>
  <c r="M84" i="7"/>
  <c r="M83" i="7"/>
  <c r="M82" i="7"/>
  <c r="M81" i="7"/>
  <c r="M80" i="7"/>
  <c r="M79" i="7"/>
  <c r="M78" i="7"/>
  <c r="M77" i="7"/>
  <c r="M76" i="7"/>
  <c r="M75" i="7"/>
  <c r="M74" i="7"/>
  <c r="M73" i="7"/>
  <c r="M72" i="7"/>
  <c r="M71" i="7"/>
  <c r="M70" i="7"/>
  <c r="M69" i="7"/>
  <c r="M68" i="7"/>
  <c r="M67" i="7"/>
  <c r="M66" i="7"/>
  <c r="M65" i="7"/>
  <c r="M64" i="7"/>
  <c r="M63" i="7"/>
  <c r="M62" i="7"/>
  <c r="M61" i="7"/>
  <c r="M60" i="7"/>
  <c r="M291" i="7"/>
  <c r="M226" i="7"/>
  <c r="M211" i="7"/>
  <c r="M181" i="7"/>
  <c r="M173" i="7"/>
  <c r="M292" i="7"/>
  <c r="M261" i="7"/>
  <c r="M239" i="7"/>
  <c r="M210" i="7"/>
  <c r="M182" i="7"/>
  <c r="M165" i="7"/>
  <c r="M159" i="7"/>
  <c r="M153" i="7"/>
  <c r="M139" i="7"/>
  <c r="M127" i="7"/>
  <c r="M115" i="7"/>
  <c r="M297" i="7"/>
  <c r="M231" i="7"/>
  <c r="M209" i="7"/>
  <c r="M183" i="7"/>
  <c r="M144" i="7"/>
  <c r="M132" i="7"/>
  <c r="M120" i="7"/>
  <c r="M108" i="7"/>
  <c r="M299" i="7"/>
  <c r="M277" i="7"/>
  <c r="M270" i="7"/>
  <c r="M266" i="7"/>
  <c r="M233" i="7"/>
  <c r="M205" i="7"/>
  <c r="M187" i="7"/>
  <c r="M171" i="7"/>
  <c r="M140" i="7"/>
  <c r="M128" i="7"/>
  <c r="M116" i="7"/>
  <c r="M278" i="7"/>
  <c r="M275" i="7"/>
  <c r="M262" i="7"/>
  <c r="M244" i="7"/>
  <c r="M204" i="7"/>
  <c r="M176" i="7"/>
  <c r="M168" i="7"/>
  <c r="M162" i="7"/>
  <c r="M156" i="7"/>
  <c r="M145" i="7"/>
  <c r="M133" i="7"/>
  <c r="M121" i="7"/>
  <c r="M109" i="7"/>
  <c r="M184" i="7"/>
  <c r="M118" i="7"/>
  <c r="M34" i="7"/>
  <c r="M22" i="7"/>
  <c r="M232" i="7"/>
  <c r="M217" i="7"/>
  <c r="M207" i="7"/>
  <c r="M193" i="7"/>
  <c r="M163" i="7"/>
  <c r="M135" i="7"/>
  <c r="M39" i="7"/>
  <c r="M27" i="7"/>
  <c r="M15" i="7"/>
  <c r="M267" i="7"/>
  <c r="M255" i="7"/>
  <c r="M219" i="7"/>
  <c r="M146" i="7"/>
  <c r="M110" i="7"/>
  <c r="M32" i="7"/>
  <c r="M20" i="7"/>
  <c r="P8" i="7"/>
  <c r="M170" i="7"/>
  <c r="M152" i="7"/>
  <c r="M125" i="7"/>
  <c r="M37" i="7"/>
  <c r="M25" i="7"/>
  <c r="M13" i="7"/>
  <c r="M243" i="7"/>
  <c r="M199" i="7"/>
  <c r="M191" i="7"/>
  <c r="M185" i="7"/>
  <c r="M142" i="7"/>
  <c r="M30" i="7"/>
  <c r="M18" i="7"/>
  <c r="M56" i="7"/>
  <c r="M53" i="7"/>
  <c r="M49" i="7"/>
  <c r="M48" i="7"/>
  <c r="M47" i="7"/>
  <c r="M44" i="7"/>
  <c r="M43" i="7"/>
  <c r="M263" i="7"/>
  <c r="M157" i="7"/>
  <c r="M123" i="7"/>
  <c r="M35" i="7"/>
  <c r="M23" i="7"/>
  <c r="M11" i="7"/>
  <c r="M9" i="7"/>
  <c r="M8" i="7"/>
  <c r="M208" i="7"/>
  <c r="M59" i="7"/>
  <c r="M57" i="7"/>
  <c r="M55" i="7"/>
  <c r="M54" i="7"/>
  <c r="M51" i="7"/>
  <c r="M46" i="7"/>
  <c r="M42" i="7"/>
  <c r="M40" i="7"/>
  <c r="M16" i="7"/>
  <c r="M365" i="7"/>
  <c r="M174" i="7"/>
  <c r="M134" i="7"/>
  <c r="M58" i="7"/>
  <c r="M52" i="7"/>
  <c r="M50" i="7"/>
  <c r="M45" i="7"/>
  <c r="M41" i="7"/>
  <c r="M28" i="7"/>
  <c r="M197" i="7"/>
  <c r="M189" i="7"/>
  <c r="M164" i="7"/>
  <c r="M149" i="7"/>
  <c r="M195" i="7"/>
  <c r="M122" i="7"/>
  <c r="M36" i="7"/>
  <c r="M24" i="7"/>
  <c r="M12" i="7"/>
  <c r="M271" i="7"/>
  <c r="M158" i="7"/>
  <c r="M137" i="7"/>
  <c r="M29" i="7"/>
  <c r="M17" i="7"/>
  <c r="M10" i="7"/>
  <c r="M130" i="7"/>
  <c r="M21" i="7"/>
  <c r="M26" i="7"/>
  <c r="M206" i="7"/>
  <c r="M186" i="7"/>
  <c r="M31" i="7"/>
  <c r="M33" i="7"/>
  <c r="M38" i="7"/>
  <c r="M111" i="7"/>
  <c r="M151" i="7"/>
  <c r="M113" i="7"/>
  <c r="M169" i="7"/>
  <c r="M147" i="7"/>
  <c r="M14" i="7"/>
  <c r="M250" i="7"/>
  <c r="M19" i="7"/>
  <c r="BP8" i="7"/>
  <c r="C15" i="5"/>
  <c r="AZ8" i="7"/>
  <c r="BC8" i="7"/>
  <c r="E8" i="6"/>
  <c r="E3" i="6"/>
  <c r="B3" i="10"/>
  <c r="C3" i="10" s="1"/>
  <c r="B13" i="11"/>
  <c r="B14" i="11" s="1"/>
  <c r="P5" i="10"/>
  <c r="T3" i="4"/>
  <c r="A12" i="9"/>
  <c r="E6" i="6"/>
  <c r="I5" i="5"/>
  <c r="J5" i="5" s="1"/>
  <c r="I4" i="5"/>
  <c r="J4" i="5" s="1"/>
  <c r="I6" i="5"/>
  <c r="B41" i="5" s="1"/>
  <c r="Z10" i="7"/>
  <c r="C12" i="4"/>
  <c r="B13" i="4"/>
  <c r="D7" i="6"/>
  <c r="E14" i="6"/>
  <c r="J36" i="10"/>
  <c r="K36" i="10"/>
  <c r="I36" i="10"/>
  <c r="H36" i="10"/>
  <c r="G36" i="10"/>
  <c r="F36" i="10"/>
  <c r="E36" i="10"/>
  <c r="D36" i="10"/>
  <c r="C36" i="10"/>
  <c r="B36" i="10"/>
  <c r="B42" i="5"/>
  <c r="I10" i="5"/>
  <c r="I11" i="5"/>
  <c r="I12" i="5"/>
  <c r="J12" i="5" s="1"/>
  <c r="BN2" i="9"/>
  <c r="AG6" i="8"/>
  <c r="Y7" i="8" s="1"/>
  <c r="AE6" i="8"/>
  <c r="AB6" i="8"/>
  <c r="F5" i="6"/>
  <c r="C38" i="5"/>
  <c r="H2" i="6"/>
  <c r="D8" i="6"/>
  <c r="D3" i="6"/>
  <c r="D5" i="6"/>
  <c r="M363" i="9"/>
  <c r="M362" i="9"/>
  <c r="M340" i="9"/>
  <c r="M332" i="9"/>
  <c r="M331" i="9"/>
  <c r="M347" i="9"/>
  <c r="M343" i="9"/>
  <c r="M311" i="9"/>
  <c r="M310" i="9"/>
  <c r="M279" i="9"/>
  <c r="M284" i="9"/>
  <c r="M272" i="9"/>
  <c r="M262" i="9"/>
  <c r="M261" i="9"/>
  <c r="M260" i="9"/>
  <c r="M259" i="9"/>
  <c r="M248" i="9"/>
  <c r="M240" i="9"/>
  <c r="M265" i="9"/>
  <c r="M236" i="9"/>
  <c r="M294" i="9"/>
  <c r="M198" i="9"/>
  <c r="M192" i="9"/>
  <c r="M221" i="9"/>
  <c r="M163" i="9"/>
  <c r="M185" i="9"/>
  <c r="M229" i="9"/>
  <c r="M220" i="9"/>
  <c r="M140" i="9"/>
  <c r="M128" i="9"/>
  <c r="M138" i="9"/>
  <c r="M159" i="9"/>
  <c r="M147" i="9"/>
  <c r="M81" i="9"/>
  <c r="M124" i="9"/>
  <c r="M87" i="9"/>
  <c r="M196" i="9"/>
  <c r="M102" i="9"/>
  <c r="M122" i="9"/>
  <c r="M118" i="9"/>
  <c r="M83" i="9"/>
  <c r="M106" i="9"/>
  <c r="M63" i="9"/>
  <c r="M62" i="9"/>
  <c r="M45" i="9"/>
  <c r="M41" i="9"/>
  <c r="M40" i="9"/>
  <c r="M86" i="9"/>
  <c r="M84" i="9"/>
  <c r="M35" i="9"/>
  <c r="M31" i="9"/>
  <c r="M17" i="9"/>
  <c r="M22" i="9"/>
  <c r="M19" i="9"/>
  <c r="M33" i="9"/>
  <c r="M74" i="9"/>
  <c r="F3" i="6"/>
  <c r="F6" i="6"/>
  <c r="F8" i="6"/>
  <c r="C6" i="6"/>
  <c r="H6" i="6" s="1"/>
  <c r="BA2" i="9"/>
  <c r="F7" i="6"/>
  <c r="A14" i="7"/>
  <c r="AM6" i="9"/>
  <c r="AP6" i="9"/>
  <c r="E7" i="6"/>
  <c r="B35" i="11"/>
  <c r="AP8" i="7"/>
  <c r="AM8" i="7"/>
  <c r="AF8" i="7"/>
  <c r="AD8" i="7"/>
  <c r="A13" i="8"/>
  <c r="CC6" i="9"/>
  <c r="BZ6" i="9"/>
  <c r="E4" i="6"/>
  <c r="C3" i="6"/>
  <c r="C5" i="6"/>
  <c r="CC8" i="7"/>
  <c r="BZ8" i="7"/>
  <c r="M13" i="9" l="1"/>
  <c r="M44" i="9"/>
  <c r="M93" i="9"/>
  <c r="M276" i="9"/>
  <c r="M218" i="9"/>
  <c r="M247" i="9"/>
  <c r="M291" i="9"/>
  <c r="M339" i="9"/>
  <c r="M105" i="9"/>
  <c r="M85" i="9"/>
  <c r="M56" i="9"/>
  <c r="M90" i="9"/>
  <c r="M145" i="9"/>
  <c r="M217" i="9"/>
  <c r="M197" i="9"/>
  <c r="M234" i="9"/>
  <c r="M282" i="9"/>
  <c r="M312" i="9"/>
  <c r="M353" i="9"/>
  <c r="M6" i="9"/>
  <c r="M100" i="9"/>
  <c r="M57" i="9"/>
  <c r="M95" i="9"/>
  <c r="M205" i="9"/>
  <c r="M226" i="9"/>
  <c r="M204" i="9"/>
  <c r="M238" i="9"/>
  <c r="M301" i="9"/>
  <c r="M313" i="9"/>
  <c r="M364" i="9"/>
  <c r="M25" i="9"/>
  <c r="M71" i="9"/>
  <c r="M157" i="9"/>
  <c r="M54" i="9"/>
  <c r="M117" i="9"/>
  <c r="M119" i="9"/>
  <c r="M201" i="9"/>
  <c r="M129" i="9"/>
  <c r="M195" i="9"/>
  <c r="M228" i="9"/>
  <c r="M264" i="9"/>
  <c r="M306" i="9"/>
  <c r="M295" i="9"/>
  <c r="M323" i="9"/>
  <c r="M355" i="9"/>
  <c r="M14" i="9"/>
  <c r="P6" i="9"/>
  <c r="N6" i="9" s="1"/>
  <c r="R6" i="9" s="1"/>
  <c r="M34" i="9"/>
  <c r="M55" i="9"/>
  <c r="M121" i="9"/>
  <c r="M123" i="9"/>
  <c r="M211" i="9"/>
  <c r="M141" i="9"/>
  <c r="M170" i="9"/>
  <c r="M231" i="9"/>
  <c r="M285" i="9"/>
  <c r="M280" i="9"/>
  <c r="M297" i="9"/>
  <c r="M324" i="9"/>
  <c r="M356" i="9"/>
  <c r="M7" i="9"/>
  <c r="M15" i="9"/>
  <c r="M29" i="9"/>
  <c r="M46" i="9"/>
  <c r="M96" i="9"/>
  <c r="M144" i="9"/>
  <c r="M91" i="9"/>
  <c r="M155" i="9"/>
  <c r="M150" i="9"/>
  <c r="M160" i="9"/>
  <c r="M206" i="9"/>
  <c r="M216" i="9"/>
  <c r="M243" i="9"/>
  <c r="M253" i="9"/>
  <c r="M275" i="9"/>
  <c r="M286" i="9"/>
  <c r="M320" i="9"/>
  <c r="M333" i="9"/>
  <c r="M344" i="9"/>
  <c r="M26" i="9"/>
  <c r="M21" i="9"/>
  <c r="M79" i="9"/>
  <c r="M47" i="9"/>
  <c r="M134" i="9"/>
  <c r="M223" i="9"/>
  <c r="M97" i="9"/>
  <c r="M175" i="9"/>
  <c r="M171" i="9"/>
  <c r="M172" i="9"/>
  <c r="M215" i="9"/>
  <c r="M219" i="9"/>
  <c r="M235" i="9"/>
  <c r="M254" i="9"/>
  <c r="M287" i="9"/>
  <c r="M290" i="9"/>
  <c r="M321" i="9"/>
  <c r="M334" i="9"/>
  <c r="M346" i="9"/>
  <c r="AC6" i="9"/>
  <c r="AA6" i="9" s="1"/>
  <c r="M12" i="9"/>
  <c r="M16" i="9"/>
  <c r="M28" i="9"/>
  <c r="M27" i="9"/>
  <c r="M36" i="9"/>
  <c r="M52" i="9"/>
  <c r="M64" i="9"/>
  <c r="M125" i="9"/>
  <c r="M146" i="9"/>
  <c r="M162" i="9"/>
  <c r="M126" i="9"/>
  <c r="M148" i="9"/>
  <c r="M152" i="9"/>
  <c r="M176" i="9"/>
  <c r="M200" i="9"/>
  <c r="M208" i="9"/>
  <c r="M203" i="9"/>
  <c r="M241" i="9"/>
  <c r="M251" i="9"/>
  <c r="M263" i="9"/>
  <c r="M289" i="9"/>
  <c r="M300" i="9"/>
  <c r="M316" i="9"/>
  <c r="M329" i="9"/>
  <c r="M341" i="9"/>
  <c r="M348" i="9"/>
  <c r="M23" i="9"/>
  <c r="M80" i="9"/>
  <c r="M8" i="9"/>
  <c r="M77" i="9"/>
  <c r="M89" i="9"/>
  <c r="M53" i="9"/>
  <c r="M65" i="9"/>
  <c r="M132" i="9"/>
  <c r="M209" i="9"/>
  <c r="M189" i="9"/>
  <c r="M130" i="9"/>
  <c r="M181" i="9"/>
  <c r="M167" i="9"/>
  <c r="M161" i="9"/>
  <c r="M202" i="9"/>
  <c r="M210" i="9"/>
  <c r="M207" i="9"/>
  <c r="M288" i="9"/>
  <c r="M252" i="9"/>
  <c r="M266" i="9"/>
  <c r="M296" i="9"/>
  <c r="M299" i="9"/>
  <c r="M317" i="9"/>
  <c r="M330" i="9"/>
  <c r="M352" i="9"/>
  <c r="CD6" i="8"/>
  <c r="M361" i="9"/>
  <c r="M342" i="9"/>
  <c r="M349" i="9"/>
  <c r="M336" i="9"/>
  <c r="M328" i="9"/>
  <c r="M351" i="9"/>
  <c r="M315" i="9"/>
  <c r="M307" i="9"/>
  <c r="M274" i="9"/>
  <c r="M302" i="9"/>
  <c r="M304" i="9"/>
  <c r="M283" i="9"/>
  <c r="M258" i="9"/>
  <c r="M250" i="9"/>
  <c r="M268" i="9"/>
  <c r="M239" i="9"/>
  <c r="M199" i="9"/>
  <c r="M225" i="9"/>
  <c r="M186" i="9"/>
  <c r="M227" i="9"/>
  <c r="M194" i="9"/>
  <c r="M177" i="9"/>
  <c r="M166" i="9"/>
  <c r="M165" i="9"/>
  <c r="M169" i="9"/>
  <c r="M149" i="9"/>
  <c r="M135" i="9"/>
  <c r="M154" i="9"/>
  <c r="M120" i="9"/>
  <c r="M158" i="9"/>
  <c r="M115" i="9"/>
  <c r="M82" i="9"/>
  <c r="M114" i="9"/>
  <c r="M113" i="9"/>
  <c r="M67" i="9"/>
  <c r="M59" i="9"/>
  <c r="M51" i="9"/>
  <c r="M43" i="9"/>
  <c r="M24" i="9"/>
  <c r="M78" i="9"/>
  <c r="M75" i="9"/>
  <c r="M32" i="9"/>
  <c r="M37" i="9"/>
  <c r="M9" i="9"/>
  <c r="M38" i="9"/>
  <c r="M360" i="9"/>
  <c r="M357" i="9"/>
  <c r="M345" i="9"/>
  <c r="M335" i="9"/>
  <c r="M327" i="9"/>
  <c r="M322" i="9"/>
  <c r="M314" i="9"/>
  <c r="M305" i="9"/>
  <c r="M271" i="9"/>
  <c r="M298" i="9"/>
  <c r="M292" i="9"/>
  <c r="M273" i="9"/>
  <c r="M257" i="9"/>
  <c r="M249" i="9"/>
  <c r="M244" i="9"/>
  <c r="M278" i="9"/>
  <c r="M193" i="9"/>
  <c r="M222" i="9"/>
  <c r="M267" i="9"/>
  <c r="M224" i="9"/>
  <c r="M188" i="9"/>
  <c r="M168" i="9"/>
  <c r="M179" i="9"/>
  <c r="M153" i="9"/>
  <c r="M151" i="9"/>
  <c r="M137" i="9"/>
  <c r="M214" i="9"/>
  <c r="M142" i="9"/>
  <c r="M116" i="9"/>
  <c r="M99" i="9"/>
  <c r="M111" i="9"/>
  <c r="M174" i="9"/>
  <c r="M110" i="9"/>
  <c r="M109" i="9"/>
  <c r="M66" i="9"/>
  <c r="M58" i="9"/>
  <c r="M50" i="9"/>
  <c r="M42" i="9"/>
  <c r="M133" i="9"/>
  <c r="M68" i="9"/>
  <c r="M30" i="9"/>
  <c r="M76" i="9"/>
  <c r="M88" i="9"/>
  <c r="M103" i="9"/>
  <c r="M70" i="9"/>
  <c r="M98" i="9"/>
  <c r="M72" i="9"/>
  <c r="M48" i="9"/>
  <c r="M60" i="9"/>
  <c r="M69" i="9"/>
  <c r="M104" i="9"/>
  <c r="M94" i="9"/>
  <c r="M156" i="9"/>
  <c r="M108" i="9"/>
  <c r="M131" i="9"/>
  <c r="M127" i="9"/>
  <c r="M180" i="9"/>
  <c r="M182" i="9"/>
  <c r="M173" i="9"/>
  <c r="M178" i="9"/>
  <c r="M230" i="9"/>
  <c r="M212" i="9"/>
  <c r="M237" i="9"/>
  <c r="M242" i="9"/>
  <c r="M245" i="9"/>
  <c r="M255" i="9"/>
  <c r="M281" i="9"/>
  <c r="M303" i="9"/>
  <c r="M269" i="9"/>
  <c r="M308" i="9"/>
  <c r="M318" i="9"/>
  <c r="M325" i="9"/>
  <c r="M337" i="9"/>
  <c r="M365" i="9"/>
  <c r="M358" i="9"/>
  <c r="M20" i="9"/>
  <c r="M10" i="9"/>
  <c r="M11" i="9"/>
  <c r="M18" i="9"/>
  <c r="M73" i="9"/>
  <c r="M183" i="9"/>
  <c r="M39" i="9"/>
  <c r="M49" i="9"/>
  <c r="M61" i="9"/>
  <c r="M92" i="9"/>
  <c r="M107" i="9"/>
  <c r="M101" i="9"/>
  <c r="M164" i="9"/>
  <c r="M112" i="9"/>
  <c r="M143" i="9"/>
  <c r="M136" i="9"/>
  <c r="M139" i="9"/>
  <c r="M190" i="9"/>
  <c r="M184" i="9"/>
  <c r="M233" i="9"/>
  <c r="M191" i="9"/>
  <c r="M213" i="9"/>
  <c r="M187" i="9"/>
  <c r="M232" i="9"/>
  <c r="M246" i="9"/>
  <c r="M256" i="9"/>
  <c r="M293" i="9"/>
  <c r="M277" i="9"/>
  <c r="M270" i="9"/>
  <c r="M309" i="9"/>
  <c r="M319" i="9"/>
  <c r="M326" i="9"/>
  <c r="M338" i="9"/>
  <c r="M354" i="9"/>
  <c r="M359" i="9"/>
  <c r="M354" i="8"/>
  <c r="M153" i="8"/>
  <c r="M312" i="8"/>
  <c r="M215" i="8"/>
  <c r="M82" i="8"/>
  <c r="M131" i="8"/>
  <c r="M266" i="8"/>
  <c r="M31" i="8"/>
  <c r="Z7" i="8"/>
  <c r="Z8" i="8" s="1"/>
  <c r="Z9" i="8" s="1"/>
  <c r="B40" i="5"/>
  <c r="M11" i="8"/>
  <c r="M223" i="8"/>
  <c r="M253" i="8"/>
  <c r="M249" i="8"/>
  <c r="M318" i="8"/>
  <c r="M53" i="8"/>
  <c r="M43" i="8"/>
  <c r="M80" i="8"/>
  <c r="M140" i="8"/>
  <c r="M167" i="8"/>
  <c r="M335" i="8"/>
  <c r="M308" i="8"/>
  <c r="M199" i="8"/>
  <c r="M196" i="8"/>
  <c r="M136" i="8"/>
  <c r="M245" i="8"/>
  <c r="M303" i="8"/>
  <c r="C35" i="11"/>
  <c r="H8" i="6"/>
  <c r="I8" i="6" s="1"/>
  <c r="BM6" i="9"/>
  <c r="BN6" i="9" s="1"/>
  <c r="M186" i="8"/>
  <c r="G55" i="11"/>
  <c r="P6" i="8"/>
  <c r="Q6" i="8" s="1"/>
  <c r="M105" i="8"/>
  <c r="M237" i="8"/>
  <c r="M61" i="8"/>
  <c r="M296" i="8"/>
  <c r="M124" i="8"/>
  <c r="M355" i="8"/>
  <c r="M193" i="8"/>
  <c r="M101" i="8"/>
  <c r="M306" i="8"/>
  <c r="M134" i="8"/>
  <c r="M313" i="8"/>
  <c r="M233" i="8"/>
  <c r="M12" i="8"/>
  <c r="M328" i="8"/>
  <c r="M214" i="8"/>
  <c r="M104" i="8"/>
  <c r="M129" i="8"/>
  <c r="M291" i="8"/>
  <c r="M119" i="8"/>
  <c r="M139" i="8"/>
  <c r="M254" i="8"/>
  <c r="M112" i="8"/>
  <c r="M323" i="8"/>
  <c r="M163" i="8"/>
  <c r="M111" i="8"/>
  <c r="M217" i="8"/>
  <c r="M15" i="8"/>
  <c r="M225" i="8"/>
  <c r="M29" i="8"/>
  <c r="M284" i="8"/>
  <c r="M183" i="8"/>
  <c r="M360" i="8"/>
  <c r="M219" i="8"/>
  <c r="M75" i="8"/>
  <c r="M294" i="8"/>
  <c r="M122" i="8"/>
  <c r="M7" i="8"/>
  <c r="M337" i="8"/>
  <c r="M187" i="8"/>
  <c r="M316" i="8"/>
  <c r="M138" i="8"/>
  <c r="M91" i="8"/>
  <c r="M110" i="8"/>
  <c r="M279" i="8"/>
  <c r="M149" i="8"/>
  <c r="M94" i="8"/>
  <c r="M242" i="8"/>
  <c r="M98" i="8"/>
  <c r="M311" i="8"/>
  <c r="M190" i="8"/>
  <c r="M361" i="8"/>
  <c r="M74" i="8"/>
  <c r="M128" i="8"/>
  <c r="M85" i="8"/>
  <c r="M359" i="8"/>
  <c r="M201" i="8"/>
  <c r="M22" i="8"/>
  <c r="M272" i="8"/>
  <c r="M51" i="8"/>
  <c r="M331" i="8"/>
  <c r="M173" i="8"/>
  <c r="M9" i="8"/>
  <c r="M282" i="8"/>
  <c r="M168" i="8"/>
  <c r="M351" i="8"/>
  <c r="M185" i="8"/>
  <c r="M52" i="8"/>
  <c r="M304" i="8"/>
  <c r="M132" i="8"/>
  <c r="M348" i="8"/>
  <c r="M114" i="8"/>
  <c r="M267" i="8"/>
  <c r="M44" i="8"/>
  <c r="M230" i="8"/>
  <c r="M144" i="8"/>
  <c r="M299" i="8"/>
  <c r="M127" i="8"/>
  <c r="M334" i="8"/>
  <c r="M54" i="8"/>
  <c r="M252" i="8"/>
  <c r="M300" i="8"/>
  <c r="M18" i="8"/>
  <c r="M364" i="8"/>
  <c r="M158" i="8"/>
  <c r="M83" i="8"/>
  <c r="M260" i="8"/>
  <c r="M26" i="8"/>
  <c r="M319" i="8"/>
  <c r="M146" i="8"/>
  <c r="M113" i="8"/>
  <c r="M270" i="8"/>
  <c r="M47" i="8"/>
  <c r="M356" i="8"/>
  <c r="M174" i="8"/>
  <c r="M65" i="8"/>
  <c r="M292" i="8"/>
  <c r="M120" i="8"/>
  <c r="M325" i="8"/>
  <c r="M156" i="8"/>
  <c r="M255" i="8"/>
  <c r="M145" i="8"/>
  <c r="M30" i="8"/>
  <c r="M346" i="8"/>
  <c r="M81" i="8"/>
  <c r="M287" i="8"/>
  <c r="M115" i="8"/>
  <c r="M322" i="8"/>
  <c r="M34" i="8"/>
  <c r="M108" i="8"/>
  <c r="M20" i="8"/>
  <c r="M333" i="8"/>
  <c r="M188" i="8"/>
  <c r="M33" i="8"/>
  <c r="M248" i="8"/>
  <c r="M76" i="8"/>
  <c r="M307" i="8"/>
  <c r="M135" i="8"/>
  <c r="M60" i="8"/>
  <c r="M258" i="8"/>
  <c r="M207" i="8"/>
  <c r="M329" i="8"/>
  <c r="M220" i="8"/>
  <c r="M70" i="8"/>
  <c r="M280" i="8"/>
  <c r="M157" i="8"/>
  <c r="M301" i="8"/>
  <c r="M37" i="8"/>
  <c r="M243" i="8"/>
  <c r="M160" i="8"/>
  <c r="M345" i="8"/>
  <c r="M142" i="8"/>
  <c r="M106" i="8"/>
  <c r="M275" i="8"/>
  <c r="M96" i="8"/>
  <c r="M310" i="8"/>
  <c r="M58" i="8"/>
  <c r="M57" i="8"/>
  <c r="M321" i="8"/>
  <c r="M155" i="8"/>
  <c r="M62" i="8"/>
  <c r="M236" i="8"/>
  <c r="M49" i="8"/>
  <c r="M295" i="8"/>
  <c r="M123" i="8"/>
  <c r="M117" i="8"/>
  <c r="M246" i="8"/>
  <c r="M56" i="8"/>
  <c r="M317" i="8"/>
  <c r="M171" i="8"/>
  <c r="M209" i="8"/>
  <c r="M268" i="8"/>
  <c r="M45" i="8"/>
  <c r="M289" i="8"/>
  <c r="M231" i="8"/>
  <c r="M180" i="8"/>
  <c r="M350" i="8"/>
  <c r="M141" i="8"/>
  <c r="M169" i="8"/>
  <c r="M263" i="8"/>
  <c r="M40" i="8"/>
  <c r="M286" i="8"/>
  <c r="M27" i="8"/>
  <c r="M150" i="8"/>
  <c r="M71" i="8"/>
  <c r="M309" i="8"/>
  <c r="M179" i="8"/>
  <c r="M78" i="8"/>
  <c r="M224" i="8"/>
  <c r="M17" i="8"/>
  <c r="M283" i="8"/>
  <c r="M178" i="8"/>
  <c r="M234" i="8"/>
  <c r="M24" i="8"/>
  <c r="M305" i="8"/>
  <c r="M133" i="8"/>
  <c r="M343" i="8"/>
  <c r="M256" i="8"/>
  <c r="M182" i="8"/>
  <c r="M277" i="8"/>
  <c r="M164" i="8"/>
  <c r="M338" i="8"/>
  <c r="M100" i="8"/>
  <c r="M326" i="8"/>
  <c r="M172" i="8"/>
  <c r="M6" i="8"/>
  <c r="M251" i="8"/>
  <c r="M86" i="8"/>
  <c r="M274" i="8"/>
  <c r="M204" i="8"/>
  <c r="M21" i="8"/>
  <c r="M297" i="8"/>
  <c r="M125" i="8"/>
  <c r="M357" i="8"/>
  <c r="M197" i="8"/>
  <c r="M10" i="8"/>
  <c r="M271" i="8"/>
  <c r="M48" i="8"/>
  <c r="M109" i="8"/>
  <c r="M222" i="8"/>
  <c r="M203" i="8"/>
  <c r="M293" i="8"/>
  <c r="M121" i="8"/>
  <c r="M42" i="8"/>
  <c r="M244" i="8"/>
  <c r="M19" i="8"/>
  <c r="M265" i="8"/>
  <c r="M347" i="8"/>
  <c r="M148" i="8"/>
  <c r="M151" i="8"/>
  <c r="M314" i="8"/>
  <c r="M202" i="8"/>
  <c r="M210" i="8"/>
  <c r="M239" i="8"/>
  <c r="M66" i="8"/>
  <c r="M226" i="8"/>
  <c r="M35" i="8"/>
  <c r="M23" i="8"/>
  <c r="M285" i="8"/>
  <c r="M211" i="8"/>
  <c r="M362" i="8"/>
  <c r="M154" i="8"/>
  <c r="M79" i="8"/>
  <c r="M259" i="8"/>
  <c r="M221" i="8"/>
  <c r="M353" i="8"/>
  <c r="M189" i="8"/>
  <c r="M64" i="8"/>
  <c r="M281" i="8"/>
  <c r="M161" i="8"/>
  <c r="M232" i="8"/>
  <c r="M216" i="8"/>
  <c r="M241" i="8"/>
  <c r="M352" i="8"/>
  <c r="M147" i="8"/>
  <c r="M28" i="8"/>
  <c r="M302" i="8"/>
  <c r="M130" i="8"/>
  <c r="M92" i="8"/>
  <c r="M227" i="8"/>
  <c r="M59" i="8"/>
  <c r="M205" i="8"/>
  <c r="M99" i="8"/>
  <c r="M14" i="8"/>
  <c r="M67" i="8"/>
  <c r="M273" i="8"/>
  <c r="M63" i="8"/>
  <c r="M332" i="8"/>
  <c r="M184" i="8"/>
  <c r="M103" i="8"/>
  <c r="M247" i="8"/>
  <c r="M68" i="8"/>
  <c r="M358" i="8"/>
  <c r="M213" i="8"/>
  <c r="M69" i="8"/>
  <c r="M269" i="8"/>
  <c r="M46" i="8"/>
  <c r="M88" i="8"/>
  <c r="M342" i="8"/>
  <c r="M170" i="8"/>
  <c r="M229" i="8"/>
  <c r="M327" i="8"/>
  <c r="M208" i="8"/>
  <c r="M181" i="8"/>
  <c r="M290" i="8"/>
  <c r="M118" i="8"/>
  <c r="M363" i="8"/>
  <c r="M212" i="8"/>
  <c r="M95" i="8"/>
  <c r="M192" i="8"/>
  <c r="M55" i="8"/>
  <c r="M25" i="8"/>
  <c r="M261" i="8"/>
  <c r="M38" i="8"/>
  <c r="M320" i="8"/>
  <c r="M152" i="8"/>
  <c r="M198" i="8"/>
  <c r="M235" i="8"/>
  <c r="M36" i="8"/>
  <c r="M330" i="8"/>
  <c r="M344" i="8"/>
  <c r="M13" i="8"/>
  <c r="M257" i="8"/>
  <c r="M191" i="8"/>
  <c r="M349" i="8"/>
  <c r="M176" i="8"/>
  <c r="M195" i="8"/>
  <c r="M137" i="8"/>
  <c r="M315" i="8"/>
  <c r="M206" i="8"/>
  <c r="M102" i="8"/>
  <c r="M278" i="8"/>
  <c r="M143" i="8"/>
  <c r="M340" i="8"/>
  <c r="M166" i="8"/>
  <c r="M16" i="8"/>
  <c r="M159" i="8"/>
  <c r="M50" i="8"/>
  <c r="M97" i="8"/>
  <c r="M339" i="8"/>
  <c r="M162" i="8"/>
  <c r="M87" i="8"/>
  <c r="M336" i="8"/>
  <c r="M107" i="8"/>
  <c r="M41" i="8"/>
  <c r="M200" i="8"/>
  <c r="C30" i="10"/>
  <c r="M165" i="8"/>
  <c r="M324" i="8"/>
  <c r="M90" i="8"/>
  <c r="M298" i="8"/>
  <c r="M126" i="8"/>
  <c r="M276" i="8"/>
  <c r="M93" i="8"/>
  <c r="M264" i="8"/>
  <c r="M240" i="8"/>
  <c r="M177" i="8"/>
  <c r="M262" i="8"/>
  <c r="M39" i="8"/>
  <c r="M365" i="8"/>
  <c r="M89" i="8"/>
  <c r="M116" i="8"/>
  <c r="M77" i="8"/>
  <c r="M250" i="8"/>
  <c r="M84" i="8"/>
  <c r="M218" i="8"/>
  <c r="M238" i="8"/>
  <c r="M73" i="8"/>
  <c r="M72" i="8"/>
  <c r="M288" i="8"/>
  <c r="M8" i="8"/>
  <c r="M194" i="8"/>
  <c r="M228" i="8"/>
  <c r="M175" i="8"/>
  <c r="E21" i="11"/>
  <c r="F21" i="11" s="1"/>
  <c r="G21" i="11" s="1"/>
  <c r="H21" i="11" s="1"/>
  <c r="D35" i="11"/>
  <c r="D30" i="10"/>
  <c r="H3" i="6"/>
  <c r="I3" i="6" s="1"/>
  <c r="BZ6" i="8"/>
  <c r="E44" i="10"/>
  <c r="F14" i="10" s="1"/>
  <c r="F30" i="10" s="1"/>
  <c r="E14" i="10"/>
  <c r="E30" i="10" s="1"/>
  <c r="E45" i="10"/>
  <c r="H7" i="6"/>
  <c r="I7" i="6" s="1"/>
  <c r="E22" i="11"/>
  <c r="E48" i="11"/>
  <c r="C42" i="5"/>
  <c r="E41" i="11" s="1"/>
  <c r="BP6" i="8"/>
  <c r="BM6" i="8"/>
  <c r="AZ6" i="9"/>
  <c r="BA6" i="9" s="1"/>
  <c r="AG8" i="7"/>
  <c r="Y9" i="7" s="1"/>
  <c r="AC9" i="7" s="1"/>
  <c r="AF9" i="7" s="1"/>
  <c r="AE8" i="7"/>
  <c r="AH8" i="7" s="1"/>
  <c r="AP6" i="8"/>
  <c r="AQ6" i="8" s="1"/>
  <c r="H5" i="6"/>
  <c r="I5" i="6" s="1"/>
  <c r="AZ6" i="8"/>
  <c r="BC6" i="8"/>
  <c r="AM9" i="7"/>
  <c r="AN8" i="7"/>
  <c r="AS8" i="7"/>
  <c r="AQ8" i="7"/>
  <c r="AM7" i="9"/>
  <c r="AN6" i="9"/>
  <c r="BQ6" i="9"/>
  <c r="BS6" i="9"/>
  <c r="N8" i="7"/>
  <c r="CA8" i="7"/>
  <c r="BZ9" i="7"/>
  <c r="Z7" i="9"/>
  <c r="Z11" i="7"/>
  <c r="D15" i="5"/>
  <c r="C40" i="5" s="1"/>
  <c r="E42" i="5" s="1"/>
  <c r="A15" i="7"/>
  <c r="Q6" i="9"/>
  <c r="B14" i="4"/>
  <c r="C13" i="4"/>
  <c r="AD6" i="9"/>
  <c r="CD8" i="7"/>
  <c r="CF8" i="7"/>
  <c r="CA6" i="9"/>
  <c r="BZ7" i="9"/>
  <c r="Q8" i="7"/>
  <c r="S8" i="7"/>
  <c r="CD6" i="9"/>
  <c r="CF6" i="9"/>
  <c r="AH6" i="8"/>
  <c r="A13" i="9"/>
  <c r="BQ8" i="7"/>
  <c r="BS8" i="7"/>
  <c r="I6" i="6"/>
  <c r="I4" i="6"/>
  <c r="H14" i="6" s="1"/>
  <c r="AC7" i="8"/>
  <c r="BN8" i="7"/>
  <c r="BM9" i="7"/>
  <c r="I28" i="5"/>
  <c r="J6" i="5"/>
  <c r="B16" i="11"/>
  <c r="B37" i="11" s="1"/>
  <c r="B40" i="11" s="1"/>
  <c r="C13" i="11"/>
  <c r="C15" i="11" s="1"/>
  <c r="BF6" i="9"/>
  <c r="BD6" i="9"/>
  <c r="F11" i="10"/>
  <c r="E11" i="10"/>
  <c r="D11" i="10"/>
  <c r="I11" i="10"/>
  <c r="H11" i="10"/>
  <c r="K11" i="10"/>
  <c r="J11" i="10"/>
  <c r="G11" i="10"/>
  <c r="B4" i="10"/>
  <c r="C6" i="10"/>
  <c r="C8" i="10" s="1"/>
  <c r="B6" i="10"/>
  <c r="B8" i="10" s="1"/>
  <c r="B32" i="10" s="1"/>
  <c r="BF8" i="7"/>
  <c r="BD8" i="7"/>
  <c r="AM7" i="8"/>
  <c r="A14" i="8"/>
  <c r="AS6" i="9"/>
  <c r="AQ6" i="9"/>
  <c r="BA8" i="7"/>
  <c r="AZ9" i="7"/>
  <c r="S6" i="9" l="1"/>
  <c r="U6" i="9" s="1"/>
  <c r="AF6" i="9"/>
  <c r="O6" i="9"/>
  <c r="BM7" i="9"/>
  <c r="AZ7" i="9"/>
  <c r="T6" i="9"/>
  <c r="L7" i="9" s="1"/>
  <c r="P7" i="9" s="1"/>
  <c r="Q7" i="9" s="1"/>
  <c r="B33" i="10"/>
  <c r="N6" i="8"/>
  <c r="O6" i="8" s="1"/>
  <c r="S6" i="8"/>
  <c r="C32" i="10"/>
  <c r="C33" i="10" s="1"/>
  <c r="E40" i="5"/>
  <c r="E35" i="11"/>
  <c r="M14" i="6"/>
  <c r="F12" i="6"/>
  <c r="D14" i="6"/>
  <c r="D13" i="6"/>
  <c r="D15" i="6"/>
  <c r="AN6" i="8"/>
  <c r="AO6" i="8" s="1"/>
  <c r="CA6" i="8"/>
  <c r="BZ7" i="8"/>
  <c r="BZ8" i="8" s="1"/>
  <c r="BZ9" i="8" s="1"/>
  <c r="AS6" i="8"/>
  <c r="F45" i="10"/>
  <c r="H15" i="6"/>
  <c r="M15" i="6" s="1"/>
  <c r="F44" i="10"/>
  <c r="G14" i="10" s="1"/>
  <c r="G30" i="10" s="1"/>
  <c r="B44" i="5"/>
  <c r="F48" i="11"/>
  <c r="F22" i="11"/>
  <c r="F35" i="11" s="1"/>
  <c r="H41" i="11"/>
  <c r="G41" i="11"/>
  <c r="I24" i="5"/>
  <c r="D41" i="11"/>
  <c r="C41" i="11"/>
  <c r="B41" i="11"/>
  <c r="F41" i="11"/>
  <c r="BN6" i="8"/>
  <c r="BM7" i="8"/>
  <c r="BM8" i="8" s="1"/>
  <c r="BM9" i="8" s="1"/>
  <c r="BS6" i="8"/>
  <c r="BQ6" i="8"/>
  <c r="BD6" i="8"/>
  <c r="BF6" i="8"/>
  <c r="AZ7" i="8"/>
  <c r="AZ8" i="8" s="1"/>
  <c r="AZ9" i="8" s="1"/>
  <c r="BA6" i="8"/>
  <c r="D41" i="5"/>
  <c r="C41" i="5"/>
  <c r="D37" i="10" s="1"/>
  <c r="I29" i="5"/>
  <c r="BM10" i="7"/>
  <c r="J12" i="6"/>
  <c r="H12" i="6"/>
  <c r="D12" i="6"/>
  <c r="AE6" i="9"/>
  <c r="AB6" i="9"/>
  <c r="AG6" i="9"/>
  <c r="Y7" i="9" s="1"/>
  <c r="BZ10" i="7"/>
  <c r="BO8" i="7"/>
  <c r="BR8" i="7"/>
  <c r="BT8" i="7"/>
  <c r="BL9" i="7" s="1"/>
  <c r="A14" i="9"/>
  <c r="Z8" i="9"/>
  <c r="CB8" i="7"/>
  <c r="CE8" i="7"/>
  <c r="CG8" i="7"/>
  <c r="BY9" i="7" s="1"/>
  <c r="Z10" i="8"/>
  <c r="BZ8" i="9"/>
  <c r="R8" i="7"/>
  <c r="O8" i="7"/>
  <c r="T8" i="7"/>
  <c r="L9" i="7" s="1"/>
  <c r="CB6" i="9"/>
  <c r="CE6" i="9"/>
  <c r="CG6" i="9"/>
  <c r="BY7" i="9" s="1"/>
  <c r="AR8" i="7"/>
  <c r="AO8" i="7"/>
  <c r="AT8" i="7"/>
  <c r="AL9" i="7" s="1"/>
  <c r="Z12" i="7"/>
  <c r="AM10" i="7"/>
  <c r="BB6" i="9"/>
  <c r="BE6" i="9"/>
  <c r="BG6" i="9"/>
  <c r="AY7" i="9" s="1"/>
  <c r="AM8" i="8"/>
  <c r="AZ8" i="9"/>
  <c r="C14" i="11"/>
  <c r="C16" i="11"/>
  <c r="D13" i="11"/>
  <c r="C14" i="4"/>
  <c r="AR6" i="9"/>
  <c r="AO6" i="9"/>
  <c r="AT6" i="9"/>
  <c r="AL7" i="9" s="1"/>
  <c r="AD9" i="7"/>
  <c r="AA9" i="7"/>
  <c r="AZ10" i="7"/>
  <c r="C4" i="10"/>
  <c r="D3" i="10"/>
  <c r="D6" i="10" s="1"/>
  <c r="AM8" i="9"/>
  <c r="AD7" i="8"/>
  <c r="AF7" i="8"/>
  <c r="AA7" i="8"/>
  <c r="BM8" i="9"/>
  <c r="BE8" i="7"/>
  <c r="BB8" i="7"/>
  <c r="BG8" i="7"/>
  <c r="AY9" i="7" s="1"/>
  <c r="A15" i="8"/>
  <c r="A16" i="7"/>
  <c r="BO6" i="9"/>
  <c r="BR6" i="9"/>
  <c r="BT6" i="9"/>
  <c r="BL7" i="9" s="1"/>
  <c r="T6" i="8" l="1"/>
  <c r="L7" i="8" s="1"/>
  <c r="P7" i="8" s="1"/>
  <c r="N7" i="8" s="1"/>
  <c r="O7" i="8" s="1"/>
  <c r="R6" i="8"/>
  <c r="U6" i="8" s="1"/>
  <c r="N7" i="9"/>
  <c r="O7" i="9" s="1"/>
  <c r="S7" i="9"/>
  <c r="G45" i="10"/>
  <c r="G44" i="10"/>
  <c r="H14" i="10" s="1"/>
  <c r="H30" i="10" s="1"/>
  <c r="F15" i="6"/>
  <c r="G15" i="6" s="1"/>
  <c r="I15" i="6" s="1"/>
  <c r="C37" i="11"/>
  <c r="C40" i="11" s="1"/>
  <c r="AT6" i="8"/>
  <c r="AL7" i="8" s="1"/>
  <c r="AP7" i="8" s="1"/>
  <c r="AR6" i="8"/>
  <c r="AU6" i="8" s="1"/>
  <c r="CB6" i="8"/>
  <c r="CG6" i="8"/>
  <c r="BY7" i="8" s="1"/>
  <c r="CC7" i="8" s="1"/>
  <c r="CF7" i="8" s="1"/>
  <c r="CE6" i="8"/>
  <c r="CH6" i="8" s="1"/>
  <c r="F14" i="6"/>
  <c r="G14" i="6" s="1"/>
  <c r="I14" i="6" s="1"/>
  <c r="G48" i="11"/>
  <c r="G22" i="11"/>
  <c r="G35" i="11" s="1"/>
  <c r="BO6" i="8"/>
  <c r="BT6" i="8"/>
  <c r="BL7" i="8" s="1"/>
  <c r="BP7" i="8" s="1"/>
  <c r="BS7" i="8" s="1"/>
  <c r="BR6" i="8"/>
  <c r="BU6" i="8" s="1"/>
  <c r="BG6" i="8"/>
  <c r="AY7" i="8" s="1"/>
  <c r="BC7" i="8" s="1"/>
  <c r="BD7" i="8" s="1"/>
  <c r="BB6" i="8"/>
  <c r="BE6" i="8"/>
  <c r="BH6" i="8" s="1"/>
  <c r="P9" i="7"/>
  <c r="AM11" i="7"/>
  <c r="BC7" i="9"/>
  <c r="A16" i="8"/>
  <c r="AZ11" i="7"/>
  <c r="D14" i="11"/>
  <c r="E13" i="11"/>
  <c r="D15" i="11"/>
  <c r="D16" i="11" s="1"/>
  <c r="D37" i="11" s="1"/>
  <c r="D40" i="11" s="1"/>
  <c r="AU8" i="7"/>
  <c r="AH6" i="9"/>
  <c r="CC9" i="7"/>
  <c r="CH8" i="7"/>
  <c r="BM9" i="9"/>
  <c r="AB9" i="7"/>
  <c r="AE9" i="7"/>
  <c r="AG9" i="7"/>
  <c r="Y10" i="7" s="1"/>
  <c r="AB7" i="8"/>
  <c r="AG7" i="8"/>
  <c r="Y8" i="8" s="1"/>
  <c r="AE7" i="8"/>
  <c r="Z11" i="8"/>
  <c r="A17" i="7"/>
  <c r="AU6" i="9"/>
  <c r="AZ9" i="9"/>
  <c r="BH6" i="9"/>
  <c r="Z13" i="7"/>
  <c r="CC7" i="9"/>
  <c r="BP7" i="9"/>
  <c r="AM9" i="9"/>
  <c r="CH6" i="9"/>
  <c r="C44" i="5"/>
  <c r="I15" i="5" s="1"/>
  <c r="H42" i="11"/>
  <c r="G42" i="11"/>
  <c r="K37" i="10"/>
  <c r="F42" i="11"/>
  <c r="J37" i="10"/>
  <c r="I37" i="10"/>
  <c r="H37" i="10"/>
  <c r="C37" i="10"/>
  <c r="C39" i="10" s="1"/>
  <c r="M7" i="5" s="1"/>
  <c r="B37" i="10"/>
  <c r="E37" i="10"/>
  <c r="E42" i="11"/>
  <c r="D42" i="11"/>
  <c r="C42" i="11"/>
  <c r="G37" i="10"/>
  <c r="B42" i="11"/>
  <c r="B46" i="11" s="1"/>
  <c r="F37" i="10"/>
  <c r="BZ10" i="8"/>
  <c r="Z9" i="9"/>
  <c r="BZ11" i="7"/>
  <c r="U8" i="7"/>
  <c r="BZ9" i="9"/>
  <c r="A15" i="9"/>
  <c r="AP7" i="9"/>
  <c r="BU6" i="9"/>
  <c r="BC9" i="7"/>
  <c r="D4" i="10"/>
  <c r="E3" i="10"/>
  <c r="E6" i="10" s="1"/>
  <c r="D8" i="10"/>
  <c r="D32" i="10" s="1"/>
  <c r="D33" i="10" s="1"/>
  <c r="AM9" i="8"/>
  <c r="AP9" i="7"/>
  <c r="BP9" i="7"/>
  <c r="AC7" i="9"/>
  <c r="BH8" i="7"/>
  <c r="AZ10" i="8"/>
  <c r="BM10" i="8"/>
  <c r="BU8" i="7"/>
  <c r="BM11" i="7"/>
  <c r="Q7" i="8" l="1"/>
  <c r="S7" i="8"/>
  <c r="T7" i="8"/>
  <c r="L8" i="8" s="1"/>
  <c r="P8" i="8" s="1"/>
  <c r="R7" i="8"/>
  <c r="CA7" i="8"/>
  <c r="CD7" i="8"/>
  <c r="BQ7" i="8"/>
  <c r="H44" i="10"/>
  <c r="I14" i="10" s="1"/>
  <c r="I30" i="10" s="1"/>
  <c r="H45" i="10"/>
  <c r="R7" i="9"/>
  <c r="U7" i="9" s="1"/>
  <c r="T7" i="9"/>
  <c r="L8" i="9" s="1"/>
  <c r="P8" i="9" s="1"/>
  <c r="Q8" i="9" s="1"/>
  <c r="BN7" i="8"/>
  <c r="BR7" i="8" s="1"/>
  <c r="B39" i="10"/>
  <c r="B42" i="10" s="1"/>
  <c r="I16" i="5"/>
  <c r="I19" i="5"/>
  <c r="C46" i="11"/>
  <c r="H48" i="11"/>
  <c r="G54" i="11" s="1"/>
  <c r="H22" i="11"/>
  <c r="H35" i="11" s="1"/>
  <c r="D44" i="11"/>
  <c r="D49" i="11" s="1"/>
  <c r="D50" i="11" s="1"/>
  <c r="C44" i="11"/>
  <c r="C49" i="11" s="1"/>
  <c r="B44" i="11"/>
  <c r="BA7" i="8"/>
  <c r="BB7" i="8" s="1"/>
  <c r="BF7" i="8"/>
  <c r="C47" i="10"/>
  <c r="C40" i="10"/>
  <c r="O7" i="10"/>
  <c r="P7" i="10" s="1"/>
  <c r="C41" i="10"/>
  <c r="C42" i="10"/>
  <c r="D39" i="10"/>
  <c r="M8" i="5" s="1"/>
  <c r="BD7" i="9"/>
  <c r="BF7" i="9"/>
  <c r="BA7" i="9"/>
  <c r="Z12" i="8"/>
  <c r="CD9" i="7"/>
  <c r="CA9" i="7"/>
  <c r="CF9" i="7"/>
  <c r="BQ7" i="9"/>
  <c r="BN7" i="9"/>
  <c r="BS7" i="9"/>
  <c r="AD7" i="9"/>
  <c r="AA7" i="9"/>
  <c r="AF7" i="9"/>
  <c r="AZ10" i="9"/>
  <c r="AH7" i="8"/>
  <c r="A16" i="9"/>
  <c r="BZ10" i="9"/>
  <c r="BZ12" i="7"/>
  <c r="AC8" i="8"/>
  <c r="AM10" i="8"/>
  <c r="AM12" i="7"/>
  <c r="AZ11" i="8"/>
  <c r="E4" i="10"/>
  <c r="E8" i="10"/>
  <c r="E32" i="10" s="1"/>
  <c r="E33" i="10" s="1"/>
  <c r="F3" i="10"/>
  <c r="F6" i="10" s="1"/>
  <c r="U7" i="8"/>
  <c r="A18" i="7"/>
  <c r="AC10" i="7"/>
  <c r="AQ7" i="8"/>
  <c r="AN7" i="8"/>
  <c r="AS7" i="8"/>
  <c r="CB7" i="8"/>
  <c r="CG7" i="8"/>
  <c r="BY8" i="8" s="1"/>
  <c r="CE7" i="8"/>
  <c r="AM10" i="9"/>
  <c r="AH9" i="7"/>
  <c r="E14" i="11"/>
  <c r="F13" i="11"/>
  <c r="E15" i="11"/>
  <c r="E16" i="11" s="1"/>
  <c r="E37" i="11" s="1"/>
  <c r="E40" i="11" s="1"/>
  <c r="E44" i="11" s="1"/>
  <c r="A17" i="8"/>
  <c r="AQ7" i="9"/>
  <c r="AS7" i="9"/>
  <c r="AN7" i="9"/>
  <c r="BM11" i="8"/>
  <c r="BZ11" i="8"/>
  <c r="D46" i="11"/>
  <c r="Q9" i="7"/>
  <c r="N9" i="7"/>
  <c r="S9" i="7"/>
  <c r="Z14" i="7"/>
  <c r="BQ9" i="7"/>
  <c r="BS9" i="7"/>
  <c r="BN9" i="7"/>
  <c r="Z10" i="9"/>
  <c r="BM12" i="7"/>
  <c r="AQ9" i="7"/>
  <c r="AS9" i="7"/>
  <c r="AN9" i="7"/>
  <c r="BD9" i="7"/>
  <c r="BA9" i="7"/>
  <c r="BF9" i="7"/>
  <c r="CD7" i="9"/>
  <c r="CA7" i="9"/>
  <c r="CF7" i="9"/>
  <c r="BM10" i="9"/>
  <c r="AZ12" i="7"/>
  <c r="I45" i="10" l="1"/>
  <c r="BT7" i="8"/>
  <c r="BL8" i="8" s="1"/>
  <c r="BO7" i="8"/>
  <c r="S8" i="9"/>
  <c r="I44" i="10"/>
  <c r="J44" i="10" s="1"/>
  <c r="N8" i="9"/>
  <c r="O8" i="9" s="1"/>
  <c r="B47" i="10"/>
  <c r="B48" i="10" s="1"/>
  <c r="B41" i="10"/>
  <c r="M6" i="5"/>
  <c r="B40" i="10"/>
  <c r="O6" i="10"/>
  <c r="P6" i="10" s="1"/>
  <c r="B51" i="11"/>
  <c r="B52" i="11" s="1"/>
  <c r="B49" i="11"/>
  <c r="B50" i="11" s="1"/>
  <c r="BE7" i="8"/>
  <c r="BH7" i="8" s="1"/>
  <c r="BG7" i="8"/>
  <c r="AY8" i="8" s="1"/>
  <c r="BC8" i="8" s="1"/>
  <c r="C48" i="10"/>
  <c r="C51" i="11"/>
  <c r="C52" i="11" s="1"/>
  <c r="C50" i="11"/>
  <c r="E46" i="11"/>
  <c r="E49" i="11"/>
  <c r="E50" i="11" s="1"/>
  <c r="E39" i="10"/>
  <c r="M9" i="5" s="1"/>
  <c r="B45" i="11"/>
  <c r="BU7" i="8"/>
  <c r="BZ12" i="8"/>
  <c r="AZ12" i="8"/>
  <c r="BP8" i="8"/>
  <c r="BM12" i="8"/>
  <c r="AB7" i="9"/>
  <c r="AE7" i="9"/>
  <c r="AG7" i="9"/>
  <c r="Y8" i="9" s="1"/>
  <c r="BO9" i="7"/>
  <c r="BR9" i="7"/>
  <c r="BT9" i="7"/>
  <c r="BL10" i="7" s="1"/>
  <c r="AD8" i="8"/>
  <c r="AA8" i="8"/>
  <c r="AF8" i="8"/>
  <c r="AO9" i="7"/>
  <c r="AT9" i="7"/>
  <c r="AL10" i="7" s="1"/>
  <c r="AR9" i="7"/>
  <c r="Q8" i="8"/>
  <c r="N8" i="8"/>
  <c r="S8" i="8"/>
  <c r="D40" i="10"/>
  <c r="D47" i="10"/>
  <c r="D48" i="10" s="1"/>
  <c r="O8" i="10"/>
  <c r="P8" i="10" s="1"/>
  <c r="D41" i="10"/>
  <c r="D42" i="10"/>
  <c r="AM11" i="8"/>
  <c r="BB7" i="9"/>
  <c r="BG7" i="9"/>
  <c r="AY8" i="9" s="1"/>
  <c r="BE7" i="9"/>
  <c r="CC8" i="8"/>
  <c r="Z13" i="8"/>
  <c r="J45" i="10"/>
  <c r="AD10" i="7"/>
  <c r="AA10" i="7"/>
  <c r="AF10" i="7"/>
  <c r="AZ11" i="9"/>
  <c r="BZ11" i="9"/>
  <c r="AO7" i="8"/>
  <c r="AR7" i="8"/>
  <c r="AT7" i="8"/>
  <c r="AL8" i="8" s="1"/>
  <c r="BM11" i="9"/>
  <c r="Z15" i="7"/>
  <c r="F8" i="10"/>
  <c r="F32" i="10" s="1"/>
  <c r="F33" i="10" s="1"/>
  <c r="F4" i="10"/>
  <c r="G3" i="10"/>
  <c r="G6" i="10" s="1"/>
  <c r="BO7" i="9"/>
  <c r="BT7" i="9"/>
  <c r="BL8" i="9" s="1"/>
  <c r="BR7" i="9"/>
  <c r="AO7" i="9"/>
  <c r="AR7" i="9"/>
  <c r="AT7" i="9"/>
  <c r="AL8" i="9" s="1"/>
  <c r="BB9" i="7"/>
  <c r="BG9" i="7"/>
  <c r="AY10" i="7" s="1"/>
  <c r="BE9" i="7"/>
  <c r="AM13" i="7"/>
  <c r="C45" i="11"/>
  <c r="F14" i="11"/>
  <c r="G13" i="11"/>
  <c r="F15" i="11"/>
  <c r="F16" i="11" s="1"/>
  <c r="F37" i="11" s="1"/>
  <c r="F40" i="11" s="1"/>
  <c r="F44" i="11" s="1"/>
  <c r="O9" i="7"/>
  <c r="T9" i="7"/>
  <c r="L10" i="7" s="1"/>
  <c r="R9" i="7"/>
  <c r="AM11" i="9"/>
  <c r="A17" i="9"/>
  <c r="BZ13" i="7"/>
  <c r="Z11" i="9"/>
  <c r="A19" i="7"/>
  <c r="A18" i="8"/>
  <c r="AZ13" i="7"/>
  <c r="CB7" i="9"/>
  <c r="CG7" i="9"/>
  <c r="BY8" i="9" s="1"/>
  <c r="CE7" i="9"/>
  <c r="BM13" i="7"/>
  <c r="D51" i="11"/>
  <c r="D52" i="11" s="1"/>
  <c r="D45" i="11"/>
  <c r="CH7" i="8"/>
  <c r="CB9" i="7"/>
  <c r="CG9" i="7"/>
  <c r="BY10" i="7" s="1"/>
  <c r="CE9" i="7"/>
  <c r="J14" i="10" l="1"/>
  <c r="J30" i="10" s="1"/>
  <c r="R8" i="9"/>
  <c r="T8" i="9"/>
  <c r="L9" i="9" s="1"/>
  <c r="K44" i="10"/>
  <c r="L51" i="10" s="1"/>
  <c r="K14" i="10"/>
  <c r="K30" i="10" s="1"/>
  <c r="F39" i="10"/>
  <c r="M10" i="5" s="1"/>
  <c r="M4" i="5" s="1"/>
  <c r="F46" i="11"/>
  <c r="F49" i="11"/>
  <c r="F50" i="11" s="1"/>
  <c r="BC8" i="9"/>
  <c r="O8" i="8"/>
  <c r="T8" i="8"/>
  <c r="L9" i="8" s="1"/>
  <c r="R8" i="8"/>
  <c r="BC10" i="7"/>
  <c r="BD8" i="8"/>
  <c r="BA8" i="8"/>
  <c r="BF8" i="8"/>
  <c r="Z12" i="9"/>
  <c r="BU7" i="9"/>
  <c r="CD8" i="8"/>
  <c r="CA8" i="8"/>
  <c r="CF8" i="8"/>
  <c r="AB8" i="8"/>
  <c r="AG8" i="8"/>
  <c r="Y9" i="8" s="1"/>
  <c r="AE8" i="8"/>
  <c r="AU7" i="8"/>
  <c r="BZ14" i="7"/>
  <c r="U8" i="9"/>
  <c r="AM14" i="7"/>
  <c r="BP8" i="9"/>
  <c r="BM12" i="9"/>
  <c r="BH7" i="9"/>
  <c r="AP8" i="8"/>
  <c r="G15" i="11"/>
  <c r="G16" i="11" s="1"/>
  <c r="G37" i="11" s="1"/>
  <c r="G40" i="11" s="1"/>
  <c r="G44" i="11" s="1"/>
  <c r="G14" i="11"/>
  <c r="H13" i="11"/>
  <c r="AC8" i="9"/>
  <c r="A19" i="8"/>
  <c r="CH7" i="9"/>
  <c r="BP10" i="7"/>
  <c r="H3" i="10"/>
  <c r="H6" i="10" s="1"/>
  <c r="G8" i="10"/>
  <c r="G32" i="10" s="1"/>
  <c r="G33" i="10" s="1"/>
  <c r="G4" i="10"/>
  <c r="BQ8" i="8"/>
  <c r="BN8" i="8"/>
  <c r="BS8" i="8"/>
  <c r="E47" i="10"/>
  <c r="E48" i="10" s="1"/>
  <c r="E41" i="10"/>
  <c r="E40" i="10"/>
  <c r="O9" i="10"/>
  <c r="E42" i="10"/>
  <c r="BZ13" i="8"/>
  <c r="BH9" i="7"/>
  <c r="AM12" i="8"/>
  <c r="CC8" i="9"/>
  <c r="AP8" i="9"/>
  <c r="P10" i="7"/>
  <c r="AU7" i="9"/>
  <c r="Z14" i="8"/>
  <c r="AP10" i="7"/>
  <c r="BM13" i="8"/>
  <c r="P9" i="9"/>
  <c r="A18" i="9"/>
  <c r="AB10" i="7"/>
  <c r="AE10" i="7"/>
  <c r="AG10" i="7"/>
  <c r="Y11" i="7" s="1"/>
  <c r="K45" i="10"/>
  <c r="AU9" i="7"/>
  <c r="CH9" i="7"/>
  <c r="AZ14" i="7"/>
  <c r="A20" i="7"/>
  <c r="Z16" i="7"/>
  <c r="AZ13" i="8"/>
  <c r="E51" i="11"/>
  <c r="E52" i="11" s="1"/>
  <c r="E45" i="11"/>
  <c r="BU9" i="7"/>
  <c r="AM12" i="9"/>
  <c r="AH7" i="9"/>
  <c r="U9" i="7"/>
  <c r="BZ12" i="9"/>
  <c r="CC10" i="7"/>
  <c r="BM14" i="7"/>
  <c r="AZ12" i="9"/>
  <c r="G39" i="10" l="1"/>
  <c r="Z13" i="9"/>
  <c r="AM13" i="9"/>
  <c r="AH10" i="7"/>
  <c r="BM14" i="8"/>
  <c r="CD8" i="9"/>
  <c r="CA8" i="9"/>
  <c r="CF8" i="9"/>
  <c r="A20" i="8"/>
  <c r="BD10" i="7"/>
  <c r="BA10" i="7"/>
  <c r="BF10" i="7"/>
  <c r="AQ8" i="8"/>
  <c r="AN8" i="8"/>
  <c r="AS8" i="8"/>
  <c r="U8" i="8"/>
  <c r="BM13" i="9"/>
  <c r="AC9" i="8"/>
  <c r="BB8" i="8"/>
  <c r="BE8" i="8"/>
  <c r="BG8" i="8"/>
  <c r="AY9" i="8" s="1"/>
  <c r="F51" i="11"/>
  <c r="F52" i="11" s="1"/>
  <c r="F45" i="11"/>
  <c r="AQ10" i="7"/>
  <c r="AN10" i="7"/>
  <c r="AS10" i="7"/>
  <c r="Z15" i="8"/>
  <c r="H8" i="10"/>
  <c r="H32" i="10" s="1"/>
  <c r="H33" i="10" s="1"/>
  <c r="H4" i="10"/>
  <c r="I3" i="10"/>
  <c r="I6" i="10" s="1"/>
  <c r="BM15" i="7"/>
  <c r="A19" i="9"/>
  <c r="P9" i="10"/>
  <c r="AH8" i="8"/>
  <c r="BD8" i="9"/>
  <c r="BA8" i="9"/>
  <c r="BF8" i="9"/>
  <c r="CD10" i="7"/>
  <c r="CA10" i="7"/>
  <c r="CF10" i="7"/>
  <c r="Q10" i="7"/>
  <c r="N10" i="7"/>
  <c r="S10" i="7"/>
  <c r="BQ8" i="9"/>
  <c r="BN8" i="9"/>
  <c r="BS8" i="9"/>
  <c r="BQ10" i="7"/>
  <c r="BN10" i="7"/>
  <c r="BS10" i="7"/>
  <c r="AM13" i="8"/>
  <c r="AD8" i="9"/>
  <c r="AA8" i="9"/>
  <c r="AF8" i="9"/>
  <c r="A21" i="7"/>
  <c r="P9" i="8"/>
  <c r="BZ15" i="7"/>
  <c r="BZ13" i="9"/>
  <c r="AZ15" i="7"/>
  <c r="H15" i="11"/>
  <c r="H16" i="11" s="1"/>
  <c r="H37" i="11" s="1"/>
  <c r="H40" i="11" s="1"/>
  <c r="H44" i="11" s="1"/>
  <c r="H51" i="11" s="1"/>
  <c r="H52" i="11" s="1"/>
  <c r="H14" i="11"/>
  <c r="F47" i="10"/>
  <c r="F48" i="10" s="1"/>
  <c r="F42" i="10"/>
  <c r="F40" i="10"/>
  <c r="F41" i="10"/>
  <c r="O10" i="10"/>
  <c r="AZ13" i="9"/>
  <c r="Q9" i="9"/>
  <c r="N9" i="9"/>
  <c r="S9" i="9"/>
  <c r="AM15" i="7"/>
  <c r="AZ14" i="8"/>
  <c r="G46" i="11"/>
  <c r="G49" i="11"/>
  <c r="G50" i="11" s="1"/>
  <c r="Z17" i="7"/>
  <c r="AC11" i="7"/>
  <c r="AQ8" i="9"/>
  <c r="AN8" i="9"/>
  <c r="AS8" i="9"/>
  <c r="BZ14" i="8"/>
  <c r="BO8" i="8"/>
  <c r="BT8" i="8"/>
  <c r="BL9" i="8" s="1"/>
  <c r="BR8" i="8"/>
  <c r="CB8" i="8"/>
  <c r="CG8" i="8"/>
  <c r="BY9" i="8" s="1"/>
  <c r="CE8" i="8"/>
  <c r="P10" i="10" l="1"/>
  <c r="H39" i="10"/>
  <c r="H46" i="11"/>
  <c r="H49" i="11"/>
  <c r="H50" i="11" s="1"/>
  <c r="G53" i="11" s="1"/>
  <c r="BB8" i="9"/>
  <c r="BG8" i="9"/>
  <c r="AY9" i="9" s="1"/>
  <c r="BE8" i="9"/>
  <c r="CC9" i="8"/>
  <c r="BZ16" i="7"/>
  <c r="AM14" i="8"/>
  <c r="AO10" i="7"/>
  <c r="AT10" i="7"/>
  <c r="AL11" i="7" s="1"/>
  <c r="AR10" i="7"/>
  <c r="BB10" i="7"/>
  <c r="BG10" i="7"/>
  <c r="AY11" i="7" s="1"/>
  <c r="BE10" i="7"/>
  <c r="BM15" i="8"/>
  <c r="AM16" i="7"/>
  <c r="AD11" i="7"/>
  <c r="AA11" i="7"/>
  <c r="AF11" i="7"/>
  <c r="BC9" i="8"/>
  <c r="AM14" i="9"/>
  <c r="BO10" i="7"/>
  <c r="BR10" i="7"/>
  <c r="BT10" i="7"/>
  <c r="BL11" i="7" s="1"/>
  <c r="O9" i="9"/>
  <c r="T9" i="9"/>
  <c r="L10" i="9" s="1"/>
  <c r="R9" i="9"/>
  <c r="BU8" i="8"/>
  <c r="BO8" i="9"/>
  <c r="BR8" i="9"/>
  <c r="BT8" i="9"/>
  <c r="BL9" i="9" s="1"/>
  <c r="I8" i="10"/>
  <c r="I32" i="10" s="1"/>
  <c r="I33" i="10" s="1"/>
  <c r="I4" i="10"/>
  <c r="J3" i="10"/>
  <c r="J6" i="10" s="1"/>
  <c r="BH8" i="8"/>
  <c r="A22" i="7"/>
  <c r="AD9" i="8"/>
  <c r="AA9" i="8"/>
  <c r="AF9" i="8"/>
  <c r="Z14" i="9"/>
  <c r="BM16" i="7"/>
  <c r="Z18" i="7"/>
  <c r="AZ14" i="9"/>
  <c r="BP9" i="8"/>
  <c r="G45" i="11"/>
  <c r="G51" i="11"/>
  <c r="G52" i="11" s="1"/>
  <c r="AB8" i="9"/>
  <c r="AG8" i="9"/>
  <c r="Y9" i="9" s="1"/>
  <c r="AE8" i="9"/>
  <c r="O10" i="7"/>
  <c r="R10" i="7"/>
  <c r="T10" i="7"/>
  <c r="L11" i="7" s="1"/>
  <c r="AO8" i="8"/>
  <c r="AT8" i="8"/>
  <c r="AL9" i="8" s="1"/>
  <c r="AR8" i="8"/>
  <c r="A21" i="8"/>
  <c r="BZ15" i="8"/>
  <c r="AZ16" i="7"/>
  <c r="AZ15" i="8"/>
  <c r="Q9" i="8"/>
  <c r="N9" i="8"/>
  <c r="S9" i="8"/>
  <c r="A20" i="9"/>
  <c r="Z16" i="8"/>
  <c r="BM14" i="9"/>
  <c r="CB8" i="9"/>
  <c r="CE8" i="9"/>
  <c r="CG8" i="9"/>
  <c r="BY9" i="9" s="1"/>
  <c r="CH8" i="8"/>
  <c r="AO8" i="9"/>
  <c r="AT8" i="9"/>
  <c r="AL9" i="9" s="1"/>
  <c r="AR8" i="9"/>
  <c r="BZ14" i="9"/>
  <c r="CB10" i="7"/>
  <c r="CE10" i="7"/>
  <c r="CG10" i="7"/>
  <c r="BY11" i="7" s="1"/>
  <c r="G47" i="10"/>
  <c r="G48" i="10" s="1"/>
  <c r="G40" i="10"/>
  <c r="G41" i="10"/>
  <c r="O11" i="10"/>
  <c r="P11" i="10" s="1"/>
  <c r="G42" i="10"/>
  <c r="BZ15" i="9" l="1"/>
  <c r="AP9" i="9"/>
  <c r="AZ16" i="8"/>
  <c r="Z15" i="9"/>
  <c r="BU8" i="9"/>
  <c r="AM15" i="8"/>
  <c r="BD9" i="8"/>
  <c r="BA9" i="8"/>
  <c r="BF9" i="8"/>
  <c r="BM16" i="8"/>
  <c r="AZ17" i="7"/>
  <c r="AU8" i="8"/>
  <c r="BQ9" i="8"/>
  <c r="BN9" i="8"/>
  <c r="BS9" i="8"/>
  <c r="BH10" i="7"/>
  <c r="BZ17" i="7"/>
  <c r="AP9" i="8"/>
  <c r="BC11" i="7"/>
  <c r="CD9" i="8"/>
  <c r="CA9" i="8"/>
  <c r="CF9" i="8"/>
  <c r="AZ15" i="9"/>
  <c r="AB9" i="8"/>
  <c r="AG9" i="8"/>
  <c r="Y10" i="8" s="1"/>
  <c r="AE9" i="8"/>
  <c r="U9" i="9"/>
  <c r="BZ16" i="8"/>
  <c r="P11" i="7"/>
  <c r="P10" i="9"/>
  <c r="BH8" i="9"/>
  <c r="BC9" i="9"/>
  <c r="U10" i="7"/>
  <c r="CH10" i="7"/>
  <c r="CC9" i="9"/>
  <c r="A21" i="9"/>
  <c r="J8" i="10"/>
  <c r="J32" i="10" s="1"/>
  <c r="J33" i="10" s="1"/>
  <c r="J4" i="10"/>
  <c r="K3" i="10"/>
  <c r="K6" i="10" s="1"/>
  <c r="BP11" i="7"/>
  <c r="Z19" i="7"/>
  <c r="BU10" i="7"/>
  <c r="AB11" i="7"/>
  <c r="AE11" i="7"/>
  <c r="AG11" i="7"/>
  <c r="Y12" i="7" s="1"/>
  <c r="AU10" i="7"/>
  <c r="H45" i="11"/>
  <c r="CH8" i="9"/>
  <c r="AH8" i="9"/>
  <c r="O9" i="8"/>
  <c r="T9" i="8"/>
  <c r="L10" i="8" s="1"/>
  <c r="R9" i="8"/>
  <c r="AC9" i="9"/>
  <c r="I39" i="10"/>
  <c r="AP11" i="7"/>
  <c r="CC11" i="7"/>
  <c r="A23" i="7"/>
  <c r="AM15" i="9"/>
  <c r="AM17" i="7"/>
  <c r="H47" i="10"/>
  <c r="H48" i="10" s="1"/>
  <c r="H40" i="10"/>
  <c r="H41" i="10"/>
  <c r="H42" i="10"/>
  <c r="O12" i="10"/>
  <c r="P12" i="10" s="1"/>
  <c r="BM15" i="9"/>
  <c r="AU8" i="9"/>
  <c r="Z17" i="8"/>
  <c r="A22" i="8"/>
  <c r="BM17" i="7"/>
  <c r="BP9" i="9"/>
  <c r="Z18" i="8" l="1"/>
  <c r="K8" i="10"/>
  <c r="K32" i="10" s="1"/>
  <c r="K33" i="10" s="1"/>
  <c r="K4" i="10"/>
  <c r="U9" i="8"/>
  <c r="AC12" i="7"/>
  <c r="BZ17" i="8"/>
  <c r="BD11" i="7"/>
  <c r="BA11" i="7"/>
  <c r="BF11" i="7"/>
  <c r="BQ9" i="9"/>
  <c r="BN9" i="9"/>
  <c r="BS9" i="9"/>
  <c r="P10" i="8"/>
  <c r="AH11" i="7"/>
  <c r="J39" i="10"/>
  <c r="Q10" i="9"/>
  <c r="N10" i="9"/>
  <c r="S10" i="9"/>
  <c r="A24" i="7"/>
  <c r="Z16" i="9"/>
  <c r="AZ18" i="7"/>
  <c r="CD11" i="7"/>
  <c r="CA11" i="7"/>
  <c r="CF11" i="7"/>
  <c r="AH9" i="8"/>
  <c r="AQ9" i="8"/>
  <c r="AN9" i="8"/>
  <c r="AS9" i="8"/>
  <c r="BM18" i="7"/>
  <c r="AM18" i="7"/>
  <c r="AQ11" i="7"/>
  <c r="AN11" i="7"/>
  <c r="AS11" i="7"/>
  <c r="Z20" i="7"/>
  <c r="A22" i="9"/>
  <c r="BD9" i="9"/>
  <c r="BA9" i="9"/>
  <c r="BF9" i="9"/>
  <c r="AC10" i="8"/>
  <c r="BZ18" i="7"/>
  <c r="AZ17" i="8"/>
  <c r="BM17" i="8"/>
  <c r="AQ9" i="9"/>
  <c r="AN9" i="9"/>
  <c r="AS9" i="9"/>
  <c r="BM16" i="9"/>
  <c r="I47" i="10"/>
  <c r="I48" i="10" s="1"/>
  <c r="I40" i="10"/>
  <c r="I41" i="10"/>
  <c r="I42" i="10"/>
  <c r="O13" i="10"/>
  <c r="P13" i="10" s="1"/>
  <c r="AZ16" i="9"/>
  <c r="BB9" i="8"/>
  <c r="BE9" i="8"/>
  <c r="BG9" i="8"/>
  <c r="AY10" i="8" s="1"/>
  <c r="AM16" i="9"/>
  <c r="BQ11" i="7"/>
  <c r="BN11" i="7"/>
  <c r="BS11" i="7"/>
  <c r="BZ16" i="9"/>
  <c r="A23" i="8"/>
  <c r="AD9" i="9"/>
  <c r="AA9" i="9"/>
  <c r="AF9" i="9"/>
  <c r="CD9" i="9"/>
  <c r="CA9" i="9"/>
  <c r="CF9" i="9"/>
  <c r="Q11" i="7"/>
  <c r="N11" i="7"/>
  <c r="S11" i="7"/>
  <c r="CB9" i="8"/>
  <c r="CE9" i="8"/>
  <c r="CG9" i="8"/>
  <c r="BY10" i="8" s="1"/>
  <c r="BO9" i="8"/>
  <c r="BR9" i="8"/>
  <c r="BT9" i="8"/>
  <c r="BL10" i="8" s="1"/>
  <c r="AM16" i="8"/>
  <c r="K39" i="10" l="1"/>
  <c r="BM19" i="7"/>
  <c r="AM17" i="9"/>
  <c r="BZ18" i="8"/>
  <c r="AO9" i="8"/>
  <c r="AT9" i="8"/>
  <c r="AL10" i="8" s="1"/>
  <c r="AR9" i="8"/>
  <c r="AD12" i="7"/>
  <c r="AA12" i="7"/>
  <c r="AF12" i="7"/>
  <c r="AZ18" i="8"/>
  <c r="BO11" i="7"/>
  <c r="BT11" i="7"/>
  <c r="BL12" i="7" s="1"/>
  <c r="BR11" i="7"/>
  <c r="BM17" i="9"/>
  <c r="BZ19" i="7"/>
  <c r="Q10" i="8"/>
  <c r="N10" i="8"/>
  <c r="S10" i="8"/>
  <c r="A25" i="7"/>
  <c r="BO9" i="9"/>
  <c r="BT9" i="9"/>
  <c r="BL10" i="9" s="1"/>
  <c r="BR9" i="9"/>
  <c r="AZ17" i="9"/>
  <c r="BB9" i="9"/>
  <c r="BE9" i="9"/>
  <c r="BG9" i="9"/>
  <c r="AY10" i="9" s="1"/>
  <c r="AO11" i="7"/>
  <c r="AT11" i="7"/>
  <c r="AL12" i="7" s="1"/>
  <c r="AR11" i="7"/>
  <c r="AO9" i="9"/>
  <c r="AT9" i="9"/>
  <c r="AL10" i="9" s="1"/>
  <c r="AR9" i="9"/>
  <c r="BC10" i="8"/>
  <c r="O11" i="7"/>
  <c r="T11" i="7"/>
  <c r="L12" i="7" s="1"/>
  <c r="R11" i="7"/>
  <c r="AD10" i="8"/>
  <c r="AA10" i="8"/>
  <c r="AF10" i="8"/>
  <c r="Z21" i="7"/>
  <c r="CB9" i="9"/>
  <c r="CG9" i="9"/>
  <c r="BY10" i="9" s="1"/>
  <c r="CE9" i="9"/>
  <c r="AM17" i="8"/>
  <c r="CB11" i="7"/>
  <c r="CG11" i="7"/>
  <c r="BY12" i="7" s="1"/>
  <c r="CE11" i="7"/>
  <c r="BP10" i="8"/>
  <c r="BU9" i="8"/>
  <c r="AB9" i="9"/>
  <c r="AE9" i="9"/>
  <c r="AG9" i="9"/>
  <c r="Y10" i="9" s="1"/>
  <c r="A23" i="9"/>
  <c r="AM19" i="7"/>
  <c r="AZ19" i="7"/>
  <c r="O10" i="9"/>
  <c r="R10" i="9"/>
  <c r="T10" i="9"/>
  <c r="L11" i="9" s="1"/>
  <c r="BB11" i="7"/>
  <c r="BE11" i="7"/>
  <c r="BG11" i="7"/>
  <c r="AY12" i="7" s="1"/>
  <c r="Z19" i="8"/>
  <c r="CH9" i="8"/>
  <c r="BH9" i="8"/>
  <c r="BZ17" i="9"/>
  <c r="CC10" i="8"/>
  <c r="A24" i="8"/>
  <c r="BM18" i="8"/>
  <c r="Z17" i="9"/>
  <c r="J41" i="10"/>
  <c r="J42" i="10"/>
  <c r="O14" i="10"/>
  <c r="P14" i="10" s="1"/>
  <c r="J47" i="10"/>
  <c r="J48" i="10" s="1"/>
  <c r="J40" i="10"/>
  <c r="Z18" i="9" l="1"/>
  <c r="P12" i="7"/>
  <c r="BZ20" i="7"/>
  <c r="AZ20" i="7"/>
  <c r="AH9" i="9"/>
  <c r="CH9" i="9"/>
  <c r="BC10" i="9"/>
  <c r="AP10" i="8"/>
  <c r="BM18" i="9"/>
  <c r="AC10" i="9"/>
  <c r="CC10" i="9"/>
  <c r="Z22" i="7"/>
  <c r="BU11" i="7"/>
  <c r="BZ19" i="8"/>
  <c r="BD10" i="8"/>
  <c r="BA10" i="8"/>
  <c r="BF10" i="8"/>
  <c r="BP12" i="7"/>
  <c r="AU9" i="8"/>
  <c r="AM20" i="7"/>
  <c r="BQ10" i="8"/>
  <c r="BN10" i="8"/>
  <c r="BS10" i="8"/>
  <c r="AU9" i="9"/>
  <c r="AZ18" i="9"/>
  <c r="CH11" i="7"/>
  <c r="AB10" i="8"/>
  <c r="AE10" i="8"/>
  <c r="AG10" i="8"/>
  <c r="Y11" i="8" s="1"/>
  <c r="AP10" i="9"/>
  <c r="BU9" i="9"/>
  <c r="AM18" i="9"/>
  <c r="BP10" i="9"/>
  <c r="O10" i="8"/>
  <c r="R10" i="8"/>
  <c r="T10" i="8"/>
  <c r="L11" i="8" s="1"/>
  <c r="AZ19" i="8"/>
  <c r="BM19" i="8"/>
  <c r="A25" i="8"/>
  <c r="CC12" i="7"/>
  <c r="Z20" i="8"/>
  <c r="P11" i="9"/>
  <c r="BM20" i="7"/>
  <c r="CD10" i="8"/>
  <c r="CA10" i="8"/>
  <c r="CF10" i="8"/>
  <c r="BC12" i="7"/>
  <c r="U10" i="9"/>
  <c r="A24" i="9"/>
  <c r="AU11" i="7"/>
  <c r="AB12" i="7"/>
  <c r="AG12" i="7"/>
  <c r="Y13" i="7" s="1"/>
  <c r="AE12" i="7"/>
  <c r="K41" i="10"/>
  <c r="L41" i="10" s="1"/>
  <c r="K42" i="10"/>
  <c r="K47" i="10"/>
  <c r="K48" i="10" s="1"/>
  <c r="K40" i="10"/>
  <c r="L39" i="10"/>
  <c r="BZ18" i="9"/>
  <c r="BH9" i="9"/>
  <c r="BH11" i="7"/>
  <c r="AM18" i="8"/>
  <c r="U11" i="7"/>
  <c r="AP12" i="7"/>
  <c r="A26" i="7"/>
  <c r="AM19" i="9" l="1"/>
  <c r="BM21" i="7"/>
  <c r="BQ12" i="7"/>
  <c r="BN12" i="7"/>
  <c r="BS12" i="7"/>
  <c r="Q11" i="9"/>
  <c r="N11" i="9"/>
  <c r="S11" i="9"/>
  <c r="BM20" i="8"/>
  <c r="BB10" i="8"/>
  <c r="BE10" i="8"/>
  <c r="BG10" i="8"/>
  <c r="AY11" i="8" s="1"/>
  <c r="AD10" i="9"/>
  <c r="AA10" i="9"/>
  <c r="AF10" i="9"/>
  <c r="AZ21" i="7"/>
  <c r="A26" i="8"/>
  <c r="AH12" i="7"/>
  <c r="Z21" i="8"/>
  <c r="AC13" i="7"/>
  <c r="AZ20" i="8"/>
  <c r="BM19" i="9"/>
  <c r="AQ10" i="9"/>
  <c r="AN10" i="9"/>
  <c r="AS10" i="9"/>
  <c r="BO10" i="8"/>
  <c r="BT10" i="8"/>
  <c r="BL11" i="8" s="1"/>
  <c r="BR10" i="8"/>
  <c r="BZ20" i="8"/>
  <c r="BZ21" i="7"/>
  <c r="AZ19" i="9"/>
  <c r="CD10" i="9"/>
  <c r="CA10" i="9"/>
  <c r="CF10" i="9"/>
  <c r="A27" i="7"/>
  <c r="CD12" i="7"/>
  <c r="CA12" i="7"/>
  <c r="CF12" i="7"/>
  <c r="BZ19" i="9"/>
  <c r="AQ10" i="8"/>
  <c r="AN10" i="8"/>
  <c r="AS10" i="8"/>
  <c r="Q12" i="7"/>
  <c r="N12" i="7"/>
  <c r="S12" i="7"/>
  <c r="AM19" i="8"/>
  <c r="BD12" i="7"/>
  <c r="BA12" i="7"/>
  <c r="BF12" i="7"/>
  <c r="P11" i="8"/>
  <c r="AC11" i="8"/>
  <c r="AQ12" i="7"/>
  <c r="AN12" i="7"/>
  <c r="AS12" i="7"/>
  <c r="U10" i="8"/>
  <c r="AH10" i="8"/>
  <c r="AM21" i="7"/>
  <c r="A25" i="9"/>
  <c r="CB10" i="8"/>
  <c r="CG10" i="8"/>
  <c r="BY11" i="8" s="1"/>
  <c r="CE10" i="8"/>
  <c r="BQ10" i="9"/>
  <c r="BN10" i="9"/>
  <c r="BS10" i="9"/>
  <c r="Z23" i="7"/>
  <c r="BD10" i="9"/>
  <c r="BA10" i="9"/>
  <c r="BF10" i="9"/>
  <c r="Z19" i="9"/>
  <c r="A26" i="9" l="1"/>
  <c r="AD11" i="8"/>
  <c r="AA11" i="8"/>
  <c r="AF11" i="8"/>
  <c r="BZ21" i="8"/>
  <c r="O11" i="9"/>
  <c r="T11" i="9"/>
  <c r="L12" i="9" s="1"/>
  <c r="R11" i="9"/>
  <c r="BU10" i="8"/>
  <c r="AD13" i="7"/>
  <c r="AA13" i="7"/>
  <c r="AF13" i="7"/>
  <c r="AZ22" i="7"/>
  <c r="AB10" i="9"/>
  <c r="AG10" i="9"/>
  <c r="Y11" i="9" s="1"/>
  <c r="AE10" i="9"/>
  <c r="CH10" i="8"/>
  <c r="CB10" i="9"/>
  <c r="CG10" i="9"/>
  <c r="BY11" i="9" s="1"/>
  <c r="CE10" i="9"/>
  <c r="Z20" i="9"/>
  <c r="Q11" i="8"/>
  <c r="N11" i="8"/>
  <c r="S11" i="8"/>
  <c r="Z22" i="8"/>
  <c r="BB10" i="9"/>
  <c r="BG10" i="9"/>
  <c r="AY11" i="9" s="1"/>
  <c r="BE10" i="9"/>
  <c r="BB12" i="7"/>
  <c r="BG12" i="7"/>
  <c r="AY13" i="7" s="1"/>
  <c r="BE12" i="7"/>
  <c r="AO10" i="9"/>
  <c r="AR10" i="9"/>
  <c r="AT10" i="9"/>
  <c r="AL11" i="9" s="1"/>
  <c r="BC11" i="8"/>
  <c r="BM20" i="9"/>
  <c r="BH10" i="8"/>
  <c r="BO12" i="7"/>
  <c r="BR12" i="7"/>
  <c r="BT12" i="7"/>
  <c r="BL13" i="7" s="1"/>
  <c r="AM20" i="8"/>
  <c r="A28" i="7"/>
  <c r="AZ20" i="9"/>
  <c r="AO10" i="8"/>
  <c r="AT10" i="8"/>
  <c r="AL11" i="8" s="1"/>
  <c r="AR10" i="8"/>
  <c r="AM22" i="7"/>
  <c r="BP11" i="8"/>
  <c r="BM22" i="7"/>
  <c r="BZ20" i="9"/>
  <c r="CC11" i="8"/>
  <c r="Z24" i="7"/>
  <c r="AO12" i="7"/>
  <c r="AR12" i="7"/>
  <c r="AT12" i="7"/>
  <c r="AL13" i="7" s="1"/>
  <c r="O12" i="7"/>
  <c r="R12" i="7"/>
  <c r="T12" i="7"/>
  <c r="L13" i="7" s="1"/>
  <c r="BZ22" i="7"/>
  <c r="BM21" i="8"/>
  <c r="CB12" i="7"/>
  <c r="CG12" i="7"/>
  <c r="BY13" i="7" s="1"/>
  <c r="CE12" i="7"/>
  <c r="A27" i="8"/>
  <c r="BO10" i="9"/>
  <c r="BR10" i="9"/>
  <c r="BT10" i="9"/>
  <c r="BL11" i="9" s="1"/>
  <c r="AZ21" i="8"/>
  <c r="AM20" i="9"/>
  <c r="BZ23" i="7" l="1"/>
  <c r="AM23" i="7"/>
  <c r="A29" i="7"/>
  <c r="AU10" i="8"/>
  <c r="AM21" i="8"/>
  <c r="BM21" i="9"/>
  <c r="BH10" i="9"/>
  <c r="CH10" i="9"/>
  <c r="AB11" i="8"/>
  <c r="AE11" i="8"/>
  <c r="AG11" i="8"/>
  <c r="Y12" i="8" s="1"/>
  <c r="CC11" i="9"/>
  <c r="AB13" i="7"/>
  <c r="AE13" i="7"/>
  <c r="AG13" i="7"/>
  <c r="Y14" i="7" s="1"/>
  <c r="BM23" i="7"/>
  <c r="BC11" i="9"/>
  <c r="U12" i="7"/>
  <c r="AP13" i="7"/>
  <c r="BP13" i="7"/>
  <c r="Z23" i="8"/>
  <c r="A27" i="9"/>
  <c r="BZ21" i="9"/>
  <c r="AZ21" i="9"/>
  <c r="AM21" i="9"/>
  <c r="A28" i="8"/>
  <c r="AU12" i="7"/>
  <c r="BU12" i="7"/>
  <c r="BD11" i="8"/>
  <c r="BA11" i="8"/>
  <c r="BF11" i="8"/>
  <c r="U11" i="9"/>
  <c r="CH12" i="7"/>
  <c r="AP11" i="9"/>
  <c r="P12" i="9"/>
  <c r="AP11" i="8"/>
  <c r="AZ22" i="8"/>
  <c r="AU10" i="9"/>
  <c r="O11" i="8"/>
  <c r="R11" i="8"/>
  <c r="T11" i="8"/>
  <c r="L12" i="8" s="1"/>
  <c r="AH10" i="9"/>
  <c r="AC11" i="9"/>
  <c r="BZ22" i="8"/>
  <c r="CD11" i="8"/>
  <c r="CA11" i="8"/>
  <c r="CF11" i="8"/>
  <c r="P13" i="7"/>
  <c r="BU10" i="9"/>
  <c r="BM22" i="8"/>
  <c r="Z25" i="7"/>
  <c r="BQ11" i="8"/>
  <c r="BN11" i="8"/>
  <c r="BS11" i="8"/>
  <c r="BH12" i="7"/>
  <c r="Z21" i="9"/>
  <c r="CC13" i="7"/>
  <c r="BP11" i="9"/>
  <c r="BC13" i="7"/>
  <c r="AZ23" i="7"/>
  <c r="Z22" i="9" l="1"/>
  <c r="BZ22" i="9"/>
  <c r="AZ24" i="7"/>
  <c r="AM22" i="9"/>
  <c r="U11" i="8"/>
  <c r="Q13" i="7"/>
  <c r="N13" i="7"/>
  <c r="S13" i="7"/>
  <c r="CB11" i="8"/>
  <c r="CG11" i="8"/>
  <c r="BY12" i="8" s="1"/>
  <c r="CE11" i="8"/>
  <c r="P12" i="8"/>
  <c r="Q12" i="9"/>
  <c r="N12" i="9"/>
  <c r="S12" i="9"/>
  <c r="Z24" i="8"/>
  <c r="BM24" i="7"/>
  <c r="AZ22" i="9"/>
  <c r="BQ13" i="7"/>
  <c r="BN13" i="7"/>
  <c r="BS13" i="7"/>
  <c r="AC14" i="7"/>
  <c r="A30" i="7"/>
  <c r="AH13" i="7"/>
  <c r="AQ11" i="9"/>
  <c r="AN11" i="9"/>
  <c r="AS11" i="9"/>
  <c r="AQ13" i="7"/>
  <c r="AN13" i="7"/>
  <c r="AS13" i="7"/>
  <c r="BO11" i="8"/>
  <c r="BT11" i="8"/>
  <c r="BL12" i="8" s="1"/>
  <c r="BR11" i="8"/>
  <c r="CD11" i="9"/>
  <c r="CA11" i="9"/>
  <c r="CF11" i="9"/>
  <c r="BM22" i="9"/>
  <c r="BD13" i="7"/>
  <c r="BA13" i="7"/>
  <c r="BF13" i="7"/>
  <c r="BZ23" i="8"/>
  <c r="A29" i="8"/>
  <c r="AM24" i="7"/>
  <c r="AZ23" i="8"/>
  <c r="A28" i="9"/>
  <c r="BD11" i="9"/>
  <c r="BA11" i="9"/>
  <c r="BF11" i="9"/>
  <c r="AM22" i="8"/>
  <c r="AD11" i="9"/>
  <c r="AA11" i="9"/>
  <c r="AF11" i="9"/>
  <c r="AC12" i="8"/>
  <c r="BQ11" i="9"/>
  <c r="BN11" i="9"/>
  <c r="BS11" i="9"/>
  <c r="Z26" i="7"/>
  <c r="CD13" i="7"/>
  <c r="CA13" i="7"/>
  <c r="CF13" i="7"/>
  <c r="BM23" i="8"/>
  <c r="AQ11" i="8"/>
  <c r="AN11" i="8"/>
  <c r="AS11" i="8"/>
  <c r="BB11" i="8"/>
  <c r="BE11" i="8"/>
  <c r="BG11" i="8"/>
  <c r="AY12" i="8" s="1"/>
  <c r="AH11" i="8"/>
  <c r="BZ24" i="7"/>
  <c r="O13" i="7" l="1"/>
  <c r="R13" i="7"/>
  <c r="T13" i="7"/>
  <c r="L14" i="7" s="1"/>
  <c r="A30" i="8"/>
  <c r="BB13" i="7"/>
  <c r="BG13" i="7"/>
  <c r="AY14" i="7" s="1"/>
  <c r="BE13" i="7"/>
  <c r="AO13" i="7"/>
  <c r="AR13" i="7"/>
  <c r="AT13" i="7"/>
  <c r="AL14" i="7" s="1"/>
  <c r="AB11" i="9"/>
  <c r="AG11" i="9"/>
  <c r="Y12" i="9" s="1"/>
  <c r="AE11" i="9"/>
  <c r="Z25" i="8"/>
  <c r="BM23" i="9"/>
  <c r="AM23" i="9"/>
  <c r="AM23" i="8"/>
  <c r="A29" i="9"/>
  <c r="AO11" i="9"/>
  <c r="AT11" i="9"/>
  <c r="AL12" i="9" s="1"/>
  <c r="AR11" i="9"/>
  <c r="BM24" i="8"/>
  <c r="O12" i="9"/>
  <c r="T12" i="9"/>
  <c r="L13" i="9" s="1"/>
  <c r="R12" i="9"/>
  <c r="Z27" i="7"/>
  <c r="BC12" i="8"/>
  <c r="CB11" i="9"/>
  <c r="CG11" i="9"/>
  <c r="BY12" i="9" s="1"/>
  <c r="CE11" i="9"/>
  <c r="A31" i="7"/>
  <c r="BZ24" i="8"/>
  <c r="BO13" i="7"/>
  <c r="BR13" i="7"/>
  <c r="BT13" i="7"/>
  <c r="BL14" i="7" s="1"/>
  <c r="Q12" i="8"/>
  <c r="N12" i="8"/>
  <c r="S12" i="8"/>
  <c r="AZ25" i="7"/>
  <c r="BZ25" i="7"/>
  <c r="CB13" i="7"/>
  <c r="CE13" i="7"/>
  <c r="CG13" i="7"/>
  <c r="BY14" i="7" s="1"/>
  <c r="BO11" i="9"/>
  <c r="BT11" i="9"/>
  <c r="BL12" i="9" s="1"/>
  <c r="BR11" i="9"/>
  <c r="CH11" i="8"/>
  <c r="BH11" i="8"/>
  <c r="BU11" i="8"/>
  <c r="CC12" i="8"/>
  <c r="BZ23" i="9"/>
  <c r="AD14" i="7"/>
  <c r="AA14" i="7"/>
  <c r="AF14" i="7"/>
  <c r="AZ24" i="8"/>
  <c r="AO11" i="8"/>
  <c r="AR11" i="8"/>
  <c r="AT11" i="8"/>
  <c r="AL12" i="8" s="1"/>
  <c r="BP12" i="8"/>
  <c r="AZ23" i="9"/>
  <c r="Z23" i="9"/>
  <c r="AD12" i="8"/>
  <c r="AA12" i="8"/>
  <c r="AF12" i="8"/>
  <c r="BB11" i="9"/>
  <c r="BG11" i="9"/>
  <c r="AY12" i="9" s="1"/>
  <c r="BE11" i="9"/>
  <c r="AM25" i="7"/>
  <c r="BM25" i="7"/>
  <c r="AP12" i="8" l="1"/>
  <c r="AZ26" i="7"/>
  <c r="Z28" i="7"/>
  <c r="Z26" i="8"/>
  <c r="AB12" i="8"/>
  <c r="AG12" i="8"/>
  <c r="Y13" i="8" s="1"/>
  <c r="AE12" i="8"/>
  <c r="AU11" i="8"/>
  <c r="CD12" i="8"/>
  <c r="CA12" i="8"/>
  <c r="CF12" i="8"/>
  <c r="U12" i="9"/>
  <c r="BP12" i="9"/>
  <c r="BP14" i="7"/>
  <c r="AP14" i="7"/>
  <c r="A31" i="8"/>
  <c r="AH11" i="9"/>
  <c r="AC12" i="9"/>
  <c r="AU13" i="7"/>
  <c r="Z24" i="9"/>
  <c r="AZ25" i="8"/>
  <c r="O12" i="8"/>
  <c r="T12" i="8"/>
  <c r="L13" i="8" s="1"/>
  <c r="R12" i="8"/>
  <c r="BU11" i="9"/>
  <c r="BM25" i="8"/>
  <c r="CH11" i="9"/>
  <c r="CC14" i="7"/>
  <c r="CC12" i="9"/>
  <c r="AP12" i="9"/>
  <c r="P14" i="7"/>
  <c r="AB14" i="7"/>
  <c r="AE14" i="7"/>
  <c r="AG14" i="7"/>
  <c r="Y15" i="7" s="1"/>
  <c r="AM24" i="9"/>
  <c r="BH13" i="7"/>
  <c r="U13" i="7"/>
  <c r="P13" i="9"/>
  <c r="A32" i="7"/>
  <c r="BM26" i="7"/>
  <c r="AZ24" i="9"/>
  <c r="BU13" i="7"/>
  <c r="AU11" i="9"/>
  <c r="BQ12" i="8"/>
  <c r="BN12" i="8"/>
  <c r="BS12" i="8"/>
  <c r="CH13" i="7"/>
  <c r="BH11" i="9"/>
  <c r="BZ25" i="8"/>
  <c r="BD12" i="8"/>
  <c r="BA12" i="8"/>
  <c r="BF12" i="8"/>
  <c r="BC14" i="7"/>
  <c r="AM24" i="8"/>
  <c r="AM26" i="7"/>
  <c r="BC12" i="9"/>
  <c r="BZ24" i="9"/>
  <c r="BZ26" i="7"/>
  <c r="A30" i="9"/>
  <c r="BM24" i="9"/>
  <c r="AH12" i="8" l="1"/>
  <c r="AQ12" i="9"/>
  <c r="AN12" i="9"/>
  <c r="AS12" i="9"/>
  <c r="U12" i="8"/>
  <c r="BQ14" i="7"/>
  <c r="BN14" i="7"/>
  <c r="BS14" i="7"/>
  <c r="AM27" i="7"/>
  <c r="BM27" i="7"/>
  <c r="P13" i="8"/>
  <c r="AC13" i="8"/>
  <c r="BO12" i="8"/>
  <c r="BT12" i="8"/>
  <c r="BL13" i="8" s="1"/>
  <c r="BR12" i="8"/>
  <c r="AZ26" i="8"/>
  <c r="Z27" i="8"/>
  <c r="Z29" i="7"/>
  <c r="CD12" i="9"/>
  <c r="CA12" i="9"/>
  <c r="CF12" i="9"/>
  <c r="A32" i="8"/>
  <c r="BQ12" i="9"/>
  <c r="BN12" i="9"/>
  <c r="BS12" i="9"/>
  <c r="BZ27" i="7"/>
  <c r="A33" i="7"/>
  <c r="AM25" i="9"/>
  <c r="BZ25" i="9"/>
  <c r="BM25" i="9"/>
  <c r="CB12" i="8"/>
  <c r="CE12" i="8"/>
  <c r="CG12" i="8"/>
  <c r="BY13" i="8" s="1"/>
  <c r="AZ27" i="7"/>
  <c r="AM25" i="8"/>
  <c r="BD14" i="7"/>
  <c r="BA14" i="7"/>
  <c r="BF14" i="7"/>
  <c r="BB12" i="8"/>
  <c r="BG12" i="8"/>
  <c r="AY13" i="8" s="1"/>
  <c r="BE12" i="8"/>
  <c r="AQ14" i="7"/>
  <c r="AN14" i="7"/>
  <c r="AS14" i="7"/>
  <c r="Z25" i="9"/>
  <c r="AD12" i="9"/>
  <c r="AA12" i="9"/>
  <c r="AF12" i="9"/>
  <c r="A31" i="9"/>
  <c r="Q13" i="9"/>
  <c r="N13" i="9"/>
  <c r="S13" i="9"/>
  <c r="AQ12" i="8"/>
  <c r="AN12" i="8"/>
  <c r="AS12" i="8"/>
  <c r="AC15" i="7"/>
  <c r="CD14" i="7"/>
  <c r="CA14" i="7"/>
  <c r="CF14" i="7"/>
  <c r="AH14" i="7"/>
  <c r="BZ26" i="8"/>
  <c r="BM26" i="8"/>
  <c r="AZ25" i="9"/>
  <c r="Q14" i="7"/>
  <c r="N14" i="7"/>
  <c r="S14" i="7"/>
  <c r="BD12" i="9"/>
  <c r="BA12" i="9"/>
  <c r="BF12" i="9"/>
  <c r="AM28" i="7" l="1"/>
  <c r="AB12" i="9"/>
  <c r="AG12" i="9"/>
  <c r="Y13" i="9" s="1"/>
  <c r="AE12" i="9"/>
  <c r="A34" i="7"/>
  <c r="BU12" i="8"/>
  <c r="BO14" i="7"/>
  <c r="BT14" i="7"/>
  <c r="BL15" i="7" s="1"/>
  <c r="BR14" i="7"/>
  <c r="AD15" i="7"/>
  <c r="AA15" i="7"/>
  <c r="AF15" i="7"/>
  <c r="BB12" i="9"/>
  <c r="BE12" i="9"/>
  <c r="BG12" i="9"/>
  <c r="AY13" i="9" s="1"/>
  <c r="BZ28" i="7"/>
  <c r="BP13" i="8"/>
  <c r="BB14" i="7"/>
  <c r="BG14" i="7"/>
  <c r="AY15" i="7" s="1"/>
  <c r="BE14" i="7"/>
  <c r="A33" i="8"/>
  <c r="AM26" i="8"/>
  <c r="O14" i="7"/>
  <c r="T14" i="7"/>
  <c r="L15" i="7" s="1"/>
  <c r="R14" i="7"/>
  <c r="Z26" i="9"/>
  <c r="AZ28" i="7"/>
  <c r="BZ26" i="9"/>
  <c r="AD13" i="8"/>
  <c r="AA13" i="8"/>
  <c r="AF13" i="8"/>
  <c r="AM26" i="9"/>
  <c r="CB12" i="9"/>
  <c r="CG12" i="9"/>
  <c r="BY13" i="9" s="1"/>
  <c r="CE12" i="9"/>
  <c r="AO14" i="7"/>
  <c r="AT14" i="7"/>
  <c r="AL15" i="7" s="1"/>
  <c r="AR14" i="7"/>
  <c r="CC13" i="8"/>
  <c r="AO12" i="9"/>
  <c r="AR12" i="9"/>
  <c r="AT12" i="9"/>
  <c r="AL13" i="9" s="1"/>
  <c r="AZ27" i="8"/>
  <c r="A32" i="9"/>
  <c r="Q13" i="8"/>
  <c r="N13" i="8"/>
  <c r="S13" i="8"/>
  <c r="BO12" i="9"/>
  <c r="BR12" i="9"/>
  <c r="BT12" i="9"/>
  <c r="BL13" i="9" s="1"/>
  <c r="BH12" i="8"/>
  <c r="Z30" i="7"/>
  <c r="BM28" i="7"/>
  <c r="BZ27" i="8"/>
  <c r="AO12" i="8"/>
  <c r="AR12" i="8"/>
  <c r="AT12" i="8"/>
  <c r="AL13" i="8" s="1"/>
  <c r="BM26" i="9"/>
  <c r="O13" i="9"/>
  <c r="T13" i="9"/>
  <c r="L14" i="9" s="1"/>
  <c r="R13" i="9"/>
  <c r="AZ26" i="9"/>
  <c r="CB14" i="7"/>
  <c r="CE14" i="7"/>
  <c r="CG14" i="7"/>
  <c r="BY15" i="7" s="1"/>
  <c r="CH12" i="8"/>
  <c r="BM27" i="8"/>
  <c r="BC13" i="8"/>
  <c r="Z28" i="8"/>
  <c r="AP13" i="8" l="1"/>
  <c r="BP13" i="9"/>
  <c r="A33" i="9"/>
  <c r="AP15" i="7"/>
  <c r="U14" i="7"/>
  <c r="BZ29" i="7"/>
  <c r="P15" i="7"/>
  <c r="BC13" i="9"/>
  <c r="A35" i="7"/>
  <c r="BH12" i="9"/>
  <c r="O13" i="8"/>
  <c r="T13" i="8"/>
  <c r="L14" i="8" s="1"/>
  <c r="R13" i="8"/>
  <c r="AZ28" i="8"/>
  <c r="CH12" i="9"/>
  <c r="AM27" i="8"/>
  <c r="BH14" i="7"/>
  <c r="AP13" i="9"/>
  <c r="CC13" i="9"/>
  <c r="BC15" i="7"/>
  <c r="AB15" i="7"/>
  <c r="AG15" i="7"/>
  <c r="Y16" i="7" s="1"/>
  <c r="AE15" i="7"/>
  <c r="CC15" i="7"/>
  <c r="BZ27" i="9"/>
  <c r="BU14" i="7"/>
  <c r="AH12" i="9"/>
  <c r="AU12" i="8"/>
  <c r="BU12" i="9"/>
  <c r="CH14" i="7"/>
  <c r="AB13" i="8"/>
  <c r="AE13" i="8"/>
  <c r="AG13" i="8"/>
  <c r="Y14" i="8" s="1"/>
  <c r="BM29" i="7"/>
  <c r="P14" i="9"/>
  <c r="Z31" i="7"/>
  <c r="AM27" i="9"/>
  <c r="A34" i="8"/>
  <c r="BP15" i="7"/>
  <c r="AC13" i="9"/>
  <c r="BZ28" i="8"/>
  <c r="AZ29" i="7"/>
  <c r="AU12" i="9"/>
  <c r="U13" i="9"/>
  <c r="BD13" i="8"/>
  <c r="BA13" i="8"/>
  <c r="BF13" i="8"/>
  <c r="BM27" i="9"/>
  <c r="CD13" i="8"/>
  <c r="CA13" i="8"/>
  <c r="CF13" i="8"/>
  <c r="BQ13" i="8"/>
  <c r="BN13" i="8"/>
  <c r="BS13" i="8"/>
  <c r="AM29" i="7"/>
  <c r="Z29" i="8"/>
  <c r="AZ27" i="9"/>
  <c r="BM28" i="8"/>
  <c r="AU14" i="7"/>
  <c r="Z27" i="9"/>
  <c r="BZ29" i="8" l="1"/>
  <c r="U13" i="8"/>
  <c r="A36" i="7"/>
  <c r="AQ15" i="7"/>
  <c r="AN15" i="7"/>
  <c r="AS15" i="7"/>
  <c r="AH13" i="8"/>
  <c r="AQ13" i="9"/>
  <c r="AN13" i="9"/>
  <c r="AS13" i="9"/>
  <c r="P14" i="8"/>
  <c r="BD13" i="9"/>
  <c r="BA13" i="9"/>
  <c r="BF13" i="9"/>
  <c r="BB13" i="8"/>
  <c r="BG13" i="8"/>
  <c r="AY14" i="8" s="1"/>
  <c r="BE13" i="8"/>
  <c r="BQ15" i="7"/>
  <c r="BN15" i="7"/>
  <c r="BS15" i="7"/>
  <c r="AD13" i="9"/>
  <c r="AA13" i="9"/>
  <c r="AF13" i="9"/>
  <c r="Z32" i="7"/>
  <c r="Q15" i="7"/>
  <c r="N15" i="7"/>
  <c r="S15" i="7"/>
  <c r="AC16" i="7"/>
  <c r="AM28" i="8"/>
  <c r="A35" i="8"/>
  <c r="AZ28" i="9"/>
  <c r="AM28" i="9"/>
  <c r="BM28" i="9"/>
  <c r="BZ28" i="9"/>
  <c r="Z28" i="9"/>
  <c r="Q14" i="9"/>
  <c r="N14" i="9"/>
  <c r="S14" i="9"/>
  <c r="A34" i="9"/>
  <c r="AC14" i="8"/>
  <c r="CD15" i="7"/>
  <c r="CA15" i="7"/>
  <c r="CF15" i="7"/>
  <c r="AH15" i="7"/>
  <c r="AM30" i="7"/>
  <c r="BD15" i="7"/>
  <c r="BA15" i="7"/>
  <c r="BF15" i="7"/>
  <c r="BQ13" i="9"/>
  <c r="BN13" i="9"/>
  <c r="BS13" i="9"/>
  <c r="Z30" i="8"/>
  <c r="BZ30" i="7"/>
  <c r="BO13" i="8"/>
  <c r="BR13" i="8"/>
  <c r="BT13" i="8"/>
  <c r="BL14" i="8" s="1"/>
  <c r="CD13" i="9"/>
  <c r="CA13" i="9"/>
  <c r="CF13" i="9"/>
  <c r="AQ13" i="8"/>
  <c r="AN13" i="8"/>
  <c r="AS13" i="8"/>
  <c r="BM30" i="7"/>
  <c r="BM29" i="8"/>
  <c r="CB13" i="8"/>
  <c r="CE13" i="8"/>
  <c r="CG13" i="8"/>
  <c r="BY14" i="8" s="1"/>
  <c r="AZ30" i="7"/>
  <c r="AZ29" i="8"/>
  <c r="BB13" i="9" l="1"/>
  <c r="BE13" i="9"/>
  <c r="BG13" i="9"/>
  <c r="AY14" i="9" s="1"/>
  <c r="A35" i="9"/>
  <c r="Q14" i="8"/>
  <c r="N14" i="8"/>
  <c r="S14" i="8"/>
  <c r="BM31" i="7"/>
  <c r="AD14" i="8"/>
  <c r="AA14" i="8"/>
  <c r="AF14" i="8"/>
  <c r="Z31" i="8"/>
  <c r="AM31" i="7"/>
  <c r="AB13" i="9"/>
  <c r="AE13" i="9"/>
  <c r="AG13" i="9"/>
  <c r="Y14" i="9" s="1"/>
  <c r="BU13" i="8"/>
  <c r="AO13" i="8"/>
  <c r="AT13" i="8"/>
  <c r="AL14" i="8" s="1"/>
  <c r="AR13" i="8"/>
  <c r="AZ31" i="7"/>
  <c r="BM29" i="9"/>
  <c r="AO13" i="9"/>
  <c r="AR13" i="9"/>
  <c r="AT13" i="9"/>
  <c r="AL14" i="9" s="1"/>
  <c r="A37" i="7"/>
  <c r="AZ30" i="8"/>
  <c r="BB15" i="7"/>
  <c r="BE15" i="7"/>
  <c r="BG15" i="7"/>
  <c r="AY16" i="7" s="1"/>
  <c r="CC14" i="8"/>
  <c r="AM29" i="8"/>
  <c r="BO15" i="7"/>
  <c r="BT15" i="7"/>
  <c r="BL16" i="7" s="1"/>
  <c r="BR15" i="7"/>
  <c r="Z29" i="9"/>
  <c r="CH13" i="8"/>
  <c r="AM29" i="9"/>
  <c r="AD16" i="7"/>
  <c r="AA16" i="7"/>
  <c r="AF16" i="7"/>
  <c r="CB15" i="7"/>
  <c r="CG15" i="7"/>
  <c r="BY16" i="7" s="1"/>
  <c r="CE15" i="7"/>
  <c r="BH13" i="8"/>
  <c r="BZ29" i="9"/>
  <c r="CB13" i="9"/>
  <c r="CG13" i="9"/>
  <c r="BY14" i="9" s="1"/>
  <c r="CE13" i="9"/>
  <c r="BM30" i="8"/>
  <c r="AZ29" i="9"/>
  <c r="BC14" i="8"/>
  <c r="Z33" i="7"/>
  <c r="BZ31" i="7"/>
  <c r="BP14" i="8"/>
  <c r="BO13" i="9"/>
  <c r="BT13" i="9"/>
  <c r="BL14" i="9" s="1"/>
  <c r="BR13" i="9"/>
  <c r="O14" i="9"/>
  <c r="R14" i="9"/>
  <c r="T14" i="9"/>
  <c r="L15" i="9" s="1"/>
  <c r="A36" i="8"/>
  <c r="O15" i="7"/>
  <c r="R15" i="7"/>
  <c r="T15" i="7"/>
  <c r="L16" i="7" s="1"/>
  <c r="AO15" i="7"/>
  <c r="AT15" i="7"/>
  <c r="AL16" i="7" s="1"/>
  <c r="AR15" i="7"/>
  <c r="BZ30" i="8"/>
  <c r="A37" i="8" l="1"/>
  <c r="BQ14" i="8"/>
  <c r="BN14" i="8"/>
  <c r="BS14" i="8"/>
  <c r="CH15" i="7"/>
  <c r="AZ32" i="7"/>
  <c r="Z32" i="8"/>
  <c r="BZ32" i="7"/>
  <c r="AP14" i="8"/>
  <c r="BM31" i="8"/>
  <c r="Z30" i="9"/>
  <c r="AB14" i="8"/>
  <c r="AE14" i="8"/>
  <c r="AG14" i="8"/>
  <c r="Y15" i="8" s="1"/>
  <c r="AU13" i="8"/>
  <c r="BZ31" i="8"/>
  <c r="Z34" i="7"/>
  <c r="AB16" i="7"/>
  <c r="AG16" i="7"/>
  <c r="Y17" i="7" s="1"/>
  <c r="AE16" i="7"/>
  <c r="BU15" i="7"/>
  <c r="BC16" i="7"/>
  <c r="A36" i="9"/>
  <c r="CC16" i="7"/>
  <c r="AU15" i="7"/>
  <c r="BP16" i="7"/>
  <c r="P15" i="9"/>
  <c r="AM30" i="9"/>
  <c r="AC14" i="9"/>
  <c r="BM32" i="7"/>
  <c r="BC14" i="9"/>
  <c r="CD14" i="8"/>
  <c r="CA14" i="8"/>
  <c r="CF14" i="8"/>
  <c r="CC14" i="9"/>
  <c r="U14" i="9"/>
  <c r="AM30" i="8"/>
  <c r="AH13" i="9"/>
  <c r="BH13" i="9"/>
  <c r="P16" i="7"/>
  <c r="O14" i="8"/>
  <c r="R14" i="8"/>
  <c r="T14" i="8"/>
  <c r="L15" i="8" s="1"/>
  <c r="BH15" i="7"/>
  <c r="AZ31" i="8"/>
  <c r="BZ30" i="9"/>
  <c r="BM30" i="9"/>
  <c r="CH13" i="9"/>
  <c r="AP14" i="9"/>
  <c r="AP16" i="7"/>
  <c r="AU13" i="9"/>
  <c r="BD14" i="8"/>
  <c r="BA14" i="8"/>
  <c r="BF14" i="8"/>
  <c r="U15" i="7"/>
  <c r="BU13" i="9"/>
  <c r="BP14" i="9"/>
  <c r="AZ30" i="9"/>
  <c r="A38" i="7"/>
  <c r="AM32" i="7"/>
  <c r="Z35" i="7" l="1"/>
  <c r="Q15" i="9"/>
  <c r="N15" i="9"/>
  <c r="S15" i="9"/>
  <c r="BM31" i="9"/>
  <c r="P15" i="8"/>
  <c r="A37" i="9"/>
  <c r="A39" i="7"/>
  <c r="BB14" i="8"/>
  <c r="BG14" i="8"/>
  <c r="AY15" i="8" s="1"/>
  <c r="BE14" i="8"/>
  <c r="U14" i="8"/>
  <c r="AM31" i="9"/>
  <c r="BM32" i="8"/>
  <c r="BZ32" i="8"/>
  <c r="AQ14" i="8"/>
  <c r="AN14" i="8"/>
  <c r="AS14" i="8"/>
  <c r="BO14" i="8"/>
  <c r="BR14" i="8"/>
  <c r="BT14" i="8"/>
  <c r="BL15" i="8" s="1"/>
  <c r="BQ16" i="7"/>
  <c r="BN16" i="7"/>
  <c r="BS16" i="7"/>
  <c r="BD16" i="7"/>
  <c r="BA16" i="7"/>
  <c r="BF16" i="7"/>
  <c r="Q16" i="7"/>
  <c r="N16" i="7"/>
  <c r="S16" i="7"/>
  <c r="AM33" i="7"/>
  <c r="AQ14" i="9"/>
  <c r="AN14" i="9"/>
  <c r="AS14" i="9"/>
  <c r="BZ31" i="9"/>
  <c r="AC15" i="8"/>
  <c r="BZ33" i="7"/>
  <c r="AZ31" i="9"/>
  <c r="AQ16" i="7"/>
  <c r="AN16" i="7"/>
  <c r="AS16" i="7"/>
  <c r="AZ32" i="8"/>
  <c r="AH14" i="8"/>
  <c r="Z33" i="8"/>
  <c r="BM33" i="7"/>
  <c r="CD14" i="9"/>
  <c r="CA14" i="9"/>
  <c r="CF14" i="9"/>
  <c r="CB14" i="8"/>
  <c r="CE14" i="8"/>
  <c r="CG14" i="8"/>
  <c r="BY15" i="8" s="1"/>
  <c r="CD16" i="7"/>
  <c r="CA16" i="7"/>
  <c r="CF16" i="7"/>
  <c r="AH16" i="7"/>
  <c r="AZ33" i="7"/>
  <c r="BQ14" i="9"/>
  <c r="BN14" i="9"/>
  <c r="BS14" i="9"/>
  <c r="BD14" i="9"/>
  <c r="BA14" i="9"/>
  <c r="BF14" i="9"/>
  <c r="AM31" i="8"/>
  <c r="AD14" i="9"/>
  <c r="AA14" i="9"/>
  <c r="AF14" i="9"/>
  <c r="AC17" i="7"/>
  <c r="Z31" i="9"/>
  <c r="A38" i="8"/>
  <c r="CH14" i="8" l="1"/>
  <c r="AZ33" i="8"/>
  <c r="BO16" i="7"/>
  <c r="BT16" i="7"/>
  <c r="BL17" i="7" s="1"/>
  <c r="BR16" i="7"/>
  <c r="A40" i="7"/>
  <c r="A38" i="9"/>
  <c r="BP15" i="8"/>
  <c r="BU14" i="8"/>
  <c r="AZ32" i="9"/>
  <c r="BM33" i="8"/>
  <c r="BM32" i="9"/>
  <c r="Q15" i="8"/>
  <c r="N15" i="8"/>
  <c r="S15" i="8"/>
  <c r="AZ34" i="7"/>
  <c r="BM34" i="7"/>
  <c r="AB14" i="9"/>
  <c r="AE14" i="9"/>
  <c r="AG14" i="9"/>
  <c r="Y15" i="9" s="1"/>
  <c r="AM32" i="8"/>
  <c r="O16" i="7"/>
  <c r="R16" i="7"/>
  <c r="T16" i="7"/>
  <c r="L17" i="7" s="1"/>
  <c r="BB14" i="9"/>
  <c r="BE14" i="9"/>
  <c r="BG14" i="9"/>
  <c r="AY15" i="9" s="1"/>
  <c r="BZ34" i="7"/>
  <c r="Z34" i="8"/>
  <c r="O15" i="9"/>
  <c r="T15" i="9"/>
  <c r="L16" i="9" s="1"/>
  <c r="R15" i="9"/>
  <c r="AO14" i="9"/>
  <c r="AT14" i="9"/>
  <c r="AL15" i="9" s="1"/>
  <c r="AR14" i="9"/>
  <c r="AO16" i="7"/>
  <c r="AT16" i="7"/>
  <c r="AL17" i="7" s="1"/>
  <c r="AR16" i="7"/>
  <c r="AM34" i="7"/>
  <c r="AM32" i="9"/>
  <c r="CB16" i="7"/>
  <c r="CG16" i="7"/>
  <c r="BY17" i="7" s="1"/>
  <c r="CE16" i="7"/>
  <c r="AD15" i="8"/>
  <c r="AA15" i="8"/>
  <c r="AF15" i="8"/>
  <c r="BB16" i="7"/>
  <c r="BE16" i="7"/>
  <c r="BG16" i="7"/>
  <c r="AY17" i="7" s="1"/>
  <c r="AO14" i="8"/>
  <c r="AR14" i="8"/>
  <c r="AT14" i="8"/>
  <c r="AL15" i="8" s="1"/>
  <c r="BH14" i="8"/>
  <c r="CB14" i="9"/>
  <c r="CE14" i="9"/>
  <c r="CG14" i="9"/>
  <c r="BY15" i="9" s="1"/>
  <c r="Z32" i="9"/>
  <c r="BO14" i="9"/>
  <c r="BR14" i="9"/>
  <c r="BT14" i="9"/>
  <c r="BL15" i="9" s="1"/>
  <c r="BZ32" i="9"/>
  <c r="BC15" i="8"/>
  <c r="Z36" i="7"/>
  <c r="BZ33" i="8"/>
  <c r="AD17" i="7"/>
  <c r="AA17" i="7"/>
  <c r="AF17" i="7"/>
  <c r="CC15" i="8"/>
  <c r="AB15" i="8" l="1"/>
  <c r="AE15" i="8"/>
  <c r="AG15" i="8"/>
  <c r="Y16" i="8" s="1"/>
  <c r="BZ35" i="7"/>
  <c r="CH14" i="9"/>
  <c r="BH16" i="7"/>
  <c r="AM35" i="7"/>
  <c r="Z35" i="8"/>
  <c r="O15" i="8"/>
  <c r="R15" i="8"/>
  <c r="T15" i="8"/>
  <c r="L16" i="8" s="1"/>
  <c r="AP17" i="7"/>
  <c r="BD15" i="8"/>
  <c r="BA15" i="8"/>
  <c r="BF15" i="8"/>
  <c r="AU16" i="7"/>
  <c r="BU16" i="7"/>
  <c r="AZ34" i="8"/>
  <c r="AU14" i="9"/>
  <c r="BP17" i="7"/>
  <c r="CH16" i="7"/>
  <c r="CC17" i="7"/>
  <c r="BP15" i="9"/>
  <c r="BQ15" i="8"/>
  <c r="BN15" i="8"/>
  <c r="BS15" i="8"/>
  <c r="AM33" i="8"/>
  <c r="AP15" i="9"/>
  <c r="BM35" i="7"/>
  <c r="BM34" i="8"/>
  <c r="BU14" i="9"/>
  <c r="AP15" i="8"/>
  <c r="P16" i="9"/>
  <c r="P17" i="7"/>
  <c r="U16" i="7"/>
  <c r="AZ35" i="7"/>
  <c r="AZ33" i="9"/>
  <c r="Z37" i="7"/>
  <c r="CC15" i="9"/>
  <c r="AC15" i="9"/>
  <c r="BC15" i="9"/>
  <c r="BZ33" i="9"/>
  <c r="BM33" i="9"/>
  <c r="U15" i="9"/>
  <c r="AU14" i="8"/>
  <c r="AH14" i="9"/>
  <c r="BH14" i="9"/>
  <c r="CD15" i="8"/>
  <c r="CA15" i="8"/>
  <c r="CF15" i="8"/>
  <c r="AB17" i="7"/>
  <c r="AE17" i="7"/>
  <c r="AG17" i="7"/>
  <c r="Y18" i="7" s="1"/>
  <c r="AM33" i="9"/>
  <c r="Z33" i="9"/>
  <c r="BZ34" i="8"/>
  <c r="BC17" i="7"/>
  <c r="CD15" i="9" l="1"/>
  <c r="CA15" i="9"/>
  <c r="CF15" i="9"/>
  <c r="AQ15" i="9"/>
  <c r="AN15" i="9"/>
  <c r="AS15" i="9"/>
  <c r="BQ17" i="7"/>
  <c r="BN17" i="7"/>
  <c r="BS17" i="7"/>
  <c r="AH17" i="7"/>
  <c r="AD15" i="9"/>
  <c r="AA15" i="9"/>
  <c r="AF15" i="9"/>
  <c r="Q16" i="9"/>
  <c r="N16" i="9"/>
  <c r="S16" i="9"/>
  <c r="BD17" i="7"/>
  <c r="BA17" i="7"/>
  <c r="BF17" i="7"/>
  <c r="AM34" i="8"/>
  <c r="Z38" i="7"/>
  <c r="AZ34" i="9"/>
  <c r="P16" i="8"/>
  <c r="AQ15" i="8"/>
  <c r="AN15" i="8"/>
  <c r="AS15" i="8"/>
  <c r="BM34" i="9"/>
  <c r="AZ35" i="8"/>
  <c r="BQ15" i="9"/>
  <c r="BN15" i="9"/>
  <c r="BS15" i="9"/>
  <c r="U15" i="8"/>
  <c r="BO15" i="8"/>
  <c r="BR15" i="8"/>
  <c r="BT15" i="8"/>
  <c r="BL16" i="8" s="1"/>
  <c r="BB15" i="8"/>
  <c r="BE15" i="8"/>
  <c r="BG15" i="8"/>
  <c r="AY16" i="8" s="1"/>
  <c r="BZ36" i="7"/>
  <c r="AZ36" i="7"/>
  <c r="BM35" i="8"/>
  <c r="CD17" i="7"/>
  <c r="CA17" i="7"/>
  <c r="CF17" i="7"/>
  <c r="AC16" i="8"/>
  <c r="CB15" i="8"/>
  <c r="CG15" i="8"/>
  <c r="BY16" i="8" s="1"/>
  <c r="CE15" i="8"/>
  <c r="BZ35" i="8"/>
  <c r="BZ34" i="9"/>
  <c r="AM34" i="9"/>
  <c r="BD15" i="9"/>
  <c r="BA15" i="9"/>
  <c r="BF15" i="9"/>
  <c r="Z36" i="8"/>
  <c r="AH15" i="8"/>
  <c r="Z34" i="9"/>
  <c r="AC18" i="7"/>
  <c r="Q17" i="7"/>
  <c r="N17" i="7"/>
  <c r="S17" i="7"/>
  <c r="BM36" i="7"/>
  <c r="AQ17" i="7"/>
  <c r="AN17" i="7"/>
  <c r="AS17" i="7"/>
  <c r="AM36" i="7"/>
  <c r="BB15" i="9" l="1"/>
  <c r="BG15" i="9"/>
  <c r="AY16" i="9" s="1"/>
  <c r="BE15" i="9"/>
  <c r="Z39" i="7"/>
  <c r="AM37" i="7"/>
  <c r="BC16" i="8"/>
  <c r="AD18" i="7"/>
  <c r="AA18" i="7"/>
  <c r="AF18" i="7"/>
  <c r="AD16" i="8"/>
  <c r="AA16" i="8"/>
  <c r="AF16" i="8"/>
  <c r="BH15" i="8"/>
  <c r="CB17" i="7"/>
  <c r="CG17" i="7"/>
  <c r="BY18" i="7" s="1"/>
  <c r="CE17" i="7"/>
  <c r="BU15" i="8"/>
  <c r="BM35" i="9"/>
  <c r="BO17" i="7"/>
  <c r="BT17" i="7"/>
  <c r="BL18" i="7" s="1"/>
  <c r="BR17" i="7"/>
  <c r="AO17" i="7"/>
  <c r="AT17" i="7"/>
  <c r="AL18" i="7" s="1"/>
  <c r="AR17" i="7"/>
  <c r="AZ36" i="8"/>
  <c r="BB17" i="7"/>
  <c r="BG17" i="7"/>
  <c r="AY18" i="7" s="1"/>
  <c r="BE17" i="7"/>
  <c r="AO15" i="8"/>
  <c r="AT15" i="8"/>
  <c r="AL16" i="8" s="1"/>
  <c r="AR15" i="8"/>
  <c r="O17" i="7"/>
  <c r="T17" i="7"/>
  <c r="L18" i="7" s="1"/>
  <c r="R17" i="7"/>
  <c r="BZ36" i="8"/>
  <c r="AO15" i="9"/>
  <c r="AT15" i="9"/>
  <c r="AL16" i="9" s="1"/>
  <c r="AR15" i="9"/>
  <c r="Z35" i="9"/>
  <c r="BP16" i="8"/>
  <c r="BZ35" i="9"/>
  <c r="Q16" i="8"/>
  <c r="N16" i="8"/>
  <c r="S16" i="8"/>
  <c r="O16" i="9"/>
  <c r="R16" i="9"/>
  <c r="T16" i="9"/>
  <c r="L17" i="9" s="1"/>
  <c r="AM35" i="9"/>
  <c r="BM37" i="7"/>
  <c r="CH15" i="8"/>
  <c r="AZ37" i="7"/>
  <c r="AM35" i="8"/>
  <c r="BM36" i="8"/>
  <c r="Z37" i="8"/>
  <c r="CC16" i="8"/>
  <c r="BZ37" i="7"/>
  <c r="AZ35" i="9"/>
  <c r="CB15" i="9"/>
  <c r="CG15" i="9"/>
  <c r="BY16" i="9" s="1"/>
  <c r="CE15" i="9"/>
  <c r="BO15" i="9"/>
  <c r="BR15" i="9"/>
  <c r="BT15" i="9"/>
  <c r="BL16" i="9" s="1"/>
  <c r="AB15" i="9"/>
  <c r="AG15" i="9"/>
  <c r="Y16" i="9" s="1"/>
  <c r="AE15" i="9"/>
  <c r="AM36" i="8" l="1"/>
  <c r="Z36" i="9"/>
  <c r="CC16" i="9"/>
  <c r="O16" i="8"/>
  <c r="T16" i="8"/>
  <c r="L17" i="8" s="1"/>
  <c r="R16" i="8"/>
  <c r="AB18" i="7"/>
  <c r="AE18" i="7"/>
  <c r="AG18" i="7"/>
  <c r="Y19" i="7" s="1"/>
  <c r="CC18" i="7"/>
  <c r="AP18" i="7"/>
  <c r="AH15" i="9"/>
  <c r="BZ37" i="8"/>
  <c r="AZ37" i="8"/>
  <c r="BD16" i="8"/>
  <c r="BA16" i="8"/>
  <c r="BF16" i="8"/>
  <c r="CH17" i="7"/>
  <c r="BQ16" i="8"/>
  <c r="BN16" i="8"/>
  <c r="BS16" i="8"/>
  <c r="AU15" i="8"/>
  <c r="AM38" i="7"/>
  <c r="BM37" i="8"/>
  <c r="BM38" i="7"/>
  <c r="BP16" i="9"/>
  <c r="BU17" i="7"/>
  <c r="BZ36" i="9"/>
  <c r="BU15" i="9"/>
  <c r="BP18" i="7"/>
  <c r="AZ38" i="7"/>
  <c r="P17" i="9"/>
  <c r="AU15" i="9"/>
  <c r="Z40" i="7"/>
  <c r="P18" i="7"/>
  <c r="AU17" i="7"/>
  <c r="AP16" i="8"/>
  <c r="BZ38" i="7"/>
  <c r="AM36" i="9"/>
  <c r="CD16" i="8"/>
  <c r="CA16" i="8"/>
  <c r="CF16" i="8"/>
  <c r="U16" i="9"/>
  <c r="AP16" i="9"/>
  <c r="BH17" i="7"/>
  <c r="AB16" i="8"/>
  <c r="AE16" i="8"/>
  <c r="AG16" i="8"/>
  <c r="Y17" i="8" s="1"/>
  <c r="BH15" i="9"/>
  <c r="AC16" i="9"/>
  <c r="U17" i="7"/>
  <c r="AZ36" i="9"/>
  <c r="BC16" i="9"/>
  <c r="Z38" i="8"/>
  <c r="BC18" i="7"/>
  <c r="CH15" i="9"/>
  <c r="BM36" i="9"/>
  <c r="BD16" i="9" l="1"/>
  <c r="BA16" i="9"/>
  <c r="BF16" i="9"/>
  <c r="Z41" i="7"/>
  <c r="AM39" i="7"/>
  <c r="AZ38" i="8"/>
  <c r="AC19" i="7"/>
  <c r="BZ38" i="8"/>
  <c r="AH18" i="7"/>
  <c r="AZ37" i="9"/>
  <c r="BO16" i="8"/>
  <c r="BT16" i="8"/>
  <c r="BL17" i="8" s="1"/>
  <c r="BR16" i="8"/>
  <c r="P17" i="8"/>
  <c r="AD16" i="9"/>
  <c r="AA16" i="9"/>
  <c r="AF16" i="9"/>
  <c r="Q17" i="9"/>
  <c r="N17" i="9"/>
  <c r="S17" i="9"/>
  <c r="BQ16" i="9"/>
  <c r="BN16" i="9"/>
  <c r="BS16" i="9"/>
  <c r="CD16" i="9"/>
  <c r="CA16" i="9"/>
  <c r="CF16" i="9"/>
  <c r="BZ37" i="9"/>
  <c r="AQ16" i="8"/>
  <c r="AN16" i="8"/>
  <c r="AS16" i="8"/>
  <c r="BM37" i="9"/>
  <c r="AQ16" i="9"/>
  <c r="AN16" i="9"/>
  <c r="AS16" i="9"/>
  <c r="BZ39" i="7"/>
  <c r="AQ18" i="7"/>
  <c r="AN18" i="7"/>
  <c r="AS18" i="7"/>
  <c r="AM37" i="9"/>
  <c r="Z37" i="9"/>
  <c r="AZ39" i="7"/>
  <c r="BM39" i="7"/>
  <c r="CB16" i="8"/>
  <c r="CE16" i="8"/>
  <c r="CG16" i="8"/>
  <c r="BY17" i="8" s="1"/>
  <c r="BM38" i="8"/>
  <c r="AM37" i="8"/>
  <c r="U16" i="8"/>
  <c r="BD18" i="7"/>
  <c r="BA18" i="7"/>
  <c r="BF18" i="7"/>
  <c r="BQ18" i="7"/>
  <c r="BN18" i="7"/>
  <c r="BS18" i="7"/>
  <c r="BB16" i="8"/>
  <c r="BG16" i="8"/>
  <c r="AY17" i="8" s="1"/>
  <c r="BE16" i="8"/>
  <c r="AC17" i="8"/>
  <c r="Z39" i="8"/>
  <c r="AH16" i="8"/>
  <c r="Q18" i="7"/>
  <c r="N18" i="7"/>
  <c r="S18" i="7"/>
  <c r="CD18" i="7"/>
  <c r="CA18" i="7"/>
  <c r="CF18" i="7"/>
  <c r="O17" i="9" l="1"/>
  <c r="R17" i="9"/>
  <c r="T17" i="9"/>
  <c r="L18" i="9" s="1"/>
  <c r="CB18" i="7"/>
  <c r="CG18" i="7"/>
  <c r="BY19" i="7" s="1"/>
  <c r="CE18" i="7"/>
  <c r="BC17" i="8"/>
  <c r="BM39" i="8"/>
  <c r="AM38" i="9"/>
  <c r="BM38" i="9"/>
  <c r="AZ39" i="8"/>
  <c r="B9" i="9"/>
  <c r="BU16" i="8"/>
  <c r="AB16" i="9"/>
  <c r="AG16" i="9"/>
  <c r="Y17" i="9" s="1"/>
  <c r="AE16" i="9"/>
  <c r="AZ38" i="9"/>
  <c r="Z42" i="7"/>
  <c r="CC17" i="8"/>
  <c r="AO16" i="8"/>
  <c r="AT16" i="8"/>
  <c r="AL17" i="8" s="1"/>
  <c r="AR16" i="8"/>
  <c r="BP17" i="8"/>
  <c r="O18" i="7"/>
  <c r="T18" i="7"/>
  <c r="L19" i="7" s="1"/>
  <c r="R18" i="7"/>
  <c r="BB18" i="7"/>
  <c r="BG18" i="7"/>
  <c r="AY19" i="7" s="1"/>
  <c r="BE18" i="7"/>
  <c r="BZ40" i="7"/>
  <c r="BZ38" i="9"/>
  <c r="AO18" i="7"/>
  <c r="AR18" i="7"/>
  <c r="AT18" i="7"/>
  <c r="AL19" i="7" s="1"/>
  <c r="AZ40" i="7"/>
  <c r="CH16" i="8"/>
  <c r="BM40" i="7"/>
  <c r="Z40" i="8"/>
  <c r="CB16" i="9"/>
  <c r="CE16" i="9"/>
  <c r="CG16" i="9"/>
  <c r="BY17" i="9" s="1"/>
  <c r="Q17" i="8"/>
  <c r="N17" i="8"/>
  <c r="S17" i="8"/>
  <c r="BZ39" i="8"/>
  <c r="AM40" i="7"/>
  <c r="BO18" i="7"/>
  <c r="BT18" i="7"/>
  <c r="BL19" i="7" s="1"/>
  <c r="BR18" i="7"/>
  <c r="AD19" i="7"/>
  <c r="AA19" i="7"/>
  <c r="AF19" i="7"/>
  <c r="BB16" i="9"/>
  <c r="BE16" i="9"/>
  <c r="BG16" i="9"/>
  <c r="AY17" i="9" s="1"/>
  <c r="Z38" i="9"/>
  <c r="AO16" i="9"/>
  <c r="AR16" i="9"/>
  <c r="AT16" i="9"/>
  <c r="AL17" i="9" s="1"/>
  <c r="AD17" i="8"/>
  <c r="AA17" i="8"/>
  <c r="AF17" i="8"/>
  <c r="BH16" i="8"/>
  <c r="AM38" i="8"/>
  <c r="BO16" i="9"/>
  <c r="BR16" i="9"/>
  <c r="BT16" i="9"/>
  <c r="BL17" i="9" s="1"/>
  <c r="AM39" i="9" l="1"/>
  <c r="AP17" i="9"/>
  <c r="O17" i="8"/>
  <c r="R17" i="8"/>
  <c r="T17" i="8"/>
  <c r="L18" i="8" s="1"/>
  <c r="CC17" i="9"/>
  <c r="BZ39" i="9"/>
  <c r="AP17" i="8"/>
  <c r="BD17" i="8"/>
  <c r="BA17" i="8"/>
  <c r="BF17" i="8"/>
  <c r="BZ41" i="7"/>
  <c r="CD17" i="8"/>
  <c r="CA17" i="8"/>
  <c r="CF17" i="8"/>
  <c r="CH18" i="7"/>
  <c r="BQ17" i="8"/>
  <c r="BN17" i="8"/>
  <c r="BS17" i="8"/>
  <c r="AC17" i="9"/>
  <c r="BP17" i="9"/>
  <c r="AU16" i="9"/>
  <c r="BU18" i="7"/>
  <c r="CH16" i="9"/>
  <c r="CC19" i="7"/>
  <c r="Z43" i="7"/>
  <c r="B9" i="8"/>
  <c r="BM40" i="8"/>
  <c r="BU16" i="9"/>
  <c r="AM39" i="8"/>
  <c r="BC17" i="9"/>
  <c r="BH18" i="7"/>
  <c r="Z41" i="8"/>
  <c r="AM41" i="7"/>
  <c r="AZ40" i="8"/>
  <c r="P18" i="9"/>
  <c r="BC19" i="7"/>
  <c r="AZ41" i="7"/>
  <c r="U18" i="7"/>
  <c r="AZ39" i="9"/>
  <c r="BM39" i="9"/>
  <c r="U17" i="9"/>
  <c r="AU16" i="8"/>
  <c r="BP19" i="7"/>
  <c r="Z39" i="9"/>
  <c r="C9" i="8"/>
  <c r="AB19" i="7"/>
  <c r="AG19" i="7"/>
  <c r="Y20" i="7" s="1"/>
  <c r="AE19" i="7"/>
  <c r="B46" i="10" s="1"/>
  <c r="BM41" i="7"/>
  <c r="AP19" i="7"/>
  <c r="P19" i="7"/>
  <c r="BH16" i="9"/>
  <c r="C11" i="7"/>
  <c r="AB17" i="8"/>
  <c r="AG17" i="8"/>
  <c r="Y18" i="8" s="1"/>
  <c r="AE17" i="8"/>
  <c r="BZ40" i="8"/>
  <c r="AU18" i="7"/>
  <c r="AH16" i="9"/>
  <c r="BM41" i="8" l="1"/>
  <c r="G9" i="8"/>
  <c r="CB17" i="8"/>
  <c r="CG17" i="8"/>
  <c r="BY18" i="8" s="1"/>
  <c r="CE17" i="8"/>
  <c r="CD17" i="9"/>
  <c r="CA17" i="9"/>
  <c r="CF17" i="9"/>
  <c r="AZ42" i="7"/>
  <c r="U17" i="8"/>
  <c r="BQ17" i="9"/>
  <c r="BN17" i="9"/>
  <c r="BS17" i="9"/>
  <c r="E9" i="8"/>
  <c r="AD17" i="9"/>
  <c r="AA17" i="9"/>
  <c r="AF17" i="9"/>
  <c r="BB17" i="8"/>
  <c r="BE17" i="8"/>
  <c r="BG17" i="8"/>
  <c r="AY18" i="8" s="1"/>
  <c r="Q19" i="7"/>
  <c r="N19" i="7"/>
  <c r="S19" i="7"/>
  <c r="AQ19" i="7"/>
  <c r="AN19" i="7"/>
  <c r="AS19" i="7"/>
  <c r="D11" i="7" s="1"/>
  <c r="BZ42" i="7"/>
  <c r="BM42" i="7"/>
  <c r="AH17" i="8"/>
  <c r="CD19" i="7"/>
  <c r="CA19" i="7"/>
  <c r="CF19" i="7"/>
  <c r="AC18" i="8"/>
  <c r="AC20" i="7"/>
  <c r="BM40" i="9"/>
  <c r="F9" i="8"/>
  <c r="AZ41" i="8"/>
  <c r="BO17" i="8"/>
  <c r="BR17" i="8"/>
  <c r="BT17" i="8"/>
  <c r="BL18" i="8" s="1"/>
  <c r="AQ17" i="9"/>
  <c r="AN17" i="9"/>
  <c r="AS17" i="9"/>
  <c r="AQ17" i="8"/>
  <c r="AN17" i="8"/>
  <c r="AS17" i="8"/>
  <c r="P18" i="8"/>
  <c r="Z44" i="7"/>
  <c r="BD19" i="7"/>
  <c r="BA19" i="7"/>
  <c r="BF19" i="7"/>
  <c r="AM40" i="8"/>
  <c r="AH19" i="7"/>
  <c r="AZ40" i="9"/>
  <c r="AM42" i="7"/>
  <c r="AM40" i="9"/>
  <c r="BQ19" i="7"/>
  <c r="BN19" i="7"/>
  <c r="BS19" i="7"/>
  <c r="BD17" i="9"/>
  <c r="BA17" i="9"/>
  <c r="BF17" i="9"/>
  <c r="BZ41" i="8"/>
  <c r="Q18" i="9"/>
  <c r="N18" i="9"/>
  <c r="S18" i="9"/>
  <c r="Z40" i="9"/>
  <c r="Z42" i="8"/>
  <c r="BZ40" i="9"/>
  <c r="B49" i="10" l="1"/>
  <c r="B50" i="10" s="1"/>
  <c r="AM41" i="9"/>
  <c r="BB19" i="7"/>
  <c r="BG19" i="7"/>
  <c r="AY20" i="7" s="1"/>
  <c r="BE19" i="7"/>
  <c r="BP18" i="8"/>
  <c r="BU17" i="8"/>
  <c r="AD20" i="7"/>
  <c r="AA20" i="7"/>
  <c r="AF20" i="7"/>
  <c r="C9" i="9"/>
  <c r="AZ43" i="7"/>
  <c r="AB17" i="9"/>
  <c r="AG17" i="9"/>
  <c r="Y18" i="9" s="1"/>
  <c r="AE17" i="9"/>
  <c r="Z45" i="7"/>
  <c r="AZ41" i="9"/>
  <c r="CB19" i="7"/>
  <c r="CE19" i="7"/>
  <c r="CG19" i="7"/>
  <c r="BY20" i="7" s="1"/>
  <c r="O19" i="7"/>
  <c r="T19" i="7"/>
  <c r="L20" i="7" s="1"/>
  <c r="R19" i="7"/>
  <c r="CH17" i="8"/>
  <c r="CB17" i="9"/>
  <c r="CE17" i="9"/>
  <c r="CG17" i="9"/>
  <c r="BY18" i="9" s="1"/>
  <c r="CC18" i="8"/>
  <c r="F9" i="9"/>
  <c r="B53" i="10"/>
  <c r="B55" i="10"/>
  <c r="BO17" i="9"/>
  <c r="BR17" i="9"/>
  <c r="BT17" i="9"/>
  <c r="BL18" i="9" s="1"/>
  <c r="G9" i="9"/>
  <c r="D9" i="9"/>
  <c r="BM43" i="7"/>
  <c r="AD18" i="8"/>
  <c r="AA18" i="8"/>
  <c r="AF18" i="8"/>
  <c r="B11" i="7"/>
  <c r="E9" i="9"/>
  <c r="AO17" i="8"/>
  <c r="AT17" i="8"/>
  <c r="AL18" i="8" s="1"/>
  <c r="AR17" i="8"/>
  <c r="AZ42" i="8"/>
  <c r="Z43" i="8"/>
  <c r="AO17" i="9"/>
  <c r="AT17" i="9"/>
  <c r="AL18" i="9" s="1"/>
  <c r="AR17" i="9"/>
  <c r="BC18" i="8"/>
  <c r="O18" i="9"/>
  <c r="T18" i="9"/>
  <c r="L19" i="9" s="1"/>
  <c r="R18" i="9"/>
  <c r="AO19" i="7"/>
  <c r="AT19" i="7"/>
  <c r="AL20" i="7" s="1"/>
  <c r="AR19" i="7"/>
  <c r="AM43" i="7"/>
  <c r="Q18" i="8"/>
  <c r="N18" i="8"/>
  <c r="S18" i="8"/>
  <c r="G11" i="7"/>
  <c r="BZ42" i="8"/>
  <c r="D9" i="8"/>
  <c r="BB17" i="9"/>
  <c r="BE17" i="9"/>
  <c r="BG17" i="9"/>
  <c r="AY18" i="9" s="1"/>
  <c r="BZ41" i="9"/>
  <c r="F11" i="7"/>
  <c r="AM41" i="8"/>
  <c r="BO19" i="7"/>
  <c r="BT19" i="7"/>
  <c r="BL20" i="7" s="1"/>
  <c r="BR19" i="7"/>
  <c r="Z41" i="9"/>
  <c r="E11" i="7"/>
  <c r="BM41" i="9"/>
  <c r="BZ43" i="7"/>
  <c r="BH17" i="8"/>
  <c r="BM42" i="8"/>
  <c r="AB20" i="7" l="1"/>
  <c r="AE20" i="7"/>
  <c r="AG20" i="7"/>
  <c r="Y21" i="7" s="1"/>
  <c r="CH17" i="9"/>
  <c r="BZ44" i="7"/>
  <c r="U18" i="9"/>
  <c r="BM44" i="7"/>
  <c r="Z46" i="7"/>
  <c r="AP20" i="7"/>
  <c r="BM42" i="9"/>
  <c r="U19" i="7"/>
  <c r="AZ43" i="8"/>
  <c r="BZ42" i="9"/>
  <c r="BD18" i="8"/>
  <c r="BA18" i="8"/>
  <c r="BF18" i="8"/>
  <c r="P20" i="7"/>
  <c r="O18" i="8"/>
  <c r="R18" i="8"/>
  <c r="T18" i="8"/>
  <c r="L19" i="8" s="1"/>
  <c r="AU17" i="9"/>
  <c r="AZ44" i="7"/>
  <c r="BQ18" i="8"/>
  <c r="BN18" i="8"/>
  <c r="BS18" i="8"/>
  <c r="BZ43" i="8"/>
  <c r="AU17" i="8"/>
  <c r="AP18" i="9"/>
  <c r="CC20" i="7"/>
  <c r="BH19" i="7"/>
  <c r="CH19" i="7"/>
  <c r="BC20" i="7"/>
  <c r="AM42" i="8"/>
  <c r="AH17" i="9"/>
  <c r="Z42" i="9"/>
  <c r="BC18" i="9"/>
  <c r="BU19" i="7"/>
  <c r="BH17" i="9"/>
  <c r="AM44" i="7"/>
  <c r="Z44" i="8"/>
  <c r="BU17" i="9"/>
  <c r="P19" i="9"/>
  <c r="AC18" i="9"/>
  <c r="AP18" i="8"/>
  <c r="BP18" i="9"/>
  <c r="BM43" i="8"/>
  <c r="BP20" i="7"/>
  <c r="AU19" i="7"/>
  <c r="CD18" i="8"/>
  <c r="CA18" i="8"/>
  <c r="CF18" i="8"/>
  <c r="AZ42" i="9"/>
  <c r="AM42" i="9"/>
  <c r="AB18" i="8"/>
  <c r="AE18" i="8"/>
  <c r="AG18" i="8"/>
  <c r="Y19" i="8" s="1"/>
  <c r="CC18" i="9"/>
  <c r="CD18" i="9" l="1"/>
  <c r="CA18" i="9"/>
  <c r="CF18" i="9"/>
  <c r="AD18" i="9"/>
  <c r="AA18" i="9"/>
  <c r="AF18" i="9"/>
  <c r="BD18" i="9"/>
  <c r="BA18" i="9"/>
  <c r="BF18" i="9"/>
  <c r="BO18" i="8"/>
  <c r="BR18" i="8"/>
  <c r="BT18" i="8"/>
  <c r="BL19" i="8" s="1"/>
  <c r="AZ44" i="8"/>
  <c r="BM45" i="7"/>
  <c r="AC19" i="8"/>
  <c r="Q19" i="9"/>
  <c r="N19" i="9"/>
  <c r="S19" i="9"/>
  <c r="BZ45" i="7"/>
  <c r="AZ45" i="7"/>
  <c r="P19" i="8"/>
  <c r="BB18" i="8"/>
  <c r="BG18" i="8"/>
  <c r="AY19" i="8" s="1"/>
  <c r="BE18" i="8"/>
  <c r="BM43" i="9"/>
  <c r="Z43" i="9"/>
  <c r="Q20" i="7"/>
  <c r="N20" i="7"/>
  <c r="S20" i="7"/>
  <c r="AM43" i="9"/>
  <c r="Z45" i="8"/>
  <c r="BM44" i="8"/>
  <c r="AH18" i="8"/>
  <c r="BQ20" i="7"/>
  <c r="BN20" i="7"/>
  <c r="BS20" i="7"/>
  <c r="CD20" i="7"/>
  <c r="CA20" i="7"/>
  <c r="CF20" i="7"/>
  <c r="AQ18" i="9"/>
  <c r="AN18" i="9"/>
  <c r="AS18" i="9"/>
  <c r="AM43" i="8"/>
  <c r="BQ18" i="9"/>
  <c r="BN18" i="9"/>
  <c r="BS18" i="9"/>
  <c r="BD20" i="7"/>
  <c r="BA20" i="7"/>
  <c r="BF20" i="7"/>
  <c r="AQ20" i="7"/>
  <c r="AN20" i="7"/>
  <c r="AS20" i="7"/>
  <c r="AC21" i="7"/>
  <c r="AM45" i="7"/>
  <c r="U18" i="8"/>
  <c r="AQ18" i="8"/>
  <c r="AN18" i="8"/>
  <c r="AS18" i="8"/>
  <c r="CB18" i="8"/>
  <c r="CG18" i="8"/>
  <c r="BY19" i="8" s="1"/>
  <c r="CE18" i="8"/>
  <c r="Z47" i="7"/>
  <c r="AH20" i="7"/>
  <c r="AZ43" i="9"/>
  <c r="BZ44" i="8"/>
  <c r="BZ43" i="9"/>
  <c r="BM44" i="9" l="1"/>
  <c r="BU18" i="8"/>
  <c r="CH18" i="8"/>
  <c r="BM45" i="8"/>
  <c r="BH18" i="8"/>
  <c r="AO20" i="7"/>
  <c r="AT20" i="7"/>
  <c r="AL21" i="7" s="1"/>
  <c r="AR20" i="7"/>
  <c r="O19" i="9"/>
  <c r="R19" i="9"/>
  <c r="T19" i="9"/>
  <c r="L20" i="9" s="1"/>
  <c r="AO18" i="8"/>
  <c r="AT18" i="8"/>
  <c r="AL19" i="8" s="1"/>
  <c r="AR18" i="8"/>
  <c r="CB20" i="7"/>
  <c r="CE20" i="7"/>
  <c r="CG20" i="7"/>
  <c r="BY21" i="7" s="1"/>
  <c r="Q19" i="8"/>
  <c r="N19" i="8"/>
  <c r="S19" i="8"/>
  <c r="AD21" i="7"/>
  <c r="AA21" i="7"/>
  <c r="AF21" i="7"/>
  <c r="AO18" i="9"/>
  <c r="AT18" i="9"/>
  <c r="AL19" i="9" s="1"/>
  <c r="AR18" i="9"/>
  <c r="Z46" i="8"/>
  <c r="BZ45" i="8"/>
  <c r="AZ44" i="9"/>
  <c r="BB20" i="7"/>
  <c r="BG20" i="7"/>
  <c r="AY21" i="7" s="1"/>
  <c r="BE20" i="7"/>
  <c r="AD19" i="8"/>
  <c r="AA19" i="8"/>
  <c r="AF19" i="8"/>
  <c r="CC19" i="8"/>
  <c r="AM44" i="9"/>
  <c r="O20" i="7"/>
  <c r="T20" i="7"/>
  <c r="L21" i="7" s="1"/>
  <c r="R20" i="7"/>
  <c r="BM46" i="7"/>
  <c r="AB18" i="9"/>
  <c r="AG18" i="9"/>
  <c r="Y19" i="9" s="1"/>
  <c r="AE18" i="9"/>
  <c r="BO20" i="7"/>
  <c r="BT20" i="7"/>
  <c r="BL21" i="7" s="1"/>
  <c r="BR20" i="7"/>
  <c r="AZ46" i="7"/>
  <c r="BO18" i="9"/>
  <c r="BT18" i="9"/>
  <c r="BL19" i="9" s="1"/>
  <c r="BR18" i="9"/>
  <c r="Z44" i="9"/>
  <c r="BZ46" i="7"/>
  <c r="BZ44" i="9"/>
  <c r="AZ45" i="8"/>
  <c r="CB18" i="9"/>
  <c r="CG18" i="9"/>
  <c r="BY19" i="9" s="1"/>
  <c r="CE18" i="9"/>
  <c r="BC19" i="8"/>
  <c r="BB18" i="9"/>
  <c r="BG18" i="9"/>
  <c r="AY19" i="9" s="1"/>
  <c r="BE18" i="9"/>
  <c r="Z48" i="7"/>
  <c r="AM46" i="7"/>
  <c r="AM44" i="8"/>
  <c r="BP19" i="8"/>
  <c r="Z49" i="7" l="1"/>
  <c r="BC19" i="9"/>
  <c r="BH20" i="7"/>
  <c r="AU18" i="8"/>
  <c r="BQ19" i="8"/>
  <c r="BN19" i="8"/>
  <c r="BS19" i="8"/>
  <c r="AZ47" i="7"/>
  <c r="BC21" i="7"/>
  <c r="AP19" i="8"/>
  <c r="BM46" i="8"/>
  <c r="AM45" i="9"/>
  <c r="BZ45" i="9"/>
  <c r="BP21" i="7"/>
  <c r="AZ45" i="9"/>
  <c r="AB21" i="7"/>
  <c r="AE21" i="7"/>
  <c r="AG21" i="7"/>
  <c r="Y22" i="7" s="1"/>
  <c r="P20" i="9"/>
  <c r="AM45" i="8"/>
  <c r="U19" i="9"/>
  <c r="CH18" i="9"/>
  <c r="BZ47" i="7"/>
  <c r="AH18" i="9"/>
  <c r="CD19" i="8"/>
  <c r="CA19" i="8"/>
  <c r="CF19" i="8"/>
  <c r="CC19" i="9"/>
  <c r="AC19" i="9"/>
  <c r="BZ46" i="8"/>
  <c r="O19" i="8"/>
  <c r="T19" i="8"/>
  <c r="L20" i="8" s="1"/>
  <c r="R19" i="8"/>
  <c r="AU20" i="7"/>
  <c r="BD19" i="8"/>
  <c r="BA19" i="8"/>
  <c r="BF19" i="8"/>
  <c r="AM47" i="7"/>
  <c r="Z45" i="9"/>
  <c r="Z47" i="8"/>
  <c r="AP21" i="7"/>
  <c r="BM47" i="7"/>
  <c r="CC21" i="7"/>
  <c r="BU20" i="7"/>
  <c r="AZ46" i="8"/>
  <c r="BU18" i="9"/>
  <c r="AB19" i="8"/>
  <c r="AE19" i="8"/>
  <c r="AG19" i="8"/>
  <c r="Y20" i="8" s="1"/>
  <c r="AU18" i="9"/>
  <c r="CH20" i="7"/>
  <c r="BP19" i="9"/>
  <c r="U20" i="7"/>
  <c r="AP19" i="9"/>
  <c r="BH18" i="9"/>
  <c r="P21" i="7"/>
  <c r="BM45" i="9"/>
  <c r="BQ19" i="9" l="1"/>
  <c r="BN19" i="9"/>
  <c r="BS19" i="9"/>
  <c r="AZ47" i="8"/>
  <c r="CB19" i="8"/>
  <c r="CG19" i="8"/>
  <c r="BY20" i="8" s="1"/>
  <c r="CE19" i="8"/>
  <c r="Q20" i="9"/>
  <c r="N20" i="9"/>
  <c r="S20" i="9"/>
  <c r="BZ47" i="8"/>
  <c r="Z48" i="8"/>
  <c r="U19" i="8"/>
  <c r="AC22" i="7"/>
  <c r="AQ19" i="8"/>
  <c r="AN19" i="8"/>
  <c r="AS19" i="8"/>
  <c r="AZ46" i="9"/>
  <c r="BD21" i="7"/>
  <c r="BA21" i="7"/>
  <c r="BF21" i="7"/>
  <c r="BM47" i="8"/>
  <c r="BZ48" i="7"/>
  <c r="AC20" i="8"/>
  <c r="AM48" i="7"/>
  <c r="AD19" i="9"/>
  <c r="AA19" i="9"/>
  <c r="AF19" i="9"/>
  <c r="AH19" i="8"/>
  <c r="BQ21" i="7"/>
  <c r="BN21" i="7"/>
  <c r="BS21" i="7"/>
  <c r="AZ48" i="7"/>
  <c r="BD19" i="9"/>
  <c r="BA19" i="9"/>
  <c r="BF19" i="9"/>
  <c r="P20" i="8"/>
  <c r="Z46" i="9"/>
  <c r="AQ19" i="9"/>
  <c r="AN19" i="9"/>
  <c r="AS19" i="9"/>
  <c r="BB19" i="8"/>
  <c r="BE19" i="8"/>
  <c r="BG19" i="8"/>
  <c r="AY20" i="8" s="1"/>
  <c r="AM46" i="8"/>
  <c r="BZ46" i="9"/>
  <c r="BO19" i="8"/>
  <c r="BR19" i="8"/>
  <c r="BT19" i="8"/>
  <c r="BL20" i="8" s="1"/>
  <c r="Z50" i="7"/>
  <c r="BM46" i="9"/>
  <c r="AH21" i="7"/>
  <c r="Q21" i="7"/>
  <c r="N21" i="7"/>
  <c r="S21" i="7"/>
  <c r="CD21" i="7"/>
  <c r="CA21" i="7"/>
  <c r="CF21" i="7"/>
  <c r="BM48" i="7"/>
  <c r="CD19" i="9"/>
  <c r="CA19" i="9"/>
  <c r="CF19" i="9"/>
  <c r="AQ21" i="7"/>
  <c r="AN21" i="7"/>
  <c r="AS21" i="7"/>
  <c r="AM46" i="9"/>
  <c r="BZ48" i="8" l="1"/>
  <c r="AO19" i="9"/>
  <c r="AT19" i="9"/>
  <c r="AL20" i="9" s="1"/>
  <c r="AR19" i="9"/>
  <c r="BO21" i="7"/>
  <c r="BT21" i="7"/>
  <c r="BL22" i="7" s="1"/>
  <c r="BR21" i="7"/>
  <c r="BZ49" i="7"/>
  <c r="O20" i="9"/>
  <c r="R20" i="9"/>
  <c r="T20" i="9"/>
  <c r="L21" i="9" s="1"/>
  <c r="AM47" i="8"/>
  <c r="Z47" i="9"/>
  <c r="BM48" i="8"/>
  <c r="AO19" i="8"/>
  <c r="AT19" i="8"/>
  <c r="AL20" i="8" s="1"/>
  <c r="AR19" i="8"/>
  <c r="CH19" i="8"/>
  <c r="CC20" i="8"/>
  <c r="AO21" i="7"/>
  <c r="AR21" i="7"/>
  <c r="AT21" i="7"/>
  <c r="AL22" i="7" s="1"/>
  <c r="AD22" i="7"/>
  <c r="AA22" i="7"/>
  <c r="AF22" i="7"/>
  <c r="BM47" i="9"/>
  <c r="AB19" i="9"/>
  <c r="AG19" i="9"/>
  <c r="Y20" i="9" s="1"/>
  <c r="AE19" i="9"/>
  <c r="AZ48" i="8"/>
  <c r="BZ47" i="9"/>
  <c r="CB19" i="9"/>
  <c r="CE19" i="9"/>
  <c r="CG19" i="9"/>
  <c r="BY20" i="9" s="1"/>
  <c r="Q20" i="8"/>
  <c r="N20" i="8"/>
  <c r="S20" i="8"/>
  <c r="BM49" i="7"/>
  <c r="Z51" i="7"/>
  <c r="BC20" i="8"/>
  <c r="BB21" i="7"/>
  <c r="BE21" i="7"/>
  <c r="BG21" i="7"/>
  <c r="AY22" i="7" s="1"/>
  <c r="Z49" i="8"/>
  <c r="O21" i="7"/>
  <c r="R21" i="7"/>
  <c r="T21" i="7"/>
  <c r="L22" i="7" s="1"/>
  <c r="BB19" i="9"/>
  <c r="BE19" i="9"/>
  <c r="BG19" i="9"/>
  <c r="AY20" i="9" s="1"/>
  <c r="BP20" i="8"/>
  <c r="BH19" i="8"/>
  <c r="AM49" i="7"/>
  <c r="BO19" i="9"/>
  <c r="BR19" i="9"/>
  <c r="BT19" i="9"/>
  <c r="BL20" i="9" s="1"/>
  <c r="AM47" i="9"/>
  <c r="CB21" i="7"/>
  <c r="CG21" i="7"/>
  <c r="BY22" i="7" s="1"/>
  <c r="CE21" i="7"/>
  <c r="BU19" i="8"/>
  <c r="AZ49" i="7"/>
  <c r="AD20" i="8"/>
  <c r="AA20" i="8"/>
  <c r="AF20" i="8"/>
  <c r="AZ47" i="9"/>
  <c r="BQ20" i="8" l="1"/>
  <c r="BN20" i="8"/>
  <c r="BS20" i="8"/>
  <c r="BZ50" i="7"/>
  <c r="BC20" i="9"/>
  <c r="BH21" i="7"/>
  <c r="AB20" i="8"/>
  <c r="AG20" i="8"/>
  <c r="Y21" i="8" s="1"/>
  <c r="AE20" i="8"/>
  <c r="CC20" i="9"/>
  <c r="AM48" i="8"/>
  <c r="AU19" i="9"/>
  <c r="BD20" i="8"/>
  <c r="BA20" i="8"/>
  <c r="BF20" i="8"/>
  <c r="CH19" i="9"/>
  <c r="BM48" i="9"/>
  <c r="AP20" i="9"/>
  <c r="AM48" i="9"/>
  <c r="BU21" i="7"/>
  <c r="BH19" i="9"/>
  <c r="BC22" i="7"/>
  <c r="AU21" i="7"/>
  <c r="BP20" i="9"/>
  <c r="BU19" i="9"/>
  <c r="CD20" i="8"/>
  <c r="CA20" i="8"/>
  <c r="CF20" i="8"/>
  <c r="P21" i="9"/>
  <c r="AB22" i="7"/>
  <c r="AG22" i="7"/>
  <c r="Y23" i="7" s="1"/>
  <c r="AE22" i="7"/>
  <c r="U20" i="9"/>
  <c r="AP22" i="7"/>
  <c r="BM49" i="8"/>
  <c r="O20" i="8"/>
  <c r="T20" i="8"/>
  <c r="L21" i="8" s="1"/>
  <c r="R20" i="8"/>
  <c r="BP22" i="7"/>
  <c r="AM50" i="7"/>
  <c r="U21" i="7"/>
  <c r="Z52" i="7"/>
  <c r="BZ48" i="9"/>
  <c r="AH19" i="9"/>
  <c r="BM50" i="7"/>
  <c r="AZ49" i="8"/>
  <c r="AU19" i="8"/>
  <c r="AZ48" i="9"/>
  <c r="Z50" i="8"/>
  <c r="AC20" i="9"/>
  <c r="Z48" i="9"/>
  <c r="AZ50" i="7"/>
  <c r="P22" i="7"/>
  <c r="CH21" i="7"/>
  <c r="CC22" i="7"/>
  <c r="AP20" i="8"/>
  <c r="BZ49" i="8"/>
  <c r="AH20" i="8" l="1"/>
  <c r="BB20" i="8"/>
  <c r="BE20" i="8"/>
  <c r="BG20" i="8"/>
  <c r="AY21" i="8" s="1"/>
  <c r="AZ51" i="7"/>
  <c r="BZ49" i="9"/>
  <c r="CB20" i="8"/>
  <c r="CE20" i="8"/>
  <c r="CG20" i="8"/>
  <c r="BY21" i="8" s="1"/>
  <c r="AC21" i="8"/>
  <c r="AQ22" i="7"/>
  <c r="AN22" i="7"/>
  <c r="AS22" i="7"/>
  <c r="BD20" i="9"/>
  <c r="BA20" i="9"/>
  <c r="BF20" i="9"/>
  <c r="AM49" i="9"/>
  <c r="CD22" i="7"/>
  <c r="CA22" i="7"/>
  <c r="CF22" i="7"/>
  <c r="BQ20" i="9"/>
  <c r="BN20" i="9"/>
  <c r="BS20" i="9"/>
  <c r="AM49" i="8"/>
  <c r="BM50" i="8"/>
  <c r="AD20" i="9"/>
  <c r="AA20" i="9"/>
  <c r="AF20" i="9"/>
  <c r="AH22" i="7"/>
  <c r="BZ51" i="7"/>
  <c r="AQ20" i="8"/>
  <c r="AN20" i="8"/>
  <c r="AS20" i="8"/>
  <c r="Z49" i="9"/>
  <c r="AM51" i="7"/>
  <c r="BM51" i="7"/>
  <c r="BQ22" i="7"/>
  <c r="BN22" i="7"/>
  <c r="BS22" i="7"/>
  <c r="AC23" i="7"/>
  <c r="AQ20" i="9"/>
  <c r="AN20" i="9"/>
  <c r="AS20" i="9"/>
  <c r="AZ50" i="8"/>
  <c r="Z51" i="8"/>
  <c r="CD20" i="9"/>
  <c r="CA20" i="9"/>
  <c r="CF20" i="9"/>
  <c r="BZ50" i="8"/>
  <c r="Z53" i="7"/>
  <c r="Q22" i="7"/>
  <c r="N22" i="7"/>
  <c r="S22" i="7"/>
  <c r="U20" i="8"/>
  <c r="Q21" i="9"/>
  <c r="N21" i="9"/>
  <c r="S21" i="9"/>
  <c r="BM49" i="9"/>
  <c r="BO20" i="8"/>
  <c r="BT20" i="8"/>
  <c r="BL21" i="8" s="1"/>
  <c r="BR20" i="8"/>
  <c r="AZ49" i="9"/>
  <c r="P21" i="8"/>
  <c r="BD22" i="7"/>
  <c r="BA22" i="7"/>
  <c r="BF22" i="7"/>
  <c r="BB20" i="9" l="1"/>
  <c r="BG20" i="9"/>
  <c r="AY21" i="9" s="1"/>
  <c r="BE20" i="9"/>
  <c r="CH20" i="8"/>
  <c r="BZ52" i="7"/>
  <c r="AM50" i="8"/>
  <c r="BO20" i="9"/>
  <c r="BR20" i="9"/>
  <c r="BT20" i="9"/>
  <c r="BL21" i="9" s="1"/>
  <c r="BO22" i="7"/>
  <c r="BT22" i="7"/>
  <c r="BL23" i="7" s="1"/>
  <c r="BR22" i="7"/>
  <c r="AZ52" i="7"/>
  <c r="AB20" i="9"/>
  <c r="AE20" i="9"/>
  <c r="AG20" i="9"/>
  <c r="Y21" i="9" s="1"/>
  <c r="BC21" i="8"/>
  <c r="BB22" i="7"/>
  <c r="BG22" i="7"/>
  <c r="AY23" i="7" s="1"/>
  <c r="BE22" i="7"/>
  <c r="AZ50" i="9"/>
  <c r="BM52" i="7"/>
  <c r="O22" i="7"/>
  <c r="T22" i="7"/>
  <c r="L23" i="7" s="1"/>
  <c r="R22" i="7"/>
  <c r="BU20" i="8"/>
  <c r="CB22" i="7"/>
  <c r="CG22" i="7"/>
  <c r="BY23" i="7" s="1"/>
  <c r="CE22" i="7"/>
  <c r="BH20" i="8"/>
  <c r="CB20" i="9"/>
  <c r="CE20" i="9"/>
  <c r="CG20" i="9"/>
  <c r="BY21" i="9" s="1"/>
  <c r="BP21" i="8"/>
  <c r="AZ51" i="8"/>
  <c r="Z54" i="7"/>
  <c r="AM52" i="7"/>
  <c r="Z50" i="9"/>
  <c r="AM50" i="9"/>
  <c r="AD21" i="8"/>
  <c r="AA21" i="8"/>
  <c r="AF21" i="8"/>
  <c r="Q21" i="8"/>
  <c r="N21" i="8"/>
  <c r="S21" i="8"/>
  <c r="BZ50" i="9"/>
  <c r="Z52" i="8"/>
  <c r="AO20" i="9"/>
  <c r="AR20" i="9"/>
  <c r="AT20" i="9"/>
  <c r="AL21" i="9" s="1"/>
  <c r="BM50" i="9"/>
  <c r="BZ51" i="8"/>
  <c r="O21" i="9"/>
  <c r="T21" i="9"/>
  <c r="L22" i="9" s="1"/>
  <c r="R21" i="9"/>
  <c r="BM51" i="8"/>
  <c r="AO22" i="7"/>
  <c r="AT22" i="7"/>
  <c r="AL23" i="7" s="1"/>
  <c r="AR22" i="7"/>
  <c r="AD23" i="7"/>
  <c r="AA23" i="7"/>
  <c r="AF23" i="7"/>
  <c r="AO20" i="8"/>
  <c r="AT20" i="8"/>
  <c r="AL21" i="8" s="1"/>
  <c r="AR20" i="8"/>
  <c r="CC21" i="8"/>
  <c r="BZ52" i="8" l="1"/>
  <c r="AM53" i="7"/>
  <c r="AZ51" i="9"/>
  <c r="AC21" i="9"/>
  <c r="BP21" i="9"/>
  <c r="AH20" i="9"/>
  <c r="BU20" i="9"/>
  <c r="BM51" i="9"/>
  <c r="CD21" i="8"/>
  <c r="CA21" i="8"/>
  <c r="CF21" i="8"/>
  <c r="CH22" i="7"/>
  <c r="AP21" i="9"/>
  <c r="Z55" i="7"/>
  <c r="AU20" i="9"/>
  <c r="AM51" i="9"/>
  <c r="BC23" i="7"/>
  <c r="AM51" i="8"/>
  <c r="AZ52" i="8"/>
  <c r="AZ53" i="7"/>
  <c r="BZ53" i="7"/>
  <c r="AU22" i="7"/>
  <c r="BM52" i="8"/>
  <c r="Z53" i="8"/>
  <c r="AP23" i="7"/>
  <c r="CC23" i="7"/>
  <c r="AP21" i="8"/>
  <c r="U21" i="9"/>
  <c r="BQ21" i="8"/>
  <c r="BN21" i="8"/>
  <c r="BS21" i="8"/>
  <c r="U22" i="7"/>
  <c r="BD21" i="8"/>
  <c r="BA21" i="8"/>
  <c r="BF21" i="8"/>
  <c r="AB21" i="8"/>
  <c r="AE21" i="8"/>
  <c r="AG21" i="8"/>
  <c r="Y22" i="8" s="1"/>
  <c r="AB23" i="7"/>
  <c r="AE23" i="7"/>
  <c r="AG23" i="7"/>
  <c r="Y24" i="7" s="1"/>
  <c r="P22" i="9"/>
  <c r="Z51" i="9"/>
  <c r="P23" i="7"/>
  <c r="BU22" i="7"/>
  <c r="BZ51" i="9"/>
  <c r="CC21" i="9"/>
  <c r="BP23" i="7"/>
  <c r="BH20" i="9"/>
  <c r="BH22" i="7"/>
  <c r="AU20" i="8"/>
  <c r="BC21" i="9"/>
  <c r="CH20" i="9"/>
  <c r="BM53" i="7"/>
  <c r="O21" i="8"/>
  <c r="T21" i="8"/>
  <c r="L22" i="8" s="1"/>
  <c r="R21" i="8"/>
  <c r="AQ23" i="7" l="1"/>
  <c r="AN23" i="7"/>
  <c r="AS23" i="7"/>
  <c r="AQ21" i="9"/>
  <c r="AN21" i="9"/>
  <c r="AS21" i="9"/>
  <c r="AH23" i="7"/>
  <c r="AZ53" i="8"/>
  <c r="AM52" i="8"/>
  <c r="BO21" i="8"/>
  <c r="BT21" i="8"/>
  <c r="BL22" i="8" s="1"/>
  <c r="BR21" i="8"/>
  <c r="CB21" i="8"/>
  <c r="CE21" i="8"/>
  <c r="CG21" i="8"/>
  <c r="BY22" i="8" s="1"/>
  <c r="AD21" i="9"/>
  <c r="AA21" i="9"/>
  <c r="AF21" i="9"/>
  <c r="BD23" i="7"/>
  <c r="BA23" i="7"/>
  <c r="BF23" i="7"/>
  <c r="BM54" i="7"/>
  <c r="AM52" i="9"/>
  <c r="AZ52" i="9"/>
  <c r="AC24" i="7"/>
  <c r="P22" i="8"/>
  <c r="BZ52" i="9"/>
  <c r="U21" i="8"/>
  <c r="Z54" i="8"/>
  <c r="BQ21" i="9"/>
  <c r="BN21" i="9"/>
  <c r="BS21" i="9"/>
  <c r="AC22" i="8"/>
  <c r="Z52" i="9"/>
  <c r="BZ54" i="7"/>
  <c r="BM52" i="9"/>
  <c r="BM53" i="8"/>
  <c r="Q23" i="7"/>
  <c r="N23" i="7"/>
  <c r="S23" i="7"/>
  <c r="AM54" i="7"/>
  <c r="AH21" i="8"/>
  <c r="BQ23" i="7"/>
  <c r="BN23" i="7"/>
  <c r="BS23" i="7"/>
  <c r="BB21" i="8"/>
  <c r="BG21" i="8"/>
  <c r="AY22" i="8" s="1"/>
  <c r="BE21" i="8"/>
  <c r="BZ53" i="8"/>
  <c r="AQ21" i="8"/>
  <c r="AN21" i="8"/>
  <c r="AS21" i="8"/>
  <c r="CD21" i="9"/>
  <c r="CA21" i="9"/>
  <c r="CF21" i="9"/>
  <c r="BD21" i="9"/>
  <c r="BA21" i="9"/>
  <c r="BF21" i="9"/>
  <c r="Q22" i="9"/>
  <c r="N22" i="9"/>
  <c r="S22" i="9"/>
  <c r="CD23" i="7"/>
  <c r="CA23" i="7"/>
  <c r="CF23" i="7"/>
  <c r="AZ54" i="7"/>
  <c r="Z56" i="7"/>
  <c r="BO23" i="7" l="1"/>
  <c r="BT23" i="7"/>
  <c r="BL24" i="7" s="1"/>
  <c r="BR23" i="7"/>
  <c r="BM53" i="9"/>
  <c r="AZ54" i="8"/>
  <c r="BZ53" i="9"/>
  <c r="AB21" i="9"/>
  <c r="AE21" i="9"/>
  <c r="AG21" i="9"/>
  <c r="Y22" i="9" s="1"/>
  <c r="CB23" i="7"/>
  <c r="CG23" i="7"/>
  <c r="BY24" i="7" s="1"/>
  <c r="CE23" i="7"/>
  <c r="AM55" i="7"/>
  <c r="CC22" i="8"/>
  <c r="BB23" i="7"/>
  <c r="BG23" i="7"/>
  <c r="AY24" i="7" s="1"/>
  <c r="BE23" i="7"/>
  <c r="CH21" i="8"/>
  <c r="AO21" i="9"/>
  <c r="AR21" i="9"/>
  <c r="AT21" i="9"/>
  <c r="AL22" i="9" s="1"/>
  <c r="AM53" i="9"/>
  <c r="AZ55" i="7"/>
  <c r="O22" i="9"/>
  <c r="T22" i="9"/>
  <c r="L23" i="9" s="1"/>
  <c r="R22" i="9"/>
  <c r="BZ54" i="8"/>
  <c r="O23" i="7"/>
  <c r="R23" i="7"/>
  <c r="T23" i="7"/>
  <c r="L24" i="7" s="1"/>
  <c r="AD22" i="8"/>
  <c r="AA22" i="8"/>
  <c r="AF22" i="8"/>
  <c r="BU21" i="8"/>
  <c r="CB21" i="9"/>
  <c r="CG21" i="9"/>
  <c r="BY22" i="9" s="1"/>
  <c r="CE21" i="9"/>
  <c r="BZ55" i="7"/>
  <c r="Z53" i="9"/>
  <c r="BO21" i="9"/>
  <c r="BR21" i="9"/>
  <c r="BT21" i="9"/>
  <c r="BL22" i="9" s="1"/>
  <c r="AD24" i="7"/>
  <c r="AA24" i="7"/>
  <c r="AF24" i="7"/>
  <c r="BP22" i="8"/>
  <c r="AO23" i="7"/>
  <c r="AT23" i="7"/>
  <c r="AL24" i="7" s="1"/>
  <c r="AR23" i="7"/>
  <c r="AO21" i="8"/>
  <c r="AT21" i="8"/>
  <c r="AL22" i="8" s="1"/>
  <c r="AR21" i="8"/>
  <c r="Q22" i="8"/>
  <c r="N22" i="8"/>
  <c r="S22" i="8"/>
  <c r="BB21" i="9"/>
  <c r="BG21" i="9"/>
  <c r="AY22" i="9" s="1"/>
  <c r="BE21" i="9"/>
  <c r="BM54" i="8"/>
  <c r="Z57" i="7"/>
  <c r="BM55" i="7"/>
  <c r="BH21" i="8"/>
  <c r="BC22" i="8"/>
  <c r="Z55" i="8"/>
  <c r="AZ53" i="9"/>
  <c r="AM53" i="8"/>
  <c r="BZ54" i="9" l="1"/>
  <c r="AB24" i="7"/>
  <c r="AG24" i="7"/>
  <c r="Y25" i="7" s="1"/>
  <c r="AE24" i="7"/>
  <c r="AZ55" i="8"/>
  <c r="P24" i="7"/>
  <c r="AM54" i="9"/>
  <c r="O22" i="8"/>
  <c r="T22" i="8"/>
  <c r="L23" i="8" s="1"/>
  <c r="R22" i="8"/>
  <c r="BZ56" i="7"/>
  <c r="U23" i="7"/>
  <c r="CD22" i="8"/>
  <c r="CA22" i="8"/>
  <c r="CF22" i="8"/>
  <c r="AU21" i="9"/>
  <c r="BZ55" i="8"/>
  <c r="AM56" i="7"/>
  <c r="AU21" i="8"/>
  <c r="AZ54" i="9"/>
  <c r="BP22" i="9"/>
  <c r="BU21" i="9"/>
  <c r="U22" i="9"/>
  <c r="CH23" i="7"/>
  <c r="AP22" i="8"/>
  <c r="AU23" i="7"/>
  <c r="P23" i="9"/>
  <c r="CC24" i="7"/>
  <c r="BH23" i="7"/>
  <c r="BM54" i="9"/>
  <c r="CH21" i="9"/>
  <c r="CC22" i="9"/>
  <c r="Z58" i="7"/>
  <c r="BC24" i="7"/>
  <c r="AC22" i="9"/>
  <c r="BU23" i="7"/>
  <c r="BM56" i="7"/>
  <c r="AH21" i="9"/>
  <c r="BP24" i="7"/>
  <c r="Z56" i="8"/>
  <c r="AP24" i="7"/>
  <c r="BD22" i="8"/>
  <c r="BA22" i="8"/>
  <c r="BF22" i="8"/>
  <c r="BH21" i="9"/>
  <c r="BQ22" i="8"/>
  <c r="BN22" i="8"/>
  <c r="BS22" i="8"/>
  <c r="BC22" i="9"/>
  <c r="Z54" i="9"/>
  <c r="AB22" i="8"/>
  <c r="AG22" i="8"/>
  <c r="Y23" i="8" s="1"/>
  <c r="AE22" i="8"/>
  <c r="AM54" i="8"/>
  <c r="AP22" i="9"/>
  <c r="BM55" i="8"/>
  <c r="AZ56" i="7"/>
  <c r="AM55" i="9" l="1"/>
  <c r="BM57" i="7"/>
  <c r="AQ22" i="8"/>
  <c r="AN22" i="8"/>
  <c r="AS22" i="8"/>
  <c r="Z55" i="9"/>
  <c r="BM55" i="9"/>
  <c r="BZ57" i="7"/>
  <c r="AZ56" i="8"/>
  <c r="AQ24" i="7"/>
  <c r="AN24" i="7"/>
  <c r="AS24" i="7"/>
  <c r="AH24" i="7"/>
  <c r="AD22" i="9"/>
  <c r="AA22" i="9"/>
  <c r="AF22" i="9"/>
  <c r="AM57" i="7"/>
  <c r="AC25" i="7"/>
  <c r="AC23" i="8"/>
  <c r="Q24" i="7"/>
  <c r="N24" i="7"/>
  <c r="S24" i="7"/>
  <c r="BO22" i="8"/>
  <c r="BT22" i="8"/>
  <c r="BL23" i="8" s="1"/>
  <c r="BR22" i="8"/>
  <c r="BQ24" i="7"/>
  <c r="BN24" i="7"/>
  <c r="BS24" i="7"/>
  <c r="Z59" i="7"/>
  <c r="Q23" i="9"/>
  <c r="N23" i="9"/>
  <c r="S23" i="9"/>
  <c r="BQ22" i="9"/>
  <c r="BN22" i="9"/>
  <c r="BS22" i="9"/>
  <c r="BZ56" i="8"/>
  <c r="U22" i="8"/>
  <c r="AH22" i="8"/>
  <c r="BB22" i="8"/>
  <c r="BG22" i="8"/>
  <c r="AY23" i="8" s="1"/>
  <c r="BE22" i="8"/>
  <c r="CB22" i="8"/>
  <c r="CE22" i="8"/>
  <c r="CG22" i="8"/>
  <c r="BY23" i="8" s="1"/>
  <c r="AZ57" i="7"/>
  <c r="Z57" i="8"/>
  <c r="CD24" i="7"/>
  <c r="CA24" i="7"/>
  <c r="CF24" i="7"/>
  <c r="BD24" i="7"/>
  <c r="BA24" i="7"/>
  <c r="BF24" i="7"/>
  <c r="AQ22" i="9"/>
  <c r="AN22" i="9"/>
  <c r="AS22" i="9"/>
  <c r="P23" i="8"/>
  <c r="BD22" i="9"/>
  <c r="BA22" i="9"/>
  <c r="BF22" i="9"/>
  <c r="BM56" i="8"/>
  <c r="AM55" i="8"/>
  <c r="CD22" i="9"/>
  <c r="CA22" i="9"/>
  <c r="CF22" i="9"/>
  <c r="AZ55" i="9"/>
  <c r="BZ55" i="9"/>
  <c r="AD25" i="7" l="1"/>
  <c r="AA25" i="7"/>
  <c r="AF25" i="7"/>
  <c r="Z58" i="8"/>
  <c r="AZ56" i="9"/>
  <c r="Q23" i="8"/>
  <c r="N23" i="8"/>
  <c r="S23" i="8"/>
  <c r="BO24" i="7"/>
  <c r="BT24" i="7"/>
  <c r="BL25" i="7" s="1"/>
  <c r="BR24" i="7"/>
  <c r="AO24" i="7"/>
  <c r="AR24" i="7"/>
  <c r="AT24" i="7"/>
  <c r="AL25" i="7" s="1"/>
  <c r="AM58" i="7"/>
  <c r="BO22" i="9"/>
  <c r="BT22" i="9"/>
  <c r="BL23" i="9" s="1"/>
  <c r="BR22" i="9"/>
  <c r="AO22" i="8"/>
  <c r="AT22" i="8"/>
  <c r="AL23" i="8" s="1"/>
  <c r="AR22" i="8"/>
  <c r="AB22" i="9"/>
  <c r="AG22" i="9"/>
  <c r="Y23" i="9" s="1"/>
  <c r="AE22" i="9"/>
  <c r="BZ57" i="8"/>
  <c r="BU22" i="8"/>
  <c r="BB24" i="7"/>
  <c r="BG24" i="7"/>
  <c r="AY25" i="7" s="1"/>
  <c r="BE24" i="7"/>
  <c r="BM58" i="7"/>
  <c r="BM56" i="9"/>
  <c r="BZ56" i="9"/>
  <c r="AZ57" i="8"/>
  <c r="CB22" i="9"/>
  <c r="CG22" i="9"/>
  <c r="BY23" i="9" s="1"/>
  <c r="CE22" i="9"/>
  <c r="CH22" i="8"/>
  <c r="AM56" i="8"/>
  <c r="AD23" i="8"/>
  <c r="AA23" i="8"/>
  <c r="AF23" i="8"/>
  <c r="Z56" i="9"/>
  <c r="AZ58" i="7"/>
  <c r="CC23" i="8"/>
  <c r="BZ58" i="7"/>
  <c r="O24" i="7"/>
  <c r="T24" i="7"/>
  <c r="L25" i="7" s="1"/>
  <c r="R24" i="7"/>
  <c r="Z60" i="7"/>
  <c r="AM56" i="9"/>
  <c r="AO22" i="9"/>
  <c r="AR22" i="9"/>
  <c r="AT22" i="9"/>
  <c r="AL23" i="9" s="1"/>
  <c r="BP23" i="8"/>
  <c r="BH22" i="8"/>
  <c r="BC23" i="8"/>
  <c r="O23" i="9"/>
  <c r="R23" i="9"/>
  <c r="T23" i="9"/>
  <c r="L24" i="9" s="1"/>
  <c r="BM57" i="8"/>
  <c r="CB24" i="7"/>
  <c r="CG24" i="7"/>
  <c r="BY25" i="7" s="1"/>
  <c r="CE24" i="7"/>
  <c r="BB22" i="9"/>
  <c r="BE22" i="9"/>
  <c r="BG22" i="9"/>
  <c r="AY23" i="9" s="1"/>
  <c r="CD23" i="8" l="1"/>
  <c r="CA23" i="8"/>
  <c r="CF23" i="8"/>
  <c r="BM57" i="9"/>
  <c r="BC23" i="9"/>
  <c r="BD23" i="8"/>
  <c r="BA23" i="8"/>
  <c r="BF23" i="8"/>
  <c r="AM57" i="9"/>
  <c r="O23" i="8"/>
  <c r="T23" i="8"/>
  <c r="L24" i="8" s="1"/>
  <c r="R23" i="8"/>
  <c r="AZ59" i="7"/>
  <c r="AM59" i="7"/>
  <c r="AC23" i="9"/>
  <c r="CC25" i="7"/>
  <c r="BH24" i="7"/>
  <c r="AP25" i="7"/>
  <c r="Z59" i="8"/>
  <c r="BH22" i="9"/>
  <c r="CC23" i="9"/>
  <c r="BC25" i="7"/>
  <c r="AU22" i="8"/>
  <c r="AU24" i="7"/>
  <c r="BQ23" i="8"/>
  <c r="BN23" i="8"/>
  <c r="BS23" i="8"/>
  <c r="P25" i="7"/>
  <c r="AZ58" i="8"/>
  <c r="AP23" i="8"/>
  <c r="BM59" i="7"/>
  <c r="CH24" i="7"/>
  <c r="Z57" i="9"/>
  <c r="CH22" i="9"/>
  <c r="AH22" i="9"/>
  <c r="AP23" i="9"/>
  <c r="AM57" i="8"/>
  <c r="BU24" i="7"/>
  <c r="AB25" i="7"/>
  <c r="AE25" i="7"/>
  <c r="AG25" i="7"/>
  <c r="Y26" i="7" s="1"/>
  <c r="AZ57" i="9"/>
  <c r="Z61" i="7"/>
  <c r="U24" i="7"/>
  <c r="AB23" i="8"/>
  <c r="AG23" i="8"/>
  <c r="Y24" i="8" s="1"/>
  <c r="AE23" i="8"/>
  <c r="BM58" i="8"/>
  <c r="P24" i="9"/>
  <c r="U23" i="9"/>
  <c r="AU22" i="9"/>
  <c r="BZ59" i="7"/>
  <c r="BZ57" i="9"/>
  <c r="BU22" i="9"/>
  <c r="BP25" i="7"/>
  <c r="BZ58" i="8"/>
  <c r="BP23" i="9"/>
  <c r="Z62" i="7" l="1"/>
  <c r="BZ60" i="7"/>
  <c r="BM60" i="7"/>
  <c r="BO23" i="8"/>
  <c r="BR23" i="8"/>
  <c r="BT23" i="8"/>
  <c r="BL24" i="8" s="1"/>
  <c r="AD23" i="9"/>
  <c r="AA23" i="9"/>
  <c r="AF23" i="9"/>
  <c r="AM58" i="8"/>
  <c r="AZ60" i="7"/>
  <c r="AQ23" i="8"/>
  <c r="AN23" i="8"/>
  <c r="AS23" i="8"/>
  <c r="BD25" i="7"/>
  <c r="BA25" i="7"/>
  <c r="BF25" i="7"/>
  <c r="AQ25" i="7"/>
  <c r="AN25" i="7"/>
  <c r="AS25" i="7"/>
  <c r="U23" i="8"/>
  <c r="AC26" i="7"/>
  <c r="AZ59" i="8"/>
  <c r="P24" i="8"/>
  <c r="BQ23" i="9"/>
  <c r="BN23" i="9"/>
  <c r="BS23" i="9"/>
  <c r="AQ23" i="9"/>
  <c r="AN23" i="9"/>
  <c r="AS23" i="9"/>
  <c r="AM60" i="7"/>
  <c r="BD23" i="9"/>
  <c r="BA23" i="9"/>
  <c r="BF23" i="9"/>
  <c r="AZ58" i="9"/>
  <c r="AH25" i="7"/>
  <c r="Z58" i="9"/>
  <c r="BM58" i="9"/>
  <c r="BZ59" i="8"/>
  <c r="BM59" i="8"/>
  <c r="BQ25" i="7"/>
  <c r="BN25" i="7"/>
  <c r="BS25" i="7"/>
  <c r="Q24" i="9"/>
  <c r="N24" i="9"/>
  <c r="S24" i="9"/>
  <c r="AH23" i="8"/>
  <c r="Q25" i="7"/>
  <c r="N25" i="7"/>
  <c r="S25" i="7"/>
  <c r="CD23" i="9"/>
  <c r="CA23" i="9"/>
  <c r="CF23" i="9"/>
  <c r="CD25" i="7"/>
  <c r="CA25" i="7"/>
  <c r="CF25" i="7"/>
  <c r="CB23" i="8"/>
  <c r="CE23" i="8"/>
  <c r="CG23" i="8"/>
  <c r="BY24" i="8" s="1"/>
  <c r="BB23" i="8"/>
  <c r="BE23" i="8"/>
  <c r="BG23" i="8"/>
  <c r="AY24" i="8" s="1"/>
  <c r="Z60" i="8"/>
  <c r="BZ58" i="9"/>
  <c r="AC24" i="8"/>
  <c r="AM58" i="9"/>
  <c r="Q24" i="8" l="1"/>
  <c r="N24" i="8"/>
  <c r="S24" i="8"/>
  <c r="CC24" i="8"/>
  <c r="CH23" i="8"/>
  <c r="BB23" i="9"/>
  <c r="BE23" i="9"/>
  <c r="BG23" i="9"/>
  <c r="AY24" i="9" s="1"/>
  <c r="AO23" i="8"/>
  <c r="AT23" i="8"/>
  <c r="AL24" i="8" s="1"/>
  <c r="AR23" i="8"/>
  <c r="AM61" i="7"/>
  <c r="BU23" i="8"/>
  <c r="BM59" i="9"/>
  <c r="AZ61" i="7"/>
  <c r="BO25" i="7"/>
  <c r="BR25" i="7"/>
  <c r="BT25" i="7"/>
  <c r="BL26" i="7" s="1"/>
  <c r="AO23" i="9"/>
  <c r="AR23" i="9"/>
  <c r="AT23" i="9"/>
  <c r="AL24" i="9" s="1"/>
  <c r="BM61" i="7"/>
  <c r="CB25" i="7"/>
  <c r="CG25" i="7"/>
  <c r="BY26" i="7" s="1"/>
  <c r="CE25" i="7"/>
  <c r="BZ59" i="9"/>
  <c r="Z59" i="9"/>
  <c r="CB23" i="9"/>
  <c r="CG23" i="9"/>
  <c r="BY24" i="9" s="1"/>
  <c r="CE23" i="9"/>
  <c r="AD26" i="7"/>
  <c r="AA26" i="7"/>
  <c r="AF26" i="7"/>
  <c r="Z61" i="8"/>
  <c r="AO25" i="7"/>
  <c r="AR25" i="7"/>
  <c r="AT25" i="7"/>
  <c r="AL26" i="7" s="1"/>
  <c r="AM59" i="8"/>
  <c r="BZ61" i="7"/>
  <c r="O24" i="9"/>
  <c r="R24" i="9"/>
  <c r="T24" i="9"/>
  <c r="L25" i="9" s="1"/>
  <c r="BO23" i="9"/>
  <c r="BR23" i="9"/>
  <c r="BT23" i="9"/>
  <c r="BL24" i="9" s="1"/>
  <c r="O25" i="7"/>
  <c r="T25" i="7"/>
  <c r="L26" i="7" s="1"/>
  <c r="R25" i="7"/>
  <c r="BM60" i="8"/>
  <c r="AZ59" i="9"/>
  <c r="AB23" i="9"/>
  <c r="AE23" i="9"/>
  <c r="AG23" i="9"/>
  <c r="Y24" i="9" s="1"/>
  <c r="Z63" i="7"/>
  <c r="AZ60" i="8"/>
  <c r="BP24" i="8"/>
  <c r="AD24" i="8"/>
  <c r="AA24" i="8"/>
  <c r="AF24" i="8"/>
  <c r="BC24" i="8"/>
  <c r="BH23" i="8"/>
  <c r="AM59" i="9"/>
  <c r="BZ60" i="8"/>
  <c r="BB25" i="7"/>
  <c r="BE25" i="7"/>
  <c r="BG25" i="7"/>
  <c r="AY26" i="7" s="1"/>
  <c r="AZ60" i="9" l="1"/>
  <c r="AU23" i="8"/>
  <c r="BP26" i="7"/>
  <c r="AM62" i="7"/>
  <c r="BH23" i="9"/>
  <c r="P25" i="9"/>
  <c r="BC26" i="7"/>
  <c r="AB24" i="8"/>
  <c r="AG24" i="8"/>
  <c r="Y25" i="8" s="1"/>
  <c r="AE24" i="8"/>
  <c r="BU25" i="7"/>
  <c r="Z62" i="8"/>
  <c r="CC26" i="7"/>
  <c r="BM61" i="8"/>
  <c r="AM60" i="9"/>
  <c r="BQ24" i="8"/>
  <c r="BN24" i="8"/>
  <c r="BS24" i="8"/>
  <c r="AZ62" i="7"/>
  <c r="BM60" i="9"/>
  <c r="CD24" i="8"/>
  <c r="CA24" i="8"/>
  <c r="CF24" i="8"/>
  <c r="BZ61" i="8"/>
  <c r="AB26" i="7"/>
  <c r="AE26" i="7"/>
  <c r="AG26" i="7"/>
  <c r="Y27" i="7" s="1"/>
  <c r="U25" i="7"/>
  <c r="P26" i="7"/>
  <c r="BZ62" i="7"/>
  <c r="AM60" i="8"/>
  <c r="CH23" i="9"/>
  <c r="BM62" i="7"/>
  <c r="BH25" i="7"/>
  <c r="U24" i="9"/>
  <c r="AP24" i="9"/>
  <c r="CH25" i="7"/>
  <c r="AZ61" i="8"/>
  <c r="Z64" i="7"/>
  <c r="BD24" i="8"/>
  <c r="BA24" i="8"/>
  <c r="BF24" i="8"/>
  <c r="AC24" i="9"/>
  <c r="BP24" i="9"/>
  <c r="AP26" i="7"/>
  <c r="AU23" i="9"/>
  <c r="O24" i="8"/>
  <c r="T24" i="8"/>
  <c r="L25" i="8" s="1"/>
  <c r="R24" i="8"/>
  <c r="BZ60" i="9"/>
  <c r="AP24" i="8"/>
  <c r="CC24" i="9"/>
  <c r="AH23" i="9"/>
  <c r="BU23" i="9"/>
  <c r="AU25" i="7"/>
  <c r="Z60" i="9"/>
  <c r="BC24" i="9"/>
  <c r="AQ26" i="7" l="1"/>
  <c r="AN26" i="7"/>
  <c r="AS26" i="7"/>
  <c r="CD24" i="9"/>
  <c r="CA24" i="9"/>
  <c r="CF24" i="9"/>
  <c r="AZ63" i="7"/>
  <c r="CD26" i="7"/>
  <c r="CA26" i="7"/>
  <c r="CF26" i="7"/>
  <c r="AZ62" i="8"/>
  <c r="Z63" i="8"/>
  <c r="AM63" i="7"/>
  <c r="AH26" i="7"/>
  <c r="BD24" i="9"/>
  <c r="BA24" i="9"/>
  <c r="BF24" i="9"/>
  <c r="BZ62" i="8"/>
  <c r="BO24" i="8"/>
  <c r="BR24" i="8"/>
  <c r="BT24" i="8"/>
  <c r="BL25" i="8" s="1"/>
  <c r="AQ24" i="9"/>
  <c r="AN24" i="9"/>
  <c r="AS24" i="9"/>
  <c r="AM61" i="9"/>
  <c r="AH24" i="8"/>
  <c r="BQ26" i="7"/>
  <c r="BN26" i="7"/>
  <c r="BS26" i="7"/>
  <c r="U24" i="8"/>
  <c r="BB24" i="8"/>
  <c r="BG24" i="8"/>
  <c r="AY25" i="8" s="1"/>
  <c r="BE24" i="8"/>
  <c r="AM61" i="8"/>
  <c r="BZ63" i="7"/>
  <c r="CB24" i="8"/>
  <c r="CE24" i="8"/>
  <c r="CG24" i="8"/>
  <c r="BY25" i="8" s="1"/>
  <c r="AC25" i="8"/>
  <c r="BQ24" i="9"/>
  <c r="BN24" i="9"/>
  <c r="BS24" i="9"/>
  <c r="AC27" i="7"/>
  <c r="BM63" i="7"/>
  <c r="AQ24" i="8"/>
  <c r="AN24" i="8"/>
  <c r="AS24" i="8"/>
  <c r="Z61" i="9"/>
  <c r="AD24" i="9"/>
  <c r="AA24" i="9"/>
  <c r="AF24" i="9"/>
  <c r="BZ61" i="9"/>
  <c r="P25" i="8"/>
  <c r="Z65" i="7"/>
  <c r="Q26" i="7"/>
  <c r="N26" i="7"/>
  <c r="S26" i="7"/>
  <c r="BM62" i="8"/>
  <c r="BM61" i="9"/>
  <c r="BD26" i="7"/>
  <c r="BA26" i="7"/>
  <c r="BF26" i="7"/>
  <c r="AZ61" i="9"/>
  <c r="Q25" i="9"/>
  <c r="N25" i="9"/>
  <c r="S25" i="9"/>
  <c r="BZ62" i="9" l="1"/>
  <c r="BZ64" i="7"/>
  <c r="AZ63" i="8"/>
  <c r="CB26" i="7"/>
  <c r="CE26" i="7"/>
  <c r="CG26" i="7"/>
  <c r="BY27" i="7" s="1"/>
  <c r="O25" i="9"/>
  <c r="R25" i="9"/>
  <c r="T25" i="9"/>
  <c r="L26" i="9" s="1"/>
  <c r="AM62" i="8"/>
  <c r="AM62" i="9"/>
  <c r="AZ64" i="7"/>
  <c r="BO24" i="9"/>
  <c r="BR24" i="9"/>
  <c r="BT24" i="9"/>
  <c r="BL25" i="9" s="1"/>
  <c r="BC25" i="8"/>
  <c r="BM63" i="8"/>
  <c r="AD27" i="7"/>
  <c r="AA27" i="7"/>
  <c r="AF27" i="7"/>
  <c r="Z62" i="9"/>
  <c r="AD25" i="8"/>
  <c r="AA25" i="8"/>
  <c r="AF25" i="8"/>
  <c r="AO24" i="9"/>
  <c r="AR24" i="9"/>
  <c r="AT24" i="9"/>
  <c r="AL25" i="9" s="1"/>
  <c r="BH24" i="8"/>
  <c r="AM64" i="7"/>
  <c r="CB24" i="9"/>
  <c r="CE24" i="9"/>
  <c r="CG24" i="9"/>
  <c r="BY25" i="9" s="1"/>
  <c r="BM62" i="9"/>
  <c r="BB24" i="9"/>
  <c r="BE24" i="9"/>
  <c r="BG24" i="9"/>
  <c r="AY25" i="9" s="1"/>
  <c r="AB24" i="9"/>
  <c r="AG24" i="9"/>
  <c r="Y25" i="9" s="1"/>
  <c r="AE24" i="9"/>
  <c r="CC25" i="8"/>
  <c r="BP25" i="8"/>
  <c r="BB26" i="7"/>
  <c r="BG26" i="7"/>
  <c r="AY27" i="7" s="1"/>
  <c r="BE26" i="7"/>
  <c r="Z66" i="7"/>
  <c r="CH24" i="8"/>
  <c r="BO26" i="7"/>
  <c r="BR26" i="7"/>
  <c r="BT26" i="7"/>
  <c r="BL27" i="7" s="1"/>
  <c r="BU24" i="8"/>
  <c r="Z64" i="8"/>
  <c r="AO24" i="8"/>
  <c r="AR24" i="8"/>
  <c r="AT24" i="8"/>
  <c r="AL25" i="8" s="1"/>
  <c r="AO26" i="7"/>
  <c r="AR26" i="7"/>
  <c r="AT26" i="7"/>
  <c r="AL27" i="7" s="1"/>
  <c r="AZ62" i="9"/>
  <c r="O26" i="7"/>
  <c r="T26" i="7"/>
  <c r="L27" i="7" s="1"/>
  <c r="R26" i="7"/>
  <c r="Q25" i="8"/>
  <c r="N25" i="8"/>
  <c r="S25" i="8"/>
  <c r="BM64" i="7"/>
  <c r="BZ63" i="8"/>
  <c r="AP27" i="7" l="1"/>
  <c r="BP27" i="7"/>
  <c r="U26" i="7"/>
  <c r="BH26" i="7"/>
  <c r="Z63" i="9"/>
  <c r="BU24" i="9"/>
  <c r="BZ64" i="8"/>
  <c r="P27" i="7"/>
  <c r="Z65" i="8"/>
  <c r="BC27" i="7"/>
  <c r="AH24" i="9"/>
  <c r="AM65" i="7"/>
  <c r="CC27" i="7"/>
  <c r="AB27" i="7"/>
  <c r="AE27" i="7"/>
  <c r="AG27" i="7"/>
  <c r="Y28" i="7" s="1"/>
  <c r="O25" i="8"/>
  <c r="R25" i="8"/>
  <c r="T25" i="8"/>
  <c r="L26" i="8" s="1"/>
  <c r="BU26" i="7"/>
  <c r="BH24" i="9"/>
  <c r="AP25" i="9"/>
  <c r="AM63" i="9"/>
  <c r="AZ64" i="8"/>
  <c r="AZ63" i="9"/>
  <c r="BQ25" i="8"/>
  <c r="BN25" i="8"/>
  <c r="BS25" i="8"/>
  <c r="AU24" i="9"/>
  <c r="BM64" i="8"/>
  <c r="BZ65" i="7"/>
  <c r="BM63" i="9"/>
  <c r="AM63" i="8"/>
  <c r="CH26" i="7"/>
  <c r="BC25" i="9"/>
  <c r="AP25" i="8"/>
  <c r="AU24" i="8"/>
  <c r="CC25" i="9"/>
  <c r="AB25" i="8"/>
  <c r="AG25" i="8"/>
  <c r="Y26" i="8" s="1"/>
  <c r="AE25" i="8"/>
  <c r="BD25" i="8"/>
  <c r="BA25" i="8"/>
  <c r="BF25" i="8"/>
  <c r="P26" i="9"/>
  <c r="AC25" i="9"/>
  <c r="AZ65" i="7"/>
  <c r="BM65" i="7"/>
  <c r="AU26" i="7"/>
  <c r="CD25" i="8"/>
  <c r="CA25" i="8"/>
  <c r="CF25" i="8"/>
  <c r="Z67" i="7"/>
  <c r="CH24" i="9"/>
  <c r="BP25" i="9"/>
  <c r="U25" i="9"/>
  <c r="BZ63" i="9"/>
  <c r="CB25" i="8" l="1"/>
  <c r="CE25" i="8"/>
  <c r="CG25" i="8"/>
  <c r="BY26" i="8" s="1"/>
  <c r="Q26" i="9"/>
  <c r="N26" i="9"/>
  <c r="S26" i="9"/>
  <c r="AQ25" i="8"/>
  <c r="AN25" i="8"/>
  <c r="AS25" i="8"/>
  <c r="AZ64" i="9"/>
  <c r="P26" i="8"/>
  <c r="AM66" i="7"/>
  <c r="AH25" i="8"/>
  <c r="AM64" i="9"/>
  <c r="AC26" i="8"/>
  <c r="BD25" i="9"/>
  <c r="BA25" i="9"/>
  <c r="BF25" i="9"/>
  <c r="BM65" i="8"/>
  <c r="Z66" i="8"/>
  <c r="AQ25" i="9"/>
  <c r="AN25" i="9"/>
  <c r="AS25" i="9"/>
  <c r="AH27" i="7"/>
  <c r="Q27" i="7"/>
  <c r="N27" i="7"/>
  <c r="S27" i="7"/>
  <c r="BQ27" i="7"/>
  <c r="BN27" i="7"/>
  <c r="BS27" i="7"/>
  <c r="Z64" i="9"/>
  <c r="BZ66" i="7"/>
  <c r="BD27" i="7"/>
  <c r="BA27" i="7"/>
  <c r="BF27" i="7"/>
  <c r="BQ25" i="9"/>
  <c r="BN25" i="9"/>
  <c r="BS25" i="9"/>
  <c r="BZ64" i="9"/>
  <c r="BB25" i="8"/>
  <c r="BE25" i="8"/>
  <c r="BG25" i="8"/>
  <c r="AY26" i="8" s="1"/>
  <c r="AZ66" i="7"/>
  <c r="AD25" i="9"/>
  <c r="AA25" i="9"/>
  <c r="AF25" i="9"/>
  <c r="BO25" i="8"/>
  <c r="BT25" i="8"/>
  <c r="BL26" i="8" s="1"/>
  <c r="BR25" i="8"/>
  <c r="CD27" i="7"/>
  <c r="CA27" i="7"/>
  <c r="CF27" i="7"/>
  <c r="BZ65" i="8"/>
  <c r="BM64" i="9"/>
  <c r="U25" i="8"/>
  <c r="AZ65" i="8"/>
  <c r="BM66" i="7"/>
  <c r="AC28" i="7"/>
  <c r="CD25" i="9"/>
  <c r="CA25" i="9"/>
  <c r="CF25" i="9"/>
  <c r="Z68" i="7"/>
  <c r="AM64" i="8"/>
  <c r="AQ27" i="7"/>
  <c r="AN27" i="7"/>
  <c r="AS27" i="7"/>
  <c r="Z67" i="8" l="1"/>
  <c r="AM65" i="9"/>
  <c r="AZ65" i="9"/>
  <c r="AO27" i="7"/>
  <c r="AT27" i="7"/>
  <c r="AL28" i="7" s="1"/>
  <c r="AR27" i="7"/>
  <c r="BM67" i="7"/>
  <c r="BU25" i="8"/>
  <c r="BZ65" i="9"/>
  <c r="AZ66" i="8"/>
  <c r="BP26" i="8"/>
  <c r="AO25" i="8"/>
  <c r="AR25" i="8"/>
  <c r="AT25" i="8"/>
  <c r="AL26" i="8" s="1"/>
  <c r="BB25" i="9"/>
  <c r="BG25" i="9"/>
  <c r="AY26" i="9" s="1"/>
  <c r="BE25" i="9"/>
  <c r="O27" i="7"/>
  <c r="T27" i="7"/>
  <c r="L28" i="7" s="1"/>
  <c r="R27" i="7"/>
  <c r="O26" i="9"/>
  <c r="R26" i="9"/>
  <c r="T26" i="9"/>
  <c r="L27" i="9" s="1"/>
  <c r="AM65" i="8"/>
  <c r="AB25" i="9"/>
  <c r="AG25" i="9"/>
  <c r="Y26" i="9" s="1"/>
  <c r="AE25" i="9"/>
  <c r="BM65" i="9"/>
  <c r="AZ67" i="7"/>
  <c r="BB27" i="7"/>
  <c r="BE27" i="7"/>
  <c r="BG27" i="7"/>
  <c r="AY28" i="7" s="1"/>
  <c r="AD26" i="8"/>
  <c r="AA26" i="8"/>
  <c r="AF26" i="8"/>
  <c r="BO27" i="7"/>
  <c r="BT27" i="7"/>
  <c r="BL28" i="7" s="1"/>
  <c r="BR27" i="7"/>
  <c r="BM66" i="8"/>
  <c r="Z69" i="7"/>
  <c r="CB25" i="9"/>
  <c r="CG25" i="9"/>
  <c r="BY26" i="9" s="1"/>
  <c r="CE25" i="9"/>
  <c r="BC26" i="8"/>
  <c r="CC26" i="8"/>
  <c r="BO25" i="9"/>
  <c r="BT25" i="9"/>
  <c r="BL26" i="9" s="1"/>
  <c r="BR25" i="9"/>
  <c r="BZ66" i="8"/>
  <c r="AM67" i="7"/>
  <c r="AD28" i="7"/>
  <c r="AA28" i="7"/>
  <c r="AF28" i="7"/>
  <c r="BH25" i="8"/>
  <c r="CB27" i="7"/>
  <c r="CG27" i="7"/>
  <c r="BY28" i="7" s="1"/>
  <c r="CE27" i="7"/>
  <c r="BZ67" i="7"/>
  <c r="AO25" i="9"/>
  <c r="AT25" i="9"/>
  <c r="AL26" i="9" s="1"/>
  <c r="AR25" i="9"/>
  <c r="Q26" i="8"/>
  <c r="N26" i="8"/>
  <c r="S26" i="8"/>
  <c r="CH25" i="8"/>
  <c r="Z65" i="9"/>
  <c r="AU25" i="8" l="1"/>
  <c r="AP26" i="9"/>
  <c r="BU27" i="7"/>
  <c r="BM66" i="9"/>
  <c r="Z66" i="9"/>
  <c r="AP26" i="8"/>
  <c r="BM68" i="7"/>
  <c r="P28" i="7"/>
  <c r="BQ26" i="8"/>
  <c r="BN26" i="8"/>
  <c r="BS26" i="8"/>
  <c r="AP28" i="7"/>
  <c r="BC28" i="7"/>
  <c r="AZ66" i="9"/>
  <c r="AB28" i="7"/>
  <c r="AE28" i="7"/>
  <c r="AG28" i="7"/>
  <c r="Y29" i="7" s="1"/>
  <c r="AH25" i="9"/>
  <c r="AB26" i="8"/>
  <c r="AG26" i="8"/>
  <c r="Y27" i="8" s="1"/>
  <c r="AE26" i="8"/>
  <c r="BU25" i="9"/>
  <c r="Z70" i="7"/>
  <c r="BH27" i="7"/>
  <c r="AM66" i="8"/>
  <c r="AM68" i="7"/>
  <c r="U27" i="7"/>
  <c r="CC28" i="7"/>
  <c r="AZ67" i="8"/>
  <c r="AM66" i="9"/>
  <c r="BP28" i="7"/>
  <c r="AC26" i="9"/>
  <c r="BZ67" i="8"/>
  <c r="O26" i="8"/>
  <c r="T26" i="8"/>
  <c r="L27" i="8" s="1"/>
  <c r="R26" i="8"/>
  <c r="BZ68" i="7"/>
  <c r="BD26" i="8"/>
  <c r="BA26" i="8"/>
  <c r="BF26" i="8"/>
  <c r="AU27" i="7"/>
  <c r="CH27" i="7"/>
  <c r="CC26" i="9"/>
  <c r="CD26" i="8"/>
  <c r="CA26" i="8"/>
  <c r="CF26" i="8"/>
  <c r="BM67" i="8"/>
  <c r="AZ68" i="7"/>
  <c r="P27" i="9"/>
  <c r="BH25" i="9"/>
  <c r="BZ66" i="9"/>
  <c r="Z68" i="8"/>
  <c r="CH25" i="9"/>
  <c r="BP26" i="9"/>
  <c r="AU25" i="9"/>
  <c r="U26" i="9"/>
  <c r="BC26" i="9"/>
  <c r="U26" i="8" l="1"/>
  <c r="BO26" i="8"/>
  <c r="BT26" i="8"/>
  <c r="BL27" i="8" s="1"/>
  <c r="BR26" i="8"/>
  <c r="BD26" i="9"/>
  <c r="BA26" i="9"/>
  <c r="BF26" i="9"/>
  <c r="Q28" i="7"/>
  <c r="N28" i="7"/>
  <c r="S28" i="7"/>
  <c r="BQ28" i="7"/>
  <c r="BN28" i="7"/>
  <c r="BS28" i="7"/>
  <c r="AC27" i="8"/>
  <c r="Z67" i="9"/>
  <c r="P27" i="8"/>
  <c r="Z69" i="8"/>
  <c r="CB26" i="8"/>
  <c r="CG26" i="8"/>
  <c r="BY27" i="8" s="1"/>
  <c r="CE26" i="8"/>
  <c r="BZ69" i="7"/>
  <c r="AM67" i="9"/>
  <c r="Q27" i="9"/>
  <c r="N27" i="9"/>
  <c r="S27" i="9"/>
  <c r="AD26" i="9"/>
  <c r="AA26" i="9"/>
  <c r="AF26" i="9"/>
  <c r="AZ67" i="9"/>
  <c r="AQ26" i="9"/>
  <c r="AN26" i="9"/>
  <c r="AS26" i="9"/>
  <c r="CD26" i="9"/>
  <c r="CA26" i="9"/>
  <c r="CF26" i="9"/>
  <c r="AH28" i="7"/>
  <c r="BD28" i="7"/>
  <c r="BA28" i="7"/>
  <c r="BF28" i="7"/>
  <c r="AQ26" i="8"/>
  <c r="AN26" i="8"/>
  <c r="AS26" i="8"/>
  <c r="BZ67" i="9"/>
  <c r="AZ68" i="8"/>
  <c r="BB26" i="8"/>
  <c r="BE26" i="8"/>
  <c r="BG26" i="8"/>
  <c r="AY27" i="8" s="1"/>
  <c r="CD28" i="7"/>
  <c r="CA28" i="7"/>
  <c r="CF28" i="7"/>
  <c r="AM69" i="7"/>
  <c r="AM67" i="8"/>
  <c r="BM67" i="9"/>
  <c r="AC29" i="7"/>
  <c r="BZ68" i="8"/>
  <c r="BM69" i="7"/>
  <c r="AZ69" i="7"/>
  <c r="Z71" i="7"/>
  <c r="BQ26" i="9"/>
  <c r="BN26" i="9"/>
  <c r="BS26" i="9"/>
  <c r="BM68" i="8"/>
  <c r="AH26" i="8"/>
  <c r="AQ28" i="7"/>
  <c r="AN28" i="7"/>
  <c r="AS28" i="7"/>
  <c r="Z72" i="7" l="1"/>
  <c r="O27" i="9"/>
  <c r="T27" i="9"/>
  <c r="L28" i="9" s="1"/>
  <c r="R27" i="9"/>
  <c r="Q27" i="8"/>
  <c r="N27" i="8"/>
  <c r="S27" i="8"/>
  <c r="AO28" i="7"/>
  <c r="AT28" i="7"/>
  <c r="AL29" i="7" s="1"/>
  <c r="AR28" i="7"/>
  <c r="BZ68" i="9"/>
  <c r="BB26" i="9"/>
  <c r="BE26" i="9"/>
  <c r="BG26" i="9"/>
  <c r="AY27" i="9" s="1"/>
  <c r="BM68" i="9"/>
  <c r="AZ70" i="7"/>
  <c r="AM70" i="7"/>
  <c r="AO26" i="9"/>
  <c r="AT26" i="9"/>
  <c r="AL27" i="9" s="1"/>
  <c r="AR26" i="9"/>
  <c r="Z70" i="8"/>
  <c r="AZ69" i="8"/>
  <c r="CB26" i="9"/>
  <c r="CE26" i="9"/>
  <c r="CG26" i="9"/>
  <c r="BY27" i="9" s="1"/>
  <c r="AO26" i="8"/>
  <c r="AR26" i="8"/>
  <c r="AT26" i="8"/>
  <c r="AL27" i="8" s="1"/>
  <c r="BZ70" i="7"/>
  <c r="AD27" i="8"/>
  <c r="AA27" i="8"/>
  <c r="AF27" i="8"/>
  <c r="BU26" i="8"/>
  <c r="BM69" i="8"/>
  <c r="AZ68" i="9"/>
  <c r="BP27" i="8"/>
  <c r="AM68" i="8"/>
  <c r="AM68" i="9"/>
  <c r="CH26" i="8"/>
  <c r="BO26" i="9"/>
  <c r="BR26" i="9"/>
  <c r="BT26" i="9"/>
  <c r="BL27" i="9" s="1"/>
  <c r="BC27" i="8"/>
  <c r="BB28" i="7"/>
  <c r="BG28" i="7"/>
  <c r="AY29" i="7" s="1"/>
  <c r="BE28" i="7"/>
  <c r="CC27" i="8"/>
  <c r="BO28" i="7"/>
  <c r="BT28" i="7"/>
  <c r="BL29" i="7" s="1"/>
  <c r="BR28" i="7"/>
  <c r="O28" i="7"/>
  <c r="T28" i="7"/>
  <c r="L29" i="7" s="1"/>
  <c r="R28" i="7"/>
  <c r="BM70" i="7"/>
  <c r="Z68" i="9"/>
  <c r="CB28" i="7"/>
  <c r="CG28" i="7"/>
  <c r="BY29" i="7" s="1"/>
  <c r="CE28" i="7"/>
  <c r="BZ69" i="8"/>
  <c r="AD29" i="7"/>
  <c r="AA29" i="7"/>
  <c r="AF29" i="7"/>
  <c r="BH26" i="8"/>
  <c r="AB26" i="9"/>
  <c r="AG26" i="9"/>
  <c r="Y27" i="9" s="1"/>
  <c r="AE26" i="9"/>
  <c r="BZ70" i="8" l="1"/>
  <c r="BP29" i="7"/>
  <c r="AB27" i="8"/>
  <c r="AG27" i="8"/>
  <c r="Y28" i="8" s="1"/>
  <c r="AE27" i="8"/>
  <c r="AZ70" i="8"/>
  <c r="AH26" i="9"/>
  <c r="CH28" i="7"/>
  <c r="BQ27" i="8"/>
  <c r="BN27" i="8"/>
  <c r="BS27" i="8"/>
  <c r="CC29" i="7"/>
  <c r="BM69" i="9"/>
  <c r="BC27" i="9"/>
  <c r="AZ69" i="9"/>
  <c r="Z69" i="9"/>
  <c r="AP27" i="8"/>
  <c r="BH26" i="9"/>
  <c r="O27" i="8"/>
  <c r="R27" i="8"/>
  <c r="T27" i="8"/>
  <c r="L28" i="8" s="1"/>
  <c r="BH28" i="7"/>
  <c r="BM70" i="8"/>
  <c r="AU26" i="8"/>
  <c r="AU26" i="9"/>
  <c r="BC29" i="7"/>
  <c r="AP27" i="9"/>
  <c r="BZ69" i="9"/>
  <c r="U27" i="9"/>
  <c r="P28" i="9"/>
  <c r="U28" i="7"/>
  <c r="BD27" i="8"/>
  <c r="BA27" i="8"/>
  <c r="BF27" i="8"/>
  <c r="CC27" i="9"/>
  <c r="AU28" i="7"/>
  <c r="BZ71" i="7"/>
  <c r="P29" i="7"/>
  <c r="AM69" i="9"/>
  <c r="CH26" i="9"/>
  <c r="AP29" i="7"/>
  <c r="Z73" i="7"/>
  <c r="AC27" i="9"/>
  <c r="BP27" i="9"/>
  <c r="AM69" i="8"/>
  <c r="AM71" i="7"/>
  <c r="CD27" i="8"/>
  <c r="CA27" i="8"/>
  <c r="CF27" i="8"/>
  <c r="Z71" i="8"/>
  <c r="BM71" i="7"/>
  <c r="AB29" i="7"/>
  <c r="AE29" i="7"/>
  <c r="AG29" i="7"/>
  <c r="Y30" i="7" s="1"/>
  <c r="BU28" i="7"/>
  <c r="BU26" i="9"/>
  <c r="AZ71" i="7"/>
  <c r="P28" i="8" l="1"/>
  <c r="BQ27" i="9"/>
  <c r="BN27" i="9"/>
  <c r="BS27" i="9"/>
  <c r="Q29" i="7"/>
  <c r="N29" i="7"/>
  <c r="S29" i="7"/>
  <c r="U27" i="8"/>
  <c r="BD27" i="9"/>
  <c r="BA27" i="9"/>
  <c r="BF27" i="9"/>
  <c r="BM70" i="9"/>
  <c r="AH29" i="7"/>
  <c r="AZ71" i="8"/>
  <c r="BM72" i="7"/>
  <c r="AQ27" i="8"/>
  <c r="AN27" i="8"/>
  <c r="AS27" i="8"/>
  <c r="AH27" i="8"/>
  <c r="Z74" i="7"/>
  <c r="AC28" i="8"/>
  <c r="CB27" i="8"/>
  <c r="CE27" i="8"/>
  <c r="CG27" i="8"/>
  <c r="BY28" i="8" s="1"/>
  <c r="BO27" i="8"/>
  <c r="BR27" i="8"/>
  <c r="BT27" i="8"/>
  <c r="BL28" i="8" s="1"/>
  <c r="AM70" i="8"/>
  <c r="AD27" i="9"/>
  <c r="AA27" i="9"/>
  <c r="AF27" i="9"/>
  <c r="BD29" i="7"/>
  <c r="BA29" i="7"/>
  <c r="BF29" i="7"/>
  <c r="AQ29" i="7"/>
  <c r="AN29" i="7"/>
  <c r="AS29" i="7"/>
  <c r="BZ70" i="9"/>
  <c r="Z70" i="9"/>
  <c r="BQ29" i="7"/>
  <c r="BN29" i="7"/>
  <c r="BS29" i="7"/>
  <c r="Z72" i="8"/>
  <c r="AM72" i="7"/>
  <c r="AQ27" i="9"/>
  <c r="AN27" i="9"/>
  <c r="AS27" i="9"/>
  <c r="BM71" i="8"/>
  <c r="AZ70" i="9"/>
  <c r="Q28" i="9"/>
  <c r="N28" i="9"/>
  <c r="S28" i="9"/>
  <c r="AZ72" i="7"/>
  <c r="CD29" i="7"/>
  <c r="CA29" i="7"/>
  <c r="CF29" i="7"/>
  <c r="BZ72" i="7"/>
  <c r="CD27" i="9"/>
  <c r="CA27" i="9"/>
  <c r="CF27" i="9"/>
  <c r="AC30" i="7"/>
  <c r="AM70" i="9"/>
  <c r="BB27" i="8"/>
  <c r="BG27" i="8"/>
  <c r="AY28" i="8" s="1"/>
  <c r="BE27" i="8"/>
  <c r="BZ71" i="8"/>
  <c r="BB27" i="9" l="1"/>
  <c r="BE27" i="9"/>
  <c r="BG27" i="9"/>
  <c r="AY28" i="9" s="1"/>
  <c r="BM73" i="7"/>
  <c r="BZ73" i="7"/>
  <c r="AD28" i="8"/>
  <c r="AA28" i="8"/>
  <c r="AF28" i="8"/>
  <c r="BZ72" i="8"/>
  <c r="AB27" i="9"/>
  <c r="AG27" i="9"/>
  <c r="Y28" i="9" s="1"/>
  <c r="AE27" i="9"/>
  <c r="BH27" i="8"/>
  <c r="BM72" i="8"/>
  <c r="Z71" i="9"/>
  <c r="AZ72" i="8"/>
  <c r="CB29" i="7"/>
  <c r="CE29" i="7"/>
  <c r="CG29" i="7"/>
  <c r="BY30" i="7" s="1"/>
  <c r="AO27" i="9"/>
  <c r="AT27" i="9"/>
  <c r="AL28" i="9" s="1"/>
  <c r="AR27" i="9"/>
  <c r="BZ71" i="9"/>
  <c r="Z75" i="7"/>
  <c r="O29" i="7"/>
  <c r="R29" i="7"/>
  <c r="T29" i="7"/>
  <c r="L30" i="7" s="1"/>
  <c r="AM73" i="7"/>
  <c r="BP28" i="8"/>
  <c r="AD30" i="7"/>
  <c r="AA30" i="7"/>
  <c r="AF30" i="7"/>
  <c r="BU27" i="8"/>
  <c r="BO27" i="9"/>
  <c r="BR27" i="9"/>
  <c r="BT27" i="9"/>
  <c r="BL28" i="9" s="1"/>
  <c r="AZ73" i="7"/>
  <c r="O28" i="9"/>
  <c r="T28" i="9"/>
  <c r="L29" i="9" s="1"/>
  <c r="R28" i="9"/>
  <c r="Z73" i="8"/>
  <c r="BB29" i="7"/>
  <c r="BE29" i="7"/>
  <c r="BG29" i="7"/>
  <c r="AY30" i="7" s="1"/>
  <c r="AO29" i="7"/>
  <c r="AT29" i="7"/>
  <c r="AL30" i="7" s="1"/>
  <c r="AR29" i="7"/>
  <c r="CC28" i="8"/>
  <c r="AO27" i="8"/>
  <c r="AR27" i="8"/>
  <c r="AT27" i="8"/>
  <c r="AL28" i="8" s="1"/>
  <c r="BM71" i="9"/>
  <c r="Q28" i="8"/>
  <c r="N28" i="8"/>
  <c r="S28" i="8"/>
  <c r="BC28" i="8"/>
  <c r="AM71" i="9"/>
  <c r="AM71" i="8"/>
  <c r="CB27" i="9"/>
  <c r="CE27" i="9"/>
  <c r="CG27" i="9"/>
  <c r="BY28" i="9" s="1"/>
  <c r="AZ71" i="9"/>
  <c r="BO29" i="7"/>
  <c r="BR29" i="7"/>
  <c r="BT29" i="7"/>
  <c r="BL30" i="7" s="1"/>
  <c r="CH27" i="8"/>
  <c r="BH29" i="7" l="1"/>
  <c r="P30" i="7"/>
  <c r="AU27" i="9"/>
  <c r="BZ73" i="8"/>
  <c r="CC30" i="7"/>
  <c r="BM73" i="8"/>
  <c r="BZ74" i="7"/>
  <c r="AU27" i="8"/>
  <c r="BP30" i="7"/>
  <c r="Z74" i="8"/>
  <c r="AP28" i="9"/>
  <c r="AM72" i="8"/>
  <c r="AB28" i="8"/>
  <c r="AE28" i="8"/>
  <c r="AG28" i="8"/>
  <c r="Y29" i="8" s="1"/>
  <c r="U28" i="9"/>
  <c r="AU29" i="7"/>
  <c r="AP30" i="7"/>
  <c r="BQ28" i="8"/>
  <c r="BN28" i="8"/>
  <c r="BS28" i="8"/>
  <c r="AZ73" i="8"/>
  <c r="BM74" i="7"/>
  <c r="BD28" i="8"/>
  <c r="BA28" i="8"/>
  <c r="BF28" i="8"/>
  <c r="AZ72" i="9"/>
  <c r="BP28" i="9"/>
  <c r="AH27" i="9"/>
  <c r="BC28" i="9"/>
  <c r="U29" i="7"/>
  <c r="CD28" i="8"/>
  <c r="CA28" i="8"/>
  <c r="CF28" i="8"/>
  <c r="BU27" i="9"/>
  <c r="AC28" i="9"/>
  <c r="BH27" i="9"/>
  <c r="AP28" i="8"/>
  <c r="Z72" i="9"/>
  <c r="AM72" i="9"/>
  <c r="P29" i="9"/>
  <c r="AB30" i="7"/>
  <c r="AE30" i="7"/>
  <c r="AG30" i="7"/>
  <c r="Y31" i="7" s="1"/>
  <c r="CH29" i="7"/>
  <c r="BU29" i="7"/>
  <c r="AZ74" i="7"/>
  <c r="O28" i="8"/>
  <c r="T28" i="8"/>
  <c r="L29" i="8" s="1"/>
  <c r="R28" i="8"/>
  <c r="AM74" i="7"/>
  <c r="CC28" i="9"/>
  <c r="Z76" i="7"/>
  <c r="CH27" i="9"/>
  <c r="BM72" i="9"/>
  <c r="BC30" i="7"/>
  <c r="BZ72" i="9"/>
  <c r="CD28" i="9" l="1"/>
  <c r="CA28" i="9"/>
  <c r="CF28" i="9"/>
  <c r="AH30" i="7"/>
  <c r="Q29" i="9"/>
  <c r="N29" i="9"/>
  <c r="S29" i="9"/>
  <c r="BM73" i="9"/>
  <c r="AQ28" i="8"/>
  <c r="AN28" i="8"/>
  <c r="AS28" i="8"/>
  <c r="BB28" i="8"/>
  <c r="BE28" i="8"/>
  <c r="BG28" i="8"/>
  <c r="AY29" i="8" s="1"/>
  <c r="AQ28" i="9"/>
  <c r="AN28" i="9"/>
  <c r="AS28" i="9"/>
  <c r="AC31" i="7"/>
  <c r="BD28" i="9"/>
  <c r="BA28" i="9"/>
  <c r="BF28" i="9"/>
  <c r="BM74" i="8"/>
  <c r="AM75" i="7"/>
  <c r="BZ73" i="9"/>
  <c r="AD28" i="9"/>
  <c r="AA28" i="9"/>
  <c r="AF28" i="9"/>
  <c r="Z75" i="8"/>
  <c r="CD30" i="7"/>
  <c r="CA30" i="7"/>
  <c r="CF30" i="7"/>
  <c r="BQ30" i="7"/>
  <c r="BN30" i="7"/>
  <c r="BS30" i="7"/>
  <c r="BZ74" i="8"/>
  <c r="P29" i="8"/>
  <c r="BM75" i="7"/>
  <c r="AC29" i="8"/>
  <c r="AZ74" i="8"/>
  <c r="Z73" i="9"/>
  <c r="CB28" i="8"/>
  <c r="CG28" i="8"/>
  <c r="BY29" i="8" s="1"/>
  <c r="CE28" i="8"/>
  <c r="BQ28" i="9"/>
  <c r="BN28" i="9"/>
  <c r="BS28" i="9"/>
  <c r="AZ73" i="9"/>
  <c r="BO28" i="8"/>
  <c r="BT28" i="8"/>
  <c r="BL29" i="8" s="1"/>
  <c r="BR28" i="8"/>
  <c r="Q30" i="7"/>
  <c r="N30" i="7"/>
  <c r="S30" i="7"/>
  <c r="AH28" i="8"/>
  <c r="AZ75" i="7"/>
  <c r="Z77" i="7"/>
  <c r="AM73" i="8"/>
  <c r="BZ75" i="7"/>
  <c r="BD30" i="7"/>
  <c r="BA30" i="7"/>
  <c r="BF30" i="7"/>
  <c r="U28" i="8"/>
  <c r="AM73" i="9"/>
  <c r="AQ30" i="7"/>
  <c r="AN30" i="7"/>
  <c r="AS30" i="7"/>
  <c r="Q29" i="8" l="1"/>
  <c r="N29" i="8"/>
  <c r="S29" i="8"/>
  <c r="AO30" i="7"/>
  <c r="AR30" i="7"/>
  <c r="AT30" i="7"/>
  <c r="AL31" i="7" s="1"/>
  <c r="BZ76" i="7"/>
  <c r="BU28" i="8"/>
  <c r="Z74" i="9"/>
  <c r="AO28" i="8"/>
  <c r="AT28" i="8"/>
  <c r="AL29" i="8" s="1"/>
  <c r="AR28" i="8"/>
  <c r="AD31" i="7"/>
  <c r="AA31" i="7"/>
  <c r="AF31" i="7"/>
  <c r="O29" i="9"/>
  <c r="T29" i="9"/>
  <c r="L30" i="9" s="1"/>
  <c r="R29" i="9"/>
  <c r="Z76" i="8"/>
  <c r="BZ75" i="8"/>
  <c r="AO28" i="9"/>
  <c r="AR28" i="9"/>
  <c r="AT28" i="9"/>
  <c r="AL29" i="9" s="1"/>
  <c r="BZ74" i="9"/>
  <c r="BP29" i="8"/>
  <c r="AM74" i="9"/>
  <c r="AD29" i="8"/>
  <c r="AA29" i="8"/>
  <c r="AF29" i="8"/>
  <c r="BO30" i="7"/>
  <c r="BR30" i="7"/>
  <c r="BT30" i="7"/>
  <c r="BL31" i="7" s="1"/>
  <c r="BC29" i="8"/>
  <c r="BB28" i="9"/>
  <c r="BE28" i="9"/>
  <c r="BG28" i="9"/>
  <c r="AY29" i="9" s="1"/>
  <c r="AM74" i="8"/>
  <c r="AZ75" i="8"/>
  <c r="B10" i="9"/>
  <c r="AZ76" i="7"/>
  <c r="BO28" i="9"/>
  <c r="BT28" i="9"/>
  <c r="BL29" i="9" s="1"/>
  <c r="BR28" i="9"/>
  <c r="BM76" i="7"/>
  <c r="AM76" i="7"/>
  <c r="BH28" i="8"/>
  <c r="AB28" i="9"/>
  <c r="AE28" i="9"/>
  <c r="AG28" i="9"/>
  <c r="Y29" i="9" s="1"/>
  <c r="BB30" i="7"/>
  <c r="BE30" i="7"/>
  <c r="BG30" i="7"/>
  <c r="AY31" i="7" s="1"/>
  <c r="O30" i="7"/>
  <c r="R30" i="7"/>
  <c r="T30" i="7"/>
  <c r="L31" i="7" s="1"/>
  <c r="CC29" i="8"/>
  <c r="CB28" i="9"/>
  <c r="CE28" i="9"/>
  <c r="CG28" i="9"/>
  <c r="BY29" i="9" s="1"/>
  <c r="Z78" i="7"/>
  <c r="AZ74" i="9"/>
  <c r="BM74" i="9"/>
  <c r="CH28" i="8"/>
  <c r="CB30" i="7"/>
  <c r="CE30" i="7"/>
  <c r="CG30" i="7"/>
  <c r="BY31" i="7" s="1"/>
  <c r="BM75" i="8"/>
  <c r="BZ76" i="8" l="1"/>
  <c r="C12" i="7"/>
  <c r="Z75" i="9"/>
  <c r="U30" i="7"/>
  <c r="CC31" i="7"/>
  <c r="AB31" i="7"/>
  <c r="AE31" i="7"/>
  <c r="C46" i="10" s="1"/>
  <c r="AG31" i="7"/>
  <c r="Y32" i="7" s="1"/>
  <c r="BZ77" i="7"/>
  <c r="AM75" i="8"/>
  <c r="BH30" i="7"/>
  <c r="BC29" i="9"/>
  <c r="AM75" i="9"/>
  <c r="CD29" i="8"/>
  <c r="CA29" i="8"/>
  <c r="CF29" i="8"/>
  <c r="BM75" i="9"/>
  <c r="AU28" i="9"/>
  <c r="BU28" i="9"/>
  <c r="BH28" i="9"/>
  <c r="Z77" i="8"/>
  <c r="AU28" i="8"/>
  <c r="AP31" i="7"/>
  <c r="BM76" i="8"/>
  <c r="AB29" i="8"/>
  <c r="AE29" i="8"/>
  <c r="AG29" i="8"/>
  <c r="Y30" i="8" s="1"/>
  <c r="BC31" i="7"/>
  <c r="CC29" i="9"/>
  <c r="BQ29" i="8"/>
  <c r="BN29" i="8"/>
  <c r="BS29" i="8"/>
  <c r="AP29" i="8"/>
  <c r="AU30" i="7"/>
  <c r="AM77" i="7"/>
  <c r="C10" i="8"/>
  <c r="AZ75" i="9"/>
  <c r="Z79" i="7"/>
  <c r="CH28" i="9"/>
  <c r="AH28" i="9"/>
  <c r="BD29" i="8"/>
  <c r="BA29" i="8"/>
  <c r="BF29" i="8"/>
  <c r="U29" i="9"/>
  <c r="AP29" i="9"/>
  <c r="P31" i="7"/>
  <c r="AZ76" i="8"/>
  <c r="CH30" i="7"/>
  <c r="BM77" i="7"/>
  <c r="AC29" i="9"/>
  <c r="BP29" i="9"/>
  <c r="BZ75" i="9"/>
  <c r="P30" i="9"/>
  <c r="B10" i="8"/>
  <c r="AZ77" i="7"/>
  <c r="BP31" i="7"/>
  <c r="O29" i="8"/>
  <c r="R29" i="8"/>
  <c r="T29" i="8"/>
  <c r="L30" i="8" s="1"/>
  <c r="BU30" i="7"/>
  <c r="BZ76" i="9" l="1"/>
  <c r="AH29" i="8"/>
  <c r="AH31" i="7"/>
  <c r="C49" i="10"/>
  <c r="AM76" i="9"/>
  <c r="Q30" i="9"/>
  <c r="N30" i="9"/>
  <c r="S30" i="9"/>
  <c r="AZ77" i="8"/>
  <c r="AQ29" i="8"/>
  <c r="AN29" i="8"/>
  <c r="AS29" i="8"/>
  <c r="U29" i="8"/>
  <c r="AQ29" i="9"/>
  <c r="AN29" i="9"/>
  <c r="AS29" i="9"/>
  <c r="BO29" i="8"/>
  <c r="BT29" i="8"/>
  <c r="BL30" i="8" s="1"/>
  <c r="BR29" i="8"/>
  <c r="BD29" i="9"/>
  <c r="BA29" i="9"/>
  <c r="BF29" i="9"/>
  <c r="P30" i="8"/>
  <c r="AQ31" i="7"/>
  <c r="AN31" i="7"/>
  <c r="AS31" i="7"/>
  <c r="BM76" i="9"/>
  <c r="Z76" i="9"/>
  <c r="Z80" i="7"/>
  <c r="F10" i="8"/>
  <c r="BQ29" i="9"/>
  <c r="BN29" i="9"/>
  <c r="BS29" i="9"/>
  <c r="CD29" i="9"/>
  <c r="CA29" i="9"/>
  <c r="CF29" i="9"/>
  <c r="BM77" i="8"/>
  <c r="BQ31" i="7"/>
  <c r="BN31" i="7"/>
  <c r="BS31" i="7"/>
  <c r="BM78" i="7"/>
  <c r="E10" i="8"/>
  <c r="BZ78" i="7"/>
  <c r="AM76" i="8"/>
  <c r="AZ78" i="7"/>
  <c r="BB29" i="8"/>
  <c r="BG29" i="8"/>
  <c r="AY30" i="8" s="1"/>
  <c r="BE29" i="8"/>
  <c r="BD31" i="7"/>
  <c r="BA31" i="7"/>
  <c r="BF31" i="7"/>
  <c r="Z78" i="8"/>
  <c r="G10" i="8"/>
  <c r="CD31" i="7"/>
  <c r="CA31" i="7"/>
  <c r="CF31" i="7"/>
  <c r="Q31" i="7"/>
  <c r="N31" i="7"/>
  <c r="S31" i="7"/>
  <c r="AZ76" i="9"/>
  <c r="AD29" i="9"/>
  <c r="AA29" i="9"/>
  <c r="AF29" i="9"/>
  <c r="AM78" i="7"/>
  <c r="AC30" i="8"/>
  <c r="CB29" i="8"/>
  <c r="CE29" i="8"/>
  <c r="CG29" i="8"/>
  <c r="BY30" i="8" s="1"/>
  <c r="AC32" i="7"/>
  <c r="BZ77" i="8"/>
  <c r="CB31" i="7" l="1"/>
  <c r="CG31" i="7"/>
  <c r="BY32" i="7" s="1"/>
  <c r="CE31" i="7"/>
  <c r="CH29" i="8"/>
  <c r="B12" i="7"/>
  <c r="AO29" i="9"/>
  <c r="AT29" i="9"/>
  <c r="AL30" i="9" s="1"/>
  <c r="AR29" i="9"/>
  <c r="AM77" i="9"/>
  <c r="G12" i="7"/>
  <c r="Z81" i="7"/>
  <c r="D10" i="8"/>
  <c r="AM79" i="7"/>
  <c r="AZ79" i="7"/>
  <c r="Z77" i="9"/>
  <c r="E10" i="9"/>
  <c r="AO29" i="8"/>
  <c r="AR29" i="8"/>
  <c r="AT29" i="8"/>
  <c r="AL30" i="8" s="1"/>
  <c r="BC30" i="8"/>
  <c r="BM78" i="8"/>
  <c r="BB29" i="9"/>
  <c r="BG29" i="9"/>
  <c r="AY30" i="9" s="1"/>
  <c r="BE29" i="9"/>
  <c r="F12" i="7"/>
  <c r="BH29" i="8"/>
  <c r="AD30" i="8"/>
  <c r="AA30" i="8"/>
  <c r="AF30" i="8"/>
  <c r="AB29" i="9"/>
  <c r="AG29" i="9"/>
  <c r="Y30" i="9" s="1"/>
  <c r="AE29" i="9"/>
  <c r="CB29" i="9"/>
  <c r="CE29" i="9"/>
  <c r="CG29" i="9"/>
  <c r="BY30" i="9" s="1"/>
  <c r="BU29" i="8"/>
  <c r="AZ78" i="8"/>
  <c r="BM79" i="7"/>
  <c r="Q30" i="8"/>
  <c r="N30" i="8"/>
  <c r="S30" i="8"/>
  <c r="BZ78" i="8"/>
  <c r="Z79" i="8"/>
  <c r="BZ79" i="7"/>
  <c r="D12" i="7"/>
  <c r="BP30" i="8"/>
  <c r="C50" i="10"/>
  <c r="C53" i="10"/>
  <c r="C55" i="10"/>
  <c r="BO31" i="7"/>
  <c r="BT31" i="7"/>
  <c r="BL32" i="7" s="1"/>
  <c r="BR31" i="7"/>
  <c r="AD32" i="7"/>
  <c r="AA32" i="7"/>
  <c r="AF32" i="7"/>
  <c r="E12" i="7"/>
  <c r="F10" i="9"/>
  <c r="AO31" i="7"/>
  <c r="AT31" i="7"/>
  <c r="AL32" i="7" s="1"/>
  <c r="AR31" i="7"/>
  <c r="O30" i="9"/>
  <c r="R30" i="9"/>
  <c r="T30" i="9"/>
  <c r="L31" i="9" s="1"/>
  <c r="O31" i="7"/>
  <c r="T31" i="7"/>
  <c r="L32" i="7" s="1"/>
  <c r="R31" i="7"/>
  <c r="C10" i="9"/>
  <c r="AM77" i="8"/>
  <c r="G10" i="9"/>
  <c r="BM77" i="9"/>
  <c r="AZ77" i="9"/>
  <c r="CC30" i="8"/>
  <c r="BB31" i="7"/>
  <c r="BG31" i="7"/>
  <c r="AY32" i="7" s="1"/>
  <c r="BE31" i="7"/>
  <c r="BO29" i="9"/>
  <c r="BT29" i="9"/>
  <c r="BL30" i="9" s="1"/>
  <c r="BR29" i="9"/>
  <c r="D10" i="9"/>
  <c r="BZ77" i="9"/>
  <c r="BZ80" i="7" l="1"/>
  <c r="AB30" i="8"/>
  <c r="AE30" i="8"/>
  <c r="AG30" i="8"/>
  <c r="Y31" i="8" s="1"/>
  <c r="BM79" i="8"/>
  <c r="BP32" i="7"/>
  <c r="AM80" i="7"/>
  <c r="AU29" i="9"/>
  <c r="AZ79" i="8"/>
  <c r="CC30" i="9"/>
  <c r="CH29" i="9"/>
  <c r="BD30" i="8"/>
  <c r="BA30" i="8"/>
  <c r="BF30" i="8"/>
  <c r="BU29" i="9"/>
  <c r="BP30" i="9"/>
  <c r="AP32" i="7"/>
  <c r="AP30" i="8"/>
  <c r="BZ79" i="8"/>
  <c r="AU29" i="8"/>
  <c r="BH31" i="7"/>
  <c r="AM78" i="8"/>
  <c r="BC32" i="7"/>
  <c r="AH29" i="9"/>
  <c r="BH29" i="9"/>
  <c r="Z78" i="9"/>
  <c r="BM78" i="9"/>
  <c r="U30" i="9"/>
  <c r="BU31" i="7"/>
  <c r="AU31" i="7"/>
  <c r="Z82" i="7"/>
  <c r="O30" i="8"/>
  <c r="R30" i="8"/>
  <c r="T30" i="8"/>
  <c r="L31" i="8" s="1"/>
  <c r="CD30" i="8"/>
  <c r="CA30" i="8"/>
  <c r="CF30" i="8"/>
  <c r="P32" i="7"/>
  <c r="BQ30" i="8"/>
  <c r="BN30" i="8"/>
  <c r="BS30" i="8"/>
  <c r="BM80" i="7"/>
  <c r="AC30" i="9"/>
  <c r="BC30" i="9"/>
  <c r="CH31" i="7"/>
  <c r="AP30" i="9"/>
  <c r="Z80" i="8"/>
  <c r="AZ78" i="9"/>
  <c r="AB32" i="7"/>
  <c r="AG32" i="7"/>
  <c r="Y33" i="7" s="1"/>
  <c r="AE32" i="7"/>
  <c r="CC32" i="7"/>
  <c r="U31" i="7"/>
  <c r="BZ78" i="9"/>
  <c r="P31" i="9"/>
  <c r="AZ80" i="7"/>
  <c r="AM78" i="9"/>
  <c r="AQ32" i="7" l="1"/>
  <c r="AN32" i="7"/>
  <c r="AS32" i="7"/>
  <c r="AQ30" i="8"/>
  <c r="AN30" i="8"/>
  <c r="AS30" i="8"/>
  <c r="BQ32" i="7"/>
  <c r="BN32" i="7"/>
  <c r="BS32" i="7"/>
  <c r="AH32" i="7"/>
  <c r="AZ81" i="7"/>
  <c r="AC33" i="7"/>
  <c r="Q32" i="7"/>
  <c r="N32" i="7"/>
  <c r="S32" i="7"/>
  <c r="AD30" i="9"/>
  <c r="AA30" i="9"/>
  <c r="AF30" i="9"/>
  <c r="BM79" i="9"/>
  <c r="BQ30" i="9"/>
  <c r="BN30" i="9"/>
  <c r="BS30" i="9"/>
  <c r="AC31" i="8"/>
  <c r="P31" i="8"/>
  <c r="AM79" i="8"/>
  <c r="CD30" i="9"/>
  <c r="CA30" i="9"/>
  <c r="CF30" i="9"/>
  <c r="AH30" i="8"/>
  <c r="BM80" i="8"/>
  <c r="Q31" i="9"/>
  <c r="N31" i="9"/>
  <c r="S31" i="9"/>
  <c r="Z81" i="8"/>
  <c r="BZ79" i="9"/>
  <c r="BM81" i="7"/>
  <c r="U30" i="8"/>
  <c r="AZ80" i="8"/>
  <c r="BD30" i="9"/>
  <c r="BA30" i="9"/>
  <c r="BF30" i="9"/>
  <c r="AZ79" i="9"/>
  <c r="AQ30" i="9"/>
  <c r="AN30" i="9"/>
  <c r="AS30" i="9"/>
  <c r="Z79" i="9"/>
  <c r="CB30" i="8"/>
  <c r="CG30" i="8"/>
  <c r="BY31" i="8" s="1"/>
  <c r="CE30" i="8"/>
  <c r="Z83" i="7"/>
  <c r="BO30" i="8"/>
  <c r="BT30" i="8"/>
  <c r="BL31" i="8" s="1"/>
  <c r="BR30" i="8"/>
  <c r="BZ80" i="8"/>
  <c r="BB30" i="8"/>
  <c r="BE30" i="8"/>
  <c r="BG30" i="8"/>
  <c r="AY31" i="8" s="1"/>
  <c r="BD32" i="7"/>
  <c r="BA32" i="7"/>
  <c r="BF32" i="7"/>
  <c r="CD32" i="7"/>
  <c r="CA32" i="7"/>
  <c r="CF32" i="7"/>
  <c r="AM79" i="9"/>
  <c r="AM81" i="7"/>
  <c r="BZ81" i="7"/>
  <c r="BB30" i="9" l="1"/>
  <c r="BE30" i="9"/>
  <c r="BG30" i="9"/>
  <c r="AY31" i="9" s="1"/>
  <c r="BM82" i="7"/>
  <c r="BM80" i="9"/>
  <c r="CB30" i="9"/>
  <c r="CG30" i="9"/>
  <c r="BY31" i="9" s="1"/>
  <c r="CE30" i="9"/>
  <c r="AM80" i="9"/>
  <c r="BZ81" i="8"/>
  <c r="Z80" i="9"/>
  <c r="AB30" i="9"/>
  <c r="AG30" i="9"/>
  <c r="Y31" i="9" s="1"/>
  <c r="AE30" i="9"/>
  <c r="BO32" i="7"/>
  <c r="BT32" i="7"/>
  <c r="BL33" i="7" s="1"/>
  <c r="BR32" i="7"/>
  <c r="CB32" i="7"/>
  <c r="CG32" i="7"/>
  <c r="BY33" i="7" s="1"/>
  <c r="CE32" i="7"/>
  <c r="BP31" i="8"/>
  <c r="O31" i="9"/>
  <c r="T31" i="9"/>
  <c r="L32" i="9" s="1"/>
  <c r="R31" i="9"/>
  <c r="Q31" i="8"/>
  <c r="N31" i="8"/>
  <c r="S31" i="8"/>
  <c r="O32" i="7"/>
  <c r="R32" i="7"/>
  <c r="T32" i="7"/>
  <c r="L33" i="7" s="1"/>
  <c r="AO30" i="8"/>
  <c r="AR30" i="8"/>
  <c r="AT30" i="8"/>
  <c r="AL31" i="8" s="1"/>
  <c r="AM82" i="7"/>
  <c r="BZ80" i="9"/>
  <c r="Z82" i="8"/>
  <c r="BU30" i="8"/>
  <c r="AO30" i="9"/>
  <c r="AT30" i="9"/>
  <c r="AL31" i="9" s="1"/>
  <c r="AR30" i="9"/>
  <c r="Z84" i="7"/>
  <c r="AD31" i="8"/>
  <c r="AA31" i="8"/>
  <c r="AF31" i="8"/>
  <c r="AD33" i="7"/>
  <c r="AA33" i="7"/>
  <c r="AF33" i="7"/>
  <c r="BH30" i="8"/>
  <c r="AZ82" i="7"/>
  <c r="AZ81" i="8"/>
  <c r="AM80" i="8"/>
  <c r="BB32" i="7"/>
  <c r="BE32" i="7"/>
  <c r="BG32" i="7"/>
  <c r="AY33" i="7" s="1"/>
  <c r="CH30" i="8"/>
  <c r="AO32" i="7"/>
  <c r="AR32" i="7"/>
  <c r="AT32" i="7"/>
  <c r="AL33" i="7" s="1"/>
  <c r="AZ80" i="9"/>
  <c r="BM81" i="8"/>
  <c r="BZ82" i="7"/>
  <c r="BC31" i="8"/>
  <c r="CC31" i="8"/>
  <c r="BO30" i="9"/>
  <c r="BR30" i="9"/>
  <c r="BT30" i="9"/>
  <c r="BL31" i="9" s="1"/>
  <c r="P33" i="7" l="1"/>
  <c r="AC31" i="9"/>
  <c r="CC31" i="9"/>
  <c r="AZ81" i="9"/>
  <c r="BP31" i="9"/>
  <c r="U32" i="7"/>
  <c r="Z81" i="9"/>
  <c r="Z83" i="8"/>
  <c r="O31" i="8"/>
  <c r="R31" i="8"/>
  <c r="T31" i="8"/>
  <c r="L32" i="8" s="1"/>
  <c r="AP33" i="7"/>
  <c r="CD31" i="8"/>
  <c r="CA31" i="8"/>
  <c r="CF31" i="8"/>
  <c r="AU32" i="7"/>
  <c r="AM81" i="8"/>
  <c r="CH32" i="7"/>
  <c r="BM83" i="7"/>
  <c r="BQ31" i="8"/>
  <c r="BN31" i="8"/>
  <c r="BS31" i="8"/>
  <c r="BD31" i="8"/>
  <c r="BA31" i="8"/>
  <c r="BF31" i="8"/>
  <c r="AB31" i="8"/>
  <c r="AE31" i="8"/>
  <c r="AG31" i="8"/>
  <c r="Y32" i="8" s="1"/>
  <c r="BZ81" i="9"/>
  <c r="U31" i="9"/>
  <c r="CC33" i="7"/>
  <c r="BC31" i="9"/>
  <c r="BU30" i="9"/>
  <c r="BM81" i="9"/>
  <c r="AB33" i="7"/>
  <c r="AG33" i="7"/>
  <c r="Y34" i="7" s="1"/>
  <c r="AE33" i="7"/>
  <c r="AZ82" i="8"/>
  <c r="Z85" i="7"/>
  <c r="AM83" i="7"/>
  <c r="BU32" i="7"/>
  <c r="BZ82" i="8"/>
  <c r="BH30" i="9"/>
  <c r="AP31" i="8"/>
  <c r="BP33" i="7"/>
  <c r="AM81" i="9"/>
  <c r="P32" i="9"/>
  <c r="BZ83" i="7"/>
  <c r="BC33" i="7"/>
  <c r="AZ83" i="7"/>
  <c r="BH32" i="7"/>
  <c r="AU30" i="9"/>
  <c r="AU30" i="8"/>
  <c r="BM82" i="8"/>
  <c r="AP31" i="9"/>
  <c r="AH30" i="9"/>
  <c r="CH30" i="9"/>
  <c r="BM82" i="9" l="1"/>
  <c r="AC32" i="8"/>
  <c r="U31" i="8"/>
  <c r="BQ31" i="9"/>
  <c r="BN31" i="9"/>
  <c r="BS31" i="9"/>
  <c r="AH31" i="8"/>
  <c r="Q32" i="9"/>
  <c r="N32" i="9"/>
  <c r="S32" i="9"/>
  <c r="Z84" i="8"/>
  <c r="AZ82" i="9"/>
  <c r="BD31" i="9"/>
  <c r="BA31" i="9"/>
  <c r="BF31" i="9"/>
  <c r="BZ84" i="7"/>
  <c r="AM82" i="9"/>
  <c r="Z82" i="9"/>
  <c r="CD31" i="9"/>
  <c r="CA31" i="9"/>
  <c r="CF31" i="9"/>
  <c r="BM83" i="8"/>
  <c r="AM84" i="7"/>
  <c r="BB31" i="8"/>
  <c r="BG31" i="8"/>
  <c r="AY32" i="8" s="1"/>
  <c r="BE31" i="8"/>
  <c r="AZ84" i="7"/>
  <c r="CD33" i="7"/>
  <c r="CA33" i="7"/>
  <c r="CF33" i="7"/>
  <c r="BO31" i="8"/>
  <c r="BT31" i="8"/>
  <c r="BL32" i="8" s="1"/>
  <c r="BR31" i="8"/>
  <c r="CB31" i="8"/>
  <c r="CE31" i="8"/>
  <c r="CG31" i="8"/>
  <c r="BY32" i="8" s="1"/>
  <c r="BQ33" i="7"/>
  <c r="BN33" i="7"/>
  <c r="BS33" i="7"/>
  <c r="Z86" i="7"/>
  <c r="AQ31" i="8"/>
  <c r="AN31" i="8"/>
  <c r="AS31" i="8"/>
  <c r="AZ83" i="8"/>
  <c r="BD33" i="7"/>
  <c r="BA33" i="7"/>
  <c r="BF33" i="7"/>
  <c r="AH33" i="7"/>
  <c r="AQ33" i="7"/>
  <c r="AN33" i="7"/>
  <c r="AS33" i="7"/>
  <c r="AD31" i="9"/>
  <c r="AA31" i="9"/>
  <c r="AF31" i="9"/>
  <c r="AM82" i="8"/>
  <c r="AQ31" i="9"/>
  <c r="AN31" i="9"/>
  <c r="AS31" i="9"/>
  <c r="AC34" i="7"/>
  <c r="BM84" i="7"/>
  <c r="Q33" i="7"/>
  <c r="N33" i="7"/>
  <c r="S33" i="7"/>
  <c r="BZ83" i="8"/>
  <c r="BZ82" i="9"/>
  <c r="P32" i="8"/>
  <c r="BZ85" i="7" l="1"/>
  <c r="BM84" i="8"/>
  <c r="BB31" i="9"/>
  <c r="BE31" i="9"/>
  <c r="BG31" i="9"/>
  <c r="AY32" i="9" s="1"/>
  <c r="BO31" i="9"/>
  <c r="BR31" i="9"/>
  <c r="BT31" i="9"/>
  <c r="BL32" i="9" s="1"/>
  <c r="AM85" i="7"/>
  <c r="AO31" i="9"/>
  <c r="AR31" i="9"/>
  <c r="AT31" i="9"/>
  <c r="AL32" i="9" s="1"/>
  <c r="AZ85" i="7"/>
  <c r="BB33" i="7"/>
  <c r="BG33" i="7"/>
  <c r="AY34" i="7" s="1"/>
  <c r="BE33" i="7"/>
  <c r="AO33" i="7"/>
  <c r="AT33" i="7"/>
  <c r="AL34" i="7" s="1"/>
  <c r="AR33" i="7"/>
  <c r="Q32" i="8"/>
  <c r="N32" i="8"/>
  <c r="S32" i="8"/>
  <c r="CB33" i="7"/>
  <c r="CG33" i="7"/>
  <c r="BY34" i="7" s="1"/>
  <c r="CE33" i="7"/>
  <c r="CH31" i="8"/>
  <c r="AZ83" i="9"/>
  <c r="Z87" i="7"/>
  <c r="AD34" i="7"/>
  <c r="AA34" i="7"/>
  <c r="AF34" i="7"/>
  <c r="BO33" i="7"/>
  <c r="BT33" i="7"/>
  <c r="BL34" i="7" s="1"/>
  <c r="BR33" i="7"/>
  <c r="AZ84" i="8"/>
  <c r="Z83" i="9"/>
  <c r="Z85" i="8"/>
  <c r="AD32" i="8"/>
  <c r="AA32" i="8"/>
  <c r="AF32" i="8"/>
  <c r="AB31" i="9"/>
  <c r="AE31" i="9"/>
  <c r="AG31" i="9"/>
  <c r="Y32" i="9" s="1"/>
  <c r="BU31" i="8"/>
  <c r="BH31" i="8"/>
  <c r="BZ83" i="9"/>
  <c r="CB31" i="9"/>
  <c r="CG31" i="9"/>
  <c r="BY32" i="9" s="1"/>
  <c r="CE31" i="9"/>
  <c r="AO31" i="8"/>
  <c r="AT31" i="8"/>
  <c r="AL32" i="8" s="1"/>
  <c r="AR31" i="8"/>
  <c r="BP32" i="8"/>
  <c r="BC32" i="8"/>
  <c r="BZ84" i="8"/>
  <c r="CC32" i="8"/>
  <c r="AM83" i="8"/>
  <c r="O33" i="7"/>
  <c r="T33" i="7"/>
  <c r="L34" i="7" s="1"/>
  <c r="R33" i="7"/>
  <c r="BM85" i="7"/>
  <c r="AM83" i="9"/>
  <c r="O32" i="9"/>
  <c r="R32" i="9"/>
  <c r="T32" i="9"/>
  <c r="L33" i="9" s="1"/>
  <c r="BM83" i="9"/>
  <c r="AP32" i="8" l="1"/>
  <c r="U33" i="7"/>
  <c r="BD32" i="8"/>
  <c r="BA32" i="8"/>
  <c r="BF32" i="8"/>
  <c r="AB34" i="7"/>
  <c r="AE34" i="7"/>
  <c r="AG34" i="7"/>
  <c r="Y35" i="7" s="1"/>
  <c r="BM84" i="9"/>
  <c r="P34" i="7"/>
  <c r="Z86" i="8"/>
  <c r="BP32" i="9"/>
  <c r="AZ84" i="9"/>
  <c r="O32" i="8"/>
  <c r="T32" i="8"/>
  <c r="L33" i="8" s="1"/>
  <c r="R32" i="8"/>
  <c r="BC34" i="7"/>
  <c r="BC32" i="9"/>
  <c r="BU31" i="9"/>
  <c r="P33" i="9"/>
  <c r="AC32" i="9"/>
  <c r="BH31" i="9"/>
  <c r="U32" i="9"/>
  <c r="AM84" i="8"/>
  <c r="AU31" i="8"/>
  <c r="AZ85" i="8"/>
  <c r="CD32" i="8"/>
  <c r="CA32" i="8"/>
  <c r="CF32" i="8"/>
  <c r="AH31" i="9"/>
  <c r="AU33" i="7"/>
  <c r="AZ86" i="7"/>
  <c r="BH33" i="7"/>
  <c r="BU33" i="7"/>
  <c r="AP34" i="7"/>
  <c r="AP32" i="9"/>
  <c r="BM85" i="8"/>
  <c r="Z88" i="7"/>
  <c r="Z84" i="9"/>
  <c r="AM84" i="9"/>
  <c r="CH31" i="9"/>
  <c r="BZ85" i="8"/>
  <c r="CC32" i="9"/>
  <c r="BP34" i="7"/>
  <c r="AU31" i="9"/>
  <c r="AB32" i="8"/>
  <c r="AG32" i="8"/>
  <c r="Y33" i="8" s="1"/>
  <c r="AE32" i="8"/>
  <c r="CH33" i="7"/>
  <c r="BZ86" i="7"/>
  <c r="BQ32" i="8"/>
  <c r="BN32" i="8"/>
  <c r="BS32" i="8"/>
  <c r="BM86" i="7"/>
  <c r="BZ84" i="9"/>
  <c r="CC34" i="7"/>
  <c r="AM86" i="7"/>
  <c r="AM85" i="9" l="1"/>
  <c r="AQ34" i="7"/>
  <c r="AN34" i="7"/>
  <c r="AS34" i="7"/>
  <c r="CB32" i="8"/>
  <c r="CG32" i="8"/>
  <c r="BY33" i="8" s="1"/>
  <c r="CE32" i="8"/>
  <c r="BO32" i="8"/>
  <c r="BR32" i="8"/>
  <c r="BT32" i="8"/>
  <c r="BL33" i="8" s="1"/>
  <c r="AD32" i="9"/>
  <c r="AA32" i="9"/>
  <c r="AF32" i="9"/>
  <c r="AZ85" i="9"/>
  <c r="BM85" i="9"/>
  <c r="AC35" i="7"/>
  <c r="BQ34" i="7"/>
  <c r="BN34" i="7"/>
  <c r="BS34" i="7"/>
  <c r="BQ32" i="9"/>
  <c r="BN32" i="9"/>
  <c r="BS32" i="9"/>
  <c r="AZ87" i="7"/>
  <c r="BZ87" i="7"/>
  <c r="BD32" i="9"/>
  <c r="BA32" i="9"/>
  <c r="BF32" i="9"/>
  <c r="BB32" i="8"/>
  <c r="BG32" i="8"/>
  <c r="AY33" i="8" s="1"/>
  <c r="BE32" i="8"/>
  <c r="AM87" i="7"/>
  <c r="AM85" i="8"/>
  <c r="Q33" i="9"/>
  <c r="N33" i="9"/>
  <c r="S33" i="9"/>
  <c r="BZ86" i="8"/>
  <c r="Z87" i="8"/>
  <c r="Z85" i="9"/>
  <c r="AH34" i="7"/>
  <c r="CD34" i="7"/>
  <c r="CA34" i="7"/>
  <c r="CF34" i="7"/>
  <c r="Z89" i="7"/>
  <c r="BM86" i="8"/>
  <c r="BZ85" i="9"/>
  <c r="AH32" i="8"/>
  <c r="AQ32" i="9"/>
  <c r="AN32" i="9"/>
  <c r="AS32" i="9"/>
  <c r="BD34" i="7"/>
  <c r="BA34" i="7"/>
  <c r="BF34" i="7"/>
  <c r="AZ86" i="8"/>
  <c r="AC33" i="8"/>
  <c r="U32" i="8"/>
  <c r="Q34" i="7"/>
  <c r="N34" i="7"/>
  <c r="S34" i="7"/>
  <c r="AQ32" i="8"/>
  <c r="AN32" i="8"/>
  <c r="AS32" i="8"/>
  <c r="CD32" i="9"/>
  <c r="CA32" i="9"/>
  <c r="CF32" i="9"/>
  <c r="BM87" i="7"/>
  <c r="P33" i="8"/>
  <c r="BP33" i="8" l="1"/>
  <c r="O33" i="9"/>
  <c r="T33" i="9"/>
  <c r="L34" i="9" s="1"/>
  <c r="R33" i="9"/>
  <c r="CB34" i="7"/>
  <c r="CG34" i="7"/>
  <c r="BY35" i="7" s="1"/>
  <c r="CE34" i="7"/>
  <c r="BB32" i="9"/>
  <c r="BE32" i="9"/>
  <c r="BG32" i="9"/>
  <c r="AY33" i="9" s="1"/>
  <c r="BO34" i="7"/>
  <c r="BT34" i="7"/>
  <c r="BL35" i="7" s="1"/>
  <c r="BR34" i="7"/>
  <c r="BU32" i="8"/>
  <c r="BM88" i="7"/>
  <c r="CC33" i="8"/>
  <c r="AD33" i="8"/>
  <c r="AA33" i="8"/>
  <c r="AF33" i="8"/>
  <c r="CB32" i="9"/>
  <c r="CE32" i="9"/>
  <c r="CG32" i="9"/>
  <c r="BY33" i="9" s="1"/>
  <c r="BM87" i="8"/>
  <c r="BH32" i="8"/>
  <c r="CH32" i="8"/>
  <c r="BC33" i="8"/>
  <c r="AO34" i="7"/>
  <c r="AT34" i="7"/>
  <c r="AL35" i="7" s="1"/>
  <c r="AR34" i="7"/>
  <c r="AM86" i="8"/>
  <c r="AM88" i="7"/>
  <c r="BM86" i="9"/>
  <c r="AZ86" i="9"/>
  <c r="AD35" i="7"/>
  <c r="AA35" i="7"/>
  <c r="AF35" i="7"/>
  <c r="Z86" i="9"/>
  <c r="AZ87" i="8"/>
  <c r="AO32" i="8"/>
  <c r="AT32" i="8"/>
  <c r="AL33" i="8" s="1"/>
  <c r="AR32" i="8"/>
  <c r="AM86" i="9"/>
  <c r="BB34" i="7"/>
  <c r="BG34" i="7"/>
  <c r="AY35" i="7" s="1"/>
  <c r="BE34" i="7"/>
  <c r="BZ87" i="8"/>
  <c r="BO32" i="9"/>
  <c r="BR32" i="9"/>
  <c r="BT32" i="9"/>
  <c r="BL33" i="9" s="1"/>
  <c r="AB32" i="9"/>
  <c r="AE32" i="9"/>
  <c r="AG32" i="9"/>
  <c r="Y33" i="9" s="1"/>
  <c r="BZ86" i="9"/>
  <c r="BZ88" i="7"/>
  <c r="Z88" i="8"/>
  <c r="AZ88" i="7"/>
  <c r="Q33" i="8"/>
  <c r="N33" i="8"/>
  <c r="S33" i="8"/>
  <c r="O34" i="7"/>
  <c r="T34" i="7"/>
  <c r="L35" i="7" s="1"/>
  <c r="R34" i="7"/>
  <c r="AO32" i="9"/>
  <c r="AT32" i="9"/>
  <c r="AL33" i="9" s="1"/>
  <c r="AR32" i="9"/>
  <c r="Z90" i="7"/>
  <c r="AZ89" i="7" l="1"/>
  <c r="AC33" i="9"/>
  <c r="AU32" i="8"/>
  <c r="O33" i="8"/>
  <c r="T33" i="8"/>
  <c r="L34" i="8" s="1"/>
  <c r="R33" i="8"/>
  <c r="BP33" i="9"/>
  <c r="AM87" i="9"/>
  <c r="AM89" i="7"/>
  <c r="CD33" i="8"/>
  <c r="CA33" i="8"/>
  <c r="CF33" i="8"/>
  <c r="CH34" i="7"/>
  <c r="CC35" i="7"/>
  <c r="Z91" i="7"/>
  <c r="BM89" i="7"/>
  <c r="BU32" i="9"/>
  <c r="AZ88" i="8"/>
  <c r="AU32" i="9"/>
  <c r="AM87" i="8"/>
  <c r="U33" i="9"/>
  <c r="P34" i="9"/>
  <c r="Z89" i="8"/>
  <c r="Z87" i="9"/>
  <c r="AP33" i="9"/>
  <c r="AU34" i="7"/>
  <c r="BZ88" i="8"/>
  <c r="AB35" i="7"/>
  <c r="AG35" i="7"/>
  <c r="Y36" i="7" s="1"/>
  <c r="AE35" i="7"/>
  <c r="AP35" i="7"/>
  <c r="U34" i="7"/>
  <c r="BZ87" i="9"/>
  <c r="CC33" i="9"/>
  <c r="BU34" i="7"/>
  <c r="BM88" i="8"/>
  <c r="BZ89" i="7"/>
  <c r="P35" i="7"/>
  <c r="CH32" i="9"/>
  <c r="BP35" i="7"/>
  <c r="BQ33" i="8"/>
  <c r="BN33" i="8"/>
  <c r="BS33" i="8"/>
  <c r="BD33" i="8"/>
  <c r="BA33" i="8"/>
  <c r="BF33" i="8"/>
  <c r="BC35" i="7"/>
  <c r="AP33" i="8"/>
  <c r="BM87" i="9"/>
  <c r="BC33" i="9"/>
  <c r="BH34" i="7"/>
  <c r="AZ87" i="9"/>
  <c r="AH32" i="9"/>
  <c r="AB33" i="8"/>
  <c r="AG33" i="8"/>
  <c r="Y34" i="8" s="1"/>
  <c r="AE33" i="8"/>
  <c r="BH32" i="9"/>
  <c r="BM89" i="8" l="1"/>
  <c r="AQ33" i="9"/>
  <c r="AN33" i="9"/>
  <c r="AS33" i="9"/>
  <c r="BQ33" i="9"/>
  <c r="BN33" i="9"/>
  <c r="BS33" i="9"/>
  <c r="BD33" i="9"/>
  <c r="BA33" i="9"/>
  <c r="BF33" i="9"/>
  <c r="AH35" i="7"/>
  <c r="U33" i="8"/>
  <c r="BM88" i="9"/>
  <c r="AC36" i="7"/>
  <c r="CB33" i="8"/>
  <c r="CE33" i="8"/>
  <c r="CG33" i="8"/>
  <c r="BY34" i="8" s="1"/>
  <c r="Q34" i="9"/>
  <c r="N34" i="9"/>
  <c r="S34" i="9"/>
  <c r="AQ33" i="8"/>
  <c r="AN33" i="8"/>
  <c r="AS33" i="8"/>
  <c r="BM90" i="7"/>
  <c r="BZ89" i="8"/>
  <c r="AM90" i="7"/>
  <c r="AQ35" i="7"/>
  <c r="AN35" i="7"/>
  <c r="AS35" i="7"/>
  <c r="CD35" i="7"/>
  <c r="CA35" i="7"/>
  <c r="CF35" i="7"/>
  <c r="Z88" i="9"/>
  <c r="AZ89" i="8"/>
  <c r="P34" i="8"/>
  <c r="AH33" i="8"/>
  <c r="AC34" i="8"/>
  <c r="BD35" i="7"/>
  <c r="BA35" i="7"/>
  <c r="BF35" i="7"/>
  <c r="Q35" i="7"/>
  <c r="N35" i="7"/>
  <c r="S35" i="7"/>
  <c r="AD33" i="9"/>
  <c r="AA33" i="9"/>
  <c r="AF33" i="9"/>
  <c r="BO33" i="8"/>
  <c r="BT33" i="8"/>
  <c r="BL34" i="8" s="1"/>
  <c r="BR33" i="8"/>
  <c r="BQ35" i="7"/>
  <c r="BN35" i="7"/>
  <c r="BS35" i="7"/>
  <c r="Z90" i="8"/>
  <c r="CD33" i="9"/>
  <c r="CA33" i="9"/>
  <c r="CF33" i="9"/>
  <c r="AZ88" i="9"/>
  <c r="BZ88" i="9"/>
  <c r="AM88" i="9"/>
  <c r="AZ90" i="7"/>
  <c r="BB33" i="8"/>
  <c r="BG33" i="8"/>
  <c r="AY34" i="8" s="1"/>
  <c r="BE33" i="8"/>
  <c r="BZ90" i="7"/>
  <c r="AM88" i="8"/>
  <c r="Z92" i="7"/>
  <c r="BU33" i="8" l="1"/>
  <c r="BZ90" i="8"/>
  <c r="CC34" i="8"/>
  <c r="AM89" i="8"/>
  <c r="AZ89" i="9"/>
  <c r="AD36" i="7"/>
  <c r="AA36" i="7"/>
  <c r="AF36" i="7"/>
  <c r="BO33" i="9"/>
  <c r="BR33" i="9"/>
  <c r="BT33" i="9"/>
  <c r="BL34" i="9" s="1"/>
  <c r="BP34" i="8"/>
  <c r="BB35" i="7"/>
  <c r="BG35" i="7"/>
  <c r="AY36" i="7" s="1"/>
  <c r="BE35" i="7"/>
  <c r="BC34" i="8"/>
  <c r="CB33" i="9"/>
  <c r="CG33" i="9"/>
  <c r="BY34" i="9" s="1"/>
  <c r="CE33" i="9"/>
  <c r="AO35" i="7"/>
  <c r="AR35" i="7"/>
  <c r="AT35" i="7"/>
  <c r="AL36" i="7" s="1"/>
  <c r="BM89" i="9"/>
  <c r="BB33" i="9"/>
  <c r="BE33" i="9"/>
  <c r="BG33" i="9"/>
  <c r="AY34" i="9" s="1"/>
  <c r="AO33" i="9"/>
  <c r="AT33" i="9"/>
  <c r="AL34" i="9" s="1"/>
  <c r="AR33" i="9"/>
  <c r="CB35" i="7"/>
  <c r="CE35" i="7"/>
  <c r="CG35" i="7"/>
  <c r="BY36" i="7" s="1"/>
  <c r="BH33" i="8"/>
  <c r="BM91" i="7"/>
  <c r="Z91" i="8"/>
  <c r="Q34" i="8"/>
  <c r="N34" i="8"/>
  <c r="S34" i="8"/>
  <c r="AM91" i="7"/>
  <c r="BZ89" i="9"/>
  <c r="CH33" i="8"/>
  <c r="AB33" i="9"/>
  <c r="AE33" i="9"/>
  <c r="AG33" i="9"/>
  <c r="Y34" i="9" s="1"/>
  <c r="AD34" i="8"/>
  <c r="AA34" i="8"/>
  <c r="AF34" i="8"/>
  <c r="AO33" i="8"/>
  <c r="AT33" i="8"/>
  <c r="AL34" i="8" s="1"/>
  <c r="AR33" i="8"/>
  <c r="BM90" i="8"/>
  <c r="Z89" i="9"/>
  <c r="BZ91" i="7"/>
  <c r="AZ91" i="7"/>
  <c r="Z93" i="7"/>
  <c r="AM89" i="9"/>
  <c r="BO35" i="7"/>
  <c r="BT35" i="7"/>
  <c r="BL36" i="7" s="1"/>
  <c r="BR35" i="7"/>
  <c r="O35" i="7"/>
  <c r="T35" i="7"/>
  <c r="L36" i="7" s="1"/>
  <c r="R35" i="7"/>
  <c r="AZ90" i="8"/>
  <c r="O34" i="9"/>
  <c r="R34" i="9"/>
  <c r="T34" i="9"/>
  <c r="L35" i="9" s="1"/>
  <c r="Z92" i="8" l="1"/>
  <c r="AC34" i="9"/>
  <c r="AM90" i="9"/>
  <c r="AU33" i="9"/>
  <c r="P35" i="9"/>
  <c r="AH33" i="9"/>
  <c r="AP34" i="9"/>
  <c r="CH33" i="9"/>
  <c r="BP34" i="9"/>
  <c r="BH33" i="9"/>
  <c r="BD34" i="8"/>
  <c r="BA34" i="8"/>
  <c r="BF34" i="8"/>
  <c r="BU33" i="9"/>
  <c r="Z94" i="7"/>
  <c r="AZ91" i="8"/>
  <c r="AB36" i="7"/>
  <c r="AE36" i="7"/>
  <c r="AG36" i="7"/>
  <c r="Y37" i="7" s="1"/>
  <c r="CD34" i="8"/>
  <c r="CA34" i="8"/>
  <c r="CF34" i="8"/>
  <c r="BM90" i="9"/>
  <c r="BH35" i="7"/>
  <c r="BZ91" i="8"/>
  <c r="AU33" i="8"/>
  <c r="BM92" i="7"/>
  <c r="Z90" i="9"/>
  <c r="BC36" i="7"/>
  <c r="AZ90" i="9"/>
  <c r="U34" i="9"/>
  <c r="CC34" i="9"/>
  <c r="AZ92" i="7"/>
  <c r="AP34" i="8"/>
  <c r="P36" i="7"/>
  <c r="BZ90" i="9"/>
  <c r="BZ92" i="7"/>
  <c r="AM92" i="7"/>
  <c r="BU35" i="7"/>
  <c r="BP36" i="7"/>
  <c r="AB34" i="8"/>
  <c r="AG34" i="8"/>
  <c r="Y35" i="8" s="1"/>
  <c r="AE34" i="8"/>
  <c r="CH35" i="7"/>
  <c r="AP36" i="7"/>
  <c r="BC34" i="9"/>
  <c r="U35" i="7"/>
  <c r="CC36" i="7"/>
  <c r="BM91" i="8"/>
  <c r="O34" i="8"/>
  <c r="R34" i="8"/>
  <c r="T34" i="8"/>
  <c r="L35" i="8" s="1"/>
  <c r="AU35" i="7"/>
  <c r="BQ34" i="8"/>
  <c r="BN34" i="8"/>
  <c r="BS34" i="8"/>
  <c r="AM90" i="8"/>
  <c r="BZ91" i="9" l="1"/>
  <c r="BM91" i="9"/>
  <c r="BM92" i="8"/>
  <c r="BZ93" i="7"/>
  <c r="AZ92" i="8"/>
  <c r="Q35" i="9"/>
  <c r="N35" i="9"/>
  <c r="S35" i="9"/>
  <c r="CD36" i="7"/>
  <c r="CA36" i="7"/>
  <c r="CF36" i="7"/>
  <c r="Z95" i="7"/>
  <c r="BD36" i="7"/>
  <c r="BA36" i="7"/>
  <c r="BF36" i="7"/>
  <c r="AZ91" i="9"/>
  <c r="AH34" i="8"/>
  <c r="BO34" i="8"/>
  <c r="BR34" i="8"/>
  <c r="BT34" i="8"/>
  <c r="BL35" i="8" s="1"/>
  <c r="AQ34" i="8"/>
  <c r="AN34" i="8"/>
  <c r="AS34" i="8"/>
  <c r="AM91" i="9"/>
  <c r="BQ36" i="7"/>
  <c r="BN36" i="7"/>
  <c r="BS36" i="7"/>
  <c r="Z91" i="9"/>
  <c r="BD34" i="9"/>
  <c r="BA34" i="9"/>
  <c r="BF34" i="9"/>
  <c r="AZ93" i="7"/>
  <c r="BB34" i="8"/>
  <c r="BE34" i="8"/>
  <c r="BG34" i="8"/>
  <c r="AY35" i="8" s="1"/>
  <c r="AM91" i="8"/>
  <c r="AC37" i="7"/>
  <c r="P35" i="8"/>
  <c r="AM93" i="7"/>
  <c r="AH36" i="7"/>
  <c r="AQ34" i="9"/>
  <c r="AN34" i="9"/>
  <c r="AS34" i="9"/>
  <c r="AD34" i="9"/>
  <c r="AA34" i="9"/>
  <c r="AF34" i="9"/>
  <c r="AC35" i="8"/>
  <c r="Q36" i="7"/>
  <c r="N36" i="7"/>
  <c r="S36" i="7"/>
  <c r="CB34" i="8"/>
  <c r="CE34" i="8"/>
  <c r="CG34" i="8"/>
  <c r="BY35" i="8" s="1"/>
  <c r="U34" i="8"/>
  <c r="CD34" i="9"/>
  <c r="CA34" i="9"/>
  <c r="CF34" i="9"/>
  <c r="Z93" i="8"/>
  <c r="BQ34" i="9"/>
  <c r="BN34" i="9"/>
  <c r="BS34" i="9"/>
  <c r="BM93" i="7"/>
  <c r="AQ36" i="7"/>
  <c r="AN36" i="7"/>
  <c r="AS36" i="7"/>
  <c r="BZ92" i="8"/>
  <c r="AZ94" i="7" l="1"/>
  <c r="BB34" i="9"/>
  <c r="BG34" i="9"/>
  <c r="AY35" i="9" s="1"/>
  <c r="BE34" i="9"/>
  <c r="Z96" i="7"/>
  <c r="BP35" i="8"/>
  <c r="BZ94" i="7"/>
  <c r="BZ93" i="8"/>
  <c r="BM94" i="7"/>
  <c r="BU34" i="8"/>
  <c r="CB36" i="7"/>
  <c r="CG36" i="7"/>
  <c r="BY37" i="7" s="1"/>
  <c r="CE36" i="7"/>
  <c r="BM93" i="8"/>
  <c r="CB34" i="9"/>
  <c r="CG34" i="9"/>
  <c r="BY35" i="9" s="1"/>
  <c r="CE34" i="9"/>
  <c r="AM94" i="7"/>
  <c r="BB36" i="7"/>
  <c r="BG36" i="7"/>
  <c r="AY37" i="7" s="1"/>
  <c r="BE36" i="7"/>
  <c r="Z92" i="9"/>
  <c r="AB34" i="9"/>
  <c r="AE34" i="9"/>
  <c r="AG34" i="9"/>
  <c r="Y35" i="9" s="1"/>
  <c r="BM92" i="9"/>
  <c r="AO36" i="7"/>
  <c r="AR36" i="7"/>
  <c r="AT36" i="7"/>
  <c r="AL37" i="7" s="1"/>
  <c r="Q35" i="8"/>
  <c r="N35" i="8"/>
  <c r="S35" i="8"/>
  <c r="CC35" i="8"/>
  <c r="AD37" i="7"/>
  <c r="AA37" i="7"/>
  <c r="AF37" i="7"/>
  <c r="AM92" i="8"/>
  <c r="BO36" i="7"/>
  <c r="BR36" i="7"/>
  <c r="BT36" i="7"/>
  <c r="BL37" i="7" s="1"/>
  <c r="O35" i="9"/>
  <c r="T35" i="9"/>
  <c r="L36" i="9" s="1"/>
  <c r="R35" i="9"/>
  <c r="BO34" i="9"/>
  <c r="BT34" i="9"/>
  <c r="BL35" i="9" s="1"/>
  <c r="BR34" i="9"/>
  <c r="BC35" i="8"/>
  <c r="O36" i="7"/>
  <c r="T36" i="7"/>
  <c r="L37" i="7" s="1"/>
  <c r="R36" i="7"/>
  <c r="BH34" i="8"/>
  <c r="AM92" i="9"/>
  <c r="AZ92" i="9"/>
  <c r="BZ92" i="9"/>
  <c r="AD35" i="8"/>
  <c r="AA35" i="8"/>
  <c r="AF35" i="8"/>
  <c r="AO34" i="8"/>
  <c r="AR34" i="8"/>
  <c r="AT34" i="8"/>
  <c r="AL35" i="8" s="1"/>
  <c r="AZ93" i="8"/>
  <c r="CH34" i="8"/>
  <c r="AO34" i="9"/>
  <c r="AR34" i="9"/>
  <c r="AT34" i="9"/>
  <c r="AL35" i="9" s="1"/>
  <c r="Z94" i="8"/>
  <c r="BU34" i="9" l="1"/>
  <c r="AM95" i="7"/>
  <c r="BM95" i="7"/>
  <c r="Z97" i="7"/>
  <c r="AZ94" i="8"/>
  <c r="BP35" i="9"/>
  <c r="AB37" i="7"/>
  <c r="AE37" i="7"/>
  <c r="AG37" i="7"/>
  <c r="Y38" i="7" s="1"/>
  <c r="BH34" i="9"/>
  <c r="BM94" i="8"/>
  <c r="BZ94" i="8"/>
  <c r="BC35" i="9"/>
  <c r="Z95" i="8"/>
  <c r="CD35" i="8"/>
  <c r="CA35" i="8"/>
  <c r="CF35" i="8"/>
  <c r="CC35" i="9"/>
  <c r="AP35" i="9"/>
  <c r="O35" i="8"/>
  <c r="T35" i="8"/>
  <c r="L36" i="8" s="1"/>
  <c r="R35" i="8"/>
  <c r="AZ95" i="7"/>
  <c r="AZ93" i="9"/>
  <c r="AP35" i="8"/>
  <c r="CH34" i="9"/>
  <c r="AC35" i="9"/>
  <c r="Z93" i="9"/>
  <c r="CH36" i="7"/>
  <c r="BZ95" i="7"/>
  <c r="AH34" i="9"/>
  <c r="CC37" i="7"/>
  <c r="AU34" i="8"/>
  <c r="AM93" i="9"/>
  <c r="U35" i="9"/>
  <c r="P36" i="9"/>
  <c r="U36" i="7"/>
  <c r="BU36" i="7"/>
  <c r="AB35" i="8"/>
  <c r="AE35" i="8"/>
  <c r="AG35" i="8"/>
  <c r="Y36" i="8" s="1"/>
  <c r="AU36" i="7"/>
  <c r="BH36" i="7"/>
  <c r="AU34" i="9"/>
  <c r="BP37" i="7"/>
  <c r="BC37" i="7"/>
  <c r="BQ35" i="8"/>
  <c r="BN35" i="8"/>
  <c r="BS35" i="8"/>
  <c r="P37" i="7"/>
  <c r="AP37" i="7"/>
  <c r="AM93" i="8"/>
  <c r="BZ93" i="9"/>
  <c r="BD35" i="8"/>
  <c r="BA35" i="8"/>
  <c r="BF35" i="8"/>
  <c r="BM93" i="9"/>
  <c r="AQ37" i="7" l="1"/>
  <c r="AN37" i="7"/>
  <c r="AS37" i="7"/>
  <c r="BQ37" i="7"/>
  <c r="BN37" i="7"/>
  <c r="BS37" i="7"/>
  <c r="CD37" i="7"/>
  <c r="CA37" i="7"/>
  <c r="CF37" i="7"/>
  <c r="AD35" i="9"/>
  <c r="AA35" i="9"/>
  <c r="AF35" i="9"/>
  <c r="BD35" i="9"/>
  <c r="BA35" i="9"/>
  <c r="BF35" i="9"/>
  <c r="BQ35" i="9"/>
  <c r="BN35" i="9"/>
  <c r="BS35" i="9"/>
  <c r="AZ95" i="8"/>
  <c r="BM94" i="9"/>
  <c r="Q36" i="9"/>
  <c r="N36" i="9"/>
  <c r="S36" i="9"/>
  <c r="AQ35" i="9"/>
  <c r="AN35" i="9"/>
  <c r="AS35" i="9"/>
  <c r="BM95" i="8"/>
  <c r="Z98" i="7"/>
  <c r="BZ95" i="8"/>
  <c r="AQ35" i="8"/>
  <c r="AN35" i="8"/>
  <c r="AS35" i="8"/>
  <c r="AZ94" i="9"/>
  <c r="CD35" i="9"/>
  <c r="CA35" i="9"/>
  <c r="CF35" i="9"/>
  <c r="BM96" i="7"/>
  <c r="BB35" i="8"/>
  <c r="BG35" i="8"/>
  <c r="AY36" i="8" s="1"/>
  <c r="BE35" i="8"/>
  <c r="AC36" i="8"/>
  <c r="AM96" i="7"/>
  <c r="AH35" i="8"/>
  <c r="CB35" i="8"/>
  <c r="CE35" i="8"/>
  <c r="CG35" i="8"/>
  <c r="BY36" i="8" s="1"/>
  <c r="AC38" i="7"/>
  <c r="BZ96" i="7"/>
  <c r="BZ94" i="9"/>
  <c r="BD37" i="7"/>
  <c r="BA37" i="7"/>
  <c r="BF37" i="7"/>
  <c r="AZ96" i="7"/>
  <c r="AH37" i="7"/>
  <c r="Q37" i="7"/>
  <c r="N37" i="7"/>
  <c r="S37" i="7"/>
  <c r="BO35" i="8"/>
  <c r="BR35" i="8"/>
  <c r="BT35" i="8"/>
  <c r="BL36" i="8" s="1"/>
  <c r="AM94" i="9"/>
  <c r="AM94" i="8"/>
  <c r="U35" i="8"/>
  <c r="Z96" i="8"/>
  <c r="Z94" i="9"/>
  <c r="P36" i="8"/>
  <c r="BU35" i="8" l="1"/>
  <c r="AB35" i="9"/>
  <c r="AE35" i="9"/>
  <c r="AG35" i="9"/>
  <c r="Y36" i="9" s="1"/>
  <c r="AD36" i="8"/>
  <c r="AA36" i="8"/>
  <c r="AF36" i="8"/>
  <c r="BM96" i="8"/>
  <c r="BZ95" i="9"/>
  <c r="CB37" i="7"/>
  <c r="CE37" i="7"/>
  <c r="CG37" i="7"/>
  <c r="BY38" i="7" s="1"/>
  <c r="BH35" i="8"/>
  <c r="BC36" i="8"/>
  <c r="AO35" i="9"/>
  <c r="AR35" i="9"/>
  <c r="AT35" i="9"/>
  <c r="AL36" i="9" s="1"/>
  <c r="Z95" i="9"/>
  <c r="Z99" i="7"/>
  <c r="O37" i="7"/>
  <c r="T37" i="7"/>
  <c r="L38" i="7" s="1"/>
  <c r="R37" i="7"/>
  <c r="AZ96" i="8"/>
  <c r="CC36" i="8"/>
  <c r="CH35" i="8"/>
  <c r="BO35" i="9"/>
  <c r="BT35" i="9"/>
  <c r="BL36" i="9" s="1"/>
  <c r="BR35" i="9"/>
  <c r="BO37" i="7"/>
  <c r="BR37" i="7"/>
  <c r="BT37" i="7"/>
  <c r="BL38" i="7" s="1"/>
  <c r="BZ97" i="7"/>
  <c r="Z97" i="8"/>
  <c r="AD38" i="7"/>
  <c r="AA38" i="7"/>
  <c r="AF38" i="7"/>
  <c r="AZ97" i="7"/>
  <c r="AM95" i="9"/>
  <c r="AO35" i="8"/>
  <c r="AR35" i="8"/>
  <c r="AT35" i="8"/>
  <c r="AL36" i="8" s="1"/>
  <c r="O36" i="9"/>
  <c r="R36" i="9"/>
  <c r="T36" i="9"/>
  <c r="L37" i="9" s="1"/>
  <c r="AM95" i="8"/>
  <c r="BM97" i="7"/>
  <c r="BB37" i="7"/>
  <c r="BG37" i="7"/>
  <c r="AY38" i="7" s="1"/>
  <c r="BE37" i="7"/>
  <c r="BB35" i="9"/>
  <c r="BE35" i="9"/>
  <c r="BG35" i="9"/>
  <c r="AY36" i="9" s="1"/>
  <c r="AO37" i="7"/>
  <c r="AR37" i="7"/>
  <c r="AT37" i="7"/>
  <c r="AL38" i="7" s="1"/>
  <c r="Q36" i="8"/>
  <c r="N36" i="8"/>
  <c r="S36" i="8"/>
  <c r="AZ95" i="9"/>
  <c r="BP36" i="8"/>
  <c r="AM97" i="7"/>
  <c r="CB35" i="9"/>
  <c r="CG35" i="9"/>
  <c r="BY36" i="9" s="1"/>
  <c r="CE35" i="9"/>
  <c r="BZ96" i="8"/>
  <c r="BM95" i="9"/>
  <c r="BM97" i="8" l="1"/>
  <c r="BP36" i="9"/>
  <c r="Z100" i="7"/>
  <c r="BM96" i="9"/>
  <c r="CD36" i="8"/>
  <c r="CA36" i="8"/>
  <c r="CF36" i="8"/>
  <c r="CC38" i="7"/>
  <c r="AP36" i="9"/>
  <c r="CH37" i="7"/>
  <c r="AC36" i="9"/>
  <c r="U36" i="9"/>
  <c r="AZ96" i="9"/>
  <c r="Z96" i="9"/>
  <c r="BZ97" i="8"/>
  <c r="CH35" i="9"/>
  <c r="CC36" i="9"/>
  <c r="AZ97" i="8"/>
  <c r="AU35" i="9"/>
  <c r="AH35" i="9"/>
  <c r="AP38" i="7"/>
  <c r="AM96" i="9"/>
  <c r="Z98" i="8"/>
  <c r="AZ98" i="7"/>
  <c r="AM98" i="7"/>
  <c r="AU37" i="7"/>
  <c r="AM96" i="8"/>
  <c r="BP38" i="7"/>
  <c r="U37" i="7"/>
  <c r="BD36" i="8"/>
  <c r="BA36" i="8"/>
  <c r="BF36" i="8"/>
  <c r="P38" i="7"/>
  <c r="BH37" i="7"/>
  <c r="AP36" i="8"/>
  <c r="BZ98" i="7"/>
  <c r="BU37" i="7"/>
  <c r="BQ36" i="8"/>
  <c r="BN36" i="8"/>
  <c r="BS36" i="8"/>
  <c r="BZ96" i="9"/>
  <c r="AB38" i="7"/>
  <c r="AE38" i="7"/>
  <c r="AG38" i="7"/>
  <c r="Y39" i="7" s="1"/>
  <c r="BC38" i="7"/>
  <c r="AU35" i="8"/>
  <c r="AB36" i="8"/>
  <c r="AE36" i="8"/>
  <c r="AG36" i="8"/>
  <c r="Y37" i="8" s="1"/>
  <c r="O36" i="8"/>
  <c r="T36" i="8"/>
  <c r="L37" i="8" s="1"/>
  <c r="R36" i="8"/>
  <c r="BM98" i="7"/>
  <c r="BC36" i="9"/>
  <c r="BH35" i="9"/>
  <c r="P37" i="9"/>
  <c r="BU35" i="9"/>
  <c r="CD36" i="9" l="1"/>
  <c r="CA36" i="9"/>
  <c r="CF36" i="9"/>
  <c r="BM97" i="9"/>
  <c r="BD38" i="7"/>
  <c r="BA38" i="7"/>
  <c r="BF38" i="7"/>
  <c r="Z99" i="8"/>
  <c r="BM99" i="7"/>
  <c r="AD36" i="9"/>
  <c r="AA36" i="9"/>
  <c r="AF36" i="9"/>
  <c r="P37" i="8"/>
  <c r="AH38" i="7"/>
  <c r="BZ98" i="8"/>
  <c r="AM97" i="8"/>
  <c r="AQ36" i="9"/>
  <c r="AN36" i="9"/>
  <c r="AS36" i="9"/>
  <c r="AQ38" i="7"/>
  <c r="AN38" i="7"/>
  <c r="AS38" i="7"/>
  <c r="AC37" i="8"/>
  <c r="Z97" i="9"/>
  <c r="Z101" i="7"/>
  <c r="BQ38" i="7"/>
  <c r="BN38" i="7"/>
  <c r="BS38" i="7"/>
  <c r="Q37" i="9"/>
  <c r="N37" i="9"/>
  <c r="S37" i="9"/>
  <c r="AH36" i="8"/>
  <c r="BZ97" i="9"/>
  <c r="BQ36" i="9"/>
  <c r="BN36" i="9"/>
  <c r="BS36" i="9"/>
  <c r="AM99" i="7"/>
  <c r="AZ97" i="9"/>
  <c r="CD38" i="7"/>
  <c r="CA38" i="7"/>
  <c r="CF38" i="7"/>
  <c r="BZ99" i="7"/>
  <c r="U36" i="8"/>
  <c r="AQ36" i="8"/>
  <c r="AN36" i="8"/>
  <c r="AS36" i="8"/>
  <c r="BD36" i="9"/>
  <c r="BA36" i="9"/>
  <c r="BF36" i="9"/>
  <c r="BO36" i="8"/>
  <c r="BT36" i="8"/>
  <c r="BL37" i="8" s="1"/>
  <c r="BR36" i="8"/>
  <c r="BM98" i="8"/>
  <c r="AM97" i="9"/>
  <c r="AC39" i="7"/>
  <c r="Q38" i="7"/>
  <c r="N38" i="7"/>
  <c r="S38" i="7"/>
  <c r="BB36" i="8"/>
  <c r="BG36" i="8"/>
  <c r="AY37" i="8" s="1"/>
  <c r="BE36" i="8"/>
  <c r="AZ99" i="7"/>
  <c r="AZ98" i="8"/>
  <c r="CB36" i="8"/>
  <c r="CG36" i="8"/>
  <c r="BY37" i="8" s="1"/>
  <c r="CE36" i="8"/>
  <c r="BP37" i="8" l="1"/>
  <c r="BZ99" i="8"/>
  <c r="BM100" i="7"/>
  <c r="O38" i="7"/>
  <c r="T38" i="7"/>
  <c r="L39" i="7" s="1"/>
  <c r="R38" i="7"/>
  <c r="BZ98" i="9"/>
  <c r="Z98" i="9"/>
  <c r="CB38" i="7"/>
  <c r="CG38" i="7"/>
  <c r="BY39" i="7" s="1"/>
  <c r="CE38" i="7"/>
  <c r="AD39" i="7"/>
  <c r="AA39" i="7"/>
  <c r="AF39" i="7"/>
  <c r="Q37" i="8"/>
  <c r="N37" i="8"/>
  <c r="S37" i="8"/>
  <c r="AZ100" i="7"/>
  <c r="AM98" i="9"/>
  <c r="BB36" i="9"/>
  <c r="BG36" i="9"/>
  <c r="AY37" i="9" s="1"/>
  <c r="BE36" i="9"/>
  <c r="AZ98" i="9"/>
  <c r="O37" i="9"/>
  <c r="T37" i="9"/>
  <c r="L38" i="9" s="1"/>
  <c r="R37" i="9"/>
  <c r="AO38" i="7"/>
  <c r="AR38" i="7"/>
  <c r="AT38" i="7"/>
  <c r="AL39" i="7" s="1"/>
  <c r="BB38" i="7"/>
  <c r="BE38" i="7"/>
  <c r="BG38" i="7"/>
  <c r="AY39" i="7" s="1"/>
  <c r="Z100" i="8"/>
  <c r="BM98" i="9"/>
  <c r="BC37" i="8"/>
  <c r="AO36" i="8"/>
  <c r="AR36" i="8"/>
  <c r="AT36" i="8"/>
  <c r="AL37" i="8" s="1"/>
  <c r="BO38" i="7"/>
  <c r="BT38" i="7"/>
  <c r="BL39" i="7" s="1"/>
  <c r="BR38" i="7"/>
  <c r="AO36" i="9"/>
  <c r="AT36" i="9"/>
  <c r="AL37" i="9" s="1"/>
  <c r="AR36" i="9"/>
  <c r="AZ99" i="8"/>
  <c r="AD37" i="8"/>
  <c r="AA37" i="8"/>
  <c r="AF37" i="8"/>
  <c r="BM99" i="8"/>
  <c r="AM100" i="7"/>
  <c r="BO36" i="9"/>
  <c r="BT36" i="9"/>
  <c r="BL37" i="9" s="1"/>
  <c r="BR36" i="9"/>
  <c r="AB36" i="9"/>
  <c r="AE36" i="9"/>
  <c r="AG36" i="9"/>
  <c r="Y37" i="9" s="1"/>
  <c r="CB36" i="9"/>
  <c r="CE36" i="9"/>
  <c r="CG36" i="9"/>
  <c r="BY37" i="9" s="1"/>
  <c r="CC37" i="8"/>
  <c r="BZ100" i="7"/>
  <c r="BH36" i="8"/>
  <c r="CH36" i="8"/>
  <c r="BU36" i="8"/>
  <c r="Z102" i="7"/>
  <c r="AM98" i="8"/>
  <c r="BU36" i="9" l="1"/>
  <c r="BM100" i="8"/>
  <c r="P38" i="9"/>
  <c r="Z99" i="9"/>
  <c r="BZ101" i="7"/>
  <c r="BP37" i="9"/>
  <c r="AP37" i="8"/>
  <c r="O37" i="8"/>
  <c r="R37" i="8"/>
  <c r="T37" i="8"/>
  <c r="L38" i="8" s="1"/>
  <c r="AU36" i="8"/>
  <c r="Z103" i="7"/>
  <c r="Z101" i="8"/>
  <c r="BH36" i="9"/>
  <c r="P39" i="7"/>
  <c r="BC37" i="9"/>
  <c r="AM99" i="8"/>
  <c r="AB37" i="8"/>
  <c r="AG37" i="8"/>
  <c r="Y38" i="8" s="1"/>
  <c r="AE37" i="8"/>
  <c r="U38" i="7"/>
  <c r="CD37" i="8"/>
  <c r="CA37" i="8"/>
  <c r="CF37" i="8"/>
  <c r="AM101" i="7"/>
  <c r="AZ100" i="8"/>
  <c r="BD37" i="8"/>
  <c r="BA37" i="8"/>
  <c r="BF37" i="8"/>
  <c r="BH38" i="7"/>
  <c r="AB39" i="7"/>
  <c r="AE39" i="7"/>
  <c r="AG39" i="7"/>
  <c r="Y40" i="7" s="1"/>
  <c r="BM101" i="7"/>
  <c r="AM99" i="9"/>
  <c r="AZ99" i="9"/>
  <c r="BC39" i="7"/>
  <c r="CH36" i="9"/>
  <c r="AU36" i="9"/>
  <c r="AP37" i="9"/>
  <c r="AP39" i="7"/>
  <c r="CH38" i="7"/>
  <c r="BZ100" i="8"/>
  <c r="CC37" i="9"/>
  <c r="AC37" i="9"/>
  <c r="AU38" i="7"/>
  <c r="AZ101" i="7"/>
  <c r="CC39" i="7"/>
  <c r="BZ99" i="9"/>
  <c r="BM99" i="9"/>
  <c r="AH36" i="9"/>
  <c r="BU38" i="7"/>
  <c r="BP39" i="7"/>
  <c r="U37" i="9"/>
  <c r="BQ37" i="8"/>
  <c r="BN37" i="8"/>
  <c r="BS37" i="8"/>
  <c r="AQ37" i="9" l="1"/>
  <c r="AN37" i="9"/>
  <c r="AS37" i="9"/>
  <c r="BM102" i="7"/>
  <c r="AM102" i="7"/>
  <c r="AM100" i="8"/>
  <c r="BZ102" i="7"/>
  <c r="Z100" i="9"/>
  <c r="AC40" i="7"/>
  <c r="AH39" i="7"/>
  <c r="Q39" i="7"/>
  <c r="N39" i="7"/>
  <c r="S39" i="7"/>
  <c r="Z104" i="7"/>
  <c r="P38" i="8"/>
  <c r="Q38" i="9"/>
  <c r="N38" i="9"/>
  <c r="S38" i="9"/>
  <c r="BD39" i="7"/>
  <c r="BA39" i="7"/>
  <c r="BF39" i="7"/>
  <c r="CD39" i="7"/>
  <c r="CA39" i="7"/>
  <c r="CF39" i="7"/>
  <c r="AH37" i="8"/>
  <c r="BM101" i="8"/>
  <c r="AQ39" i="7"/>
  <c r="AN39" i="7"/>
  <c r="AS39" i="7"/>
  <c r="BM100" i="9"/>
  <c r="BZ101" i="8"/>
  <c r="BB37" i="8"/>
  <c r="BE37" i="8"/>
  <c r="BG37" i="8"/>
  <c r="AY38" i="8" s="1"/>
  <c r="AC38" i="8"/>
  <c r="AQ37" i="8"/>
  <c r="AN37" i="8"/>
  <c r="AS37" i="8"/>
  <c r="AD37" i="9"/>
  <c r="AA37" i="9"/>
  <c r="AF37" i="9"/>
  <c r="CB37" i="8"/>
  <c r="CE37" i="8"/>
  <c r="CG37" i="8"/>
  <c r="BY38" i="8" s="1"/>
  <c r="BD37" i="9"/>
  <c r="BA37" i="9"/>
  <c r="BF37" i="9"/>
  <c r="BZ100" i="9"/>
  <c r="U37" i="8"/>
  <c r="AZ102" i="7"/>
  <c r="Z102" i="8"/>
  <c r="BO37" i="8"/>
  <c r="BT37" i="8"/>
  <c r="BL38" i="8" s="1"/>
  <c r="BR37" i="8"/>
  <c r="CD37" i="9"/>
  <c r="CA37" i="9"/>
  <c r="CF37" i="9"/>
  <c r="BQ39" i="7"/>
  <c r="BN39" i="7"/>
  <c r="BS39" i="7"/>
  <c r="AZ100" i="9"/>
  <c r="AM100" i="9"/>
  <c r="AZ101" i="8"/>
  <c r="BQ37" i="9"/>
  <c r="BN37" i="9"/>
  <c r="BS37" i="9"/>
  <c r="BZ101" i="9" l="1"/>
  <c r="BM103" i="7"/>
  <c r="BO37" i="9"/>
  <c r="BR37" i="9"/>
  <c r="BT37" i="9"/>
  <c r="BL38" i="9" s="1"/>
  <c r="AO37" i="8"/>
  <c r="AR37" i="8"/>
  <c r="AT37" i="8"/>
  <c r="AL38" i="8" s="1"/>
  <c r="BB39" i="7"/>
  <c r="BE39" i="7"/>
  <c r="BG39" i="7"/>
  <c r="AY40" i="7" s="1"/>
  <c r="O38" i="9"/>
  <c r="R38" i="9"/>
  <c r="T38" i="9"/>
  <c r="L39" i="9" s="1"/>
  <c r="AO37" i="9"/>
  <c r="AR37" i="9"/>
  <c r="AT37" i="9"/>
  <c r="AL38" i="9" s="1"/>
  <c r="BC38" i="8"/>
  <c r="Q38" i="8"/>
  <c r="N38" i="8"/>
  <c r="S38" i="8"/>
  <c r="Z101" i="9"/>
  <c r="CB37" i="9"/>
  <c r="CE37" i="9"/>
  <c r="CG37" i="9"/>
  <c r="BY38" i="9" s="1"/>
  <c r="CH37" i="8"/>
  <c r="BH37" i="8"/>
  <c r="BZ103" i="7"/>
  <c r="AZ102" i="8"/>
  <c r="BB37" i="9"/>
  <c r="BE37" i="9"/>
  <c r="BG37" i="9"/>
  <c r="AY38" i="9" s="1"/>
  <c r="CC38" i="8"/>
  <c r="Z103" i="8"/>
  <c r="AO39" i="7"/>
  <c r="AT39" i="7"/>
  <c r="AL40" i="7" s="1"/>
  <c r="AR39" i="7"/>
  <c r="AD40" i="7"/>
  <c r="AA40" i="7"/>
  <c r="AF40" i="7"/>
  <c r="BU37" i="8"/>
  <c r="BP38" i="8"/>
  <c r="AD38" i="8"/>
  <c r="AA38" i="8"/>
  <c r="AF38" i="8"/>
  <c r="AZ103" i="7"/>
  <c r="BZ102" i="8"/>
  <c r="AM101" i="8"/>
  <c r="BM102" i="8"/>
  <c r="AM101" i="9"/>
  <c r="AZ101" i="9"/>
  <c r="CB39" i="7"/>
  <c r="CE39" i="7"/>
  <c r="CG39" i="7"/>
  <c r="BY40" i="7" s="1"/>
  <c r="Z105" i="7"/>
  <c r="BO39" i="7"/>
  <c r="BT39" i="7"/>
  <c r="BL40" i="7" s="1"/>
  <c r="BR39" i="7"/>
  <c r="AB37" i="9"/>
  <c r="AG37" i="9"/>
  <c r="Y38" i="9" s="1"/>
  <c r="AE37" i="9"/>
  <c r="BM101" i="9"/>
  <c r="O39" i="7"/>
  <c r="T39" i="7"/>
  <c r="L40" i="7" s="1"/>
  <c r="R39" i="7"/>
  <c r="AM103" i="7"/>
  <c r="AP40" i="7" l="1"/>
  <c r="BU39" i="7"/>
  <c r="AM102" i="9"/>
  <c r="AU39" i="7"/>
  <c r="BH37" i="9"/>
  <c r="BD38" i="8"/>
  <c r="BA38" i="8"/>
  <c r="BF38" i="8"/>
  <c r="AP38" i="8"/>
  <c r="AP38" i="9"/>
  <c r="AU37" i="8"/>
  <c r="P39" i="9"/>
  <c r="BU37" i="9"/>
  <c r="BM103" i="8"/>
  <c r="P40" i="7"/>
  <c r="BQ38" i="8"/>
  <c r="BN38" i="8"/>
  <c r="BS38" i="8"/>
  <c r="U38" i="9"/>
  <c r="BM104" i="7"/>
  <c r="AM104" i="7"/>
  <c r="BP40" i="7"/>
  <c r="CC38" i="9"/>
  <c r="U39" i="7"/>
  <c r="AB38" i="8"/>
  <c r="AG38" i="8"/>
  <c r="Y39" i="8" s="1"/>
  <c r="AE38" i="8"/>
  <c r="Z104" i="8"/>
  <c r="Z102" i="9"/>
  <c r="CC40" i="7"/>
  <c r="AM102" i="8"/>
  <c r="BZ104" i="7"/>
  <c r="BC40" i="7"/>
  <c r="AZ103" i="8"/>
  <c r="CH37" i="9"/>
  <c r="CH39" i="7"/>
  <c r="O38" i="8"/>
  <c r="R38" i="8"/>
  <c r="T38" i="8"/>
  <c r="L39" i="8" s="1"/>
  <c r="BH39" i="7"/>
  <c r="Z106" i="7"/>
  <c r="BM102" i="9"/>
  <c r="AH37" i="9"/>
  <c r="AC38" i="9"/>
  <c r="AZ102" i="9"/>
  <c r="AB40" i="7"/>
  <c r="AE40" i="7"/>
  <c r="AG40" i="7"/>
  <c r="Y41" i="7" s="1"/>
  <c r="BZ102" i="9"/>
  <c r="AZ104" i="7"/>
  <c r="AU37" i="9"/>
  <c r="BP38" i="9"/>
  <c r="CD38" i="8"/>
  <c r="CA38" i="8"/>
  <c r="CF38" i="8"/>
  <c r="BZ103" i="8"/>
  <c r="BC38" i="9"/>
  <c r="AD38" i="9" l="1"/>
  <c r="AA38" i="9"/>
  <c r="AF38" i="9"/>
  <c r="BB38" i="8"/>
  <c r="BG38" i="8"/>
  <c r="AY39" i="8" s="1"/>
  <c r="BE38" i="8"/>
  <c r="AZ105" i="7"/>
  <c r="BM103" i="9"/>
  <c r="BQ40" i="7"/>
  <c r="BN40" i="7"/>
  <c r="BS40" i="7"/>
  <c r="AZ104" i="8"/>
  <c r="Z103" i="9"/>
  <c r="AM105" i="7"/>
  <c r="CD40" i="7"/>
  <c r="CA40" i="7"/>
  <c r="CF40" i="7"/>
  <c r="Z105" i="8"/>
  <c r="AM103" i="9"/>
  <c r="BZ103" i="9"/>
  <c r="CB38" i="8"/>
  <c r="CG38" i="8"/>
  <c r="BY39" i="8" s="1"/>
  <c r="CE38" i="8"/>
  <c r="BD40" i="7"/>
  <c r="BA40" i="7"/>
  <c r="BF40" i="7"/>
  <c r="BM105" i="7"/>
  <c r="BO38" i="8"/>
  <c r="BR38" i="8"/>
  <c r="BT38" i="8"/>
  <c r="BL39" i="8" s="1"/>
  <c r="Q39" i="9"/>
  <c r="N39" i="9"/>
  <c r="S39" i="9"/>
  <c r="AQ38" i="9"/>
  <c r="AN38" i="9"/>
  <c r="AS38" i="9"/>
  <c r="BD38" i="9"/>
  <c r="BA38" i="9"/>
  <c r="BF38" i="9"/>
  <c r="AM103" i="8"/>
  <c r="CD38" i="9"/>
  <c r="CA38" i="9"/>
  <c r="CF38" i="9"/>
  <c r="BZ104" i="8"/>
  <c r="AC41" i="7"/>
  <c r="AH40" i="7"/>
  <c r="AC39" i="8"/>
  <c r="BZ105" i="7"/>
  <c r="Q40" i="7"/>
  <c r="N40" i="7"/>
  <c r="S40" i="7"/>
  <c r="AQ38" i="8"/>
  <c r="AN38" i="8"/>
  <c r="AS38" i="8"/>
  <c r="AQ40" i="7"/>
  <c r="AN40" i="7"/>
  <c r="AS40" i="7"/>
  <c r="Z107" i="7"/>
  <c r="AH38" i="8"/>
  <c r="BQ38" i="9"/>
  <c r="BN38" i="9"/>
  <c r="BS38" i="9"/>
  <c r="AZ103" i="9"/>
  <c r="P39" i="8"/>
  <c r="U38" i="8"/>
  <c r="BM104" i="8"/>
  <c r="BU38" i="8" l="1"/>
  <c r="Q39" i="8"/>
  <c r="N39" i="8"/>
  <c r="S39" i="8"/>
  <c r="AO40" i="7"/>
  <c r="AT40" i="7"/>
  <c r="AL41" i="7" s="1"/>
  <c r="AR40" i="7"/>
  <c r="BB38" i="9"/>
  <c r="BG38" i="9"/>
  <c r="AY39" i="9" s="1"/>
  <c r="BE38" i="9"/>
  <c r="BZ106" i="7"/>
  <c r="Z106" i="8"/>
  <c r="AZ105" i="8"/>
  <c r="BB40" i="7"/>
  <c r="BE40" i="7"/>
  <c r="BG40" i="7"/>
  <c r="AY41" i="7" s="1"/>
  <c r="BH38" i="8"/>
  <c r="Z108" i="7"/>
  <c r="AM104" i="8"/>
  <c r="AM104" i="9"/>
  <c r="Z104" i="9"/>
  <c r="AO38" i="8"/>
  <c r="AT38" i="8"/>
  <c r="AL39" i="8" s="1"/>
  <c r="AR38" i="8"/>
  <c r="AO38" i="9"/>
  <c r="AT38" i="9"/>
  <c r="AL39" i="9" s="1"/>
  <c r="AR38" i="9"/>
  <c r="BC39" i="8"/>
  <c r="BM105" i="8"/>
  <c r="BP39" i="8"/>
  <c r="AZ106" i="7"/>
  <c r="CH38" i="8"/>
  <c r="AD39" i="8"/>
  <c r="AA39" i="8"/>
  <c r="AF39" i="8"/>
  <c r="AZ104" i="9"/>
  <c r="CC39" i="8"/>
  <c r="CB40" i="7"/>
  <c r="CG40" i="7"/>
  <c r="BY41" i="7" s="1"/>
  <c r="CE40" i="7"/>
  <c r="BO40" i="7"/>
  <c r="BT40" i="7"/>
  <c r="BL41" i="7" s="1"/>
  <c r="BR40" i="7"/>
  <c r="BO38" i="9"/>
  <c r="BT38" i="9"/>
  <c r="BL39" i="9" s="1"/>
  <c r="BR38" i="9"/>
  <c r="O40" i="7"/>
  <c r="T40" i="7"/>
  <c r="L41" i="7" s="1"/>
  <c r="R40" i="7"/>
  <c r="O39" i="9"/>
  <c r="R39" i="9"/>
  <c r="T39" i="9"/>
  <c r="L40" i="9" s="1"/>
  <c r="AB38" i="9"/>
  <c r="AG38" i="9"/>
  <c r="Y39" i="9" s="1"/>
  <c r="AE38" i="9"/>
  <c r="BM106" i="7"/>
  <c r="AD41" i="7"/>
  <c r="AA41" i="7"/>
  <c r="AF41" i="7"/>
  <c r="BZ105" i="8"/>
  <c r="CB38" i="9"/>
  <c r="CG38" i="9"/>
  <c r="BY39" i="9" s="1"/>
  <c r="CE38" i="9"/>
  <c r="BZ104" i="9"/>
  <c r="AM106" i="7"/>
  <c r="BM104" i="9"/>
  <c r="AZ106" i="8" l="1"/>
  <c r="BM105" i="9"/>
  <c r="CH40" i="7"/>
  <c r="BD39" i="8"/>
  <c r="BA39" i="8"/>
  <c r="BF39" i="8"/>
  <c r="BH38" i="9"/>
  <c r="AP39" i="9"/>
  <c r="P41" i="7"/>
  <c r="Z107" i="8"/>
  <c r="AU40" i="7"/>
  <c r="BZ105" i="9"/>
  <c r="AB41" i="7"/>
  <c r="AG41" i="7"/>
  <c r="Y42" i="7" s="1"/>
  <c r="AE41" i="7"/>
  <c r="AU38" i="8"/>
  <c r="AP41" i="7"/>
  <c r="BU38" i="9"/>
  <c r="AP39" i="8"/>
  <c r="AM107" i="7"/>
  <c r="Z109" i="7"/>
  <c r="CD39" i="8"/>
  <c r="CA39" i="8"/>
  <c r="CF39" i="8"/>
  <c r="BM107" i="7"/>
  <c r="BP39" i="9"/>
  <c r="AZ105" i="9"/>
  <c r="AZ107" i="7"/>
  <c r="AM105" i="8"/>
  <c r="BC39" i="9"/>
  <c r="CH38" i="9"/>
  <c r="CC39" i="9"/>
  <c r="BZ107" i="7"/>
  <c r="O39" i="8"/>
  <c r="T39" i="8"/>
  <c r="L40" i="8" s="1"/>
  <c r="R39" i="8"/>
  <c r="U39" i="9"/>
  <c r="AU38" i="9"/>
  <c r="BQ39" i="8"/>
  <c r="BN39" i="8"/>
  <c r="BS39" i="8"/>
  <c r="BC41" i="7"/>
  <c r="BZ106" i="8"/>
  <c r="P40" i="9"/>
  <c r="CC41" i="7"/>
  <c r="U40" i="7"/>
  <c r="AH38" i="9"/>
  <c r="AC39" i="9"/>
  <c r="BU40" i="7"/>
  <c r="BM106" i="8"/>
  <c r="Z105" i="9"/>
  <c r="BH40" i="7"/>
  <c r="BP41" i="7"/>
  <c r="AB39" i="8"/>
  <c r="AE39" i="8"/>
  <c r="AG39" i="8"/>
  <c r="Y40" i="8" s="1"/>
  <c r="AM105" i="9"/>
  <c r="CD39" i="9" l="1"/>
  <c r="CA39" i="9"/>
  <c r="CF39" i="9"/>
  <c r="AH41" i="7"/>
  <c r="AQ39" i="9"/>
  <c r="AN39" i="9"/>
  <c r="AS39" i="9"/>
  <c r="BO39" i="8"/>
  <c r="BR39" i="8"/>
  <c r="BT39" i="8"/>
  <c r="BL40" i="8" s="1"/>
  <c r="BQ39" i="9"/>
  <c r="BN39" i="9"/>
  <c r="BS39" i="9"/>
  <c r="AC42" i="7"/>
  <c r="BM108" i="7"/>
  <c r="AQ39" i="8"/>
  <c r="AN39" i="8"/>
  <c r="AS39" i="8"/>
  <c r="BB39" i="8"/>
  <c r="BG39" i="8"/>
  <c r="AY40" i="8" s="1"/>
  <c r="BE39" i="8"/>
  <c r="CB39" i="8"/>
  <c r="CE39" i="8"/>
  <c r="CG39" i="8"/>
  <c r="BY40" i="8" s="1"/>
  <c r="U39" i="8"/>
  <c r="Z108" i="8"/>
  <c r="BZ106" i="9"/>
  <c r="AM106" i="9"/>
  <c r="Z106" i="9"/>
  <c r="BD39" i="9"/>
  <c r="BA39" i="9"/>
  <c r="BF39" i="9"/>
  <c r="AC40" i="8"/>
  <c r="AQ41" i="7"/>
  <c r="AN41" i="7"/>
  <c r="AS41" i="7"/>
  <c r="BM106" i="9"/>
  <c r="BM107" i="8"/>
  <c r="AH39" i="8"/>
  <c r="Z110" i="7"/>
  <c r="CD41" i="7"/>
  <c r="CA41" i="7"/>
  <c r="CF41" i="7"/>
  <c r="Q40" i="9"/>
  <c r="N40" i="9"/>
  <c r="S40" i="9"/>
  <c r="AM106" i="8"/>
  <c r="BZ107" i="8"/>
  <c r="P40" i="8"/>
  <c r="BQ41" i="7"/>
  <c r="BN41" i="7"/>
  <c r="BS41" i="7"/>
  <c r="AD39" i="9"/>
  <c r="AA39" i="9"/>
  <c r="AF39" i="9"/>
  <c r="BD41" i="7"/>
  <c r="BA41" i="7"/>
  <c r="BF41" i="7"/>
  <c r="BZ108" i="7"/>
  <c r="AZ108" i="7"/>
  <c r="AM108" i="7"/>
  <c r="Q41" i="7"/>
  <c r="N41" i="7"/>
  <c r="S41" i="7"/>
  <c r="AZ107" i="8"/>
  <c r="AZ106" i="9"/>
  <c r="AM107" i="8" l="1"/>
  <c r="BB39" i="9"/>
  <c r="BG39" i="9"/>
  <c r="AY40" i="9" s="1"/>
  <c r="BE39" i="9"/>
  <c r="CC40" i="8"/>
  <c r="AD42" i="7"/>
  <c r="AA42" i="7"/>
  <c r="AF42" i="7"/>
  <c r="AO39" i="9"/>
  <c r="AT39" i="9"/>
  <c r="AL40" i="9" s="1"/>
  <c r="AR39" i="9"/>
  <c r="BM108" i="8"/>
  <c r="CH39" i="8"/>
  <c r="AZ108" i="8"/>
  <c r="BH39" i="8"/>
  <c r="BC40" i="8"/>
  <c r="BM107" i="9"/>
  <c r="BZ107" i="9"/>
  <c r="BO39" i="9"/>
  <c r="BR39" i="9"/>
  <c r="BT39" i="9"/>
  <c r="BL40" i="9" s="1"/>
  <c r="CB39" i="9"/>
  <c r="CG39" i="9"/>
  <c r="BY40" i="9" s="1"/>
  <c r="CE39" i="9"/>
  <c r="AB39" i="9"/>
  <c r="AG39" i="9"/>
  <c r="Y40" i="9" s="1"/>
  <c r="AE39" i="9"/>
  <c r="O40" i="9"/>
  <c r="R40" i="9"/>
  <c r="T40" i="9"/>
  <c r="L41" i="9" s="1"/>
  <c r="AM107" i="9"/>
  <c r="BB41" i="7"/>
  <c r="BG41" i="7"/>
  <c r="AY42" i="7" s="1"/>
  <c r="BE41" i="7"/>
  <c r="AO41" i="7"/>
  <c r="AT41" i="7"/>
  <c r="AL42" i="7" s="1"/>
  <c r="AR41" i="7"/>
  <c r="AO39" i="8"/>
  <c r="AR39" i="8"/>
  <c r="AT39" i="8"/>
  <c r="AL40" i="8" s="1"/>
  <c r="BP40" i="8"/>
  <c r="AZ109" i="7"/>
  <c r="Q40" i="8"/>
  <c r="N40" i="8"/>
  <c r="S40" i="8"/>
  <c r="Z111" i="7"/>
  <c r="Z109" i="8"/>
  <c r="BU39" i="8"/>
  <c r="Z107" i="9"/>
  <c r="AM109" i="7"/>
  <c r="BO41" i="7"/>
  <c r="BT41" i="7"/>
  <c r="BL42" i="7" s="1"/>
  <c r="BR41" i="7"/>
  <c r="CB41" i="7"/>
  <c r="CG41" i="7"/>
  <c r="BY42" i="7" s="1"/>
  <c r="CE41" i="7"/>
  <c r="BZ109" i="7"/>
  <c r="AD40" i="8"/>
  <c r="AA40" i="8"/>
  <c r="AF40" i="8"/>
  <c r="O41" i="7"/>
  <c r="T41" i="7"/>
  <c r="L42" i="7" s="1"/>
  <c r="R41" i="7"/>
  <c r="AZ107" i="9"/>
  <c r="BZ108" i="8"/>
  <c r="BM109" i="7"/>
  <c r="BP42" i="7" l="1"/>
  <c r="Z110" i="8"/>
  <c r="U40" i="9"/>
  <c r="BM108" i="9"/>
  <c r="AZ109" i="8"/>
  <c r="CD40" i="8"/>
  <c r="CA40" i="8"/>
  <c r="CF40" i="8"/>
  <c r="AP42" i="7"/>
  <c r="O40" i="8"/>
  <c r="R40" i="8"/>
  <c r="T40" i="8"/>
  <c r="L41" i="8" s="1"/>
  <c r="BH41" i="7"/>
  <c r="AM110" i="7"/>
  <c r="AZ110" i="7"/>
  <c r="BC42" i="7"/>
  <c r="BH39" i="9"/>
  <c r="BC40" i="9"/>
  <c r="AU41" i="7"/>
  <c r="BZ108" i="9"/>
  <c r="Z112" i="7"/>
  <c r="AB42" i="7"/>
  <c r="AE42" i="7"/>
  <c r="AG42" i="7"/>
  <c r="Y43" i="7" s="1"/>
  <c r="BM109" i="8"/>
  <c r="AC40" i="9"/>
  <c r="BZ109" i="8"/>
  <c r="Z108" i="9"/>
  <c r="CH39" i="9"/>
  <c r="CC42" i="7"/>
  <c r="AM108" i="9"/>
  <c r="AH39" i="9"/>
  <c r="BM110" i="7"/>
  <c r="AB40" i="8"/>
  <c r="AG40" i="8"/>
  <c r="Y41" i="8" s="1"/>
  <c r="AE40" i="8"/>
  <c r="AZ108" i="9"/>
  <c r="BZ110" i="7"/>
  <c r="CH41" i="7"/>
  <c r="BQ40" i="8"/>
  <c r="BN40" i="8"/>
  <c r="BS40" i="8"/>
  <c r="CC40" i="9"/>
  <c r="U41" i="7"/>
  <c r="BP40" i="9"/>
  <c r="BD40" i="8"/>
  <c r="BA40" i="8"/>
  <c r="BF40" i="8"/>
  <c r="AU39" i="9"/>
  <c r="P42" i="7"/>
  <c r="AP40" i="8"/>
  <c r="BU41" i="7"/>
  <c r="AU39" i="8"/>
  <c r="P41" i="9"/>
  <c r="BU39" i="9"/>
  <c r="AP40" i="9"/>
  <c r="AM108" i="8"/>
  <c r="BD42" i="7" l="1"/>
  <c r="BA42" i="7"/>
  <c r="BF42" i="7"/>
  <c r="CD40" i="9"/>
  <c r="CA40" i="9"/>
  <c r="CF40" i="9"/>
  <c r="AZ109" i="9"/>
  <c r="U40" i="8"/>
  <c r="AC43" i="7"/>
  <c r="AH40" i="8"/>
  <c r="AM109" i="8"/>
  <c r="Q42" i="7"/>
  <c r="N42" i="7"/>
  <c r="S42" i="7"/>
  <c r="Z113" i="7"/>
  <c r="AZ111" i="7"/>
  <c r="BO40" i="8"/>
  <c r="BT40" i="8"/>
  <c r="BL41" i="8" s="1"/>
  <c r="BR40" i="8"/>
  <c r="BM111" i="7"/>
  <c r="Z109" i="9"/>
  <c r="BZ109" i="9"/>
  <c r="CB40" i="8"/>
  <c r="CE40" i="8"/>
  <c r="CG40" i="8"/>
  <c r="BY41" i="8" s="1"/>
  <c r="AQ40" i="9"/>
  <c r="AN40" i="9"/>
  <c r="AS40" i="9"/>
  <c r="AM111" i="7"/>
  <c r="Z111" i="8"/>
  <c r="CD42" i="7"/>
  <c r="CA42" i="7"/>
  <c r="CF42" i="7"/>
  <c r="AQ40" i="8"/>
  <c r="AN40" i="8"/>
  <c r="AS40" i="8"/>
  <c r="AQ42" i="7"/>
  <c r="AN42" i="7"/>
  <c r="AS42" i="7"/>
  <c r="AZ110" i="8"/>
  <c r="BZ110" i="8"/>
  <c r="BB40" i="8"/>
  <c r="BG40" i="8"/>
  <c r="AY41" i="8" s="1"/>
  <c r="BE40" i="8"/>
  <c r="BQ42" i="7"/>
  <c r="BN42" i="7"/>
  <c r="BS42" i="7"/>
  <c r="AH42" i="7"/>
  <c r="AC41" i="8"/>
  <c r="Q41" i="9"/>
  <c r="N41" i="9"/>
  <c r="S41" i="9"/>
  <c r="BZ111" i="7"/>
  <c r="AD40" i="9"/>
  <c r="AA40" i="9"/>
  <c r="AF40" i="9"/>
  <c r="BM109" i="9"/>
  <c r="BQ40" i="9"/>
  <c r="BN40" i="9"/>
  <c r="BS40" i="9"/>
  <c r="AM109" i="9"/>
  <c r="BM110" i="8"/>
  <c r="BD40" i="9"/>
  <c r="BA40" i="9"/>
  <c r="BF40" i="9"/>
  <c r="P41" i="8"/>
  <c r="AD43" i="7" l="1"/>
  <c r="AA43" i="7"/>
  <c r="AF43" i="7"/>
  <c r="AM112" i="7"/>
  <c r="BM112" i="7"/>
  <c r="AZ110" i="9"/>
  <c r="BO42" i="7"/>
  <c r="BT42" i="7"/>
  <c r="BL43" i="7" s="1"/>
  <c r="BR42" i="7"/>
  <c r="AO40" i="9"/>
  <c r="AR40" i="9"/>
  <c r="AT40" i="9"/>
  <c r="AL41" i="9" s="1"/>
  <c r="BP41" i="8"/>
  <c r="AM110" i="8"/>
  <c r="Z110" i="9"/>
  <c r="BB40" i="9"/>
  <c r="BG40" i="9"/>
  <c r="AY41" i="9" s="1"/>
  <c r="BE40" i="9"/>
  <c r="AM110" i="9"/>
  <c r="BZ112" i="7"/>
  <c r="BH40" i="8"/>
  <c r="AO40" i="8"/>
  <c r="AR40" i="8"/>
  <c r="AT40" i="8"/>
  <c r="AL41" i="8" s="1"/>
  <c r="CC41" i="8"/>
  <c r="CB40" i="9"/>
  <c r="CE40" i="9"/>
  <c r="CG40" i="9"/>
  <c r="BY41" i="9" s="1"/>
  <c r="BM111" i="8"/>
  <c r="AZ112" i="7"/>
  <c r="Z112" i="8"/>
  <c r="AB40" i="9"/>
  <c r="AG40" i="9"/>
  <c r="Y41" i="9" s="1"/>
  <c r="AE40" i="9"/>
  <c r="AO42" i="7"/>
  <c r="AR42" i="7"/>
  <c r="AT42" i="7"/>
  <c r="AL43" i="7" s="1"/>
  <c r="BU40" i="8"/>
  <c r="BO40" i="9"/>
  <c r="BR40" i="9"/>
  <c r="BT40" i="9"/>
  <c r="BL41" i="9" s="1"/>
  <c r="O41" i="9"/>
  <c r="T41" i="9"/>
  <c r="L42" i="9" s="1"/>
  <c r="R41" i="9"/>
  <c r="BZ111" i="8"/>
  <c r="CB42" i="7"/>
  <c r="CE42" i="7"/>
  <c r="CG42" i="7"/>
  <c r="BY43" i="7" s="1"/>
  <c r="BZ110" i="9"/>
  <c r="BB42" i="7"/>
  <c r="BE42" i="7"/>
  <c r="BG42" i="7"/>
  <c r="AY43" i="7" s="1"/>
  <c r="AZ111" i="8"/>
  <c r="AD41" i="8"/>
  <c r="AA41" i="8"/>
  <c r="AF41" i="8"/>
  <c r="O42" i="7"/>
  <c r="T42" i="7"/>
  <c r="L43" i="7" s="1"/>
  <c r="R42" i="7"/>
  <c r="BC41" i="8"/>
  <c r="CH40" i="8"/>
  <c r="B11" i="9"/>
  <c r="Q41" i="8"/>
  <c r="N41" i="8"/>
  <c r="S41" i="8"/>
  <c r="BM110" i="9"/>
  <c r="Z114" i="7"/>
  <c r="U42" i="7" l="1"/>
  <c r="CC43" i="7"/>
  <c r="Z113" i="8"/>
  <c r="BU40" i="9"/>
  <c r="AH40" i="9"/>
  <c r="CH40" i="9"/>
  <c r="BQ41" i="8"/>
  <c r="BN41" i="8"/>
  <c r="BS41" i="8"/>
  <c r="AP41" i="9"/>
  <c r="Z115" i="7"/>
  <c r="BD41" i="8"/>
  <c r="BA41" i="8"/>
  <c r="BF41" i="8"/>
  <c r="BZ111" i="9"/>
  <c r="AC41" i="9"/>
  <c r="AM111" i="9"/>
  <c r="AZ111" i="9"/>
  <c r="CD41" i="8"/>
  <c r="CA41" i="8"/>
  <c r="CF41" i="8"/>
  <c r="CH42" i="7"/>
  <c r="AU40" i="9"/>
  <c r="BC41" i="9"/>
  <c r="BU42" i="7"/>
  <c r="BM113" i="7"/>
  <c r="AM113" i="7"/>
  <c r="AZ113" i="7"/>
  <c r="BH40" i="9"/>
  <c r="BP43" i="7"/>
  <c r="BZ112" i="8"/>
  <c r="AZ112" i="8"/>
  <c r="U41" i="9"/>
  <c r="Z111" i="9"/>
  <c r="BM111" i="9"/>
  <c r="P43" i="7"/>
  <c r="AP41" i="8"/>
  <c r="O41" i="8"/>
  <c r="R41" i="8"/>
  <c r="T41" i="8"/>
  <c r="L42" i="8" s="1"/>
  <c r="C11" i="8"/>
  <c r="AU40" i="8"/>
  <c r="P42" i="9"/>
  <c r="AP43" i="7"/>
  <c r="BM112" i="8"/>
  <c r="BZ113" i="7"/>
  <c r="C13" i="7"/>
  <c r="B11" i="8"/>
  <c r="AB41" i="8"/>
  <c r="AE41" i="8"/>
  <c r="AG41" i="8"/>
  <c r="Y42" i="8" s="1"/>
  <c r="BC43" i="7"/>
  <c r="AU42" i="7"/>
  <c r="AB43" i="7"/>
  <c r="AE43" i="7"/>
  <c r="D46" i="10" s="1"/>
  <c r="AG43" i="7"/>
  <c r="Y44" i="7" s="1"/>
  <c r="BH42" i="7"/>
  <c r="BP41" i="9"/>
  <c r="CC41" i="9"/>
  <c r="AM111" i="8"/>
  <c r="BZ112" i="9" l="1"/>
  <c r="Z112" i="9"/>
  <c r="AZ114" i="7"/>
  <c r="BB41" i="8"/>
  <c r="BE41" i="8"/>
  <c r="BG41" i="8"/>
  <c r="AY42" i="8" s="1"/>
  <c r="AM114" i="7"/>
  <c r="CB41" i="8"/>
  <c r="CE41" i="8"/>
  <c r="CG41" i="8"/>
  <c r="BY42" i="8" s="1"/>
  <c r="BQ41" i="9"/>
  <c r="BN41" i="9"/>
  <c r="BS41" i="9"/>
  <c r="AH41" i="8"/>
  <c r="G11" i="8"/>
  <c r="Q42" i="9"/>
  <c r="N42" i="9"/>
  <c r="S42" i="9"/>
  <c r="AZ113" i="8"/>
  <c r="Z116" i="7"/>
  <c r="CD41" i="9"/>
  <c r="CA41" i="9"/>
  <c r="CF41" i="9"/>
  <c r="BM114" i="7"/>
  <c r="AZ112" i="9"/>
  <c r="AM112" i="8"/>
  <c r="BM113" i="8"/>
  <c r="P42" i="8"/>
  <c r="BZ113" i="8"/>
  <c r="Z114" i="8"/>
  <c r="AM112" i="9"/>
  <c r="AQ41" i="9"/>
  <c r="AN41" i="9"/>
  <c r="AS41" i="9"/>
  <c r="E11" i="8"/>
  <c r="AQ43" i="7"/>
  <c r="AN43" i="7"/>
  <c r="AS43" i="7"/>
  <c r="AQ41" i="8"/>
  <c r="AN41" i="8"/>
  <c r="AS41" i="8"/>
  <c r="AC44" i="7"/>
  <c r="F11" i="8"/>
  <c r="CD43" i="7"/>
  <c r="CA43" i="7"/>
  <c r="CF43" i="7"/>
  <c r="BD43" i="7"/>
  <c r="BA43" i="7"/>
  <c r="BF43" i="7"/>
  <c r="AC42" i="8"/>
  <c r="U41" i="8"/>
  <c r="AH43" i="7"/>
  <c r="BM112" i="9"/>
  <c r="BQ43" i="7"/>
  <c r="BN43" i="7"/>
  <c r="BS43" i="7"/>
  <c r="BD41" i="9"/>
  <c r="BA41" i="9"/>
  <c r="BF41" i="9"/>
  <c r="AD41" i="9"/>
  <c r="AA41" i="9"/>
  <c r="AF41" i="9"/>
  <c r="BO41" i="8"/>
  <c r="BR41" i="8"/>
  <c r="BT41" i="8"/>
  <c r="BL42" i="8" s="1"/>
  <c r="Q43" i="7"/>
  <c r="N43" i="7"/>
  <c r="S43" i="7"/>
  <c r="BZ114" i="7"/>
  <c r="AO41" i="8" l="1"/>
  <c r="AR41" i="8"/>
  <c r="AT41" i="8"/>
  <c r="AL42" i="8" s="1"/>
  <c r="BZ115" i="7"/>
  <c r="B13" i="7"/>
  <c r="E11" i="9"/>
  <c r="AD44" i="7"/>
  <c r="AA44" i="7"/>
  <c r="AF44" i="7"/>
  <c r="AM113" i="8"/>
  <c r="AM113" i="9"/>
  <c r="AZ113" i="9"/>
  <c r="O42" i="9"/>
  <c r="T42" i="9"/>
  <c r="L43" i="9" s="1"/>
  <c r="R42" i="9"/>
  <c r="AM115" i="7"/>
  <c r="E13" i="7"/>
  <c r="BO43" i="7"/>
  <c r="BT43" i="7"/>
  <c r="BL44" i="7" s="1"/>
  <c r="BR43" i="7"/>
  <c r="BB43" i="7"/>
  <c r="BE43" i="7"/>
  <c r="BG43" i="7"/>
  <c r="AY44" i="7" s="1"/>
  <c r="Z115" i="8"/>
  <c r="BM115" i="7"/>
  <c r="BH41" i="8"/>
  <c r="BC42" i="8"/>
  <c r="D13" i="7"/>
  <c r="BZ114" i="8"/>
  <c r="G11" i="9"/>
  <c r="O43" i="7"/>
  <c r="R43" i="7"/>
  <c r="T43" i="7"/>
  <c r="L44" i="7" s="1"/>
  <c r="AO43" i="7"/>
  <c r="AR43" i="7"/>
  <c r="AT43" i="7"/>
  <c r="AL44" i="7" s="1"/>
  <c r="CB41" i="9"/>
  <c r="CG41" i="9"/>
  <c r="BY42" i="9" s="1"/>
  <c r="CE41" i="9"/>
  <c r="AZ115" i="7"/>
  <c r="BU41" i="8"/>
  <c r="CB43" i="7"/>
  <c r="CE43" i="7"/>
  <c r="CG43" i="7"/>
  <c r="BY44" i="7" s="1"/>
  <c r="Q42" i="8"/>
  <c r="N42" i="8"/>
  <c r="S42" i="8"/>
  <c r="F11" i="9"/>
  <c r="BO41" i="9"/>
  <c r="BR41" i="9"/>
  <c r="BT41" i="9"/>
  <c r="BL42" i="9" s="1"/>
  <c r="Z113" i="9"/>
  <c r="BB41" i="9"/>
  <c r="BE41" i="9"/>
  <c r="BG41" i="9"/>
  <c r="AY42" i="9" s="1"/>
  <c r="AD42" i="8"/>
  <c r="AA42" i="8"/>
  <c r="AF42" i="8"/>
  <c r="BP42" i="8"/>
  <c r="BM113" i="9"/>
  <c r="G13" i="7"/>
  <c r="C11" i="9"/>
  <c r="BM114" i="8"/>
  <c r="Z117" i="7"/>
  <c r="D11" i="8"/>
  <c r="F13" i="7"/>
  <c r="AB41" i="9"/>
  <c r="AG41" i="9"/>
  <c r="Y42" i="9" s="1"/>
  <c r="AE41" i="9"/>
  <c r="D49" i="10"/>
  <c r="D50" i="10" s="1"/>
  <c r="D53" i="10"/>
  <c r="D55" i="10"/>
  <c r="D11" i="9"/>
  <c r="AZ114" i="8"/>
  <c r="CC42" i="8"/>
  <c r="BZ113" i="9"/>
  <c r="AO41" i="9"/>
  <c r="AR41" i="9"/>
  <c r="AT41" i="9"/>
  <c r="AL42" i="9" s="1"/>
  <c r="CH41" i="8"/>
  <c r="AP42" i="9" l="1"/>
  <c r="AZ116" i="7"/>
  <c r="BC44" i="7"/>
  <c r="AM116" i="7"/>
  <c r="AU41" i="9"/>
  <c r="CH41" i="9"/>
  <c r="BZ115" i="8"/>
  <c r="BH43" i="7"/>
  <c r="AB44" i="7"/>
  <c r="AE44" i="7"/>
  <c r="AG44" i="7"/>
  <c r="Y45" i="7" s="1"/>
  <c r="CC42" i="9"/>
  <c r="BZ114" i="9"/>
  <c r="AH41" i="9"/>
  <c r="O42" i="8"/>
  <c r="R42" i="8"/>
  <c r="T42" i="8"/>
  <c r="L43" i="8" s="1"/>
  <c r="BU43" i="7"/>
  <c r="P43" i="9"/>
  <c r="BM115" i="8"/>
  <c r="BC42" i="9"/>
  <c r="CD42" i="8"/>
  <c r="CA42" i="8"/>
  <c r="CF42" i="8"/>
  <c r="BH41" i="9"/>
  <c r="CC44" i="7"/>
  <c r="AU43" i="7"/>
  <c r="BD42" i="8"/>
  <c r="BA42" i="8"/>
  <c r="BF42" i="8"/>
  <c r="AZ114" i="9"/>
  <c r="CH43" i="7"/>
  <c r="AM114" i="9"/>
  <c r="BZ116" i="7"/>
  <c r="AP44" i="7"/>
  <c r="P44" i="7"/>
  <c r="AB42" i="8"/>
  <c r="AE42" i="8"/>
  <c r="AG42" i="8"/>
  <c r="Y43" i="8" s="1"/>
  <c r="AC42" i="9"/>
  <c r="Z114" i="9"/>
  <c r="BM114" i="9"/>
  <c r="BP42" i="9"/>
  <c r="BM116" i="7"/>
  <c r="AP42" i="8"/>
  <c r="U42" i="9"/>
  <c r="BP44" i="7"/>
  <c r="AZ115" i="8"/>
  <c r="U43" i="7"/>
  <c r="Z118" i="7"/>
  <c r="BU41" i="9"/>
  <c r="AU41" i="8"/>
  <c r="BQ42" i="8"/>
  <c r="BN42" i="8"/>
  <c r="BS42" i="8"/>
  <c r="Z116" i="8"/>
  <c r="AM114" i="8"/>
  <c r="AM115" i="8" l="1"/>
  <c r="BM117" i="7"/>
  <c r="CD42" i="9"/>
  <c r="CA42" i="9"/>
  <c r="CF42" i="9"/>
  <c r="AQ44" i="7"/>
  <c r="AN44" i="7"/>
  <c r="AS44" i="7"/>
  <c r="BQ42" i="9"/>
  <c r="BN42" i="9"/>
  <c r="BS42" i="9"/>
  <c r="Q43" i="9"/>
  <c r="N43" i="9"/>
  <c r="S43" i="9"/>
  <c r="CB42" i="8"/>
  <c r="CE42" i="8"/>
  <c r="CG42" i="8"/>
  <c r="BY43" i="8" s="1"/>
  <c r="AH44" i="7"/>
  <c r="AM117" i="7"/>
  <c r="P43" i="8"/>
  <c r="Q44" i="7"/>
  <c r="N44" i="7"/>
  <c r="S44" i="7"/>
  <c r="AZ115" i="9"/>
  <c r="BD42" i="9"/>
  <c r="BA42" i="9"/>
  <c r="BF42" i="9"/>
  <c r="U42" i="8"/>
  <c r="BD44" i="7"/>
  <c r="BA44" i="7"/>
  <c r="BF44" i="7"/>
  <c r="AM115" i="9"/>
  <c r="Z115" i="9"/>
  <c r="AD42" i="9"/>
  <c r="AA42" i="9"/>
  <c r="AF42" i="9"/>
  <c r="AZ117" i="7"/>
  <c r="AZ116" i="8"/>
  <c r="BB42" i="8"/>
  <c r="BE42" i="8"/>
  <c r="BG42" i="8"/>
  <c r="AY43" i="8" s="1"/>
  <c r="BQ44" i="7"/>
  <c r="BN44" i="7"/>
  <c r="BS44" i="7"/>
  <c r="BZ117" i="7"/>
  <c r="BZ116" i="8"/>
  <c r="BM115" i="9"/>
  <c r="BO42" i="8"/>
  <c r="BR42" i="8"/>
  <c r="BT42" i="8"/>
  <c r="BL43" i="8" s="1"/>
  <c r="AC43" i="8"/>
  <c r="AQ42" i="8"/>
  <c r="AN42" i="8"/>
  <c r="AS42" i="8"/>
  <c r="AH42" i="8"/>
  <c r="CD44" i="7"/>
  <c r="CA44" i="7"/>
  <c r="CF44" i="7"/>
  <c r="BZ115" i="9"/>
  <c r="Z117" i="8"/>
  <c r="AC45" i="7"/>
  <c r="Z119" i="7"/>
  <c r="BM116" i="8"/>
  <c r="AQ42" i="9"/>
  <c r="AN42" i="9"/>
  <c r="AS42" i="9"/>
  <c r="AM118" i="7" l="1"/>
  <c r="BO42" i="9"/>
  <c r="BR42" i="9"/>
  <c r="BT42" i="9"/>
  <c r="BL43" i="9" s="1"/>
  <c r="BZ118" i="7"/>
  <c r="BB42" i="9"/>
  <c r="BE42" i="9"/>
  <c r="BG42" i="9"/>
  <c r="AY43" i="9" s="1"/>
  <c r="BU42" i="8"/>
  <c r="BO44" i="7"/>
  <c r="BR44" i="7"/>
  <c r="BT44" i="7"/>
  <c r="BL45" i="7" s="1"/>
  <c r="AO44" i="7"/>
  <c r="AR44" i="7"/>
  <c r="AT44" i="7"/>
  <c r="AL45" i="7" s="1"/>
  <c r="Z116" i="9"/>
  <c r="CC43" i="8"/>
  <c r="AB42" i="9"/>
  <c r="AE42" i="9"/>
  <c r="AG42" i="9"/>
  <c r="Y43" i="9" s="1"/>
  <c r="CH42" i="8"/>
  <c r="AO42" i="9"/>
  <c r="AT42" i="9"/>
  <c r="AL43" i="9" s="1"/>
  <c r="AR42" i="9"/>
  <c r="AD43" i="8"/>
  <c r="AA43" i="8"/>
  <c r="AF43" i="8"/>
  <c r="BH42" i="8"/>
  <c r="AM116" i="9"/>
  <c r="CB42" i="9"/>
  <c r="CE42" i="9"/>
  <c r="CG42" i="9"/>
  <c r="BY43" i="9" s="1"/>
  <c r="AZ118" i="7"/>
  <c r="Z120" i="7"/>
  <c r="BM116" i="9"/>
  <c r="AD45" i="7"/>
  <c r="AA45" i="7"/>
  <c r="AF45" i="7"/>
  <c r="CB44" i="7"/>
  <c r="CG44" i="7"/>
  <c r="BY45" i="7" s="1"/>
  <c r="CE44" i="7"/>
  <c r="BM117" i="8"/>
  <c r="BP43" i="8"/>
  <c r="O44" i="7"/>
  <c r="R44" i="7"/>
  <c r="T44" i="7"/>
  <c r="L45" i="7" s="1"/>
  <c r="AZ117" i="8"/>
  <c r="Z118" i="8"/>
  <c r="BB44" i="7"/>
  <c r="BG44" i="7"/>
  <c r="AY45" i="7" s="1"/>
  <c r="BE44" i="7"/>
  <c r="O43" i="9"/>
  <c r="R43" i="9"/>
  <c r="T43" i="9"/>
  <c r="L44" i="9" s="1"/>
  <c r="BM118" i="7"/>
  <c r="BZ117" i="8"/>
  <c r="AO42" i="8"/>
  <c r="AT42" i="8"/>
  <c r="AL43" i="8" s="1"/>
  <c r="AR42" i="8"/>
  <c r="BZ116" i="9"/>
  <c r="AM116" i="8"/>
  <c r="BC43" i="8"/>
  <c r="AZ116" i="9"/>
  <c r="Q43" i="8"/>
  <c r="N43" i="8"/>
  <c r="S43" i="8"/>
  <c r="AM117" i="8" l="1"/>
  <c r="AZ118" i="8"/>
  <c r="CH44" i="7"/>
  <c r="CC43" i="9"/>
  <c r="AP43" i="9"/>
  <c r="BC43" i="9"/>
  <c r="CC45" i="7"/>
  <c r="CH42" i="9"/>
  <c r="BH42" i="9"/>
  <c r="BM119" i="7"/>
  <c r="AU44" i="7"/>
  <c r="AC43" i="9"/>
  <c r="AM117" i="9"/>
  <c r="U44" i="7"/>
  <c r="BZ117" i="9"/>
  <c r="BH44" i="7"/>
  <c r="BM117" i="9"/>
  <c r="AH42" i="9"/>
  <c r="BP45" i="7"/>
  <c r="BZ119" i="7"/>
  <c r="O43" i="8"/>
  <c r="R43" i="8"/>
  <c r="T43" i="8"/>
  <c r="L44" i="8" s="1"/>
  <c r="P44" i="9"/>
  <c r="P45" i="7"/>
  <c r="AZ117" i="9"/>
  <c r="BC45" i="7"/>
  <c r="BU44" i="7"/>
  <c r="BP43" i="9"/>
  <c r="BU42" i="9"/>
  <c r="AB43" i="8"/>
  <c r="AE43" i="8"/>
  <c r="AG43" i="8"/>
  <c r="Y44" i="8" s="1"/>
  <c r="AU42" i="8"/>
  <c r="AP43" i="8"/>
  <c r="BM118" i="8"/>
  <c r="Z117" i="9"/>
  <c r="AP45" i="7"/>
  <c r="U43" i="9"/>
  <c r="AB45" i="7"/>
  <c r="AG45" i="7"/>
  <c r="Y46" i="7" s="1"/>
  <c r="AE45" i="7"/>
  <c r="BQ43" i="8"/>
  <c r="BN43" i="8"/>
  <c r="BS43" i="8"/>
  <c r="Z121" i="7"/>
  <c r="CD43" i="8"/>
  <c r="CA43" i="8"/>
  <c r="CF43" i="8"/>
  <c r="BD43" i="8"/>
  <c r="BA43" i="8"/>
  <c r="BF43" i="8"/>
  <c r="BZ118" i="8"/>
  <c r="Z119" i="8"/>
  <c r="AZ119" i="7"/>
  <c r="AU42" i="9"/>
  <c r="AM119" i="7"/>
  <c r="BQ45" i="7" l="1"/>
  <c r="BN45" i="7"/>
  <c r="BS45" i="7"/>
  <c r="AQ43" i="8"/>
  <c r="AN43" i="8"/>
  <c r="AS43" i="8"/>
  <c r="BD45" i="7"/>
  <c r="BA45" i="7"/>
  <c r="BF45" i="7"/>
  <c r="AQ45" i="7"/>
  <c r="AN45" i="7"/>
  <c r="AS45" i="7"/>
  <c r="AC44" i="8"/>
  <c r="AH45" i="7"/>
  <c r="CD43" i="9"/>
  <c r="CA43" i="9"/>
  <c r="CF43" i="9"/>
  <c r="AD43" i="9"/>
  <c r="AA43" i="9"/>
  <c r="AF43" i="9"/>
  <c r="AC46" i="7"/>
  <c r="AH43" i="8"/>
  <c r="BM118" i="9"/>
  <c r="AZ119" i="8"/>
  <c r="AM120" i="7"/>
  <c r="AZ118" i="9"/>
  <c r="Q44" i="9"/>
  <c r="N44" i="9"/>
  <c r="S44" i="9"/>
  <c r="Z120" i="8"/>
  <c r="Z118" i="9"/>
  <c r="AM118" i="8"/>
  <c r="BB43" i="8"/>
  <c r="BG43" i="8"/>
  <c r="AY44" i="8" s="1"/>
  <c r="BE43" i="8"/>
  <c r="BZ120" i="7"/>
  <c r="AQ43" i="9"/>
  <c r="AN43" i="9"/>
  <c r="AS43" i="9"/>
  <c r="AM118" i="9"/>
  <c r="CB43" i="8"/>
  <c r="CG43" i="8"/>
  <c r="BY44" i="8" s="1"/>
  <c r="CE43" i="8"/>
  <c r="Z122" i="7"/>
  <c r="BO43" i="8"/>
  <c r="BR43" i="8"/>
  <c r="BT43" i="8"/>
  <c r="BL44" i="8" s="1"/>
  <c r="BQ43" i="9"/>
  <c r="BN43" i="9"/>
  <c r="BS43" i="9"/>
  <c r="P44" i="8"/>
  <c r="CD45" i="7"/>
  <c r="CA45" i="7"/>
  <c r="CF45" i="7"/>
  <c r="AZ120" i="7"/>
  <c r="Q45" i="7"/>
  <c r="N45" i="7"/>
  <c r="S45" i="7"/>
  <c r="BZ119" i="8"/>
  <c r="BM119" i="8"/>
  <c r="U43" i="8"/>
  <c r="BZ118" i="9"/>
  <c r="BM120" i="7"/>
  <c r="BD43" i="9"/>
  <c r="BA43" i="9"/>
  <c r="BF43" i="9"/>
  <c r="AM121" i="7" l="1"/>
  <c r="AZ120" i="8"/>
  <c r="BZ121" i="7"/>
  <c r="BB45" i="7"/>
  <c r="BG45" i="7"/>
  <c r="AY46" i="7" s="1"/>
  <c r="BE45" i="7"/>
  <c r="BB43" i="9"/>
  <c r="BE43" i="9"/>
  <c r="BG43" i="9"/>
  <c r="AY44" i="9" s="1"/>
  <c r="AO45" i="7"/>
  <c r="AT45" i="7"/>
  <c r="AL46" i="7" s="1"/>
  <c r="AR45" i="7"/>
  <c r="O45" i="7"/>
  <c r="T45" i="7"/>
  <c r="L46" i="7" s="1"/>
  <c r="R45" i="7"/>
  <c r="BU43" i="8"/>
  <c r="BM121" i="7"/>
  <c r="BZ119" i="9"/>
  <c r="AZ121" i="7"/>
  <c r="Z123" i="7"/>
  <c r="BM119" i="9"/>
  <c r="AO43" i="9"/>
  <c r="AR43" i="9"/>
  <c r="AT43" i="9"/>
  <c r="AL44" i="9" s="1"/>
  <c r="BH43" i="8"/>
  <c r="AO43" i="8"/>
  <c r="AT43" i="8"/>
  <c r="AL44" i="8" s="1"/>
  <c r="AR43" i="8"/>
  <c r="CC44" i="8"/>
  <c r="CB43" i="9"/>
  <c r="CE43" i="9"/>
  <c r="CG43" i="9"/>
  <c r="BY44" i="9" s="1"/>
  <c r="AD46" i="7"/>
  <c r="AA46" i="7"/>
  <c r="AF46" i="7"/>
  <c r="BP44" i="8"/>
  <c r="Z121" i="8"/>
  <c r="O44" i="9"/>
  <c r="T44" i="9"/>
  <c r="L45" i="9" s="1"/>
  <c r="R44" i="9"/>
  <c r="CB45" i="7"/>
  <c r="CG45" i="7"/>
  <c r="BY46" i="7" s="1"/>
  <c r="CE45" i="7"/>
  <c r="BC44" i="8"/>
  <c r="BM120" i="8"/>
  <c r="Q44" i="8"/>
  <c r="N44" i="8"/>
  <c r="S44" i="8"/>
  <c r="AM119" i="9"/>
  <c r="AM119" i="8"/>
  <c r="AZ119" i="9"/>
  <c r="AD44" i="8"/>
  <c r="AA44" i="8"/>
  <c r="AF44" i="8"/>
  <c r="BO45" i="7"/>
  <c r="BT45" i="7"/>
  <c r="BL46" i="7" s="1"/>
  <c r="BR45" i="7"/>
  <c r="CH43" i="8"/>
  <c r="BZ120" i="8"/>
  <c r="BO43" i="9"/>
  <c r="BT43" i="9"/>
  <c r="BL44" i="9" s="1"/>
  <c r="BR43" i="9"/>
  <c r="Z119" i="9"/>
  <c r="AB43" i="9"/>
  <c r="AE43" i="9"/>
  <c r="AG43" i="9"/>
  <c r="Y44" i="9" s="1"/>
  <c r="BH43" i="9" l="1"/>
  <c r="BM120" i="9"/>
  <c r="CC46" i="7"/>
  <c r="U45" i="7"/>
  <c r="BC46" i="7"/>
  <c r="AP44" i="8"/>
  <c r="P46" i="7"/>
  <c r="BD44" i="8"/>
  <c r="BA44" i="8"/>
  <c r="BF44" i="8"/>
  <c r="AC44" i="9"/>
  <c r="BP46" i="7"/>
  <c r="U44" i="9"/>
  <c r="Z124" i="7"/>
  <c r="AM120" i="8"/>
  <c r="BH45" i="7"/>
  <c r="AH43" i="9"/>
  <c r="BU45" i="7"/>
  <c r="P45" i="9"/>
  <c r="CH43" i="9"/>
  <c r="AZ122" i="7"/>
  <c r="AU45" i="7"/>
  <c r="BZ122" i="7"/>
  <c r="AP46" i="7"/>
  <c r="AB46" i="7"/>
  <c r="AG46" i="7"/>
  <c r="Y47" i="7" s="1"/>
  <c r="AE46" i="7"/>
  <c r="CH45" i="7"/>
  <c r="BP44" i="9"/>
  <c r="Z122" i="8"/>
  <c r="BZ120" i="9"/>
  <c r="AZ121" i="8"/>
  <c r="AM120" i="9"/>
  <c r="AB44" i="8"/>
  <c r="AG44" i="8"/>
  <c r="Y45" i="8" s="1"/>
  <c r="AE44" i="8"/>
  <c r="BQ44" i="8"/>
  <c r="BN44" i="8"/>
  <c r="BS44" i="8"/>
  <c r="AP44" i="9"/>
  <c r="CC44" i="9"/>
  <c r="BU43" i="9"/>
  <c r="O44" i="8"/>
  <c r="T44" i="8"/>
  <c r="L45" i="8" s="1"/>
  <c r="R44" i="8"/>
  <c r="BZ121" i="8"/>
  <c r="AZ120" i="9"/>
  <c r="AU43" i="9"/>
  <c r="AU43" i="8"/>
  <c r="Z120" i="9"/>
  <c r="BM121" i="8"/>
  <c r="CD44" i="8"/>
  <c r="CA44" i="8"/>
  <c r="CF44" i="8"/>
  <c r="BM122" i="7"/>
  <c r="BC44" i="9"/>
  <c r="AM122" i="7"/>
  <c r="AH44" i="8" l="1"/>
  <c r="BD46" i="7"/>
  <c r="BA46" i="7"/>
  <c r="BF46" i="7"/>
  <c r="BQ44" i="9"/>
  <c r="BN44" i="9"/>
  <c r="BS44" i="9"/>
  <c r="P45" i="8"/>
  <c r="AC45" i="8"/>
  <c r="AD44" i="9"/>
  <c r="AA44" i="9"/>
  <c r="AF44" i="9"/>
  <c r="BB44" i="8"/>
  <c r="BG44" i="8"/>
  <c r="AY45" i="8" s="1"/>
  <c r="BE44" i="8"/>
  <c r="Z121" i="9"/>
  <c r="AM121" i="9"/>
  <c r="AH46" i="7"/>
  <c r="AZ123" i="7"/>
  <c r="AM121" i="8"/>
  <c r="BM122" i="8"/>
  <c r="U44" i="8"/>
  <c r="Q46" i="7"/>
  <c r="N46" i="7"/>
  <c r="S46" i="7"/>
  <c r="AM123" i="7"/>
  <c r="BM123" i="7"/>
  <c r="Z125" i="7"/>
  <c r="CD46" i="7"/>
  <c r="CA46" i="7"/>
  <c r="CF46" i="7"/>
  <c r="Q45" i="9"/>
  <c r="N45" i="9"/>
  <c r="S45" i="9"/>
  <c r="BM121" i="9"/>
  <c r="AC47" i="7"/>
  <c r="AZ122" i="8"/>
  <c r="CB44" i="8"/>
  <c r="CE44" i="8"/>
  <c r="CG44" i="8"/>
  <c r="BY45" i="8" s="1"/>
  <c r="AQ46" i="7"/>
  <c r="AN46" i="7"/>
  <c r="AS46" i="7"/>
  <c r="AZ121" i="9"/>
  <c r="AQ44" i="9"/>
  <c r="AN44" i="9"/>
  <c r="AS44" i="9"/>
  <c r="BZ122" i="8"/>
  <c r="BO44" i="8"/>
  <c r="BT44" i="8"/>
  <c r="BL45" i="8" s="1"/>
  <c r="BR44" i="8"/>
  <c r="BD44" i="9"/>
  <c r="BA44" i="9"/>
  <c r="BF44" i="9"/>
  <c r="CD44" i="9"/>
  <c r="CA44" i="9"/>
  <c r="CF44" i="9"/>
  <c r="BZ121" i="9"/>
  <c r="Z123" i="8"/>
  <c r="BZ123" i="7"/>
  <c r="BQ46" i="7"/>
  <c r="BN46" i="7"/>
  <c r="BS46" i="7"/>
  <c r="AQ44" i="8"/>
  <c r="AN44" i="8"/>
  <c r="AS44" i="8"/>
  <c r="CB46" i="7" l="1"/>
  <c r="CG46" i="7"/>
  <c r="BY47" i="7" s="1"/>
  <c r="CE46" i="7"/>
  <c r="CB44" i="9"/>
  <c r="CE44" i="9"/>
  <c r="CG44" i="9"/>
  <c r="BY45" i="9" s="1"/>
  <c r="AD47" i="7"/>
  <c r="AA47" i="7"/>
  <c r="AF47" i="7"/>
  <c r="AM122" i="9"/>
  <c r="AD45" i="8"/>
  <c r="AA45" i="8"/>
  <c r="AF45" i="8"/>
  <c r="Z122" i="9"/>
  <c r="Q45" i="8"/>
  <c r="N45" i="8"/>
  <c r="S45" i="8"/>
  <c r="BO44" i="9"/>
  <c r="BR44" i="9"/>
  <c r="BT44" i="9"/>
  <c r="BL45" i="9" s="1"/>
  <c r="AO44" i="8"/>
  <c r="AT44" i="8"/>
  <c r="AL45" i="8" s="1"/>
  <c r="AR44" i="8"/>
  <c r="AO44" i="9"/>
  <c r="AR44" i="9"/>
  <c r="AT44" i="9"/>
  <c r="AL45" i="9" s="1"/>
  <c r="BM122" i="9"/>
  <c r="Z126" i="7"/>
  <c r="BZ124" i="7"/>
  <c r="BC45" i="8"/>
  <c r="BB44" i="9"/>
  <c r="BG44" i="9"/>
  <c r="AY45" i="9" s="1"/>
  <c r="BE44" i="9"/>
  <c r="BH44" i="8"/>
  <c r="AM122" i="8"/>
  <c r="BO46" i="7"/>
  <c r="BT46" i="7"/>
  <c r="BL47" i="7" s="1"/>
  <c r="BR46" i="7"/>
  <c r="BU44" i="8"/>
  <c r="AO46" i="7"/>
  <c r="AT46" i="7"/>
  <c r="AL47" i="7" s="1"/>
  <c r="AR46" i="7"/>
  <c r="Z124" i="8"/>
  <c r="CC45" i="8"/>
  <c r="BB46" i="7"/>
  <c r="BE46" i="7"/>
  <c r="BG46" i="7"/>
  <c r="AY47" i="7" s="1"/>
  <c r="AZ122" i="9"/>
  <c r="BM123" i="8"/>
  <c r="AM124" i="7"/>
  <c r="CH44" i="8"/>
  <c r="O45" i="9"/>
  <c r="T45" i="9"/>
  <c r="L46" i="9" s="1"/>
  <c r="R45" i="9"/>
  <c r="AZ124" i="7"/>
  <c r="BM124" i="7"/>
  <c r="BP45" i="8"/>
  <c r="BZ122" i="9"/>
  <c r="BZ123" i="8"/>
  <c r="O46" i="7"/>
  <c r="T46" i="7"/>
  <c r="L47" i="7" s="1"/>
  <c r="R46" i="7"/>
  <c r="AB44" i="9"/>
  <c r="AE44" i="9"/>
  <c r="AG44" i="9"/>
  <c r="Y45" i="9" s="1"/>
  <c r="AZ123" i="8"/>
  <c r="AZ125" i="7" l="1"/>
  <c r="BM124" i="8"/>
  <c r="AU46" i="7"/>
  <c r="BM123" i="9"/>
  <c r="BC45" i="9"/>
  <c r="AU44" i="9"/>
  <c r="Z123" i="9"/>
  <c r="CC45" i="9"/>
  <c r="CH44" i="9"/>
  <c r="Z125" i="8"/>
  <c r="AZ124" i="8"/>
  <c r="O45" i="8"/>
  <c r="R45" i="8"/>
  <c r="T45" i="8"/>
  <c r="L46" i="8" s="1"/>
  <c r="AZ123" i="9"/>
  <c r="BH44" i="9"/>
  <c r="P46" i="9"/>
  <c r="AC45" i="9"/>
  <c r="BH46" i="7"/>
  <c r="BU46" i="7"/>
  <c r="AP45" i="8"/>
  <c r="AB45" i="8"/>
  <c r="AE45" i="8"/>
  <c r="AG45" i="8"/>
  <c r="Y46" i="8" s="1"/>
  <c r="AH44" i="9"/>
  <c r="BM125" i="7"/>
  <c r="BP47" i="7"/>
  <c r="BD45" i="8"/>
  <c r="BA45" i="8"/>
  <c r="BF45" i="8"/>
  <c r="CH46" i="7"/>
  <c r="BZ123" i="9"/>
  <c r="AP45" i="9"/>
  <c r="AB47" i="7"/>
  <c r="AE47" i="7"/>
  <c r="AG47" i="7"/>
  <c r="Y48" i="7" s="1"/>
  <c r="BC47" i="7"/>
  <c r="AM125" i="7"/>
  <c r="CD45" i="8"/>
  <c r="CA45" i="8"/>
  <c r="CF45" i="8"/>
  <c r="BZ125" i="7"/>
  <c r="BP45" i="9"/>
  <c r="AM123" i="9"/>
  <c r="CC47" i="7"/>
  <c r="U45" i="9"/>
  <c r="AU44" i="8"/>
  <c r="U46" i="7"/>
  <c r="BU44" i="9"/>
  <c r="Z127" i="7"/>
  <c r="BZ124" i="8"/>
  <c r="AP47" i="7"/>
  <c r="BQ45" i="8"/>
  <c r="BN45" i="8"/>
  <c r="BS45" i="8"/>
  <c r="P47" i="7"/>
  <c r="AM123" i="8"/>
  <c r="AQ45" i="9" l="1"/>
  <c r="AN45" i="9"/>
  <c r="AS45" i="9"/>
  <c r="AD45" i="9"/>
  <c r="AA45" i="9"/>
  <c r="AF45" i="9"/>
  <c r="BZ125" i="8"/>
  <c r="BZ124" i="9"/>
  <c r="Q46" i="9"/>
  <c r="N46" i="9"/>
  <c r="S46" i="9"/>
  <c r="Z126" i="8"/>
  <c r="AH45" i="8"/>
  <c r="BM124" i="9"/>
  <c r="AM126" i="7"/>
  <c r="AZ124" i="9"/>
  <c r="CD45" i="9"/>
  <c r="CA45" i="9"/>
  <c r="CF45" i="9"/>
  <c r="AM124" i="9"/>
  <c r="BD47" i="7"/>
  <c r="BA47" i="7"/>
  <c r="BF47" i="7"/>
  <c r="BB45" i="8"/>
  <c r="BE45" i="8"/>
  <c r="BG45" i="8"/>
  <c r="AY46" i="8" s="1"/>
  <c r="AQ45" i="8"/>
  <c r="AN45" i="8"/>
  <c r="AS45" i="8"/>
  <c r="BM125" i="8"/>
  <c r="AM124" i="8"/>
  <c r="P46" i="8"/>
  <c r="Z124" i="9"/>
  <c r="BQ45" i="9"/>
  <c r="BN45" i="9"/>
  <c r="BS45" i="9"/>
  <c r="Q47" i="7"/>
  <c r="N47" i="7"/>
  <c r="S47" i="7"/>
  <c r="BZ126" i="7"/>
  <c r="AC48" i="7"/>
  <c r="U45" i="8"/>
  <c r="AZ126" i="7"/>
  <c r="AH47" i="7"/>
  <c r="BQ47" i="7"/>
  <c r="BN47" i="7"/>
  <c r="BS47" i="7"/>
  <c r="BO45" i="8"/>
  <c r="BT45" i="8"/>
  <c r="BL46" i="8" s="1"/>
  <c r="BR45" i="8"/>
  <c r="AZ125" i="8"/>
  <c r="AC46" i="8"/>
  <c r="Z128" i="7"/>
  <c r="CD47" i="7"/>
  <c r="CA47" i="7"/>
  <c r="CF47" i="7"/>
  <c r="AQ47" i="7"/>
  <c r="AN47" i="7"/>
  <c r="AS47" i="7"/>
  <c r="CB45" i="8"/>
  <c r="CG45" i="8"/>
  <c r="BY46" i="8" s="1"/>
  <c r="CE45" i="8"/>
  <c r="BM126" i="7"/>
  <c r="BD45" i="9"/>
  <c r="BA45" i="9"/>
  <c r="BF45" i="9"/>
  <c r="Z129" i="7" l="1"/>
  <c r="BZ127" i="7"/>
  <c r="AM125" i="8"/>
  <c r="BB47" i="7"/>
  <c r="BE47" i="7"/>
  <c r="BG47" i="7"/>
  <c r="AY48" i="7" s="1"/>
  <c r="BZ125" i="9"/>
  <c r="BB45" i="9"/>
  <c r="BE45" i="9"/>
  <c r="BG45" i="9"/>
  <c r="AY46" i="9" s="1"/>
  <c r="Q46" i="8"/>
  <c r="N46" i="8"/>
  <c r="S46" i="8"/>
  <c r="BZ126" i="8"/>
  <c r="CH45" i="8"/>
  <c r="O47" i="7"/>
  <c r="R47" i="7"/>
  <c r="T47" i="7"/>
  <c r="L48" i="7" s="1"/>
  <c r="BM126" i="8"/>
  <c r="BM125" i="9"/>
  <c r="BM127" i="7"/>
  <c r="AZ127" i="7"/>
  <c r="CB45" i="9"/>
  <c r="CG45" i="9"/>
  <c r="BY46" i="9" s="1"/>
  <c r="CE45" i="9"/>
  <c r="AB45" i="9"/>
  <c r="AG45" i="9"/>
  <c r="Y46" i="9" s="1"/>
  <c r="AE45" i="9"/>
  <c r="O46" i="9"/>
  <c r="R46" i="9"/>
  <c r="T46" i="9"/>
  <c r="L47" i="9" s="1"/>
  <c r="AO45" i="8"/>
  <c r="AR45" i="8"/>
  <c r="AT45" i="8"/>
  <c r="AL46" i="8" s="1"/>
  <c r="BP46" i="8"/>
  <c r="AZ125" i="9"/>
  <c r="BO47" i="7"/>
  <c r="BT47" i="7"/>
  <c r="BL48" i="7" s="1"/>
  <c r="BR47" i="7"/>
  <c r="AD46" i="8"/>
  <c r="AA46" i="8"/>
  <c r="AF46" i="8"/>
  <c r="AO47" i="7"/>
  <c r="AT47" i="7"/>
  <c r="AL48" i="7" s="1"/>
  <c r="AR47" i="7"/>
  <c r="Z125" i="9"/>
  <c r="BC46" i="8"/>
  <c r="Z127" i="8"/>
  <c r="AO45" i="9"/>
  <c r="AT45" i="9"/>
  <c r="AL46" i="9" s="1"/>
  <c r="AR45" i="9"/>
  <c r="AM127" i="7"/>
  <c r="AM125" i="9"/>
  <c r="CC46" i="8"/>
  <c r="AZ126" i="8"/>
  <c r="BU45" i="8"/>
  <c r="BO45" i="9"/>
  <c r="BT45" i="9"/>
  <c r="BL46" i="9" s="1"/>
  <c r="BR45" i="9"/>
  <c r="CB47" i="7"/>
  <c r="CG47" i="7"/>
  <c r="BY48" i="7" s="1"/>
  <c r="CE47" i="7"/>
  <c r="AD48" i="7"/>
  <c r="AA48" i="7"/>
  <c r="AF48" i="7"/>
  <c r="BH45" i="8"/>
  <c r="AM126" i="9" l="1"/>
  <c r="BQ46" i="8"/>
  <c r="BN46" i="8"/>
  <c r="BS46" i="8"/>
  <c r="AP48" i="7"/>
  <c r="BM127" i="8"/>
  <c r="BC48" i="7"/>
  <c r="O46" i="8"/>
  <c r="R46" i="8"/>
  <c r="T46" i="8"/>
  <c r="L47" i="8" s="1"/>
  <c r="BH47" i="7"/>
  <c r="AU47" i="7"/>
  <c r="BP46" i="9"/>
  <c r="AM128" i="7"/>
  <c r="AP46" i="8"/>
  <c r="BU45" i="9"/>
  <c r="CC46" i="9"/>
  <c r="AP46" i="9"/>
  <c r="AB46" i="8"/>
  <c r="AE46" i="8"/>
  <c r="AG46" i="8"/>
  <c r="Y47" i="8" s="1"/>
  <c r="U47" i="7"/>
  <c r="BC46" i="9"/>
  <c r="AM126" i="8"/>
  <c r="P47" i="9"/>
  <c r="AZ128" i="7"/>
  <c r="BH45" i="9"/>
  <c r="AZ126" i="9"/>
  <c r="CH45" i="9"/>
  <c r="BZ128" i="7"/>
  <c r="BM126" i="9"/>
  <c r="BU47" i="7"/>
  <c r="Z128" i="8"/>
  <c r="CD46" i="8"/>
  <c r="CA46" i="8"/>
  <c r="CF46" i="8"/>
  <c r="AH45" i="9"/>
  <c r="Z130" i="7"/>
  <c r="Z126" i="9"/>
  <c r="BZ127" i="8"/>
  <c r="AU45" i="9"/>
  <c r="AU45" i="8"/>
  <c r="P48" i="7"/>
  <c r="AB48" i="7"/>
  <c r="AG48" i="7"/>
  <c r="Y49" i="7" s="1"/>
  <c r="AE48" i="7"/>
  <c r="CH47" i="7"/>
  <c r="CC48" i="7"/>
  <c r="BD46" i="8"/>
  <c r="BA46" i="8"/>
  <c r="BF46" i="8"/>
  <c r="AC46" i="9"/>
  <c r="BM128" i="7"/>
  <c r="AZ127" i="8"/>
  <c r="U46" i="9"/>
  <c r="BP48" i="7"/>
  <c r="BZ126" i="9"/>
  <c r="AZ129" i="7" l="1"/>
  <c r="AM129" i="7"/>
  <c r="AD46" i="9"/>
  <c r="AA46" i="9"/>
  <c r="AF46" i="9"/>
  <c r="Q48" i="7"/>
  <c r="N48" i="7"/>
  <c r="S48" i="7"/>
  <c r="Q47" i="9"/>
  <c r="N47" i="9"/>
  <c r="S47" i="9"/>
  <c r="AQ46" i="9"/>
  <c r="AN46" i="9"/>
  <c r="AS46" i="9"/>
  <c r="BQ46" i="9"/>
  <c r="BN46" i="9"/>
  <c r="BS46" i="9"/>
  <c r="BM128" i="8"/>
  <c r="CD46" i="9"/>
  <c r="CA46" i="9"/>
  <c r="CF46" i="9"/>
  <c r="AQ46" i="8"/>
  <c r="AN46" i="8"/>
  <c r="AS46" i="8"/>
  <c r="BM129" i="7"/>
  <c r="BB46" i="8"/>
  <c r="BG46" i="8"/>
  <c r="AY47" i="8" s="1"/>
  <c r="BE46" i="8"/>
  <c r="CB46" i="8"/>
  <c r="CG46" i="8"/>
  <c r="BY47" i="8" s="1"/>
  <c r="CE46" i="8"/>
  <c r="AM127" i="8"/>
  <c r="AQ48" i="7"/>
  <c r="AN48" i="7"/>
  <c r="AS48" i="7"/>
  <c r="BM127" i="9"/>
  <c r="BZ129" i="7"/>
  <c r="AC49" i="7"/>
  <c r="BQ48" i="7"/>
  <c r="BN48" i="7"/>
  <c r="BS48" i="7"/>
  <c r="BD46" i="9"/>
  <c r="BA46" i="9"/>
  <c r="BF46" i="9"/>
  <c r="BZ127" i="9"/>
  <c r="CD48" i="7"/>
  <c r="CA48" i="7"/>
  <c r="CF48" i="7"/>
  <c r="Z129" i="8"/>
  <c r="BO46" i="8"/>
  <c r="BR46" i="8"/>
  <c r="BT46" i="8"/>
  <c r="BL47" i="8" s="1"/>
  <c r="AZ127" i="9"/>
  <c r="P47" i="8"/>
  <c r="BZ128" i="8"/>
  <c r="Z127" i="9"/>
  <c r="U46" i="8"/>
  <c r="AM127" i="9"/>
  <c r="Z131" i="7"/>
  <c r="AH46" i="8"/>
  <c r="BD48" i="7"/>
  <c r="BA48" i="7"/>
  <c r="BF48" i="7"/>
  <c r="AZ128" i="8"/>
  <c r="AH48" i="7"/>
  <c r="AC47" i="8"/>
  <c r="CC47" i="8" l="1"/>
  <c r="CB46" i="9"/>
  <c r="CE46" i="9"/>
  <c r="CG46" i="9"/>
  <c r="BY47" i="9" s="1"/>
  <c r="O47" i="9"/>
  <c r="R47" i="9"/>
  <c r="T47" i="9"/>
  <c r="L48" i="9" s="1"/>
  <c r="AZ128" i="9"/>
  <c r="CB48" i="7"/>
  <c r="CE48" i="7"/>
  <c r="CG48" i="7"/>
  <c r="BY49" i="7" s="1"/>
  <c r="BZ128" i="9"/>
  <c r="BM128" i="9"/>
  <c r="AM128" i="9"/>
  <c r="AD49" i="7"/>
  <c r="AA49" i="7"/>
  <c r="AF49" i="7"/>
  <c r="BZ130" i="7"/>
  <c r="Z128" i="9"/>
  <c r="BB48" i="7"/>
  <c r="BE48" i="7"/>
  <c r="BG48" i="7"/>
  <c r="AY49" i="7" s="1"/>
  <c r="BZ129" i="8"/>
  <c r="BP47" i="8"/>
  <c r="BO46" i="9"/>
  <c r="BR46" i="9"/>
  <c r="BT46" i="9"/>
  <c r="BL47" i="9" s="1"/>
  <c r="AB46" i="9"/>
  <c r="AG46" i="9"/>
  <c r="Y47" i="9" s="1"/>
  <c r="AE46" i="9"/>
  <c r="BB46" i="9"/>
  <c r="BE46" i="9"/>
  <c r="BG46" i="9"/>
  <c r="AY47" i="9" s="1"/>
  <c r="AO48" i="7"/>
  <c r="AT48" i="7"/>
  <c r="AL49" i="7" s="1"/>
  <c r="AR48" i="7"/>
  <c r="BM130" i="7"/>
  <c r="AM130" i="7"/>
  <c r="AD47" i="8"/>
  <c r="AA47" i="8"/>
  <c r="AF47" i="8"/>
  <c r="BM129" i="8"/>
  <c r="BU46" i="8"/>
  <c r="Q47" i="8"/>
  <c r="N47" i="8"/>
  <c r="S47" i="8"/>
  <c r="AM128" i="8"/>
  <c r="AO46" i="8"/>
  <c r="AT46" i="8"/>
  <c r="AL47" i="8" s="1"/>
  <c r="AR46" i="8"/>
  <c r="AO46" i="9"/>
  <c r="AR46" i="9"/>
  <c r="AT46" i="9"/>
  <c r="AL47" i="9" s="1"/>
  <c r="Z132" i="7"/>
  <c r="BO48" i="7"/>
  <c r="BR48" i="7"/>
  <c r="BT48" i="7"/>
  <c r="BL49" i="7" s="1"/>
  <c r="BH46" i="8"/>
  <c r="AZ129" i="8"/>
  <c r="BC47" i="8"/>
  <c r="O48" i="7"/>
  <c r="R48" i="7"/>
  <c r="T48" i="7"/>
  <c r="L49" i="7" s="1"/>
  <c r="Z130" i="8"/>
  <c r="CH46" i="8"/>
  <c r="AZ130" i="7"/>
  <c r="BC49" i="7" l="1"/>
  <c r="AC47" i="9"/>
  <c r="BH48" i="7"/>
  <c r="AZ129" i="9"/>
  <c r="P49" i="7"/>
  <c r="CH48" i="7"/>
  <c r="AM129" i="9"/>
  <c r="BM129" i="9"/>
  <c r="BD47" i="8"/>
  <c r="BA47" i="8"/>
  <c r="BF47" i="8"/>
  <c r="BP47" i="9"/>
  <c r="Z129" i="9"/>
  <c r="P48" i="9"/>
  <c r="U48" i="7"/>
  <c r="AH46" i="9"/>
  <c r="Z133" i="7"/>
  <c r="O47" i="8"/>
  <c r="T47" i="8"/>
  <c r="L48" i="8" s="1"/>
  <c r="R47" i="8"/>
  <c r="AZ130" i="8"/>
  <c r="AP47" i="9"/>
  <c r="BU46" i="9"/>
  <c r="U47" i="9"/>
  <c r="AM131" i="7"/>
  <c r="AZ131" i="7"/>
  <c r="AU46" i="9"/>
  <c r="BM131" i="7"/>
  <c r="BZ129" i="9"/>
  <c r="BM130" i="8"/>
  <c r="AU48" i="7"/>
  <c r="BZ131" i="7"/>
  <c r="CC47" i="9"/>
  <c r="Z131" i="8"/>
  <c r="AP49" i="7"/>
  <c r="CH46" i="9"/>
  <c r="BP49" i="7"/>
  <c r="AP47" i="8"/>
  <c r="BQ47" i="8"/>
  <c r="BN47" i="8"/>
  <c r="BS47" i="8"/>
  <c r="BU48" i="7"/>
  <c r="AB47" i="8"/>
  <c r="AG47" i="8"/>
  <c r="Y48" i="8" s="1"/>
  <c r="AE47" i="8"/>
  <c r="BC47" i="9"/>
  <c r="CD47" i="8"/>
  <c r="CA47" i="8"/>
  <c r="CF47" i="8"/>
  <c r="AU46" i="8"/>
  <c r="AM129" i="8"/>
  <c r="BH46" i="9"/>
  <c r="BZ130" i="8"/>
  <c r="AB49" i="7"/>
  <c r="AG49" i="7"/>
  <c r="Y50" i="7" s="1"/>
  <c r="AE49" i="7"/>
  <c r="CC49" i="7"/>
  <c r="Z130" i="9" l="1"/>
  <c r="U47" i="8"/>
  <c r="AZ130" i="9"/>
  <c r="BQ47" i="9"/>
  <c r="BN47" i="9"/>
  <c r="BS47" i="9"/>
  <c r="Z132" i="8"/>
  <c r="BZ130" i="9"/>
  <c r="Z134" i="7"/>
  <c r="BB47" i="8"/>
  <c r="BE47" i="8"/>
  <c r="BG47" i="8"/>
  <c r="AY48" i="8" s="1"/>
  <c r="Q49" i="7"/>
  <c r="N49" i="7"/>
  <c r="S49" i="7"/>
  <c r="CB47" i="8"/>
  <c r="CG47" i="8"/>
  <c r="BY48" i="8" s="1"/>
  <c r="CE47" i="8"/>
  <c r="CD47" i="9"/>
  <c r="CA47" i="9"/>
  <c r="CF47" i="9"/>
  <c r="BD47" i="9"/>
  <c r="BA47" i="9"/>
  <c r="BF47" i="9"/>
  <c r="AQ47" i="8"/>
  <c r="AN47" i="8"/>
  <c r="AS47" i="8"/>
  <c r="BM132" i="7"/>
  <c r="BM130" i="9"/>
  <c r="AQ49" i="7"/>
  <c r="AN49" i="7"/>
  <c r="AS49" i="7"/>
  <c r="CD49" i="7"/>
  <c r="CA49" i="7"/>
  <c r="CF49" i="7"/>
  <c r="AD47" i="9"/>
  <c r="AA47" i="9"/>
  <c r="AF47" i="9"/>
  <c r="AM130" i="8"/>
  <c r="AM132" i="7"/>
  <c r="BM131" i="8"/>
  <c r="P48" i="8"/>
  <c r="BO47" i="8"/>
  <c r="BT47" i="8"/>
  <c r="BL48" i="8" s="1"/>
  <c r="BR47" i="8"/>
  <c r="AH47" i="8"/>
  <c r="BQ49" i="7"/>
  <c r="BN49" i="7"/>
  <c r="BS49" i="7"/>
  <c r="AM130" i="9"/>
  <c r="AH49" i="7"/>
  <c r="AC50" i="7"/>
  <c r="BZ131" i="8"/>
  <c r="AC48" i="8"/>
  <c r="AQ47" i="9"/>
  <c r="AN47" i="9"/>
  <c r="AS47" i="9"/>
  <c r="Q48" i="9"/>
  <c r="N48" i="9"/>
  <c r="S48" i="9"/>
  <c r="BD49" i="7"/>
  <c r="BA49" i="7"/>
  <c r="BF49" i="7"/>
  <c r="BZ132" i="7"/>
  <c r="AZ132" i="7"/>
  <c r="AZ131" i="8"/>
  <c r="AO47" i="9" l="1"/>
  <c r="AT47" i="9"/>
  <c r="AL48" i="9" s="1"/>
  <c r="AR47" i="9"/>
  <c r="BO47" i="9"/>
  <c r="BR47" i="9"/>
  <c r="BT47" i="9"/>
  <c r="BL48" i="9" s="1"/>
  <c r="BC48" i="8"/>
  <c r="AM133" i="7"/>
  <c r="BM131" i="9"/>
  <c r="AZ131" i="9"/>
  <c r="BH47" i="8"/>
  <c r="AD48" i="8"/>
  <c r="AA48" i="8"/>
  <c r="AF48" i="8"/>
  <c r="AM131" i="8"/>
  <c r="CH47" i="8"/>
  <c r="Z135" i="7"/>
  <c r="AO49" i="7"/>
  <c r="AT49" i="7"/>
  <c r="AL50" i="7" s="1"/>
  <c r="AR49" i="7"/>
  <c r="BO49" i="7"/>
  <c r="BR49" i="7"/>
  <c r="BT49" i="7"/>
  <c r="BL50" i="7" s="1"/>
  <c r="BZ132" i="8"/>
  <c r="CC48" i="8"/>
  <c r="AZ133" i="7"/>
  <c r="AD50" i="7"/>
  <c r="AA50" i="7"/>
  <c r="AF50" i="7"/>
  <c r="BU47" i="8"/>
  <c r="BM133" i="7"/>
  <c r="CB47" i="9"/>
  <c r="CE47" i="9"/>
  <c r="CG47" i="9"/>
  <c r="BY48" i="9" s="1"/>
  <c r="BZ133" i="7"/>
  <c r="BB49" i="7"/>
  <c r="BG49" i="7"/>
  <c r="AY50" i="7" s="1"/>
  <c r="BE49" i="7"/>
  <c r="BP48" i="8"/>
  <c r="AB47" i="9"/>
  <c r="AG47" i="9"/>
  <c r="Y48" i="9" s="1"/>
  <c r="AE47" i="9"/>
  <c r="BZ131" i="9"/>
  <c r="O48" i="9"/>
  <c r="T48" i="9"/>
  <c r="L49" i="9" s="1"/>
  <c r="R48" i="9"/>
  <c r="Q48" i="8"/>
  <c r="N48" i="8"/>
  <c r="S48" i="8"/>
  <c r="Z133" i="8"/>
  <c r="AO47" i="8"/>
  <c r="AT47" i="8"/>
  <c r="AL48" i="8" s="1"/>
  <c r="AR47" i="8"/>
  <c r="Z131" i="9"/>
  <c r="CB49" i="7"/>
  <c r="CG49" i="7"/>
  <c r="BY50" i="7" s="1"/>
  <c r="CE49" i="7"/>
  <c r="AZ132" i="8"/>
  <c r="AM131" i="9"/>
  <c r="BM132" i="8"/>
  <c r="BB47" i="9"/>
  <c r="BE47" i="9"/>
  <c r="BG47" i="9"/>
  <c r="AY48" i="9" s="1"/>
  <c r="O49" i="7"/>
  <c r="R49" i="7"/>
  <c r="T49" i="7"/>
  <c r="L50" i="7" s="1"/>
  <c r="AC48" i="9" l="1"/>
  <c r="AM132" i="8"/>
  <c r="AM134" i="7"/>
  <c r="BC48" i="9"/>
  <c r="AH47" i="9"/>
  <c r="AZ133" i="8"/>
  <c r="P50" i="7"/>
  <c r="BM134" i="7"/>
  <c r="BP50" i="7"/>
  <c r="U49" i="7"/>
  <c r="CH49" i="7"/>
  <c r="Z134" i="8"/>
  <c r="BQ48" i="8"/>
  <c r="BN48" i="8"/>
  <c r="BS48" i="8"/>
  <c r="BU49" i="7"/>
  <c r="BD48" i="8"/>
  <c r="BA48" i="8"/>
  <c r="BF48" i="8"/>
  <c r="BZ133" i="8"/>
  <c r="CC50" i="7"/>
  <c r="AB48" i="8"/>
  <c r="AE48" i="8"/>
  <c r="AG48" i="8"/>
  <c r="Y49" i="8" s="1"/>
  <c r="AU49" i="7"/>
  <c r="BP48" i="9"/>
  <c r="BH49" i="7"/>
  <c r="BH47" i="9"/>
  <c r="Z132" i="9"/>
  <c r="O48" i="8"/>
  <c r="T48" i="8"/>
  <c r="L49" i="8" s="1"/>
  <c r="R48" i="8"/>
  <c r="BC50" i="7"/>
  <c r="AB50" i="7"/>
  <c r="AE50" i="7"/>
  <c r="AG50" i="7"/>
  <c r="Y51" i="7" s="1"/>
  <c r="AP50" i="7"/>
  <c r="BU47" i="9"/>
  <c r="BM133" i="8"/>
  <c r="U48" i="9"/>
  <c r="BZ132" i="9"/>
  <c r="AZ134" i="7"/>
  <c r="AZ132" i="9"/>
  <c r="P49" i="9"/>
  <c r="BZ134" i="7"/>
  <c r="AU47" i="9"/>
  <c r="AM132" i="9"/>
  <c r="AU47" i="8"/>
  <c r="CC48" i="9"/>
  <c r="CD48" i="8"/>
  <c r="CA48" i="8"/>
  <c r="CF48" i="8"/>
  <c r="Z136" i="7"/>
  <c r="BM132" i="9"/>
  <c r="AP48" i="9"/>
  <c r="AP48" i="8"/>
  <c r="CH47" i="9"/>
  <c r="AC49" i="8" l="1"/>
  <c r="Z133" i="9"/>
  <c r="AH48" i="8"/>
  <c r="AZ134" i="8"/>
  <c r="BD48" i="9"/>
  <c r="BA48" i="9"/>
  <c r="BF48" i="9"/>
  <c r="AQ48" i="8"/>
  <c r="AN48" i="8"/>
  <c r="AS48" i="8"/>
  <c r="BO48" i="8"/>
  <c r="BT48" i="8"/>
  <c r="BL49" i="8" s="1"/>
  <c r="BR48" i="8"/>
  <c r="AZ135" i="7"/>
  <c r="AH50" i="7"/>
  <c r="CD50" i="7"/>
  <c r="CA50" i="7"/>
  <c r="CF50" i="7"/>
  <c r="BQ50" i="7"/>
  <c r="BN50" i="7"/>
  <c r="BS50" i="7"/>
  <c r="AM135" i="7"/>
  <c r="CD48" i="9"/>
  <c r="CA48" i="9"/>
  <c r="CF48" i="9"/>
  <c r="AZ133" i="9"/>
  <c r="BM133" i="9"/>
  <c r="BD50" i="7"/>
  <c r="BA50" i="7"/>
  <c r="BF50" i="7"/>
  <c r="AM133" i="8"/>
  <c r="BZ134" i="8"/>
  <c r="BQ48" i="9"/>
  <c r="BN48" i="9"/>
  <c r="BS48" i="9"/>
  <c r="BM135" i="7"/>
  <c r="CB48" i="8"/>
  <c r="CE48" i="8"/>
  <c r="CG48" i="8"/>
  <c r="BY49" i="8" s="1"/>
  <c r="AC51" i="7"/>
  <c r="AQ48" i="9"/>
  <c r="AN48" i="9"/>
  <c r="AS48" i="9"/>
  <c r="AM133" i="9"/>
  <c r="BZ133" i="9"/>
  <c r="U48" i="8"/>
  <c r="Z135" i="8"/>
  <c r="Q49" i="9"/>
  <c r="N49" i="9"/>
  <c r="S49" i="9"/>
  <c r="AQ50" i="7"/>
  <c r="AN50" i="7"/>
  <c r="AS50" i="7"/>
  <c r="Z137" i="7"/>
  <c r="BZ135" i="7"/>
  <c r="BM134" i="8"/>
  <c r="P49" i="8"/>
  <c r="BB48" i="8"/>
  <c r="BE48" i="8"/>
  <c r="BG48" i="8"/>
  <c r="AY49" i="8" s="1"/>
  <c r="Q50" i="7"/>
  <c r="N50" i="7"/>
  <c r="S50" i="7"/>
  <c r="AD48" i="9"/>
  <c r="AA48" i="9"/>
  <c r="AF48" i="9"/>
  <c r="CC49" i="8" l="1"/>
  <c r="AZ136" i="7"/>
  <c r="BB48" i="9"/>
  <c r="BE48" i="9"/>
  <c r="BG48" i="9"/>
  <c r="AY49" i="9" s="1"/>
  <c r="CH48" i="8"/>
  <c r="BO50" i="7"/>
  <c r="BT50" i="7"/>
  <c r="BL51" i="7" s="1"/>
  <c r="BR50" i="7"/>
  <c r="Z138" i="7"/>
  <c r="BU48" i="8"/>
  <c r="O50" i="7"/>
  <c r="T50" i="7"/>
  <c r="L51" i="7" s="1"/>
  <c r="R50" i="7"/>
  <c r="BM134" i="9"/>
  <c r="BP49" i="8"/>
  <c r="AZ135" i="8"/>
  <c r="BM136" i="7"/>
  <c r="BB50" i="7"/>
  <c r="BG50" i="7"/>
  <c r="AY51" i="7" s="1"/>
  <c r="BE50" i="7"/>
  <c r="AM134" i="9"/>
  <c r="BO48" i="9"/>
  <c r="BR48" i="9"/>
  <c r="BT48" i="9"/>
  <c r="BL49" i="9" s="1"/>
  <c r="AO48" i="8"/>
  <c r="AT48" i="8"/>
  <c r="AL49" i="8" s="1"/>
  <c r="AR48" i="8"/>
  <c r="BZ136" i="7"/>
  <c r="Z136" i="8"/>
  <c r="BH48" i="8"/>
  <c r="AZ134" i="9"/>
  <c r="Z134" i="9"/>
  <c r="BC49" i="8"/>
  <c r="AO50" i="7"/>
  <c r="AR50" i="7"/>
  <c r="AT50" i="7"/>
  <c r="AL51" i="7" s="1"/>
  <c r="Q49" i="8"/>
  <c r="N49" i="8"/>
  <c r="S49" i="8"/>
  <c r="CB48" i="9"/>
  <c r="CG48" i="9"/>
  <c r="BY49" i="9" s="1"/>
  <c r="CE48" i="9"/>
  <c r="AM136" i="7"/>
  <c r="BM135" i="8"/>
  <c r="BZ135" i="8"/>
  <c r="AB48" i="9"/>
  <c r="AG48" i="9"/>
  <c r="Y49" i="9" s="1"/>
  <c r="AE48" i="9"/>
  <c r="BZ134" i="9"/>
  <c r="CB50" i="7"/>
  <c r="CE50" i="7"/>
  <c r="CG50" i="7"/>
  <c r="BY51" i="7" s="1"/>
  <c r="O49" i="9"/>
  <c r="R49" i="9"/>
  <c r="T49" i="9"/>
  <c r="L50" i="9" s="1"/>
  <c r="AO48" i="9"/>
  <c r="AR48" i="9"/>
  <c r="AT48" i="9"/>
  <c r="AL49" i="9" s="1"/>
  <c r="AD51" i="7"/>
  <c r="AA51" i="7"/>
  <c r="AF51" i="7"/>
  <c r="AM134" i="8"/>
  <c r="AD49" i="8"/>
  <c r="AA49" i="8"/>
  <c r="AF49" i="8"/>
  <c r="P50" i="9" l="1"/>
  <c r="AB49" i="8"/>
  <c r="AG49" i="8"/>
  <c r="Y50" i="8" s="1"/>
  <c r="AE49" i="8"/>
  <c r="CH48" i="9"/>
  <c r="AU48" i="8"/>
  <c r="BM135" i="9"/>
  <c r="Z135" i="9"/>
  <c r="AP49" i="8"/>
  <c r="BP49" i="9"/>
  <c r="CC49" i="9"/>
  <c r="CC51" i="7"/>
  <c r="O49" i="8"/>
  <c r="T49" i="8"/>
  <c r="L50" i="8" s="1"/>
  <c r="R49" i="8"/>
  <c r="CH50" i="7"/>
  <c r="BM136" i="8"/>
  <c r="BU48" i="9"/>
  <c r="BM137" i="7"/>
  <c r="AZ137" i="7"/>
  <c r="U50" i="7"/>
  <c r="P51" i="7"/>
  <c r="AZ135" i="9"/>
  <c r="AP51" i="7"/>
  <c r="AZ136" i="8"/>
  <c r="BC49" i="9"/>
  <c r="AM135" i="9"/>
  <c r="Z139" i="7"/>
  <c r="AM137" i="7"/>
  <c r="BZ135" i="9"/>
  <c r="Z137" i="8"/>
  <c r="BU50" i="7"/>
  <c r="U49" i="9"/>
  <c r="AB51" i="7"/>
  <c r="AE51" i="7"/>
  <c r="AG51" i="7"/>
  <c r="Y52" i="7" s="1"/>
  <c r="AU50" i="7"/>
  <c r="AP49" i="9"/>
  <c r="AH48" i="9"/>
  <c r="BZ137" i="7"/>
  <c r="BH50" i="7"/>
  <c r="BQ49" i="8"/>
  <c r="BN49" i="8"/>
  <c r="BS49" i="8"/>
  <c r="BP51" i="7"/>
  <c r="CD49" i="8"/>
  <c r="CA49" i="8"/>
  <c r="CF49" i="8"/>
  <c r="BH48" i="9"/>
  <c r="AM135" i="8"/>
  <c r="BZ136" i="8"/>
  <c r="BD49" i="8"/>
  <c r="BA49" i="8"/>
  <c r="BF49" i="8"/>
  <c r="AU48" i="9"/>
  <c r="AC49" i="9"/>
  <c r="BC51" i="7"/>
  <c r="AH51" i="7" l="1"/>
  <c r="AZ138" i="7"/>
  <c r="AM136" i="8"/>
  <c r="AZ137" i="8"/>
  <c r="BM136" i="9"/>
  <c r="BZ137" i="8"/>
  <c r="AM138" i="7"/>
  <c r="AD49" i="9"/>
  <c r="AA49" i="9"/>
  <c r="AF49" i="9"/>
  <c r="AM136" i="9"/>
  <c r="BQ49" i="9"/>
  <c r="BN49" i="9"/>
  <c r="BS49" i="9"/>
  <c r="BZ138" i="7"/>
  <c r="AQ51" i="7"/>
  <c r="AN51" i="7"/>
  <c r="AS51" i="7"/>
  <c r="BM138" i="7"/>
  <c r="CD49" i="9"/>
  <c r="CA49" i="9"/>
  <c r="CF49" i="9"/>
  <c r="CB49" i="8"/>
  <c r="CG49" i="8"/>
  <c r="BY50" i="8" s="1"/>
  <c r="CE49" i="8"/>
  <c r="AZ136" i="9"/>
  <c r="BD49" i="9"/>
  <c r="BA49" i="9"/>
  <c r="BF49" i="9"/>
  <c r="BM137" i="8"/>
  <c r="AH49" i="8"/>
  <c r="CD51" i="7"/>
  <c r="CA51" i="7"/>
  <c r="CF51" i="7"/>
  <c r="Z140" i="7"/>
  <c r="AC50" i="8"/>
  <c r="BB49" i="8"/>
  <c r="BG49" i="8"/>
  <c r="AY50" i="8" s="1"/>
  <c r="BE49" i="8"/>
  <c r="Q51" i="7"/>
  <c r="N51" i="7"/>
  <c r="S51" i="7"/>
  <c r="AQ49" i="8"/>
  <c r="AN49" i="8"/>
  <c r="AS49" i="8"/>
  <c r="BD51" i="7"/>
  <c r="BA51" i="7"/>
  <c r="BF51" i="7"/>
  <c r="BQ51" i="7"/>
  <c r="BN51" i="7"/>
  <c r="BS51" i="7"/>
  <c r="Z138" i="8"/>
  <c r="U49" i="8"/>
  <c r="Q50" i="9"/>
  <c r="N50" i="9"/>
  <c r="S50" i="9"/>
  <c r="AQ49" i="9"/>
  <c r="AN49" i="9"/>
  <c r="AS49" i="9"/>
  <c r="BO49" i="8"/>
  <c r="BT49" i="8"/>
  <c r="BL50" i="8" s="1"/>
  <c r="BR49" i="8"/>
  <c r="AC52" i="7"/>
  <c r="BZ136" i="9"/>
  <c r="P50" i="8"/>
  <c r="Z136" i="9"/>
  <c r="AD52" i="7" l="1"/>
  <c r="AA52" i="7"/>
  <c r="AF52" i="7"/>
  <c r="Q50" i="8"/>
  <c r="N50" i="8"/>
  <c r="S50" i="8"/>
  <c r="BO51" i="7"/>
  <c r="BT51" i="7"/>
  <c r="BL52" i="7" s="1"/>
  <c r="BR51" i="7"/>
  <c r="BH49" i="8"/>
  <c r="CB49" i="9"/>
  <c r="CE49" i="9"/>
  <c r="CG49" i="9"/>
  <c r="BY50" i="9" s="1"/>
  <c r="AM137" i="9"/>
  <c r="BZ138" i="8"/>
  <c r="O50" i="9"/>
  <c r="T50" i="9"/>
  <c r="L51" i="9" s="1"/>
  <c r="R50" i="9"/>
  <c r="AD50" i="8"/>
  <c r="AA50" i="8"/>
  <c r="AF50" i="8"/>
  <c r="BM139" i="7"/>
  <c r="AZ138" i="8"/>
  <c r="BB49" i="9"/>
  <c r="BG49" i="9"/>
  <c r="AY50" i="9" s="1"/>
  <c r="BE49" i="9"/>
  <c r="AB49" i="9"/>
  <c r="AE49" i="9"/>
  <c r="AG49" i="9"/>
  <c r="Y50" i="9" s="1"/>
  <c r="AO51" i="7"/>
  <c r="AR51" i="7"/>
  <c r="AT51" i="7"/>
  <c r="AL52" i="7" s="1"/>
  <c r="AM137" i="8"/>
  <c r="AO49" i="8"/>
  <c r="AT49" i="8"/>
  <c r="AL50" i="8" s="1"/>
  <c r="AR49" i="8"/>
  <c r="AZ137" i="9"/>
  <c r="BM137" i="9"/>
  <c r="BB51" i="7"/>
  <c r="BG51" i="7"/>
  <c r="AY52" i="7" s="1"/>
  <c r="BE51" i="7"/>
  <c r="BP50" i="8"/>
  <c r="Z141" i="7"/>
  <c r="AZ139" i="7"/>
  <c r="BZ137" i="9"/>
  <c r="Z139" i="8"/>
  <c r="CH49" i="8"/>
  <c r="BZ139" i="7"/>
  <c r="BU49" i="8"/>
  <c r="CB51" i="7"/>
  <c r="CE51" i="7"/>
  <c r="CG51" i="7"/>
  <c r="BY52" i="7" s="1"/>
  <c r="CC50" i="8"/>
  <c r="AM139" i="7"/>
  <c r="BC50" i="8"/>
  <c r="BM138" i="8"/>
  <c r="O51" i="7"/>
  <c r="R51" i="7"/>
  <c r="T51" i="7"/>
  <c r="L52" i="7" s="1"/>
  <c r="Z137" i="9"/>
  <c r="AO49" i="9"/>
  <c r="AR49" i="9"/>
  <c r="AT49" i="9"/>
  <c r="AL50" i="9" s="1"/>
  <c r="BO49" i="9"/>
  <c r="BT49" i="9"/>
  <c r="BL50" i="9" s="1"/>
  <c r="BR49" i="9"/>
  <c r="BU49" i="9" l="1"/>
  <c r="BZ139" i="8"/>
  <c r="BP50" i="9"/>
  <c r="AM138" i="9"/>
  <c r="O50" i="8"/>
  <c r="R50" i="8"/>
  <c r="T50" i="8"/>
  <c r="L51" i="8" s="1"/>
  <c r="BZ138" i="9"/>
  <c r="BD50" i="8"/>
  <c r="BA50" i="8"/>
  <c r="BF50" i="8"/>
  <c r="BM138" i="9"/>
  <c r="AP52" i="7"/>
  <c r="BC50" i="9"/>
  <c r="AU49" i="9"/>
  <c r="AM140" i="7"/>
  <c r="BZ140" i="7"/>
  <c r="AZ140" i="7"/>
  <c r="AU51" i="7"/>
  <c r="CC50" i="9"/>
  <c r="AZ139" i="8"/>
  <c r="AP50" i="9"/>
  <c r="BM140" i="7"/>
  <c r="CH49" i="9"/>
  <c r="BC52" i="7"/>
  <c r="AM138" i="8"/>
  <c r="AC50" i="9"/>
  <c r="BM139" i="8"/>
  <c r="AZ138" i="9"/>
  <c r="AH49" i="9"/>
  <c r="AB50" i="8"/>
  <c r="AG50" i="8"/>
  <c r="Y51" i="8" s="1"/>
  <c r="AE50" i="8"/>
  <c r="Z140" i="8"/>
  <c r="BH51" i="7"/>
  <c r="Z138" i="9"/>
  <c r="P52" i="7"/>
  <c r="Z142" i="7"/>
  <c r="AU49" i="8"/>
  <c r="AB52" i="7"/>
  <c r="AE52" i="7"/>
  <c r="AG52" i="7"/>
  <c r="Y53" i="7" s="1"/>
  <c r="CD50" i="8"/>
  <c r="CA50" i="8"/>
  <c r="CF50" i="8"/>
  <c r="U51" i="7"/>
  <c r="CC52" i="7"/>
  <c r="AP50" i="8"/>
  <c r="U50" i="9"/>
  <c r="BU51" i="7"/>
  <c r="CH51" i="7"/>
  <c r="BQ50" i="8"/>
  <c r="BN50" i="8"/>
  <c r="BS50" i="8"/>
  <c r="BH49" i="9"/>
  <c r="P51" i="9"/>
  <c r="BP52" i="7"/>
  <c r="CB50" i="8" l="1"/>
  <c r="CG50" i="8"/>
  <c r="BY51" i="8" s="1"/>
  <c r="CE50" i="8"/>
  <c r="BZ139" i="9"/>
  <c r="AZ141" i="7"/>
  <c r="Z139" i="9"/>
  <c r="AZ139" i="9"/>
  <c r="P51" i="8"/>
  <c r="BM140" i="8"/>
  <c r="AQ52" i="7"/>
  <c r="AN52" i="7"/>
  <c r="AS52" i="7"/>
  <c r="AM139" i="9"/>
  <c r="AH52" i="7"/>
  <c r="BZ141" i="7"/>
  <c r="AM141" i="7"/>
  <c r="BM139" i="9"/>
  <c r="BQ50" i="9"/>
  <c r="BN50" i="9"/>
  <c r="BS50" i="9"/>
  <c r="BD50" i="9"/>
  <c r="BA50" i="9"/>
  <c r="BF50" i="9"/>
  <c r="Z141" i="8"/>
  <c r="AQ50" i="8"/>
  <c r="AN50" i="8"/>
  <c r="AS50" i="8"/>
  <c r="Z143" i="7"/>
  <c r="AD50" i="9"/>
  <c r="AA50" i="9"/>
  <c r="AF50" i="9"/>
  <c r="AQ50" i="9"/>
  <c r="AN50" i="9"/>
  <c r="AS50" i="9"/>
  <c r="CD52" i="7"/>
  <c r="CA52" i="7"/>
  <c r="CF52" i="7"/>
  <c r="AH50" i="8"/>
  <c r="AZ140" i="8"/>
  <c r="BM141" i="7"/>
  <c r="AC51" i="8"/>
  <c r="AM139" i="8"/>
  <c r="BB50" i="8"/>
  <c r="BE50" i="8"/>
  <c r="BG50" i="8"/>
  <c r="AY51" i="8" s="1"/>
  <c r="BZ140" i="8"/>
  <c r="AC53" i="7"/>
  <c r="U50" i="8"/>
  <c r="BQ52" i="7"/>
  <c r="BN52" i="7"/>
  <c r="BS52" i="7"/>
  <c r="Q51" i="9"/>
  <c r="N51" i="9"/>
  <c r="S51" i="9"/>
  <c r="BO50" i="8"/>
  <c r="BT50" i="8"/>
  <c r="BL51" i="8" s="1"/>
  <c r="BR50" i="8"/>
  <c r="Q52" i="7"/>
  <c r="N52" i="7"/>
  <c r="S52" i="7"/>
  <c r="BD52" i="7"/>
  <c r="BA52" i="7"/>
  <c r="BF52" i="7"/>
  <c r="CD50" i="9"/>
  <c r="CA50" i="9"/>
  <c r="CF50" i="9"/>
  <c r="BO50" i="9" l="1"/>
  <c r="BR50" i="9"/>
  <c r="BT50" i="9"/>
  <c r="BL51" i="9" s="1"/>
  <c r="Z144" i="7"/>
  <c r="O51" i="9"/>
  <c r="R51" i="9"/>
  <c r="T51" i="9"/>
  <c r="L52" i="9" s="1"/>
  <c r="BM140" i="9"/>
  <c r="AM142" i="7"/>
  <c r="BU50" i="8"/>
  <c r="AM140" i="9"/>
  <c r="AZ140" i="9"/>
  <c r="CB50" i="9"/>
  <c r="CG50" i="9"/>
  <c r="BY51" i="9" s="1"/>
  <c r="CE50" i="9"/>
  <c r="BP51" i="8"/>
  <c r="BZ141" i="8"/>
  <c r="AB50" i="9"/>
  <c r="AG50" i="9"/>
  <c r="Y51" i="9" s="1"/>
  <c r="AE50" i="9"/>
  <c r="AZ142" i="7"/>
  <c r="BZ140" i="9"/>
  <c r="CH50" i="8"/>
  <c r="AZ141" i="8"/>
  <c r="Z140" i="9"/>
  <c r="AO50" i="8"/>
  <c r="AR50" i="8"/>
  <c r="AT50" i="8"/>
  <c r="AL51" i="8" s="1"/>
  <c r="BB52" i="7"/>
  <c r="BG52" i="7"/>
  <c r="AY53" i="7" s="1"/>
  <c r="BE52" i="7"/>
  <c r="Z142" i="8"/>
  <c r="BZ142" i="7"/>
  <c r="BM141" i="8"/>
  <c r="CC51" i="8"/>
  <c r="BH50" i="8"/>
  <c r="AM140" i="8"/>
  <c r="O52" i="7"/>
  <c r="R52" i="7"/>
  <c r="T52" i="7"/>
  <c r="L53" i="7" s="1"/>
  <c r="BC51" i="8"/>
  <c r="AO52" i="7"/>
  <c r="AT52" i="7"/>
  <c r="AL53" i="7" s="1"/>
  <c r="AR52" i="7"/>
  <c r="CB52" i="7"/>
  <c r="CG52" i="7"/>
  <c r="BY53" i="7" s="1"/>
  <c r="CE52" i="7"/>
  <c r="BO52" i="7"/>
  <c r="BT52" i="7"/>
  <c r="BL53" i="7" s="1"/>
  <c r="BR52" i="7"/>
  <c r="AD51" i="8"/>
  <c r="AA51" i="8"/>
  <c r="AF51" i="8"/>
  <c r="AO50" i="9"/>
  <c r="AR50" i="9"/>
  <c r="AT50" i="9"/>
  <c r="AL51" i="9" s="1"/>
  <c r="AD53" i="7"/>
  <c r="AA53" i="7"/>
  <c r="AF53" i="7"/>
  <c r="BM142" i="7"/>
  <c r="BB50" i="9"/>
  <c r="BE50" i="9"/>
  <c r="BG50" i="9"/>
  <c r="AY51" i="9" s="1"/>
  <c r="Q51" i="8"/>
  <c r="N51" i="8"/>
  <c r="S51" i="8"/>
  <c r="Z141" i="9" l="1"/>
  <c r="U52" i="7"/>
  <c r="AZ141" i="9"/>
  <c r="P53" i="7"/>
  <c r="BZ143" i="7"/>
  <c r="AM141" i="9"/>
  <c r="BC51" i="9"/>
  <c r="CC53" i="7"/>
  <c r="AM141" i="8"/>
  <c r="BH52" i="7"/>
  <c r="P52" i="9"/>
  <c r="BZ142" i="8"/>
  <c r="U51" i="9"/>
  <c r="AH50" i="9"/>
  <c r="CH52" i="7"/>
  <c r="BH50" i="9"/>
  <c r="AP51" i="8"/>
  <c r="BZ141" i="9"/>
  <c r="BQ51" i="8"/>
  <c r="BN51" i="8"/>
  <c r="BS51" i="8"/>
  <c r="Z145" i="7"/>
  <c r="O51" i="8"/>
  <c r="T51" i="8"/>
  <c r="L52" i="8" s="1"/>
  <c r="R51" i="8"/>
  <c r="AP51" i="9"/>
  <c r="BM141" i="9"/>
  <c r="AP53" i="7"/>
  <c r="CD51" i="8"/>
  <c r="CA51" i="8"/>
  <c r="CF51" i="8"/>
  <c r="AU50" i="8"/>
  <c r="Z143" i="8"/>
  <c r="AU50" i="9"/>
  <c r="AZ142" i="8"/>
  <c r="AC51" i="9"/>
  <c r="AB51" i="8"/>
  <c r="AG51" i="8"/>
  <c r="Y52" i="8" s="1"/>
  <c r="AE51" i="8"/>
  <c r="BU52" i="7"/>
  <c r="BD51" i="8"/>
  <c r="BA51" i="8"/>
  <c r="BF51" i="8"/>
  <c r="BM142" i="8"/>
  <c r="CH50" i="9"/>
  <c r="BP51" i="9"/>
  <c r="BP53" i="7"/>
  <c r="AZ143" i="7"/>
  <c r="CC51" i="9"/>
  <c r="BU50" i="9"/>
  <c r="BC53" i="7"/>
  <c r="AU52" i="7"/>
  <c r="BM143" i="7"/>
  <c r="AB53" i="7"/>
  <c r="AE53" i="7"/>
  <c r="AG53" i="7"/>
  <c r="Y54" i="7" s="1"/>
  <c r="AM143" i="7"/>
  <c r="BZ144" i="7" l="1"/>
  <c r="AQ51" i="8"/>
  <c r="AN51" i="8"/>
  <c r="AS51" i="8"/>
  <c r="BD53" i="7"/>
  <c r="BA53" i="7"/>
  <c r="BF53" i="7"/>
  <c r="BM143" i="8"/>
  <c r="AM142" i="8"/>
  <c r="AC54" i="7"/>
  <c r="AZ143" i="8"/>
  <c r="CD51" i="9"/>
  <c r="CA51" i="9"/>
  <c r="CF51" i="9"/>
  <c r="AQ53" i="7"/>
  <c r="AN53" i="7"/>
  <c r="AS53" i="7"/>
  <c r="Z146" i="7"/>
  <c r="CD53" i="7"/>
  <c r="CA53" i="7"/>
  <c r="CF53" i="7"/>
  <c r="AH53" i="7"/>
  <c r="BM142" i="9"/>
  <c r="BO51" i="8"/>
  <c r="BT51" i="8"/>
  <c r="BL52" i="8" s="1"/>
  <c r="BR51" i="8"/>
  <c r="BD51" i="9"/>
  <c r="BA51" i="9"/>
  <c r="BF51" i="9"/>
  <c r="AM144" i="7"/>
  <c r="Z144" i="8"/>
  <c r="AM142" i="9"/>
  <c r="P52" i="8"/>
  <c r="Q53" i="7"/>
  <c r="N53" i="7"/>
  <c r="S53" i="7"/>
  <c r="CB51" i="8"/>
  <c r="CG51" i="8"/>
  <c r="BY52" i="8" s="1"/>
  <c r="CE51" i="8"/>
  <c r="AZ142" i="9"/>
  <c r="BB51" i="8"/>
  <c r="BG51" i="8"/>
  <c r="AY52" i="8" s="1"/>
  <c r="BE51" i="8"/>
  <c r="AZ144" i="7"/>
  <c r="BQ53" i="7"/>
  <c r="BN53" i="7"/>
  <c r="BS53" i="7"/>
  <c r="AH51" i="8"/>
  <c r="AQ51" i="9"/>
  <c r="AN51" i="9"/>
  <c r="AS51" i="9"/>
  <c r="BZ142" i="9"/>
  <c r="BZ143" i="8"/>
  <c r="Z142" i="9"/>
  <c r="AD51" i="9"/>
  <c r="AA51" i="9"/>
  <c r="AF51" i="9"/>
  <c r="BM144" i="7"/>
  <c r="BQ51" i="9"/>
  <c r="BN51" i="9"/>
  <c r="BS51" i="9"/>
  <c r="AC52" i="8"/>
  <c r="U51" i="8"/>
  <c r="Q52" i="9"/>
  <c r="N52" i="9"/>
  <c r="S52" i="9"/>
  <c r="AZ143" i="9" l="1"/>
  <c r="BP52" i="8"/>
  <c r="AO53" i="7"/>
  <c r="AR53" i="7"/>
  <c r="AT53" i="7"/>
  <c r="AL54" i="7" s="1"/>
  <c r="BM144" i="8"/>
  <c r="AM145" i="7"/>
  <c r="CH51" i="8"/>
  <c r="CB51" i="9"/>
  <c r="CG51" i="9"/>
  <c r="BY52" i="9" s="1"/>
  <c r="CE51" i="9"/>
  <c r="BB53" i="7"/>
  <c r="BG53" i="7"/>
  <c r="AY54" i="7" s="1"/>
  <c r="BE53" i="7"/>
  <c r="Z143" i="9"/>
  <c r="BO51" i="9"/>
  <c r="BT51" i="9"/>
  <c r="BL52" i="9" s="1"/>
  <c r="BR51" i="9"/>
  <c r="BZ143" i="9"/>
  <c r="CB53" i="7"/>
  <c r="CG53" i="7"/>
  <c r="BY54" i="7" s="1"/>
  <c r="CE53" i="7"/>
  <c r="AZ144" i="8"/>
  <c r="O53" i="7"/>
  <c r="R53" i="7"/>
  <c r="T53" i="7"/>
  <c r="L54" i="7" s="1"/>
  <c r="AZ145" i="7"/>
  <c r="AO51" i="8"/>
  <c r="AT51" i="8"/>
  <c r="AL52" i="8" s="1"/>
  <c r="AR51" i="8"/>
  <c r="Z145" i="8"/>
  <c r="CC52" i="8"/>
  <c r="AD52" i="8"/>
  <c r="AA52" i="8"/>
  <c r="AF52" i="8"/>
  <c r="BZ144" i="8"/>
  <c r="BO53" i="7"/>
  <c r="BT53" i="7"/>
  <c r="BL54" i="7" s="1"/>
  <c r="BR53" i="7"/>
  <c r="AO51" i="9"/>
  <c r="AT51" i="9"/>
  <c r="AL52" i="9" s="1"/>
  <c r="AR51" i="9"/>
  <c r="Q52" i="8"/>
  <c r="N52" i="8"/>
  <c r="S52" i="8"/>
  <c r="AD54" i="7"/>
  <c r="AA54" i="7"/>
  <c r="AF54" i="7"/>
  <c r="O52" i="9"/>
  <c r="R52" i="9"/>
  <c r="T52" i="9"/>
  <c r="L53" i="9" s="1"/>
  <c r="AB51" i="9"/>
  <c r="AE51" i="9"/>
  <c r="AG51" i="9"/>
  <c r="Y52" i="9" s="1"/>
  <c r="BM143" i="9"/>
  <c r="BM145" i="7"/>
  <c r="BC52" i="8"/>
  <c r="AM143" i="9"/>
  <c r="Z147" i="7"/>
  <c r="BZ145" i="7"/>
  <c r="BH51" i="8"/>
  <c r="BB51" i="9"/>
  <c r="BG51" i="9"/>
  <c r="AY52" i="9" s="1"/>
  <c r="BE51" i="9"/>
  <c r="BU51" i="8"/>
  <c r="AM143" i="8"/>
  <c r="BC54" i="7" l="1"/>
  <c r="BZ144" i="9"/>
  <c r="AB52" i="8"/>
  <c r="AE52" i="8"/>
  <c r="AG52" i="8"/>
  <c r="Y53" i="8" s="1"/>
  <c r="CH51" i="9"/>
  <c r="BZ146" i="7"/>
  <c r="BM144" i="9"/>
  <c r="O52" i="8"/>
  <c r="R52" i="8"/>
  <c r="T52" i="8"/>
  <c r="L53" i="8" s="1"/>
  <c r="U53" i="7"/>
  <c r="BP52" i="9"/>
  <c r="CC52" i="9"/>
  <c r="AU53" i="7"/>
  <c r="AB54" i="7"/>
  <c r="AG54" i="7"/>
  <c r="Y55" i="7" s="1"/>
  <c r="AE54" i="7"/>
  <c r="BM145" i="8"/>
  <c r="AU51" i="9"/>
  <c r="BQ52" i="8"/>
  <c r="BN52" i="8"/>
  <c r="BS52" i="8"/>
  <c r="AC52" i="9"/>
  <c r="AH51" i="9"/>
  <c r="P53" i="9"/>
  <c r="BU53" i="7"/>
  <c r="AU51" i="8"/>
  <c r="Z144" i="9"/>
  <c r="AZ144" i="9"/>
  <c r="AZ146" i="7"/>
  <c r="BU51" i="9"/>
  <c r="CD52" i="8"/>
  <c r="CA52" i="8"/>
  <c r="CF52" i="8"/>
  <c r="AM144" i="9"/>
  <c r="BD52" i="8"/>
  <c r="BA52" i="8"/>
  <c r="BF52" i="8"/>
  <c r="U52" i="9"/>
  <c r="BP54" i="7"/>
  <c r="AP52" i="8"/>
  <c r="CH53" i="7"/>
  <c r="BZ145" i="8"/>
  <c r="AM144" i="8"/>
  <c r="P54" i="7"/>
  <c r="AP54" i="7"/>
  <c r="Z148" i="7"/>
  <c r="AP52" i="9"/>
  <c r="Z146" i="8"/>
  <c r="AZ145" i="8"/>
  <c r="BC52" i="9"/>
  <c r="CC54" i="7"/>
  <c r="AM146" i="7"/>
  <c r="BH51" i="9"/>
  <c r="BM146" i="7"/>
  <c r="BH53" i="7"/>
  <c r="CD54" i="7" l="1"/>
  <c r="CA54" i="7"/>
  <c r="CF54" i="7"/>
  <c r="AQ52" i="8"/>
  <c r="AN52" i="8"/>
  <c r="AS52" i="8"/>
  <c r="AD52" i="9"/>
  <c r="AA52" i="9"/>
  <c r="AF52" i="9"/>
  <c r="CB52" i="8"/>
  <c r="CG52" i="8"/>
  <c r="BY53" i="8" s="1"/>
  <c r="CE52" i="8"/>
  <c r="AM147" i="7"/>
  <c r="Z149" i="7"/>
  <c r="BZ147" i="7"/>
  <c r="BQ52" i="9"/>
  <c r="BN52" i="9"/>
  <c r="BS52" i="9"/>
  <c r="BO52" i="8"/>
  <c r="BR52" i="8"/>
  <c r="BT52" i="8"/>
  <c r="BL53" i="8" s="1"/>
  <c r="Q54" i="7"/>
  <c r="N54" i="7"/>
  <c r="S54" i="7"/>
  <c r="Q53" i="9"/>
  <c r="N53" i="9"/>
  <c r="S53" i="9"/>
  <c r="AC53" i="8"/>
  <c r="AH52" i="8"/>
  <c r="AZ146" i="8"/>
  <c r="AM145" i="8"/>
  <c r="BB52" i="8"/>
  <c r="BE52" i="8"/>
  <c r="BG52" i="8"/>
  <c r="AY53" i="8" s="1"/>
  <c r="AH54" i="7"/>
  <c r="P53" i="8"/>
  <c r="AQ54" i="7"/>
  <c r="AN54" i="7"/>
  <c r="AS54" i="7"/>
  <c r="CD52" i="9"/>
  <c r="CA52" i="9"/>
  <c r="CF52" i="9"/>
  <c r="BQ54" i="7"/>
  <c r="BN54" i="7"/>
  <c r="BS54" i="7"/>
  <c r="BM147" i="7"/>
  <c r="BZ146" i="8"/>
  <c r="AM145" i="9"/>
  <c r="AZ145" i="9"/>
  <c r="AC55" i="7"/>
  <c r="U52" i="8"/>
  <c r="BZ145" i="9"/>
  <c r="BD52" i="9"/>
  <c r="BA52" i="9"/>
  <c r="BF52" i="9"/>
  <c r="BM146" i="8"/>
  <c r="Z147" i="8"/>
  <c r="BD54" i="7"/>
  <c r="BA54" i="7"/>
  <c r="BF54" i="7"/>
  <c r="AZ147" i="7"/>
  <c r="AQ52" i="9"/>
  <c r="AN52" i="9"/>
  <c r="AS52" i="9"/>
  <c r="Z145" i="9"/>
  <c r="BM145" i="9"/>
  <c r="BZ147" i="8" l="1"/>
  <c r="Q53" i="8"/>
  <c r="N53" i="8"/>
  <c r="S53" i="8"/>
  <c r="Z148" i="8"/>
  <c r="AZ146" i="9"/>
  <c r="AM146" i="8"/>
  <c r="Z150" i="7"/>
  <c r="BM147" i="8"/>
  <c r="AM146" i="9"/>
  <c r="AO52" i="9"/>
  <c r="AT52" i="9"/>
  <c r="AL53" i="9" s="1"/>
  <c r="AR52" i="9"/>
  <c r="BB52" i="9"/>
  <c r="BE52" i="9"/>
  <c r="BG52" i="9"/>
  <c r="AY53" i="9" s="1"/>
  <c r="AO54" i="7"/>
  <c r="AR54" i="7"/>
  <c r="AT54" i="7"/>
  <c r="AL55" i="7" s="1"/>
  <c r="AZ147" i="8"/>
  <c r="BP53" i="8"/>
  <c r="AO52" i="8"/>
  <c r="AR52" i="8"/>
  <c r="AT52" i="8"/>
  <c r="AL53" i="8" s="1"/>
  <c r="BU52" i="8"/>
  <c r="AM148" i="7"/>
  <c r="CH52" i="8"/>
  <c r="CC53" i="8"/>
  <c r="CB54" i="7"/>
  <c r="CE54" i="7"/>
  <c r="CG54" i="7"/>
  <c r="BY55" i="7" s="1"/>
  <c r="Z146" i="9"/>
  <c r="O54" i="7"/>
  <c r="R54" i="7"/>
  <c r="T54" i="7"/>
  <c r="L55" i="7" s="1"/>
  <c r="BZ146" i="9"/>
  <c r="BM148" i="7"/>
  <c r="BO52" i="9"/>
  <c r="BT52" i="9"/>
  <c r="BL53" i="9" s="1"/>
  <c r="BR52" i="9"/>
  <c r="AD53" i="8"/>
  <c r="AA53" i="8"/>
  <c r="AF53" i="8"/>
  <c r="CB52" i="9"/>
  <c r="CE52" i="9"/>
  <c r="CG52" i="9"/>
  <c r="BY53" i="9" s="1"/>
  <c r="BO54" i="7"/>
  <c r="BT54" i="7"/>
  <c r="BL55" i="7" s="1"/>
  <c r="BR54" i="7"/>
  <c r="BC53" i="8"/>
  <c r="B12" i="9"/>
  <c r="BZ148" i="7"/>
  <c r="AB52" i="9"/>
  <c r="AG52" i="9"/>
  <c r="Y53" i="9" s="1"/>
  <c r="AE52" i="9"/>
  <c r="AZ148" i="7"/>
  <c r="BB54" i="7"/>
  <c r="BG54" i="7"/>
  <c r="AY55" i="7" s="1"/>
  <c r="BE54" i="7"/>
  <c r="BM146" i="9"/>
  <c r="AD55" i="7"/>
  <c r="AA55" i="7"/>
  <c r="AF55" i="7"/>
  <c r="BH52" i="8"/>
  <c r="O53" i="9"/>
  <c r="T53" i="9"/>
  <c r="L54" i="9" s="1"/>
  <c r="R53" i="9"/>
  <c r="AU54" i="7" l="1"/>
  <c r="C14" i="7"/>
  <c r="U53" i="9"/>
  <c r="C12" i="8"/>
  <c r="P55" i="7"/>
  <c r="AZ148" i="8"/>
  <c r="P54" i="9"/>
  <c r="AZ149" i="7"/>
  <c r="BD53" i="8"/>
  <c r="BA53" i="8"/>
  <c r="BF53" i="8"/>
  <c r="AB53" i="8"/>
  <c r="AG53" i="8"/>
  <c r="Y54" i="8" s="1"/>
  <c r="AE53" i="8"/>
  <c r="U54" i="7"/>
  <c r="AP55" i="7"/>
  <c r="BC53" i="9"/>
  <c r="Z147" i="9"/>
  <c r="BP53" i="9"/>
  <c r="BH52" i="9"/>
  <c r="CH54" i="7"/>
  <c r="AP53" i="8"/>
  <c r="Z151" i="7"/>
  <c r="Z149" i="8"/>
  <c r="BU52" i="9"/>
  <c r="AU52" i="8"/>
  <c r="AU52" i="9"/>
  <c r="B12" i="8"/>
  <c r="CC55" i="7"/>
  <c r="CC53" i="9"/>
  <c r="BM147" i="9"/>
  <c r="BM149" i="7"/>
  <c r="AP53" i="9"/>
  <c r="O53" i="8"/>
  <c r="T53" i="8"/>
  <c r="L54" i="8" s="1"/>
  <c r="R53" i="8"/>
  <c r="BM148" i="8"/>
  <c r="BU54" i="7"/>
  <c r="CD53" i="8"/>
  <c r="CA53" i="8"/>
  <c r="CF53" i="8"/>
  <c r="BQ53" i="8"/>
  <c r="BN53" i="8"/>
  <c r="BS53" i="8"/>
  <c r="AM147" i="8"/>
  <c r="AM149" i="7"/>
  <c r="BP55" i="7"/>
  <c r="AB55" i="7"/>
  <c r="AE55" i="7"/>
  <c r="E46" i="10" s="1"/>
  <c r="AG55" i="7"/>
  <c r="Y56" i="7" s="1"/>
  <c r="AH52" i="9"/>
  <c r="AC53" i="9"/>
  <c r="CH52" i="9"/>
  <c r="BZ149" i="7"/>
  <c r="BH54" i="7"/>
  <c r="BZ147" i="9"/>
  <c r="AM147" i="9"/>
  <c r="AZ147" i="9"/>
  <c r="BZ148" i="8"/>
  <c r="BC55" i="7"/>
  <c r="BZ149" i="8" l="1"/>
  <c r="CD55" i="7"/>
  <c r="CA55" i="7"/>
  <c r="CF55" i="7"/>
  <c r="BO53" i="8"/>
  <c r="BT53" i="8"/>
  <c r="BL54" i="8" s="1"/>
  <c r="BR53" i="8"/>
  <c r="BM149" i="8"/>
  <c r="BQ53" i="9"/>
  <c r="BN53" i="9"/>
  <c r="BS53" i="9"/>
  <c r="AH53" i="8"/>
  <c r="AC54" i="8"/>
  <c r="AZ149" i="8"/>
  <c r="BD53" i="9"/>
  <c r="BA53" i="9"/>
  <c r="BF53" i="9"/>
  <c r="BB53" i="8"/>
  <c r="BG53" i="8"/>
  <c r="AY54" i="8" s="1"/>
  <c r="BE53" i="8"/>
  <c r="Z148" i="9"/>
  <c r="P54" i="8"/>
  <c r="E12" i="8"/>
  <c r="AD53" i="9"/>
  <c r="AA53" i="9"/>
  <c r="AF53" i="9"/>
  <c r="Z152" i="7"/>
  <c r="AZ150" i="7"/>
  <c r="Q55" i="7"/>
  <c r="N55" i="7"/>
  <c r="S55" i="7"/>
  <c r="AQ53" i="9"/>
  <c r="AN53" i="9"/>
  <c r="AS53" i="9"/>
  <c r="AC56" i="7"/>
  <c r="AQ53" i="8"/>
  <c r="AN53" i="8"/>
  <c r="AS53" i="8"/>
  <c r="AM148" i="8"/>
  <c r="F12" i="8"/>
  <c r="AM148" i="9"/>
  <c r="Q54" i="9"/>
  <c r="N54" i="9"/>
  <c r="S54" i="9"/>
  <c r="BM148" i="9"/>
  <c r="AM150" i="7"/>
  <c r="U53" i="8"/>
  <c r="AZ148" i="9"/>
  <c r="Z150" i="8"/>
  <c r="BZ148" i="9"/>
  <c r="CB53" i="8"/>
  <c r="CG53" i="8"/>
  <c r="BY54" i="8" s="1"/>
  <c r="CE53" i="8"/>
  <c r="AQ55" i="7"/>
  <c r="AN55" i="7"/>
  <c r="AS55" i="7"/>
  <c r="G12" i="8"/>
  <c r="AH55" i="7"/>
  <c r="BM150" i="7"/>
  <c r="BD55" i="7"/>
  <c r="BA55" i="7"/>
  <c r="BF55" i="7"/>
  <c r="BZ150" i="7"/>
  <c r="BQ55" i="7"/>
  <c r="BN55" i="7"/>
  <c r="BS55" i="7"/>
  <c r="CD53" i="9"/>
  <c r="CA53" i="9"/>
  <c r="CF53" i="9"/>
  <c r="BC54" i="8" l="1"/>
  <c r="BO53" i="9"/>
  <c r="BT53" i="9"/>
  <c r="BL54" i="9" s="1"/>
  <c r="BR53" i="9"/>
  <c r="O54" i="9"/>
  <c r="T54" i="9"/>
  <c r="L55" i="9" s="1"/>
  <c r="R54" i="9"/>
  <c r="BB53" i="9"/>
  <c r="BE53" i="9"/>
  <c r="BG53" i="9"/>
  <c r="AY54" i="9" s="1"/>
  <c r="D12" i="9"/>
  <c r="BU53" i="8"/>
  <c r="AO55" i="7"/>
  <c r="AR55" i="7"/>
  <c r="AT55" i="7"/>
  <c r="AL56" i="7" s="1"/>
  <c r="AZ149" i="9"/>
  <c r="CH53" i="8"/>
  <c r="AO53" i="9"/>
  <c r="AR53" i="9"/>
  <c r="AT53" i="9"/>
  <c r="AL54" i="9" s="1"/>
  <c r="AZ150" i="8"/>
  <c r="BP54" i="8"/>
  <c r="Z153" i="7"/>
  <c r="C12" i="9"/>
  <c r="BB55" i="7"/>
  <c r="BE55" i="7"/>
  <c r="BG55" i="7"/>
  <c r="AY56" i="7" s="1"/>
  <c r="CC54" i="8"/>
  <c r="AM149" i="8"/>
  <c r="AB53" i="9"/>
  <c r="AE53" i="9"/>
  <c r="AG53" i="9"/>
  <c r="Y54" i="9" s="1"/>
  <c r="B14" i="7"/>
  <c r="AD54" i="8"/>
  <c r="AA54" i="8"/>
  <c r="AF54" i="8"/>
  <c r="G14" i="7"/>
  <c r="O55" i="7"/>
  <c r="R55" i="7"/>
  <c r="T55" i="7"/>
  <c r="L56" i="7" s="1"/>
  <c r="Q54" i="8"/>
  <c r="N54" i="8"/>
  <c r="S54" i="8"/>
  <c r="CB55" i="7"/>
  <c r="CE55" i="7"/>
  <c r="CG55" i="7"/>
  <c r="BY56" i="7" s="1"/>
  <c r="D14" i="7"/>
  <c r="Z151" i="8"/>
  <c r="AM149" i="9"/>
  <c r="E12" i="9"/>
  <c r="CB53" i="9"/>
  <c r="CE53" i="9"/>
  <c r="CG53" i="9"/>
  <c r="BY54" i="9" s="1"/>
  <c r="BZ149" i="9"/>
  <c r="Z149" i="9"/>
  <c r="AO53" i="8"/>
  <c r="AR53" i="8"/>
  <c r="AT53" i="8"/>
  <c r="AL54" i="8" s="1"/>
  <c r="BZ151" i="7"/>
  <c r="AD56" i="7"/>
  <c r="AA56" i="7"/>
  <c r="AF56" i="7"/>
  <c r="BM150" i="8"/>
  <c r="E14" i="7"/>
  <c r="G12" i="9"/>
  <c r="BM151" i="7"/>
  <c r="AM151" i="7"/>
  <c r="E49" i="10"/>
  <c r="E50" i="10" s="1"/>
  <c r="E55" i="10"/>
  <c r="E53" i="10"/>
  <c r="AZ151" i="7"/>
  <c r="BM149" i="9"/>
  <c r="F14" i="7"/>
  <c r="BO55" i="7"/>
  <c r="BR55" i="7"/>
  <c r="BT55" i="7"/>
  <c r="BL56" i="7" s="1"/>
  <c r="D12" i="8"/>
  <c r="BH53" i="8"/>
  <c r="F12" i="9"/>
  <c r="BZ150" i="8"/>
  <c r="BZ150" i="9" l="1"/>
  <c r="CC56" i="7"/>
  <c r="BC56" i="7"/>
  <c r="AU53" i="9"/>
  <c r="AM152" i="7"/>
  <c r="CC54" i="9"/>
  <c r="CH55" i="7"/>
  <c r="AB54" i="8"/>
  <c r="AE54" i="8"/>
  <c r="AG54" i="8"/>
  <c r="Y55" i="8" s="1"/>
  <c r="BH55" i="7"/>
  <c r="BC54" i="9"/>
  <c r="BM150" i="9"/>
  <c r="BZ152" i="7"/>
  <c r="CH53" i="9"/>
  <c r="BH53" i="9"/>
  <c r="AP54" i="8"/>
  <c r="AZ152" i="7"/>
  <c r="AU53" i="8"/>
  <c r="O54" i="8"/>
  <c r="T54" i="8"/>
  <c r="L55" i="8" s="1"/>
  <c r="R54" i="8"/>
  <c r="AZ150" i="9"/>
  <c r="U54" i="9"/>
  <c r="Z154" i="7"/>
  <c r="P55" i="9"/>
  <c r="Z150" i="9"/>
  <c r="AM150" i="9"/>
  <c r="P56" i="7"/>
  <c r="AH53" i="9"/>
  <c r="AP56" i="7"/>
  <c r="BM152" i="7"/>
  <c r="U55" i="7"/>
  <c r="AU55" i="7"/>
  <c r="BU53" i="9"/>
  <c r="AC54" i="9"/>
  <c r="BM151" i="8"/>
  <c r="Z152" i="8"/>
  <c r="BQ54" i="8"/>
  <c r="BN54" i="8"/>
  <c r="BS54" i="8"/>
  <c r="BP54" i="9"/>
  <c r="AM150" i="8"/>
  <c r="AZ151" i="8"/>
  <c r="BP56" i="7"/>
  <c r="BD54" i="8"/>
  <c r="BA54" i="8"/>
  <c r="BF54" i="8"/>
  <c r="BU55" i="7"/>
  <c r="BZ151" i="8"/>
  <c r="AB56" i="7"/>
  <c r="AG56" i="7"/>
  <c r="Y57" i="7" s="1"/>
  <c r="AE56" i="7"/>
  <c r="CD54" i="8"/>
  <c r="CA54" i="8"/>
  <c r="CF54" i="8"/>
  <c r="AP54" i="9"/>
  <c r="Q55" i="9" l="1"/>
  <c r="N55" i="9"/>
  <c r="S55" i="9"/>
  <c r="BM151" i="9"/>
  <c r="AZ153" i="7"/>
  <c r="BO54" i="8"/>
  <c r="BR54" i="8"/>
  <c r="BT54" i="8"/>
  <c r="BL55" i="8" s="1"/>
  <c r="AQ54" i="8"/>
  <c r="AN54" i="8"/>
  <c r="AS54" i="8"/>
  <c r="AQ54" i="9"/>
  <c r="AN54" i="9"/>
  <c r="AS54" i="9"/>
  <c r="AH56" i="7"/>
  <c r="BD56" i="7"/>
  <c r="BA56" i="7"/>
  <c r="BF56" i="7"/>
  <c r="AC57" i="7"/>
  <c r="BQ56" i="7"/>
  <c r="BN56" i="7"/>
  <c r="BS56" i="7"/>
  <c r="AC55" i="8"/>
  <c r="Z153" i="8"/>
  <c r="AZ151" i="9"/>
  <c r="Q56" i="7"/>
  <c r="N56" i="7"/>
  <c r="S56" i="7"/>
  <c r="AH54" i="8"/>
  <c r="BQ54" i="9"/>
  <c r="BN54" i="9"/>
  <c r="BS54" i="9"/>
  <c r="Z155" i="7"/>
  <c r="P55" i="8"/>
  <c r="CD56" i="7"/>
  <c r="CA56" i="7"/>
  <c r="CF56" i="7"/>
  <c r="BB54" i="8"/>
  <c r="BG54" i="8"/>
  <c r="AY55" i="8" s="1"/>
  <c r="BE54" i="8"/>
  <c r="BM153" i="7"/>
  <c r="AD54" i="9"/>
  <c r="AA54" i="9"/>
  <c r="AF54" i="9"/>
  <c r="AQ56" i="7"/>
  <c r="AN56" i="7"/>
  <c r="AS56" i="7"/>
  <c r="AM153" i="7"/>
  <c r="AZ152" i="8"/>
  <c r="AM151" i="8"/>
  <c r="BM152" i="8"/>
  <c r="Z151" i="9"/>
  <c r="BD54" i="9"/>
  <c r="BA54" i="9"/>
  <c r="BF54" i="9"/>
  <c r="CB54" i="8"/>
  <c r="CG54" i="8"/>
  <c r="BY55" i="8" s="1"/>
  <c r="CE54" i="8"/>
  <c r="AM151" i="9"/>
  <c r="U54" i="8"/>
  <c r="BZ152" i="8"/>
  <c r="BZ153" i="7"/>
  <c r="CD54" i="9"/>
  <c r="CA54" i="9"/>
  <c r="CF54" i="9"/>
  <c r="BZ151" i="9"/>
  <c r="O56" i="7" l="1"/>
  <c r="R56" i="7"/>
  <c r="T56" i="7"/>
  <c r="L57" i="7" s="1"/>
  <c r="AD57" i="7"/>
  <c r="AA57" i="7"/>
  <c r="AF57" i="7"/>
  <c r="AM152" i="8"/>
  <c r="CH54" i="8"/>
  <c r="BU54" i="8"/>
  <c r="BM154" i="7"/>
  <c r="BZ154" i="7"/>
  <c r="CC55" i="8"/>
  <c r="AZ153" i="8"/>
  <c r="BC55" i="8"/>
  <c r="Z156" i="7"/>
  <c r="Z154" i="8"/>
  <c r="BB56" i="7"/>
  <c r="BG56" i="7"/>
  <c r="AY57" i="7" s="1"/>
  <c r="BE56" i="7"/>
  <c r="BZ152" i="9"/>
  <c r="BH54" i="8"/>
  <c r="AZ154" i="7"/>
  <c r="AO54" i="8"/>
  <c r="AR54" i="8"/>
  <c r="AT54" i="8"/>
  <c r="AL55" i="8" s="1"/>
  <c r="AM152" i="9"/>
  <c r="CB54" i="9"/>
  <c r="CE54" i="9"/>
  <c r="CG54" i="9"/>
  <c r="BY55" i="9" s="1"/>
  <c r="CB56" i="7"/>
  <c r="CE56" i="7"/>
  <c r="CG56" i="7"/>
  <c r="BY57" i="7" s="1"/>
  <c r="BM152" i="9"/>
  <c r="AZ152" i="9"/>
  <c r="BZ153" i="8"/>
  <c r="Z152" i="9"/>
  <c r="Q55" i="8"/>
  <c r="N55" i="8"/>
  <c r="S55" i="8"/>
  <c r="AO54" i="9"/>
  <c r="AR54" i="9"/>
  <c r="AT54" i="9"/>
  <c r="AL55" i="9" s="1"/>
  <c r="BP55" i="8"/>
  <c r="AM154" i="7"/>
  <c r="AD55" i="8"/>
  <c r="AA55" i="8"/>
  <c r="AF55" i="8"/>
  <c r="AO56" i="7"/>
  <c r="AR56" i="7"/>
  <c r="AT56" i="7"/>
  <c r="AL57" i="7" s="1"/>
  <c r="BO56" i="7"/>
  <c r="BR56" i="7"/>
  <c r="BT56" i="7"/>
  <c r="BL57" i="7" s="1"/>
  <c r="O55" i="9"/>
  <c r="T55" i="9"/>
  <c r="L56" i="9" s="1"/>
  <c r="R55" i="9"/>
  <c r="BB54" i="9"/>
  <c r="BG54" i="9"/>
  <c r="AY55" i="9" s="1"/>
  <c r="BE54" i="9"/>
  <c r="BO54" i="9"/>
  <c r="BR54" i="9"/>
  <c r="BT54" i="9"/>
  <c r="BL55" i="9" s="1"/>
  <c r="BM153" i="8"/>
  <c r="AB54" i="9"/>
  <c r="AE54" i="9"/>
  <c r="AG54" i="9"/>
  <c r="Y55" i="9" s="1"/>
  <c r="BC55" i="9" l="1"/>
  <c r="AU56" i="7"/>
  <c r="AP55" i="9"/>
  <c r="CC55" i="9"/>
  <c r="AZ154" i="8"/>
  <c r="CH54" i="9"/>
  <c r="BZ153" i="9"/>
  <c r="CD55" i="8"/>
  <c r="CA55" i="8"/>
  <c r="CF55" i="8"/>
  <c r="AM153" i="8"/>
  <c r="AU54" i="9"/>
  <c r="BM153" i="9"/>
  <c r="AM153" i="9"/>
  <c r="AB57" i="7"/>
  <c r="AE57" i="7"/>
  <c r="AG57" i="7"/>
  <c r="Y58" i="7" s="1"/>
  <c r="U55" i="9"/>
  <c r="Z155" i="8"/>
  <c r="BM155" i="7"/>
  <c r="BZ155" i="7"/>
  <c r="P56" i="9"/>
  <c r="BH56" i="7"/>
  <c r="AC55" i="9"/>
  <c r="AZ155" i="7"/>
  <c r="Z157" i="7"/>
  <c r="AB55" i="8"/>
  <c r="AE55" i="8"/>
  <c r="AG55" i="8"/>
  <c r="Y56" i="8" s="1"/>
  <c r="AH54" i="9"/>
  <c r="AP55" i="8"/>
  <c r="AM155" i="7"/>
  <c r="AU54" i="8"/>
  <c r="Z153" i="9"/>
  <c r="BP55" i="9"/>
  <c r="BZ154" i="8"/>
  <c r="P57" i="7"/>
  <c r="BC57" i="7"/>
  <c r="CC57" i="7"/>
  <c r="BU56" i="7"/>
  <c r="BU54" i="9"/>
  <c r="BD55" i="8"/>
  <c r="BA55" i="8"/>
  <c r="BF55" i="8"/>
  <c r="U56" i="7"/>
  <c r="O55" i="8"/>
  <c r="T55" i="8"/>
  <c r="L56" i="8" s="1"/>
  <c r="R55" i="8"/>
  <c r="BM154" i="8"/>
  <c r="CH56" i="7"/>
  <c r="BP57" i="7"/>
  <c r="BQ55" i="8"/>
  <c r="BN55" i="8"/>
  <c r="BS55" i="8"/>
  <c r="BH54" i="9"/>
  <c r="AP57" i="7"/>
  <c r="AZ153" i="9"/>
  <c r="AQ55" i="8" l="1"/>
  <c r="AN55" i="8"/>
  <c r="AS55" i="8"/>
  <c r="BM156" i="7"/>
  <c r="BB55" i="8"/>
  <c r="BE55" i="8"/>
  <c r="BG55" i="8"/>
  <c r="AY56" i="8" s="1"/>
  <c r="AD55" i="9"/>
  <c r="AA55" i="9"/>
  <c r="AF55" i="9"/>
  <c r="Z156" i="8"/>
  <c r="BQ55" i="9"/>
  <c r="BN55" i="9"/>
  <c r="BS55" i="9"/>
  <c r="CD55" i="9"/>
  <c r="CA55" i="9"/>
  <c r="CF55" i="9"/>
  <c r="BQ57" i="7"/>
  <c r="BN57" i="7"/>
  <c r="BS57" i="7"/>
  <c r="AM154" i="8"/>
  <c r="BO55" i="8"/>
  <c r="BT55" i="8"/>
  <c r="BL56" i="8" s="1"/>
  <c r="BR55" i="8"/>
  <c r="AQ55" i="9"/>
  <c r="AN55" i="9"/>
  <c r="AS55" i="9"/>
  <c r="Q57" i="7"/>
  <c r="N57" i="7"/>
  <c r="S57" i="7"/>
  <c r="AC58" i="7"/>
  <c r="CB55" i="8"/>
  <c r="CE55" i="8"/>
  <c r="CG55" i="8"/>
  <c r="BY56" i="8" s="1"/>
  <c r="BM154" i="9"/>
  <c r="BM155" i="8"/>
  <c r="AH55" i="8"/>
  <c r="U55" i="8"/>
  <c r="P56" i="8"/>
  <c r="CD57" i="7"/>
  <c r="CA57" i="7"/>
  <c r="CF57" i="7"/>
  <c r="Z158" i="7"/>
  <c r="AH57" i="7"/>
  <c r="AZ155" i="8"/>
  <c r="BZ155" i="8"/>
  <c r="AZ154" i="9"/>
  <c r="Z154" i="9"/>
  <c r="AQ57" i="7"/>
  <c r="AN57" i="7"/>
  <c r="AS57" i="7"/>
  <c r="BZ156" i="7"/>
  <c r="AM156" i="7"/>
  <c r="BD55" i="9"/>
  <c r="BA55" i="9"/>
  <c r="BF55" i="9"/>
  <c r="AC56" i="8"/>
  <c r="Q56" i="9"/>
  <c r="N56" i="9"/>
  <c r="S56" i="9"/>
  <c r="BD57" i="7"/>
  <c r="BA57" i="7"/>
  <c r="BF57" i="7"/>
  <c r="AZ156" i="7"/>
  <c r="AM154" i="9"/>
  <c r="BZ154" i="9"/>
  <c r="AD56" i="8" l="1"/>
  <c r="AA56" i="8"/>
  <c r="AF56" i="8"/>
  <c r="AZ155" i="9"/>
  <c r="AZ157" i="7"/>
  <c r="Q56" i="8"/>
  <c r="N56" i="8"/>
  <c r="S56" i="8"/>
  <c r="CC56" i="8"/>
  <c r="BU55" i="8"/>
  <c r="BO55" i="9"/>
  <c r="BT55" i="9"/>
  <c r="BL56" i="9" s="1"/>
  <c r="BR55" i="9"/>
  <c r="BH55" i="8"/>
  <c r="BZ155" i="9"/>
  <c r="CB57" i="7"/>
  <c r="CG57" i="7"/>
  <c r="BY58" i="7" s="1"/>
  <c r="CE57" i="7"/>
  <c r="AO55" i="9"/>
  <c r="AT55" i="9"/>
  <c r="AL56" i="9" s="1"/>
  <c r="AR55" i="9"/>
  <c r="BC56" i="8"/>
  <c r="AD58" i="7"/>
  <c r="AA58" i="7"/>
  <c r="AF58" i="7"/>
  <c r="AM155" i="8"/>
  <c r="Z157" i="8"/>
  <c r="BM157" i="7"/>
  <c r="Z155" i="9"/>
  <c r="BB55" i="9"/>
  <c r="BG55" i="9"/>
  <c r="AY56" i="9" s="1"/>
  <c r="BE55" i="9"/>
  <c r="BP56" i="8"/>
  <c r="BB57" i="7"/>
  <c r="BG57" i="7"/>
  <c r="AY58" i="7" s="1"/>
  <c r="BE57" i="7"/>
  <c r="BM156" i="8"/>
  <c r="AO55" i="8"/>
  <c r="AR55" i="8"/>
  <c r="AT55" i="8"/>
  <c r="AL56" i="8" s="1"/>
  <c r="CB55" i="9"/>
  <c r="CE55" i="9"/>
  <c r="CG55" i="9"/>
  <c r="BY56" i="9" s="1"/>
  <c r="BM155" i="9"/>
  <c r="BZ156" i="8"/>
  <c r="CH55" i="8"/>
  <c r="BZ157" i="7"/>
  <c r="O56" i="9"/>
  <c r="T56" i="9"/>
  <c r="L57" i="9" s="1"/>
  <c r="R56" i="9"/>
  <c r="Z159" i="7"/>
  <c r="O57" i="7"/>
  <c r="R57" i="7"/>
  <c r="T57" i="7"/>
  <c r="L58" i="7" s="1"/>
  <c r="BO57" i="7"/>
  <c r="BT57" i="7"/>
  <c r="BL58" i="7" s="1"/>
  <c r="BR57" i="7"/>
  <c r="AB55" i="9"/>
  <c r="AE55" i="9"/>
  <c r="AG55" i="9"/>
  <c r="Y56" i="9" s="1"/>
  <c r="AM155" i="9"/>
  <c r="AM157" i="7"/>
  <c r="AZ156" i="8"/>
  <c r="AO57" i="7"/>
  <c r="AT57" i="7"/>
  <c r="AL58" i="7" s="1"/>
  <c r="AR57" i="7"/>
  <c r="CH55" i="9" l="1"/>
  <c r="BH57" i="7"/>
  <c r="BD56" i="8"/>
  <c r="BA56" i="8"/>
  <c r="BF56" i="8"/>
  <c r="BU55" i="9"/>
  <c r="AZ156" i="9"/>
  <c r="AH55" i="9"/>
  <c r="AU57" i="7"/>
  <c r="AU55" i="9"/>
  <c r="BP58" i="7"/>
  <c r="BZ158" i="7"/>
  <c r="AP56" i="8"/>
  <c r="AP56" i="9"/>
  <c r="AB56" i="8"/>
  <c r="AE56" i="8"/>
  <c r="AG56" i="8"/>
  <c r="Y57" i="8" s="1"/>
  <c r="P57" i="9"/>
  <c r="BP56" i="9"/>
  <c r="BM158" i="7"/>
  <c r="CC56" i="9"/>
  <c r="BC58" i="7"/>
  <c r="BQ56" i="8"/>
  <c r="BN56" i="8"/>
  <c r="BS56" i="8"/>
  <c r="U57" i="7"/>
  <c r="CC58" i="7"/>
  <c r="CD56" i="8"/>
  <c r="CA56" i="8"/>
  <c r="CF56" i="8"/>
  <c r="AP58" i="7"/>
  <c r="AZ157" i="8"/>
  <c r="Z158" i="8"/>
  <c r="AM158" i="7"/>
  <c r="BC56" i="9"/>
  <c r="AU55" i="8"/>
  <c r="AM156" i="8"/>
  <c r="Z160" i="7"/>
  <c r="BM156" i="9"/>
  <c r="O56" i="8"/>
  <c r="T56" i="8"/>
  <c r="L57" i="8" s="1"/>
  <c r="R56" i="8"/>
  <c r="AC56" i="9"/>
  <c r="P58" i="7"/>
  <c r="BZ157" i="8"/>
  <c r="BH55" i="9"/>
  <c r="AM156" i="9"/>
  <c r="BZ156" i="9"/>
  <c r="BU57" i="7"/>
  <c r="CH57" i="7"/>
  <c r="BM157" i="8"/>
  <c r="Z156" i="9"/>
  <c r="U56" i="9"/>
  <c r="AB58" i="7"/>
  <c r="AG58" i="7"/>
  <c r="Y59" i="7" s="1"/>
  <c r="AE58" i="7"/>
  <c r="AZ158" i="7"/>
  <c r="BZ158" i="8" l="1"/>
  <c r="BM159" i="7"/>
  <c r="AH58" i="7"/>
  <c r="AM157" i="8"/>
  <c r="AZ158" i="8"/>
  <c r="BQ56" i="9"/>
  <c r="BN56" i="9"/>
  <c r="BS56" i="9"/>
  <c r="BZ159" i="7"/>
  <c r="BO56" i="8"/>
  <c r="BT56" i="8"/>
  <c r="BL57" i="8" s="1"/>
  <c r="BR56" i="8"/>
  <c r="AZ159" i="7"/>
  <c r="AQ58" i="7"/>
  <c r="AN58" i="7"/>
  <c r="AS58" i="7"/>
  <c r="Q58" i="7"/>
  <c r="N58" i="7"/>
  <c r="S58" i="7"/>
  <c r="Q57" i="9"/>
  <c r="N57" i="9"/>
  <c r="S57" i="9"/>
  <c r="BQ58" i="7"/>
  <c r="BN58" i="7"/>
  <c r="BS58" i="7"/>
  <c r="BD58" i="7"/>
  <c r="BA58" i="7"/>
  <c r="BF58" i="7"/>
  <c r="BB56" i="8"/>
  <c r="BG56" i="8"/>
  <c r="AY57" i="8" s="1"/>
  <c r="BE56" i="8"/>
  <c r="AC59" i="7"/>
  <c r="CD56" i="9"/>
  <c r="CA56" i="9"/>
  <c r="CF56" i="9"/>
  <c r="AH56" i="8"/>
  <c r="AC57" i="8"/>
  <c r="BD56" i="9"/>
  <c r="BA56" i="9"/>
  <c r="BF56" i="9"/>
  <c r="P57" i="8"/>
  <c r="CB56" i="8"/>
  <c r="CE56" i="8"/>
  <c r="CG56" i="8"/>
  <c r="BY57" i="8" s="1"/>
  <c r="AD56" i="9"/>
  <c r="AA56" i="9"/>
  <c r="AF56" i="9"/>
  <c r="AQ56" i="9"/>
  <c r="AN56" i="9"/>
  <c r="AS56" i="9"/>
  <c r="BZ157" i="9"/>
  <c r="U56" i="8"/>
  <c r="AM157" i="9"/>
  <c r="Z157" i="9"/>
  <c r="BM157" i="9"/>
  <c r="AM159" i="7"/>
  <c r="Z159" i="8"/>
  <c r="CD58" i="7"/>
  <c r="CA58" i="7"/>
  <c r="CF58" i="7"/>
  <c r="AQ56" i="8"/>
  <c r="AN56" i="8"/>
  <c r="AS56" i="8"/>
  <c r="BM158" i="8"/>
  <c r="Z161" i="7"/>
  <c r="AZ157" i="9"/>
  <c r="Z162" i="7" l="1"/>
  <c r="AZ159" i="8"/>
  <c r="Q57" i="8"/>
  <c r="N57" i="8"/>
  <c r="S57" i="8"/>
  <c r="CC57" i="8"/>
  <c r="BB58" i="7"/>
  <c r="BE58" i="7"/>
  <c r="BG58" i="7"/>
  <c r="AY59" i="7" s="1"/>
  <c r="BM159" i="8"/>
  <c r="CH56" i="8"/>
  <c r="AO58" i="7"/>
  <c r="AR58" i="7"/>
  <c r="AT58" i="7"/>
  <c r="AL59" i="7" s="1"/>
  <c r="CB56" i="9"/>
  <c r="CE56" i="9"/>
  <c r="CG56" i="9"/>
  <c r="BY57" i="9" s="1"/>
  <c r="BO58" i="7"/>
  <c r="BR58" i="7"/>
  <c r="BT58" i="7"/>
  <c r="BL59" i="7" s="1"/>
  <c r="AM158" i="8"/>
  <c r="BU56" i="8"/>
  <c r="AD59" i="7"/>
  <c r="AA59" i="7"/>
  <c r="AF59" i="7"/>
  <c r="BP57" i="8"/>
  <c r="BZ158" i="9"/>
  <c r="Z158" i="9"/>
  <c r="O57" i="9"/>
  <c r="R57" i="9"/>
  <c r="T57" i="9"/>
  <c r="L58" i="9" s="1"/>
  <c r="AM160" i="7"/>
  <c r="AZ160" i="7"/>
  <c r="AO56" i="9"/>
  <c r="AT56" i="9"/>
  <c r="AL57" i="9" s="1"/>
  <c r="AR56" i="9"/>
  <c r="BZ160" i="7"/>
  <c r="BC57" i="8"/>
  <c r="BM160" i="7"/>
  <c r="AO56" i="8"/>
  <c r="AT56" i="8"/>
  <c r="AL57" i="8" s="1"/>
  <c r="AR56" i="8"/>
  <c r="BB56" i="9"/>
  <c r="BE56" i="9"/>
  <c r="BG56" i="9"/>
  <c r="AY57" i="9" s="1"/>
  <c r="AM158" i="9"/>
  <c r="AD57" i="8"/>
  <c r="AA57" i="8"/>
  <c r="AF57" i="8"/>
  <c r="CB58" i="7"/>
  <c r="CG58" i="7"/>
  <c r="BY59" i="7" s="1"/>
  <c r="CE58" i="7"/>
  <c r="O58" i="7"/>
  <c r="T58" i="7"/>
  <c r="L59" i="7" s="1"/>
  <c r="R58" i="7"/>
  <c r="BM158" i="9"/>
  <c r="BH56" i="8"/>
  <c r="AB56" i="9"/>
  <c r="AE56" i="9"/>
  <c r="AG56" i="9"/>
  <c r="Y57" i="9" s="1"/>
  <c r="AZ158" i="9"/>
  <c r="Z160" i="8"/>
  <c r="BO56" i="9"/>
  <c r="BT56" i="9"/>
  <c r="BL57" i="9" s="1"/>
  <c r="BR56" i="9"/>
  <c r="BZ159" i="8"/>
  <c r="BC59" i="7" l="1"/>
  <c r="U57" i="9"/>
  <c r="BQ57" i="8"/>
  <c r="BN57" i="8"/>
  <c r="BS57" i="8"/>
  <c r="CC57" i="9"/>
  <c r="BH58" i="7"/>
  <c r="CH56" i="9"/>
  <c r="BU56" i="9"/>
  <c r="AB59" i="7"/>
  <c r="AG59" i="7"/>
  <c r="Y60" i="7" s="1"/>
  <c r="AE59" i="7"/>
  <c r="AP59" i="7"/>
  <c r="AC57" i="9"/>
  <c r="CD57" i="8"/>
  <c r="CA57" i="8"/>
  <c r="CF57" i="8"/>
  <c r="AU56" i="9"/>
  <c r="AU58" i="7"/>
  <c r="O57" i="8"/>
  <c r="T57" i="8"/>
  <c r="L58" i="8" s="1"/>
  <c r="R57" i="8"/>
  <c r="P59" i="7"/>
  <c r="Z159" i="9"/>
  <c r="AZ159" i="9"/>
  <c r="P58" i="9"/>
  <c r="BZ160" i="8"/>
  <c r="CH58" i="7"/>
  <c r="AH56" i="9"/>
  <c r="BM159" i="9"/>
  <c r="AM159" i="9"/>
  <c r="BM161" i="7"/>
  <c r="AZ161" i="7"/>
  <c r="AM159" i="8"/>
  <c r="AZ160" i="8"/>
  <c r="BP57" i="9"/>
  <c r="BM160" i="8"/>
  <c r="CC59" i="7"/>
  <c r="AU56" i="8"/>
  <c r="AP57" i="8"/>
  <c r="AB57" i="8"/>
  <c r="AG57" i="8"/>
  <c r="Y58" i="8" s="1"/>
  <c r="AE57" i="8"/>
  <c r="BC57" i="9"/>
  <c r="BZ159" i="9"/>
  <c r="BP59" i="7"/>
  <c r="BZ161" i="7"/>
  <c r="AP57" i="9"/>
  <c r="AM161" i="7"/>
  <c r="Z161" i="8"/>
  <c r="U58" i="7"/>
  <c r="BH56" i="9"/>
  <c r="BD57" i="8"/>
  <c r="BA57" i="8"/>
  <c r="BF57" i="8"/>
  <c r="BU58" i="7"/>
  <c r="Z163" i="7"/>
  <c r="BZ160" i="9" l="1"/>
  <c r="CD59" i="7"/>
  <c r="CA59" i="7"/>
  <c r="CF59" i="7"/>
  <c r="BM162" i="7"/>
  <c r="U57" i="8"/>
  <c r="AD57" i="9"/>
  <c r="AA57" i="9"/>
  <c r="AF57" i="9"/>
  <c r="BM160" i="9"/>
  <c r="AC58" i="8"/>
  <c r="Q58" i="9"/>
  <c r="N58" i="9"/>
  <c r="S58" i="9"/>
  <c r="Z162" i="8"/>
  <c r="BD57" i="9"/>
  <c r="BA57" i="9"/>
  <c r="BF57" i="9"/>
  <c r="BM161" i="8"/>
  <c r="AM160" i="9"/>
  <c r="P58" i="8"/>
  <c r="AQ59" i="7"/>
  <c r="AN59" i="7"/>
  <c r="AS59" i="7"/>
  <c r="AC60" i="7"/>
  <c r="AZ161" i="8"/>
  <c r="AH57" i="8"/>
  <c r="CD57" i="9"/>
  <c r="CA57" i="9"/>
  <c r="CF57" i="9"/>
  <c r="BO57" i="8"/>
  <c r="BR57" i="8"/>
  <c r="BT57" i="8"/>
  <c r="BL58" i="8" s="1"/>
  <c r="Z164" i="7"/>
  <c r="AH59" i="7"/>
  <c r="AM160" i="8"/>
  <c r="Z160" i="9"/>
  <c r="BZ161" i="8"/>
  <c r="AM162" i="7"/>
  <c r="AQ57" i="9"/>
  <c r="AN57" i="9"/>
  <c r="AS57" i="9"/>
  <c r="AQ57" i="8"/>
  <c r="AN57" i="8"/>
  <c r="AS57" i="8"/>
  <c r="AZ162" i="7"/>
  <c r="CB57" i="8"/>
  <c r="CE57" i="8"/>
  <c r="CG57" i="8"/>
  <c r="BY58" i="8" s="1"/>
  <c r="BQ57" i="9"/>
  <c r="BN57" i="9"/>
  <c r="BS57" i="9"/>
  <c r="AZ160" i="9"/>
  <c r="BD59" i="7"/>
  <c r="BA59" i="7"/>
  <c r="BF59" i="7"/>
  <c r="BB57" i="8"/>
  <c r="BG57" i="8"/>
  <c r="AY58" i="8" s="1"/>
  <c r="BE57" i="8"/>
  <c r="BZ162" i="7"/>
  <c r="BQ59" i="7"/>
  <c r="BN59" i="7"/>
  <c r="BS59" i="7"/>
  <c r="Q59" i="7"/>
  <c r="N59" i="7"/>
  <c r="S59" i="7"/>
  <c r="AM163" i="7" l="1"/>
  <c r="AZ162" i="8"/>
  <c r="BP58" i="8"/>
  <c r="AD60" i="7"/>
  <c r="AA60" i="7"/>
  <c r="AF60" i="7"/>
  <c r="BB57" i="9"/>
  <c r="BE57" i="9"/>
  <c r="BG57" i="9"/>
  <c r="AY58" i="9" s="1"/>
  <c r="AB57" i="9"/>
  <c r="AG57" i="9"/>
  <c r="Y58" i="9" s="1"/>
  <c r="AE57" i="9"/>
  <c r="BB59" i="7"/>
  <c r="BG59" i="7"/>
  <c r="AY60" i="7" s="1"/>
  <c r="BE59" i="7"/>
  <c r="AZ163" i="7"/>
  <c r="AO59" i="7"/>
  <c r="AR59" i="7"/>
  <c r="AT59" i="7"/>
  <c r="AL60" i="7" s="1"/>
  <c r="AZ161" i="9"/>
  <c r="Z161" i="9"/>
  <c r="CB57" i="9"/>
  <c r="CE57" i="9"/>
  <c r="CG57" i="9"/>
  <c r="BY58" i="9" s="1"/>
  <c r="Q58" i="8"/>
  <c r="N58" i="8"/>
  <c r="S58" i="8"/>
  <c r="O58" i="9"/>
  <c r="R58" i="9"/>
  <c r="T58" i="9"/>
  <c r="L59" i="9" s="1"/>
  <c r="BM163" i="7"/>
  <c r="AO57" i="8"/>
  <c r="AR57" i="8"/>
  <c r="AT57" i="8"/>
  <c r="AL58" i="8" s="1"/>
  <c r="CB59" i="7"/>
  <c r="CG59" i="7"/>
  <c r="BY60" i="7" s="1"/>
  <c r="CE59" i="7"/>
  <c r="CH57" i="8"/>
  <c r="BU57" i="8"/>
  <c r="BO59" i="7"/>
  <c r="BT59" i="7"/>
  <c r="BL60" i="7" s="1"/>
  <c r="BR59" i="7"/>
  <c r="BZ163" i="7"/>
  <c r="AD58" i="8"/>
  <c r="AA58" i="8"/>
  <c r="AF58" i="8"/>
  <c r="CC58" i="8"/>
  <c r="Z163" i="8"/>
  <c r="BH57" i="8"/>
  <c r="AO57" i="9"/>
  <c r="AR57" i="9"/>
  <c r="AT57" i="9"/>
  <c r="AL58" i="9" s="1"/>
  <c r="BM162" i="8"/>
  <c r="BZ162" i="8"/>
  <c r="O59" i="7"/>
  <c r="T59" i="7"/>
  <c r="L60" i="7" s="1"/>
  <c r="R59" i="7"/>
  <c r="AM161" i="8"/>
  <c r="AM161" i="9"/>
  <c r="BC58" i="8"/>
  <c r="BO57" i="9"/>
  <c r="BR57" i="9"/>
  <c r="BT57" i="9"/>
  <c r="BL58" i="9" s="1"/>
  <c r="Z165" i="7"/>
  <c r="BM161" i="9"/>
  <c r="BZ161" i="9"/>
  <c r="AU59" i="7" l="1"/>
  <c r="BU59" i="7"/>
  <c r="BZ162" i="9"/>
  <c r="BM163" i="8"/>
  <c r="BP60" i="7"/>
  <c r="AP58" i="8"/>
  <c r="CC58" i="9"/>
  <c r="CD58" i="8"/>
  <c r="CA58" i="8"/>
  <c r="CF58" i="8"/>
  <c r="CH57" i="9"/>
  <c r="AZ164" i="7"/>
  <c r="AB60" i="7"/>
  <c r="AE60" i="7"/>
  <c r="AG60" i="7"/>
  <c r="Y61" i="7" s="1"/>
  <c r="AM162" i="8"/>
  <c r="BH59" i="7"/>
  <c r="BQ58" i="8"/>
  <c r="BN58" i="8"/>
  <c r="BS58" i="8"/>
  <c r="Z166" i="7"/>
  <c r="AB58" i="8"/>
  <c r="AE58" i="8"/>
  <c r="AG58" i="8"/>
  <c r="Y59" i="8" s="1"/>
  <c r="Z162" i="9"/>
  <c r="U59" i="7"/>
  <c r="BP58" i="9"/>
  <c r="P59" i="9"/>
  <c r="AZ162" i="9"/>
  <c r="AH57" i="9"/>
  <c r="BC60" i="7"/>
  <c r="BU57" i="9"/>
  <c r="BZ164" i="7"/>
  <c r="U58" i="9"/>
  <c r="AC58" i="9"/>
  <c r="AZ163" i="8"/>
  <c r="AM162" i="9"/>
  <c r="AU57" i="8"/>
  <c r="AP58" i="9"/>
  <c r="BM162" i="9"/>
  <c r="BM164" i="7"/>
  <c r="P60" i="7"/>
  <c r="BZ163" i="8"/>
  <c r="CH59" i="7"/>
  <c r="BC58" i="9"/>
  <c r="AU57" i="9"/>
  <c r="BD58" i="8"/>
  <c r="BA58" i="8"/>
  <c r="BF58" i="8"/>
  <c r="Z164" i="8"/>
  <c r="CC60" i="7"/>
  <c r="O58" i="8"/>
  <c r="T58" i="8"/>
  <c r="L59" i="8" s="1"/>
  <c r="R58" i="8"/>
  <c r="AP60" i="7"/>
  <c r="BH57" i="9"/>
  <c r="AM164" i="7"/>
  <c r="Q59" i="9" l="1"/>
  <c r="N59" i="9"/>
  <c r="S59" i="9"/>
  <c r="BM164" i="8"/>
  <c r="BQ58" i="9"/>
  <c r="BN58" i="9"/>
  <c r="BS58" i="9"/>
  <c r="Z165" i="8"/>
  <c r="BO58" i="8"/>
  <c r="BR58" i="8"/>
  <c r="BT58" i="8"/>
  <c r="BL59" i="8" s="1"/>
  <c r="AM165" i="7"/>
  <c r="AQ58" i="9"/>
  <c r="AN58" i="9"/>
  <c r="AS58" i="9"/>
  <c r="BZ165" i="7"/>
  <c r="BB58" i="8"/>
  <c r="BG58" i="8"/>
  <c r="AY59" i="8" s="1"/>
  <c r="BE58" i="8"/>
  <c r="CB58" i="8"/>
  <c r="CE58" i="8"/>
  <c r="CG58" i="8"/>
  <c r="BY59" i="8" s="1"/>
  <c r="BZ164" i="8"/>
  <c r="Q60" i="7"/>
  <c r="N60" i="7"/>
  <c r="S60" i="7"/>
  <c r="AM163" i="8"/>
  <c r="BZ163" i="9"/>
  <c r="AM163" i="9"/>
  <c r="BD60" i="7"/>
  <c r="BA60" i="7"/>
  <c r="BF60" i="7"/>
  <c r="Z163" i="9"/>
  <c r="CD58" i="9"/>
  <c r="CA58" i="9"/>
  <c r="CF58" i="9"/>
  <c r="AZ164" i="8"/>
  <c r="AC59" i="8"/>
  <c r="AC61" i="7"/>
  <c r="BM163" i="9"/>
  <c r="P59" i="8"/>
  <c r="BD58" i="9"/>
  <c r="BA58" i="9"/>
  <c r="BF58" i="9"/>
  <c r="AH58" i="8"/>
  <c r="AH60" i="7"/>
  <c r="U58" i="8"/>
  <c r="AQ58" i="8"/>
  <c r="AN58" i="8"/>
  <c r="AS58" i="8"/>
  <c r="AQ60" i="7"/>
  <c r="AN60" i="7"/>
  <c r="AS60" i="7"/>
  <c r="AZ163" i="9"/>
  <c r="CD60" i="7"/>
  <c r="CA60" i="7"/>
  <c r="CF60" i="7"/>
  <c r="BM165" i="7"/>
  <c r="AD58" i="9"/>
  <c r="AA58" i="9"/>
  <c r="AF58" i="9"/>
  <c r="Z167" i="7"/>
  <c r="AZ165" i="7"/>
  <c r="BQ60" i="7"/>
  <c r="BN60" i="7"/>
  <c r="BS60" i="7"/>
  <c r="BZ165" i="8" l="1"/>
  <c r="Z166" i="8"/>
  <c r="BO60" i="7"/>
  <c r="BR60" i="7"/>
  <c r="BT60" i="7"/>
  <c r="BL61" i="7" s="1"/>
  <c r="AZ165" i="8"/>
  <c r="AM164" i="9"/>
  <c r="AZ164" i="9"/>
  <c r="BB60" i="7"/>
  <c r="BG60" i="7"/>
  <c r="AY61" i="7" s="1"/>
  <c r="BE60" i="7"/>
  <c r="BZ166" i="7"/>
  <c r="AO58" i="9"/>
  <c r="AT58" i="9"/>
  <c r="AL59" i="9" s="1"/>
  <c r="AR58" i="9"/>
  <c r="BO58" i="9"/>
  <c r="BT58" i="9"/>
  <c r="BL59" i="9" s="1"/>
  <c r="BR58" i="9"/>
  <c r="CC59" i="8"/>
  <c r="AO60" i="7"/>
  <c r="AR60" i="7"/>
  <c r="AT60" i="7"/>
  <c r="AL61" i="7" s="1"/>
  <c r="BB58" i="9"/>
  <c r="BE58" i="9"/>
  <c r="BG58" i="9"/>
  <c r="AY59" i="9" s="1"/>
  <c r="BZ164" i="9"/>
  <c r="CH58" i="8"/>
  <c r="BM165" i="8"/>
  <c r="AD59" i="8"/>
  <c r="AA59" i="8"/>
  <c r="AF59" i="8"/>
  <c r="Z168" i="7"/>
  <c r="AB58" i="9"/>
  <c r="AG58" i="9"/>
  <c r="Y59" i="9" s="1"/>
  <c r="AE58" i="9"/>
  <c r="Q59" i="8"/>
  <c r="N59" i="8"/>
  <c r="S59" i="8"/>
  <c r="AM164" i="8"/>
  <c r="AZ166" i="7"/>
  <c r="AO58" i="8"/>
  <c r="AR58" i="8"/>
  <c r="AT58" i="8"/>
  <c r="AL59" i="8" s="1"/>
  <c r="CB58" i="9"/>
  <c r="CG58" i="9"/>
  <c r="BY59" i="9" s="1"/>
  <c r="CE58" i="9"/>
  <c r="BH58" i="8"/>
  <c r="AM166" i="7"/>
  <c r="Z164" i="9"/>
  <c r="BM166" i="7"/>
  <c r="BM164" i="9"/>
  <c r="BC59" i="8"/>
  <c r="BP59" i="8"/>
  <c r="O59" i="9"/>
  <c r="T59" i="9"/>
  <c r="L60" i="9" s="1"/>
  <c r="R59" i="9"/>
  <c r="CB60" i="7"/>
  <c r="CE60" i="7"/>
  <c r="CG60" i="7"/>
  <c r="BY61" i="7" s="1"/>
  <c r="AD61" i="7"/>
  <c r="AA61" i="7"/>
  <c r="AF61" i="7"/>
  <c r="O60" i="7"/>
  <c r="T60" i="7"/>
  <c r="L61" i="7" s="1"/>
  <c r="R60" i="7"/>
  <c r="BU58" i="8"/>
  <c r="AZ166" i="8" l="1"/>
  <c r="CC61" i="7"/>
  <c r="BH60" i="7"/>
  <c r="AP59" i="8"/>
  <c r="AU58" i="8"/>
  <c r="AC59" i="9"/>
  <c r="BU60" i="7"/>
  <c r="P61" i="7"/>
  <c r="P60" i="9"/>
  <c r="Z165" i="9"/>
  <c r="BC59" i="9"/>
  <c r="BU58" i="9"/>
  <c r="U60" i="7"/>
  <c r="BH58" i="9"/>
  <c r="BP59" i="9"/>
  <c r="AZ165" i="9"/>
  <c r="BM165" i="9"/>
  <c r="CH60" i="7"/>
  <c r="AH58" i="9"/>
  <c r="AZ167" i="7"/>
  <c r="Z169" i="7"/>
  <c r="AP61" i="7"/>
  <c r="AU58" i="9"/>
  <c r="Z167" i="8"/>
  <c r="CC59" i="9"/>
  <c r="BZ165" i="9"/>
  <c r="AM165" i="8"/>
  <c r="AB59" i="8"/>
  <c r="AG59" i="8"/>
  <c r="Y60" i="8" s="1"/>
  <c r="AE59" i="8"/>
  <c r="AP59" i="9"/>
  <c r="BM167" i="7"/>
  <c r="BQ59" i="8"/>
  <c r="BN59" i="8"/>
  <c r="BS59" i="8"/>
  <c r="AM167" i="7"/>
  <c r="BZ166" i="8"/>
  <c r="BP61" i="7"/>
  <c r="AU60" i="7"/>
  <c r="AB61" i="7"/>
  <c r="AG61" i="7"/>
  <c r="Y62" i="7" s="1"/>
  <c r="AE61" i="7"/>
  <c r="BM166" i="8"/>
  <c r="CD59" i="8"/>
  <c r="CA59" i="8"/>
  <c r="CF59" i="8"/>
  <c r="BC61" i="7"/>
  <c r="U59" i="9"/>
  <c r="BD59" i="8"/>
  <c r="BA59" i="8"/>
  <c r="BF59" i="8"/>
  <c r="CH58" i="9"/>
  <c r="O59" i="8"/>
  <c r="R59" i="8"/>
  <c r="T59" i="8"/>
  <c r="L60" i="8" s="1"/>
  <c r="BZ167" i="7"/>
  <c r="AM165" i="9"/>
  <c r="BB59" i="8" l="1"/>
  <c r="BE59" i="8"/>
  <c r="BG59" i="8"/>
  <c r="AY60" i="8" s="1"/>
  <c r="Z170" i="7"/>
  <c r="AZ166" i="9"/>
  <c r="BD59" i="9"/>
  <c r="BA59" i="9"/>
  <c r="BF59" i="9"/>
  <c r="AH61" i="7"/>
  <c r="BO59" i="8"/>
  <c r="BT59" i="8"/>
  <c r="BL60" i="8" s="1"/>
  <c r="BR59" i="8"/>
  <c r="BZ166" i="9"/>
  <c r="AZ168" i="7"/>
  <c r="Z166" i="9"/>
  <c r="BM168" i="7"/>
  <c r="BQ59" i="9"/>
  <c r="BN59" i="9"/>
  <c r="BS59" i="9"/>
  <c r="Q60" i="9"/>
  <c r="N60" i="9"/>
  <c r="S60" i="9"/>
  <c r="BZ168" i="7"/>
  <c r="BD61" i="7"/>
  <c r="BA61" i="7"/>
  <c r="BF61" i="7"/>
  <c r="Z168" i="8"/>
  <c r="P60" i="8"/>
  <c r="BQ61" i="7"/>
  <c r="BN61" i="7"/>
  <c r="BS61" i="7"/>
  <c r="AQ59" i="9"/>
  <c r="AN59" i="9"/>
  <c r="AS59" i="9"/>
  <c r="Q61" i="7"/>
  <c r="N61" i="7"/>
  <c r="S61" i="7"/>
  <c r="U59" i="8"/>
  <c r="AH59" i="8"/>
  <c r="AC62" i="7"/>
  <c r="CD59" i="9"/>
  <c r="CA59" i="9"/>
  <c r="CF59" i="9"/>
  <c r="CB59" i="8"/>
  <c r="CG59" i="8"/>
  <c r="BY60" i="8" s="1"/>
  <c r="CE59" i="8"/>
  <c r="AC60" i="8"/>
  <c r="BZ167" i="8"/>
  <c r="AQ61" i="7"/>
  <c r="AN61" i="7"/>
  <c r="AS61" i="7"/>
  <c r="BM166" i="9"/>
  <c r="CD61" i="7"/>
  <c r="CA61" i="7"/>
  <c r="CF61" i="7"/>
  <c r="AM166" i="9"/>
  <c r="BM167" i="8"/>
  <c r="AM168" i="7"/>
  <c r="AM166" i="8"/>
  <c r="AZ167" i="8"/>
  <c r="AQ59" i="8"/>
  <c r="AN59" i="8"/>
  <c r="AS59" i="8"/>
  <c r="AD59" i="9"/>
  <c r="AA59" i="9"/>
  <c r="AF59" i="9"/>
  <c r="BM169" i="7" l="1"/>
  <c r="BB61" i="7"/>
  <c r="BG61" i="7"/>
  <c r="AY62" i="7" s="1"/>
  <c r="BE61" i="7"/>
  <c r="Z167" i="9"/>
  <c r="BB59" i="9"/>
  <c r="BE59" i="9"/>
  <c r="BG59" i="9"/>
  <c r="AY60" i="9" s="1"/>
  <c r="AM167" i="8"/>
  <c r="AM169" i="7"/>
  <c r="O61" i="7"/>
  <c r="T61" i="7"/>
  <c r="L62" i="7" s="1"/>
  <c r="R61" i="7"/>
  <c r="AD62" i="7"/>
  <c r="AA62" i="7"/>
  <c r="AF62" i="7"/>
  <c r="AO59" i="9"/>
  <c r="AR59" i="9"/>
  <c r="AT59" i="9"/>
  <c r="AL60" i="9" s="1"/>
  <c r="AZ169" i="7"/>
  <c r="AM167" i="9"/>
  <c r="AZ167" i="9"/>
  <c r="BZ169" i="7"/>
  <c r="AZ168" i="8"/>
  <c r="BZ167" i="9"/>
  <c r="AB59" i="9"/>
  <c r="AG59" i="9"/>
  <c r="Y60" i="9" s="1"/>
  <c r="AE59" i="9"/>
  <c r="BM167" i="9"/>
  <c r="CB59" i="9"/>
  <c r="CE59" i="9"/>
  <c r="CG59" i="9"/>
  <c r="BY60" i="9" s="1"/>
  <c r="AO61" i="7"/>
  <c r="AT61" i="7"/>
  <c r="AL62" i="7" s="1"/>
  <c r="AR61" i="7"/>
  <c r="BZ168" i="8"/>
  <c r="AD60" i="8"/>
  <c r="AA60" i="8"/>
  <c r="AF60" i="8"/>
  <c r="BO61" i="7"/>
  <c r="BR61" i="7"/>
  <c r="BT61" i="7"/>
  <c r="BL62" i="7" s="1"/>
  <c r="O60" i="9"/>
  <c r="R60" i="9"/>
  <c r="T60" i="9"/>
  <c r="L61" i="9" s="1"/>
  <c r="Z171" i="7"/>
  <c r="CB61" i="7"/>
  <c r="CG61" i="7"/>
  <c r="BY62" i="7" s="1"/>
  <c r="CE61" i="7"/>
  <c r="CH59" i="8"/>
  <c r="BU59" i="8"/>
  <c r="CC60" i="8"/>
  <c r="Q60" i="8"/>
  <c r="N60" i="8"/>
  <c r="S60" i="8"/>
  <c r="BP60" i="8"/>
  <c r="BC60" i="8"/>
  <c r="AO59" i="8"/>
  <c r="AT59" i="8"/>
  <c r="AL60" i="8" s="1"/>
  <c r="AR59" i="8"/>
  <c r="BO59" i="9"/>
  <c r="BR59" i="9"/>
  <c r="BT59" i="9"/>
  <c r="BL60" i="9" s="1"/>
  <c r="BH59" i="8"/>
  <c r="BM168" i="8"/>
  <c r="Z169" i="8"/>
  <c r="BQ60" i="8" l="1"/>
  <c r="BN60" i="8"/>
  <c r="BS60" i="8"/>
  <c r="BZ170" i="7"/>
  <c r="BC60" i="9"/>
  <c r="BP60" i="9"/>
  <c r="CH61" i="7"/>
  <c r="AB60" i="8"/>
  <c r="AE60" i="8"/>
  <c r="AG60" i="8"/>
  <c r="Y61" i="8" s="1"/>
  <c r="BU59" i="9"/>
  <c r="CC62" i="7"/>
  <c r="BM168" i="9"/>
  <c r="BH59" i="9"/>
  <c r="BD60" i="8"/>
  <c r="BA60" i="8"/>
  <c r="BF60" i="8"/>
  <c r="Z170" i="8"/>
  <c r="AH59" i="9"/>
  <c r="AZ168" i="9"/>
  <c r="AB62" i="7"/>
  <c r="AG62" i="7"/>
  <c r="Y63" i="7" s="1"/>
  <c r="AE62" i="7"/>
  <c r="BZ169" i="8"/>
  <c r="AC60" i="9"/>
  <c r="U61" i="7"/>
  <c r="Z168" i="9"/>
  <c r="AU61" i="7"/>
  <c r="AM168" i="9"/>
  <c r="P62" i="7"/>
  <c r="BH61" i="7"/>
  <c r="BZ168" i="9"/>
  <c r="AZ170" i="7"/>
  <c r="BC62" i="7"/>
  <c r="U60" i="9"/>
  <c r="O60" i="8"/>
  <c r="R60" i="8"/>
  <c r="T60" i="8"/>
  <c r="L61" i="8" s="1"/>
  <c r="AP60" i="8"/>
  <c r="BP62" i="7"/>
  <c r="AP60" i="9"/>
  <c r="AM168" i="8"/>
  <c r="BU61" i="7"/>
  <c r="CC60" i="9"/>
  <c r="AZ169" i="8"/>
  <c r="AU59" i="9"/>
  <c r="AM170" i="7"/>
  <c r="Z172" i="7"/>
  <c r="P61" i="9"/>
  <c r="CD60" i="8"/>
  <c r="CA60" i="8"/>
  <c r="CF60" i="8"/>
  <c r="AP62" i="7"/>
  <c r="BM169" i="8"/>
  <c r="AU59" i="8"/>
  <c r="CH59" i="9"/>
  <c r="BM170" i="7"/>
  <c r="AH62" i="7" l="1"/>
  <c r="CB60" i="8"/>
  <c r="CE60" i="8"/>
  <c r="CG60" i="8"/>
  <c r="BY61" i="8" s="1"/>
  <c r="AM169" i="8"/>
  <c r="AC63" i="7"/>
  <c r="AZ170" i="8"/>
  <c r="BD62" i="7"/>
  <c r="BA62" i="7"/>
  <c r="BF62" i="7"/>
  <c r="BQ60" i="9"/>
  <c r="BN60" i="9"/>
  <c r="BS60" i="9"/>
  <c r="CD60" i="9"/>
  <c r="CA60" i="9"/>
  <c r="CF60" i="9"/>
  <c r="AZ169" i="9"/>
  <c r="AZ171" i="7"/>
  <c r="Z169" i="9"/>
  <c r="BQ62" i="7"/>
  <c r="BN62" i="7"/>
  <c r="BS62" i="7"/>
  <c r="BM169" i="9"/>
  <c r="BD60" i="9"/>
  <c r="BA60" i="9"/>
  <c r="BF60" i="9"/>
  <c r="BM171" i="7"/>
  <c r="Q61" i="9"/>
  <c r="N61" i="9"/>
  <c r="S61" i="9"/>
  <c r="BZ169" i="9"/>
  <c r="CD62" i="7"/>
  <c r="CA62" i="7"/>
  <c r="CF62" i="7"/>
  <c r="AQ60" i="8"/>
  <c r="AN60" i="8"/>
  <c r="AS60" i="8"/>
  <c r="BZ171" i="7"/>
  <c r="Z173" i="7"/>
  <c r="P61" i="8"/>
  <c r="AD60" i="9"/>
  <c r="AA60" i="9"/>
  <c r="AF60" i="9"/>
  <c r="Z171" i="8"/>
  <c r="U60" i="8"/>
  <c r="BZ170" i="8"/>
  <c r="Q62" i="7"/>
  <c r="N62" i="7"/>
  <c r="S62" i="7"/>
  <c r="AC61" i="8"/>
  <c r="BO60" i="8"/>
  <c r="BR60" i="8"/>
  <c r="BT60" i="8"/>
  <c r="BL61" i="8" s="1"/>
  <c r="AQ60" i="9"/>
  <c r="AN60" i="9"/>
  <c r="AS60" i="9"/>
  <c r="BM170" i="8"/>
  <c r="AQ62" i="7"/>
  <c r="AN62" i="7"/>
  <c r="AS62" i="7"/>
  <c r="AM171" i="7"/>
  <c r="AM169" i="9"/>
  <c r="BB60" i="8"/>
  <c r="BG60" i="8"/>
  <c r="AY61" i="8" s="1"/>
  <c r="BE60" i="8"/>
  <c r="AH60" i="8"/>
  <c r="BM171" i="8" l="1"/>
  <c r="Q61" i="8"/>
  <c r="N61" i="8"/>
  <c r="S61" i="8"/>
  <c r="AO62" i="7"/>
  <c r="AT62" i="7"/>
  <c r="AL63" i="7" s="1"/>
  <c r="AR62" i="7"/>
  <c r="AB60" i="9"/>
  <c r="AG60" i="9"/>
  <c r="Y61" i="9" s="1"/>
  <c r="AE60" i="9"/>
  <c r="AZ171" i="8"/>
  <c r="CB62" i="7"/>
  <c r="CG62" i="7"/>
  <c r="BY63" i="7" s="1"/>
  <c r="CE62" i="7"/>
  <c r="CB60" i="9"/>
  <c r="CG60" i="9"/>
  <c r="BY61" i="9" s="1"/>
  <c r="CE60" i="9"/>
  <c r="O62" i="7"/>
  <c r="T62" i="7"/>
  <c r="L63" i="7" s="1"/>
  <c r="R62" i="7"/>
  <c r="BM170" i="9"/>
  <c r="AD63" i="7"/>
  <c r="AA63" i="7"/>
  <c r="AF63" i="7"/>
  <c r="AM170" i="9"/>
  <c r="AM170" i="8"/>
  <c r="BH60" i="8"/>
  <c r="BZ172" i="7"/>
  <c r="O61" i="9"/>
  <c r="R61" i="9"/>
  <c r="T61" i="9"/>
  <c r="L62" i="9" s="1"/>
  <c r="Z170" i="9"/>
  <c r="CC61" i="8"/>
  <c r="AM172" i="7"/>
  <c r="BP61" i="8"/>
  <c r="BO60" i="9"/>
  <c r="BR60" i="9"/>
  <c r="BT60" i="9"/>
  <c r="BL61" i="9" s="1"/>
  <c r="CH60" i="8"/>
  <c r="Z174" i="7"/>
  <c r="BO62" i="7"/>
  <c r="BR62" i="7"/>
  <c r="BT62" i="7"/>
  <c r="BL63" i="7" s="1"/>
  <c r="BU60" i="8"/>
  <c r="AZ172" i="7"/>
  <c r="AO60" i="8"/>
  <c r="AT60" i="8"/>
  <c r="AL61" i="8" s="1"/>
  <c r="AR60" i="8"/>
  <c r="BM172" i="7"/>
  <c r="Z172" i="8"/>
  <c r="BB62" i="7"/>
  <c r="BE62" i="7"/>
  <c r="BG62" i="7"/>
  <c r="AY63" i="7" s="1"/>
  <c r="BC61" i="8"/>
  <c r="BZ170" i="9"/>
  <c r="AO60" i="9"/>
  <c r="AT60" i="9"/>
  <c r="AL61" i="9" s="1"/>
  <c r="AR60" i="9"/>
  <c r="BZ171" i="8"/>
  <c r="AD61" i="8"/>
  <c r="AA61" i="8"/>
  <c r="AF61" i="8"/>
  <c r="BB60" i="9"/>
  <c r="BG60" i="9"/>
  <c r="AY61" i="9" s="1"/>
  <c r="BE60" i="9"/>
  <c r="AZ170" i="9"/>
  <c r="BZ172" i="8" l="1"/>
  <c r="AH60" i="9"/>
  <c r="P62" i="9"/>
  <c r="AC61" i="9"/>
  <c r="AZ173" i="7"/>
  <c r="BU60" i="9"/>
  <c r="AU60" i="9"/>
  <c r="Z173" i="8"/>
  <c r="U61" i="9"/>
  <c r="CH60" i="9"/>
  <c r="AB63" i="7"/>
  <c r="AE63" i="7"/>
  <c r="AG63" i="7"/>
  <c r="Y64" i="7" s="1"/>
  <c r="CC61" i="9"/>
  <c r="AU62" i="7"/>
  <c r="BQ61" i="8"/>
  <c r="BN61" i="8"/>
  <c r="BS61" i="8"/>
  <c r="AP63" i="7"/>
  <c r="AZ171" i="9"/>
  <c r="BP63" i="7"/>
  <c r="CH62" i="7"/>
  <c r="AM173" i="7"/>
  <c r="AU60" i="8"/>
  <c r="AP61" i="9"/>
  <c r="AZ172" i="8"/>
  <c r="O61" i="8"/>
  <c r="R61" i="8"/>
  <c r="T61" i="8"/>
  <c r="L62" i="8" s="1"/>
  <c r="BH60" i="9"/>
  <c r="BC61" i="9"/>
  <c r="BZ171" i="9"/>
  <c r="BM173" i="7"/>
  <c r="BU62" i="7"/>
  <c r="CC63" i="7"/>
  <c r="BD61" i="8"/>
  <c r="BA61" i="8"/>
  <c r="BF61" i="8"/>
  <c r="BC63" i="7"/>
  <c r="Z175" i="7"/>
  <c r="CD61" i="8"/>
  <c r="CA61" i="8"/>
  <c r="CF61" i="8"/>
  <c r="AM171" i="8"/>
  <c r="BM171" i="9"/>
  <c r="Z171" i="9"/>
  <c r="AB61" i="8"/>
  <c r="AG61" i="8"/>
  <c r="Y62" i="8" s="1"/>
  <c r="AE61" i="8"/>
  <c r="AP61" i="8"/>
  <c r="BH62" i="7"/>
  <c r="AM171" i="9"/>
  <c r="U62" i="7"/>
  <c r="BM172" i="8"/>
  <c r="BP61" i="9"/>
  <c r="BZ173" i="7"/>
  <c r="P63" i="7"/>
  <c r="AQ61" i="9" l="1"/>
  <c r="AN61" i="9"/>
  <c r="AS61" i="9"/>
  <c r="BD63" i="7"/>
  <c r="BA63" i="7"/>
  <c r="BF63" i="7"/>
  <c r="AQ63" i="7"/>
  <c r="AN63" i="7"/>
  <c r="AS63" i="7"/>
  <c r="BD61" i="9"/>
  <c r="BA61" i="9"/>
  <c r="BF61" i="9"/>
  <c r="AD61" i="9"/>
  <c r="AA61" i="9"/>
  <c r="AF61" i="9"/>
  <c r="Z172" i="9"/>
  <c r="AM172" i="9"/>
  <c r="BO61" i="8"/>
  <c r="BR61" i="8"/>
  <c r="BT61" i="8"/>
  <c r="BL62" i="8" s="1"/>
  <c r="Z176" i="7"/>
  <c r="AM174" i="7"/>
  <c r="Z174" i="8"/>
  <c r="Q62" i="9"/>
  <c r="N62" i="9"/>
  <c r="S62" i="9"/>
  <c r="BZ174" i="7"/>
  <c r="U61" i="8"/>
  <c r="CD61" i="9"/>
  <c r="CA61" i="9"/>
  <c r="CF61" i="9"/>
  <c r="P62" i="8"/>
  <c r="BQ63" i="7"/>
  <c r="BN63" i="7"/>
  <c r="BS63" i="7"/>
  <c r="BM172" i="9"/>
  <c r="CB61" i="8"/>
  <c r="CE61" i="8"/>
  <c r="CG61" i="8"/>
  <c r="BY62" i="8" s="1"/>
  <c r="AZ173" i="8"/>
  <c r="AC64" i="7"/>
  <c r="CD63" i="7"/>
  <c r="CA63" i="7"/>
  <c r="CF63" i="7"/>
  <c r="AM172" i="8"/>
  <c r="BQ61" i="9"/>
  <c r="BN61" i="9"/>
  <c r="BS61" i="9"/>
  <c r="AQ61" i="8"/>
  <c r="AN61" i="8"/>
  <c r="AS61" i="8"/>
  <c r="BM173" i="8"/>
  <c r="AH61" i="8"/>
  <c r="AH63" i="7"/>
  <c r="BZ173" i="8"/>
  <c r="BZ172" i="9"/>
  <c r="Q63" i="7"/>
  <c r="N63" i="7"/>
  <c r="S63" i="7"/>
  <c r="BB61" i="8"/>
  <c r="BG61" i="8"/>
  <c r="AY62" i="8" s="1"/>
  <c r="BE61" i="8"/>
  <c r="AC62" i="8"/>
  <c r="BM174" i="7"/>
  <c r="AZ172" i="9"/>
  <c r="AZ174" i="7"/>
  <c r="O62" i="9" l="1"/>
  <c r="T62" i="9"/>
  <c r="L63" i="9" s="1"/>
  <c r="R62" i="9"/>
  <c r="BP62" i="8"/>
  <c r="BU61" i="8"/>
  <c r="BB61" i="9"/>
  <c r="BE61" i="9"/>
  <c r="BG61" i="9"/>
  <c r="AY62" i="9" s="1"/>
  <c r="BZ173" i="9"/>
  <c r="Q62" i="8"/>
  <c r="N62" i="8"/>
  <c r="S62" i="8"/>
  <c r="BZ174" i="8"/>
  <c r="CC62" i="8"/>
  <c r="Z175" i="8"/>
  <c r="CH61" i="8"/>
  <c r="AO63" i="7"/>
  <c r="AR63" i="7"/>
  <c r="AT63" i="7"/>
  <c r="AL64" i="7" s="1"/>
  <c r="BM175" i="7"/>
  <c r="BO61" i="9"/>
  <c r="BR61" i="9"/>
  <c r="BT61" i="9"/>
  <c r="BL62" i="9" s="1"/>
  <c r="AM173" i="9"/>
  <c r="AD62" i="8"/>
  <c r="AA62" i="8"/>
  <c r="AF62" i="8"/>
  <c r="AM175" i="7"/>
  <c r="AM173" i="8"/>
  <c r="Z177" i="7"/>
  <c r="Z173" i="9"/>
  <c r="BB63" i="7"/>
  <c r="BE63" i="7"/>
  <c r="BG63" i="7"/>
  <c r="AY64" i="7" s="1"/>
  <c r="BO63" i="7"/>
  <c r="BT63" i="7"/>
  <c r="BL64" i="7" s="1"/>
  <c r="BR63" i="7"/>
  <c r="AZ174" i="8"/>
  <c r="CB61" i="9"/>
  <c r="CG61" i="9"/>
  <c r="BY62" i="9" s="1"/>
  <c r="CE61" i="9"/>
  <c r="BH61" i="8"/>
  <c r="BC62" i="8"/>
  <c r="BM174" i="8"/>
  <c r="CB63" i="7"/>
  <c r="CG63" i="7"/>
  <c r="BY64" i="7" s="1"/>
  <c r="CE63" i="7"/>
  <c r="AB61" i="9"/>
  <c r="AE61" i="9"/>
  <c r="AG61" i="9"/>
  <c r="Y62" i="9" s="1"/>
  <c r="AO61" i="9"/>
  <c r="AT61" i="9"/>
  <c r="AL62" i="9" s="1"/>
  <c r="AR61" i="9"/>
  <c r="AZ173" i="9"/>
  <c r="AO61" i="8"/>
  <c r="AT61" i="8"/>
  <c r="AL62" i="8" s="1"/>
  <c r="AR61" i="8"/>
  <c r="BM173" i="9"/>
  <c r="BZ175" i="7"/>
  <c r="AZ175" i="7"/>
  <c r="O63" i="7"/>
  <c r="R63" i="7"/>
  <c r="T63" i="7"/>
  <c r="L64" i="7" s="1"/>
  <c r="AD64" i="7"/>
  <c r="AA64" i="7"/>
  <c r="AF64" i="7"/>
  <c r="BU63" i="7" l="1"/>
  <c r="AM174" i="9"/>
  <c r="BC62" i="9"/>
  <c r="BP62" i="9"/>
  <c r="Z176" i="8"/>
  <c r="BH61" i="9"/>
  <c r="AU61" i="9"/>
  <c r="AP62" i="9"/>
  <c r="BU61" i="9"/>
  <c r="CD62" i="8"/>
  <c r="CA62" i="8"/>
  <c r="CF62" i="8"/>
  <c r="AM174" i="8"/>
  <c r="BZ176" i="7"/>
  <c r="BD62" i="8"/>
  <c r="BA62" i="8"/>
  <c r="BF62" i="8"/>
  <c r="AM176" i="7"/>
  <c r="BM176" i="7"/>
  <c r="BZ175" i="8"/>
  <c r="P64" i="7"/>
  <c r="BM174" i="9"/>
  <c r="AH61" i="9"/>
  <c r="CH61" i="9"/>
  <c r="AP64" i="7"/>
  <c r="BQ62" i="8"/>
  <c r="BN62" i="8"/>
  <c r="BS62" i="8"/>
  <c r="BP64" i="7"/>
  <c r="Z178" i="7"/>
  <c r="AB64" i="7"/>
  <c r="AG64" i="7"/>
  <c r="Y65" i="7" s="1"/>
  <c r="AE64" i="7"/>
  <c r="AP62" i="8"/>
  <c r="CC62" i="9"/>
  <c r="BC64" i="7"/>
  <c r="AU63" i="7"/>
  <c r="BM175" i="8"/>
  <c r="AC62" i="9"/>
  <c r="O62" i="8"/>
  <c r="R62" i="8"/>
  <c r="T62" i="8"/>
  <c r="L63" i="8" s="1"/>
  <c r="U62" i="9"/>
  <c r="U63" i="7"/>
  <c r="CH63" i="7"/>
  <c r="AZ175" i="8"/>
  <c r="AB62" i="8"/>
  <c r="AE62" i="8"/>
  <c r="AG62" i="8"/>
  <c r="Y63" i="8" s="1"/>
  <c r="P63" i="9"/>
  <c r="AU61" i="8"/>
  <c r="AZ176" i="7"/>
  <c r="BH63" i="7"/>
  <c r="AZ174" i="9"/>
  <c r="CC64" i="7"/>
  <c r="Z174" i="9"/>
  <c r="BZ174" i="9"/>
  <c r="BB62" i="8" l="1"/>
  <c r="BE62" i="8"/>
  <c r="BG62" i="8"/>
  <c r="AY63" i="8" s="1"/>
  <c r="CB62" i="8"/>
  <c r="CE62" i="8"/>
  <c r="CG62" i="8"/>
  <c r="BY63" i="8" s="1"/>
  <c r="BZ175" i="9"/>
  <c r="Z179" i="7"/>
  <c r="Z177" i="8"/>
  <c r="BD64" i="7"/>
  <c r="BA64" i="7"/>
  <c r="BF64" i="7"/>
  <c r="BM175" i="9"/>
  <c r="BQ62" i="9"/>
  <c r="BN62" i="9"/>
  <c r="BS62" i="9"/>
  <c r="AM177" i="7"/>
  <c r="Q63" i="9"/>
  <c r="N63" i="9"/>
  <c r="S63" i="9"/>
  <c r="BQ64" i="7"/>
  <c r="BN64" i="7"/>
  <c r="BS64" i="7"/>
  <c r="P63" i="8"/>
  <c r="CD62" i="9"/>
  <c r="CA62" i="9"/>
  <c r="CF62" i="9"/>
  <c r="Q64" i="7"/>
  <c r="N64" i="7"/>
  <c r="S64" i="7"/>
  <c r="BZ177" i="7"/>
  <c r="BD62" i="9"/>
  <c r="BA62" i="9"/>
  <c r="BF62" i="9"/>
  <c r="BZ176" i="8"/>
  <c r="BO62" i="8"/>
  <c r="BT62" i="8"/>
  <c r="BL63" i="8" s="1"/>
  <c r="BR62" i="8"/>
  <c r="AH62" i="8"/>
  <c r="AZ177" i="7"/>
  <c r="AQ62" i="8"/>
  <c r="AN62" i="8"/>
  <c r="AS62" i="8"/>
  <c r="AQ64" i="7"/>
  <c r="AN64" i="7"/>
  <c r="AS64" i="7"/>
  <c r="AM175" i="8"/>
  <c r="AQ62" i="9"/>
  <c r="AN62" i="9"/>
  <c r="AS62" i="9"/>
  <c r="AM175" i="9"/>
  <c r="Z175" i="9"/>
  <c r="CD64" i="7"/>
  <c r="CA64" i="7"/>
  <c r="CF64" i="7"/>
  <c r="AC63" i="8"/>
  <c r="U62" i="8"/>
  <c r="AZ176" i="8"/>
  <c r="BM177" i="7"/>
  <c r="AZ175" i="9"/>
  <c r="AD62" i="9"/>
  <c r="AA62" i="9"/>
  <c r="AF62" i="9"/>
  <c r="AH64" i="7"/>
  <c r="BM176" i="8"/>
  <c r="AC65" i="7"/>
  <c r="AZ176" i="9" l="1"/>
  <c r="BO62" i="9"/>
  <c r="BT62" i="9"/>
  <c r="BL63" i="9" s="1"/>
  <c r="BR62" i="9"/>
  <c r="Q63" i="8"/>
  <c r="N63" i="8"/>
  <c r="S63" i="8"/>
  <c r="Z180" i="7"/>
  <c r="BB62" i="9"/>
  <c r="BG62" i="9"/>
  <c r="AY63" i="9" s="1"/>
  <c r="BE62" i="9"/>
  <c r="BZ176" i="9"/>
  <c r="AM176" i="9"/>
  <c r="AZ178" i="7"/>
  <c r="BZ178" i="7"/>
  <c r="BO64" i="7"/>
  <c r="BR64" i="7"/>
  <c r="BT64" i="7"/>
  <c r="BL65" i="7" s="1"/>
  <c r="CC63" i="8"/>
  <c r="Z176" i="9"/>
  <c r="AO62" i="8"/>
  <c r="AT62" i="8"/>
  <c r="AL63" i="8" s="1"/>
  <c r="AR62" i="8"/>
  <c r="CH62" i="8"/>
  <c r="AD65" i="7"/>
  <c r="AA65" i="7"/>
  <c r="AF65" i="7"/>
  <c r="AO62" i="9"/>
  <c r="AR62" i="9"/>
  <c r="AT62" i="9"/>
  <c r="AL63" i="9" s="1"/>
  <c r="BM176" i="9"/>
  <c r="BC63" i="8"/>
  <c r="BB64" i="7"/>
  <c r="BE64" i="7"/>
  <c r="BG64" i="7"/>
  <c r="AY65" i="7" s="1"/>
  <c r="BH62" i="8"/>
  <c r="BM177" i="8"/>
  <c r="O64" i="7"/>
  <c r="T64" i="7"/>
  <c r="L65" i="7" s="1"/>
  <c r="R64" i="7"/>
  <c r="O63" i="9"/>
  <c r="T63" i="9"/>
  <c r="L64" i="9" s="1"/>
  <c r="R63" i="9"/>
  <c r="BU62" i="8"/>
  <c r="AB62" i="9"/>
  <c r="AG62" i="9"/>
  <c r="Y63" i="9" s="1"/>
  <c r="AE62" i="9"/>
  <c r="AD63" i="8"/>
  <c r="AA63" i="8"/>
  <c r="AF63" i="8"/>
  <c r="AM176" i="8"/>
  <c r="BP63" i="8"/>
  <c r="AM178" i="7"/>
  <c r="Z178" i="8"/>
  <c r="BM178" i="7"/>
  <c r="AZ177" i="8"/>
  <c r="CB64" i="7"/>
  <c r="CG64" i="7"/>
  <c r="BY65" i="7" s="1"/>
  <c r="CE64" i="7"/>
  <c r="AO64" i="7"/>
  <c r="AT64" i="7"/>
  <c r="AL65" i="7" s="1"/>
  <c r="AR64" i="7"/>
  <c r="BZ177" i="8"/>
  <c r="CB62" i="9"/>
  <c r="CE62" i="9"/>
  <c r="CG62" i="9"/>
  <c r="BY63" i="9" s="1"/>
  <c r="BM178" i="8" l="1"/>
  <c r="CH62" i="9"/>
  <c r="BZ177" i="9"/>
  <c r="O63" i="8"/>
  <c r="R63" i="8"/>
  <c r="T63" i="8"/>
  <c r="L64" i="8" s="1"/>
  <c r="AH62" i="9"/>
  <c r="AP63" i="9"/>
  <c r="CC63" i="9"/>
  <c r="Z177" i="9"/>
  <c r="BC65" i="7"/>
  <c r="CD63" i="8"/>
  <c r="CA63" i="8"/>
  <c r="CF63" i="8"/>
  <c r="CC65" i="7"/>
  <c r="AM179" i="7"/>
  <c r="BZ178" i="8"/>
  <c r="AZ178" i="8"/>
  <c r="BQ63" i="8"/>
  <c r="BN63" i="8"/>
  <c r="BS63" i="8"/>
  <c r="BH64" i="7"/>
  <c r="AB65" i="7"/>
  <c r="AE65" i="7"/>
  <c r="AG65" i="7"/>
  <c r="Y66" i="7" s="1"/>
  <c r="BP65" i="7"/>
  <c r="BU62" i="9"/>
  <c r="BU64" i="7"/>
  <c r="BP63" i="9"/>
  <c r="Z181" i="7"/>
  <c r="AU62" i="9"/>
  <c r="P64" i="9"/>
  <c r="BD63" i="8"/>
  <c r="BA63" i="8"/>
  <c r="BF63" i="8"/>
  <c r="AP65" i="7"/>
  <c r="BM179" i="7"/>
  <c r="AM177" i="8"/>
  <c r="BZ179" i="7"/>
  <c r="AM177" i="9"/>
  <c r="U64" i="7"/>
  <c r="BH62" i="9"/>
  <c r="AZ177" i="9"/>
  <c r="AC63" i="9"/>
  <c r="U63" i="9"/>
  <c r="AU64" i="7"/>
  <c r="CH64" i="7"/>
  <c r="Z179" i="8"/>
  <c r="AB63" i="8"/>
  <c r="AG63" i="8"/>
  <c r="Y64" i="8" s="1"/>
  <c r="AE63" i="8"/>
  <c r="P65" i="7"/>
  <c r="BM177" i="9"/>
  <c r="AU62" i="8"/>
  <c r="AZ179" i="7"/>
  <c r="BC63" i="9"/>
  <c r="AP63" i="8"/>
  <c r="Q65" i="7" l="1"/>
  <c r="N65" i="7"/>
  <c r="S65" i="7"/>
  <c r="BQ65" i="7"/>
  <c r="BN65" i="7"/>
  <c r="BS65" i="7"/>
  <c r="BZ179" i="8"/>
  <c r="AH63" i="8"/>
  <c r="AD63" i="9"/>
  <c r="AA63" i="9"/>
  <c r="AF63" i="9"/>
  <c r="BD65" i="7"/>
  <c r="BA65" i="7"/>
  <c r="BF65" i="7"/>
  <c r="P64" i="8"/>
  <c r="U63" i="8"/>
  <c r="BZ180" i="7"/>
  <c r="AC66" i="7"/>
  <c r="AZ178" i="9"/>
  <c r="Z182" i="7"/>
  <c r="AH65" i="7"/>
  <c r="AM180" i="7"/>
  <c r="Z178" i="9"/>
  <c r="AQ63" i="8"/>
  <c r="AN63" i="8"/>
  <c r="AS63" i="8"/>
  <c r="AC64" i="8"/>
  <c r="AM178" i="8"/>
  <c r="BD63" i="9"/>
  <c r="BA63" i="9"/>
  <c r="BF63" i="9"/>
  <c r="Z180" i="8"/>
  <c r="BM180" i="7"/>
  <c r="BQ63" i="9"/>
  <c r="BN63" i="9"/>
  <c r="BS63" i="9"/>
  <c r="CD65" i="7"/>
  <c r="CA65" i="7"/>
  <c r="CF65" i="7"/>
  <c r="CD63" i="9"/>
  <c r="CA63" i="9"/>
  <c r="CF63" i="9"/>
  <c r="BZ178" i="9"/>
  <c r="AQ65" i="7"/>
  <c r="AN65" i="7"/>
  <c r="AS65" i="7"/>
  <c r="AZ180" i="7"/>
  <c r="AQ63" i="9"/>
  <c r="AN63" i="9"/>
  <c r="AS63" i="9"/>
  <c r="BO63" i="8"/>
  <c r="BT63" i="8"/>
  <c r="BL64" i="8" s="1"/>
  <c r="BR63" i="8"/>
  <c r="BM179" i="8"/>
  <c r="CB63" i="8"/>
  <c r="CE63" i="8"/>
  <c r="CG63" i="8"/>
  <c r="BY64" i="8" s="1"/>
  <c r="BB63" i="8"/>
  <c r="BG63" i="8"/>
  <c r="AY64" i="8" s="1"/>
  <c r="BE63" i="8"/>
  <c r="BM178" i="9"/>
  <c r="AM178" i="9"/>
  <c r="Q64" i="9"/>
  <c r="N64" i="9"/>
  <c r="S64" i="9"/>
  <c r="AZ179" i="8"/>
  <c r="BM181" i="7" l="1"/>
  <c r="AD66" i="7"/>
  <c r="AA66" i="7"/>
  <c r="AF66" i="7"/>
  <c r="O64" i="9"/>
  <c r="R64" i="9"/>
  <c r="T64" i="9"/>
  <c r="L65" i="9" s="1"/>
  <c r="CC64" i="8"/>
  <c r="BZ179" i="9"/>
  <c r="BZ181" i="7"/>
  <c r="Z181" i="8"/>
  <c r="Z179" i="9"/>
  <c r="BZ180" i="8"/>
  <c r="CH63" i="8"/>
  <c r="AM179" i="9"/>
  <c r="AZ181" i="7"/>
  <c r="AM181" i="7"/>
  <c r="AO63" i="8"/>
  <c r="AR63" i="8"/>
  <c r="AT63" i="8"/>
  <c r="AL64" i="8" s="1"/>
  <c r="AB63" i="9"/>
  <c r="AE63" i="9"/>
  <c r="AG63" i="9"/>
  <c r="Y64" i="9" s="1"/>
  <c r="AO63" i="9"/>
  <c r="AT63" i="9"/>
  <c r="AL64" i="9" s="1"/>
  <c r="AR63" i="9"/>
  <c r="CB63" i="9"/>
  <c r="CE63" i="9"/>
  <c r="CG63" i="9"/>
  <c r="BY64" i="9" s="1"/>
  <c r="BM180" i="8"/>
  <c r="BB63" i="9"/>
  <c r="BE63" i="9"/>
  <c r="BG63" i="9"/>
  <c r="AY64" i="9" s="1"/>
  <c r="Q64" i="8"/>
  <c r="N64" i="8"/>
  <c r="S64" i="8"/>
  <c r="BO65" i="7"/>
  <c r="BR65" i="7"/>
  <c r="BT65" i="7"/>
  <c r="BL66" i="7" s="1"/>
  <c r="BM179" i="9"/>
  <c r="CB65" i="7"/>
  <c r="CE65" i="7"/>
  <c r="CG65" i="7"/>
  <c r="BY66" i="7" s="1"/>
  <c r="BH63" i="8"/>
  <c r="AM179" i="8"/>
  <c r="AD64" i="8"/>
  <c r="AA64" i="8"/>
  <c r="AF64" i="8"/>
  <c r="Z183" i="7"/>
  <c r="BB65" i="7"/>
  <c r="BE65" i="7"/>
  <c r="BG65" i="7"/>
  <c r="AY66" i="7" s="1"/>
  <c r="BU63" i="8"/>
  <c r="BP64" i="8"/>
  <c r="BO63" i="9"/>
  <c r="BR63" i="9"/>
  <c r="BT63" i="9"/>
  <c r="BL64" i="9" s="1"/>
  <c r="O65" i="7"/>
  <c r="R65" i="7"/>
  <c r="T65" i="7"/>
  <c r="L66" i="7" s="1"/>
  <c r="BC64" i="8"/>
  <c r="AZ180" i="8"/>
  <c r="AO65" i="7"/>
  <c r="AR65" i="7"/>
  <c r="AT65" i="7"/>
  <c r="AL66" i="7" s="1"/>
  <c r="AZ179" i="9"/>
  <c r="AP64" i="9" l="1"/>
  <c r="AU63" i="8"/>
  <c r="BZ181" i="8"/>
  <c r="CD64" i="8"/>
  <c r="CA64" i="8"/>
  <c r="CF64" i="8"/>
  <c r="BM180" i="9"/>
  <c r="CC64" i="9"/>
  <c r="BP66" i="7"/>
  <c r="CH63" i="9"/>
  <c r="P65" i="9"/>
  <c r="Z180" i="9"/>
  <c r="U64" i="9"/>
  <c r="Z182" i="8"/>
  <c r="P66" i="7"/>
  <c r="AU65" i="7"/>
  <c r="BP64" i="9"/>
  <c r="BH65" i="7"/>
  <c r="O64" i="8"/>
  <c r="R64" i="8"/>
  <c r="T64" i="8"/>
  <c r="L65" i="8" s="1"/>
  <c r="AZ182" i="7"/>
  <c r="AB66" i="7"/>
  <c r="AE66" i="7"/>
  <c r="AG66" i="7"/>
  <c r="Y67" i="7" s="1"/>
  <c r="AU63" i="9"/>
  <c r="BC66" i="7"/>
  <c r="BU65" i="7"/>
  <c r="AM180" i="9"/>
  <c r="BD64" i="8"/>
  <c r="BA64" i="8"/>
  <c r="BF64" i="8"/>
  <c r="AM180" i="8"/>
  <c r="AP66" i="7"/>
  <c r="AM182" i="7"/>
  <c r="BC64" i="9"/>
  <c r="Z184" i="7"/>
  <c r="BH63" i="9"/>
  <c r="BZ182" i="7"/>
  <c r="BM182" i="7"/>
  <c r="AZ180" i="9"/>
  <c r="U65" i="7"/>
  <c r="BU63" i="9"/>
  <c r="CC66" i="7"/>
  <c r="AC64" i="9"/>
  <c r="AH63" i="9"/>
  <c r="AZ181" i="8"/>
  <c r="CH65" i="7"/>
  <c r="BQ64" i="8"/>
  <c r="BN64" i="8"/>
  <c r="BS64" i="8"/>
  <c r="AB64" i="8"/>
  <c r="AG64" i="8"/>
  <c r="Y65" i="8" s="1"/>
  <c r="AE64" i="8"/>
  <c r="BM181" i="8"/>
  <c r="AP64" i="8"/>
  <c r="BZ180" i="9"/>
  <c r="BB64" i="8" l="1"/>
  <c r="BE64" i="8"/>
  <c r="BG64" i="8"/>
  <c r="AY65" i="8" s="1"/>
  <c r="Z181" i="9"/>
  <c r="CB64" i="8"/>
  <c r="CE64" i="8"/>
  <c r="CG64" i="8"/>
  <c r="BY65" i="8" s="1"/>
  <c r="AC67" i="7"/>
  <c r="Q65" i="9"/>
  <c r="N65" i="9"/>
  <c r="S65" i="9"/>
  <c r="BO64" i="8"/>
  <c r="BT64" i="8"/>
  <c r="BL65" i="8" s="1"/>
  <c r="BR64" i="8"/>
  <c r="Z185" i="7"/>
  <c r="AZ183" i="7"/>
  <c r="AH66" i="7"/>
  <c r="AM181" i="9"/>
  <c r="AZ182" i="8"/>
  <c r="Q66" i="7"/>
  <c r="N66" i="7"/>
  <c r="S66" i="7"/>
  <c r="BQ66" i="7"/>
  <c r="BN66" i="7"/>
  <c r="BS66" i="7"/>
  <c r="AM183" i="7"/>
  <c r="P65" i="8"/>
  <c r="CD66" i="7"/>
  <c r="CA66" i="7"/>
  <c r="CF66" i="7"/>
  <c r="BZ182" i="8"/>
  <c r="BZ181" i="9"/>
  <c r="BM182" i="8"/>
  <c r="AZ181" i="9"/>
  <c r="AQ66" i="7"/>
  <c r="AN66" i="7"/>
  <c r="AS66" i="7"/>
  <c r="U64" i="8"/>
  <c r="Z183" i="8"/>
  <c r="CD64" i="9"/>
  <c r="CA64" i="9"/>
  <c r="CF64" i="9"/>
  <c r="AQ64" i="9"/>
  <c r="AN64" i="9"/>
  <c r="AS64" i="9"/>
  <c r="AQ64" i="8"/>
  <c r="AN64" i="8"/>
  <c r="AS64" i="8"/>
  <c r="AH64" i="8"/>
  <c r="BM183" i="7"/>
  <c r="BD64" i="9"/>
  <c r="BA64" i="9"/>
  <c r="BF64" i="9"/>
  <c r="AC65" i="8"/>
  <c r="AD64" i="9"/>
  <c r="AA64" i="9"/>
  <c r="AF64" i="9"/>
  <c r="BD66" i="7"/>
  <c r="BA66" i="7"/>
  <c r="BF66" i="7"/>
  <c r="AM181" i="8"/>
  <c r="BM181" i="9"/>
  <c r="BZ183" i="7"/>
  <c r="BQ64" i="9"/>
  <c r="BN64" i="9"/>
  <c r="BS64" i="9"/>
  <c r="AM182" i="9" l="1"/>
  <c r="O65" i="9"/>
  <c r="R65" i="9"/>
  <c r="T65" i="9"/>
  <c r="L66" i="9" s="1"/>
  <c r="CB64" i="9"/>
  <c r="CG64" i="9"/>
  <c r="BY65" i="9" s="1"/>
  <c r="CE64" i="9"/>
  <c r="BO64" i="9"/>
  <c r="BR64" i="9"/>
  <c r="BT64" i="9"/>
  <c r="BL65" i="9" s="1"/>
  <c r="BZ182" i="9"/>
  <c r="BO66" i="7"/>
  <c r="BR66" i="7"/>
  <c r="BT66" i="7"/>
  <c r="BL67" i="7" s="1"/>
  <c r="BB66" i="7"/>
  <c r="BE66" i="7"/>
  <c r="BG66" i="7"/>
  <c r="AY67" i="7" s="1"/>
  <c r="CC65" i="8"/>
  <c r="BZ183" i="8"/>
  <c r="AZ184" i="7"/>
  <c r="CH64" i="8"/>
  <c r="Z184" i="8"/>
  <c r="AD67" i="7"/>
  <c r="AA67" i="7"/>
  <c r="AF67" i="7"/>
  <c r="BZ184" i="7"/>
  <c r="AB64" i="9"/>
  <c r="AG64" i="9"/>
  <c r="Y65" i="9" s="1"/>
  <c r="AE64" i="9"/>
  <c r="AO64" i="8"/>
  <c r="AT64" i="8"/>
  <c r="AL65" i="8" s="1"/>
  <c r="AR64" i="8"/>
  <c r="CB66" i="7"/>
  <c r="CG66" i="7"/>
  <c r="BY67" i="7" s="1"/>
  <c r="CE66" i="7"/>
  <c r="O66" i="7"/>
  <c r="T66" i="7"/>
  <c r="L67" i="7" s="1"/>
  <c r="R66" i="7"/>
  <c r="Z182" i="9"/>
  <c r="Q65" i="8"/>
  <c r="N65" i="8"/>
  <c r="S65" i="8"/>
  <c r="BU64" i="8"/>
  <c r="AD65" i="8"/>
  <c r="AA65" i="8"/>
  <c r="AF65" i="8"/>
  <c r="AO64" i="9"/>
  <c r="AT64" i="9"/>
  <c r="AL65" i="9" s="1"/>
  <c r="AR64" i="9"/>
  <c r="AZ183" i="8"/>
  <c r="BP65" i="8"/>
  <c r="BC65" i="8"/>
  <c r="BM184" i="7"/>
  <c r="AO66" i="7"/>
  <c r="AT66" i="7"/>
  <c r="AL67" i="7" s="1"/>
  <c r="AR66" i="7"/>
  <c r="BM182" i="9"/>
  <c r="AZ182" i="9"/>
  <c r="BH64" i="8"/>
  <c r="Z186" i="7"/>
  <c r="AM182" i="8"/>
  <c r="BB64" i="9"/>
  <c r="BE64" i="9"/>
  <c r="BG64" i="9"/>
  <c r="AY65" i="9" s="1"/>
  <c r="BM183" i="8"/>
  <c r="AM184" i="7"/>
  <c r="B13" i="9"/>
  <c r="AP67" i="7" l="1"/>
  <c r="AC65" i="9"/>
  <c r="BM184" i="8"/>
  <c r="AM183" i="8"/>
  <c r="AP65" i="8"/>
  <c r="BH66" i="7"/>
  <c r="CC65" i="9"/>
  <c r="Z183" i="9"/>
  <c r="AU66" i="7"/>
  <c r="AU64" i="9"/>
  <c r="Z185" i="8"/>
  <c r="AM185" i="7"/>
  <c r="P66" i="9"/>
  <c r="AH64" i="9"/>
  <c r="BZ185" i="7"/>
  <c r="CH66" i="7"/>
  <c r="BZ184" i="8"/>
  <c r="BZ183" i="9"/>
  <c r="U65" i="9"/>
  <c r="BH64" i="9"/>
  <c r="CC67" i="7"/>
  <c r="BP65" i="9"/>
  <c r="Z187" i="7"/>
  <c r="BU66" i="7"/>
  <c r="AZ185" i="7"/>
  <c r="BD65" i="8"/>
  <c r="BA65" i="8"/>
  <c r="BF65" i="8"/>
  <c r="BM183" i="9"/>
  <c r="BQ65" i="8"/>
  <c r="BN65" i="8"/>
  <c r="BS65" i="8"/>
  <c r="B13" i="8"/>
  <c r="C15" i="7"/>
  <c r="BU64" i="9"/>
  <c r="C13" i="8"/>
  <c r="BC65" i="9"/>
  <c r="AZ183" i="9"/>
  <c r="O65" i="8"/>
  <c r="T65" i="8"/>
  <c r="L66" i="8" s="1"/>
  <c r="R65" i="8"/>
  <c r="AB67" i="7"/>
  <c r="AG67" i="7"/>
  <c r="Y68" i="7" s="1"/>
  <c r="AE67" i="7"/>
  <c r="F46" i="10" s="1"/>
  <c r="CD65" i="8"/>
  <c r="CA65" i="8"/>
  <c r="CF65" i="8"/>
  <c r="AM183" i="9"/>
  <c r="AP65" i="9"/>
  <c r="U66" i="7"/>
  <c r="P67" i="7"/>
  <c r="BP67" i="7"/>
  <c r="AB65" i="8"/>
  <c r="AG65" i="8"/>
  <c r="Y66" i="8" s="1"/>
  <c r="AE65" i="8"/>
  <c r="BM185" i="7"/>
  <c r="AZ184" i="8"/>
  <c r="AU64" i="8"/>
  <c r="BC67" i="7"/>
  <c r="CH64" i="9"/>
  <c r="BZ185" i="8" l="1"/>
  <c r="AM186" i="7"/>
  <c r="AH67" i="7"/>
  <c r="BM184" i="9"/>
  <c r="AC68" i="7"/>
  <c r="Z186" i="8"/>
  <c r="AQ65" i="8"/>
  <c r="AN65" i="8"/>
  <c r="AS65" i="8"/>
  <c r="BD67" i="7"/>
  <c r="BA67" i="7"/>
  <c r="BF67" i="7"/>
  <c r="BZ186" i="7"/>
  <c r="BQ65" i="9"/>
  <c r="BN65" i="9"/>
  <c r="BS65" i="9"/>
  <c r="P66" i="8"/>
  <c r="AM184" i="8"/>
  <c r="BQ67" i="7"/>
  <c r="BN67" i="7"/>
  <c r="BS67" i="7"/>
  <c r="Q67" i="7"/>
  <c r="N67" i="7"/>
  <c r="S67" i="7"/>
  <c r="U65" i="8"/>
  <c r="AZ186" i="7"/>
  <c r="BM185" i="8"/>
  <c r="AZ185" i="8"/>
  <c r="AQ65" i="9"/>
  <c r="AN65" i="9"/>
  <c r="AS65" i="9"/>
  <c r="AZ184" i="9"/>
  <c r="AM184" i="9"/>
  <c r="Z184" i="9"/>
  <c r="AD65" i="9"/>
  <c r="AA65" i="9"/>
  <c r="AF65" i="9"/>
  <c r="E13" i="8"/>
  <c r="BB65" i="8"/>
  <c r="BE65" i="8"/>
  <c r="BG65" i="8"/>
  <c r="AY66" i="8" s="1"/>
  <c r="CD67" i="7"/>
  <c r="CA67" i="7"/>
  <c r="CF67" i="7"/>
  <c r="BM186" i="7"/>
  <c r="BZ184" i="9"/>
  <c r="Q66" i="9"/>
  <c r="N66" i="9"/>
  <c r="S66" i="9"/>
  <c r="CD65" i="9"/>
  <c r="CA65" i="9"/>
  <c r="CF65" i="9"/>
  <c r="AQ67" i="7"/>
  <c r="AN67" i="7"/>
  <c r="AS67" i="7"/>
  <c r="AH65" i="8"/>
  <c r="BD65" i="9"/>
  <c r="BA65" i="9"/>
  <c r="BF65" i="9"/>
  <c r="AC66" i="8"/>
  <c r="G13" i="8"/>
  <c r="F13" i="8"/>
  <c r="CB65" i="8"/>
  <c r="CG65" i="8"/>
  <c r="BY66" i="8" s="1"/>
  <c r="CE65" i="8"/>
  <c r="BO65" i="8"/>
  <c r="BT65" i="8"/>
  <c r="BL66" i="8" s="1"/>
  <c r="BR65" i="8"/>
  <c r="Z188" i="7"/>
  <c r="AZ186" i="8" l="1"/>
  <c r="BO67" i="7"/>
  <c r="BR67" i="7"/>
  <c r="BT67" i="7"/>
  <c r="BL68" i="7" s="1"/>
  <c r="BZ187" i="7"/>
  <c r="BM185" i="9"/>
  <c r="C13" i="9"/>
  <c r="CH65" i="8"/>
  <c r="BZ185" i="9"/>
  <c r="AB65" i="9"/>
  <c r="AE65" i="9"/>
  <c r="AG65" i="9"/>
  <c r="Y66" i="9" s="1"/>
  <c r="E15" i="7"/>
  <c r="D15" i="7"/>
  <c r="F49" i="10"/>
  <c r="F50" i="10" s="1"/>
  <c r="F55" i="10"/>
  <c r="F53" i="10"/>
  <c r="BB65" i="9"/>
  <c r="BG65" i="9"/>
  <c r="AY66" i="9" s="1"/>
  <c r="BE65" i="9"/>
  <c r="BM187" i="7"/>
  <c r="Z185" i="9"/>
  <c r="CB67" i="7"/>
  <c r="CG67" i="7"/>
  <c r="BY68" i="7" s="1"/>
  <c r="CE67" i="7"/>
  <c r="D13" i="8"/>
  <c r="AM187" i="7"/>
  <c r="CC66" i="8"/>
  <c r="BM186" i="8"/>
  <c r="BB67" i="7"/>
  <c r="BG67" i="7"/>
  <c r="AY68" i="7" s="1"/>
  <c r="BE67" i="7"/>
  <c r="AO67" i="7"/>
  <c r="AT67" i="7"/>
  <c r="AL68" i="7" s="1"/>
  <c r="AR67" i="7"/>
  <c r="G15" i="7"/>
  <c r="AZ187" i="7"/>
  <c r="G13" i="9"/>
  <c r="AM185" i="9"/>
  <c r="AM185" i="8"/>
  <c r="AO65" i="8"/>
  <c r="AR65" i="8"/>
  <c r="AT65" i="8"/>
  <c r="AL66" i="8" s="1"/>
  <c r="CB65" i="9"/>
  <c r="CG65" i="9"/>
  <c r="BY66" i="9" s="1"/>
  <c r="CE65" i="9"/>
  <c r="BC66" i="8"/>
  <c r="BZ186" i="8"/>
  <c r="Z189" i="7"/>
  <c r="BH65" i="8"/>
  <c r="B15" i="7"/>
  <c r="BU65" i="8"/>
  <c r="D13" i="9"/>
  <c r="O67" i="7"/>
  <c r="T67" i="7"/>
  <c r="L68" i="7" s="1"/>
  <c r="R67" i="7"/>
  <c r="F13" i="9"/>
  <c r="Z187" i="8"/>
  <c r="AD66" i="8"/>
  <c r="AA66" i="8"/>
  <c r="AF66" i="8"/>
  <c r="AZ185" i="9"/>
  <c r="Q66" i="8"/>
  <c r="N66" i="8"/>
  <c r="S66" i="8"/>
  <c r="BP66" i="8"/>
  <c r="E13" i="9"/>
  <c r="O66" i="9"/>
  <c r="T66" i="9"/>
  <c r="L67" i="9" s="1"/>
  <c r="R66" i="9"/>
  <c r="AO65" i="9"/>
  <c r="AT65" i="9"/>
  <c r="AL66" i="9" s="1"/>
  <c r="AR65" i="9"/>
  <c r="BO65" i="9"/>
  <c r="BR65" i="9"/>
  <c r="BT65" i="9"/>
  <c r="BL66" i="9" s="1"/>
  <c r="F15" i="7"/>
  <c r="AD68" i="7"/>
  <c r="AA68" i="7"/>
  <c r="AF68" i="7"/>
  <c r="U66" i="9" l="1"/>
  <c r="AP66" i="9"/>
  <c r="AB68" i="7"/>
  <c r="AG68" i="7"/>
  <c r="Y69" i="7" s="1"/>
  <c r="AE68" i="7"/>
  <c r="AZ186" i="9"/>
  <c r="AM186" i="9"/>
  <c r="CC68" i="7"/>
  <c r="BD66" i="8"/>
  <c r="BA66" i="8"/>
  <c r="BF66" i="8"/>
  <c r="P67" i="9"/>
  <c r="Z186" i="9"/>
  <c r="BM187" i="8"/>
  <c r="BZ188" i="7"/>
  <c r="BM186" i="9"/>
  <c r="AP66" i="8"/>
  <c r="CD66" i="8"/>
  <c r="CA66" i="8"/>
  <c r="CF66" i="8"/>
  <c r="BH65" i="9"/>
  <c r="AC66" i="9"/>
  <c r="BP66" i="9"/>
  <c r="BQ66" i="8"/>
  <c r="BN66" i="8"/>
  <c r="BS66" i="8"/>
  <c r="Z188" i="8"/>
  <c r="AU65" i="8"/>
  <c r="AU67" i="7"/>
  <c r="BC66" i="9"/>
  <c r="AH65" i="9"/>
  <c r="BP68" i="7"/>
  <c r="BM188" i="7"/>
  <c r="BU65" i="9"/>
  <c r="AP68" i="7"/>
  <c r="AM188" i="7"/>
  <c r="BU67" i="7"/>
  <c r="AB66" i="8"/>
  <c r="AG66" i="8"/>
  <c r="Y67" i="8" s="1"/>
  <c r="AE66" i="8"/>
  <c r="CH65" i="9"/>
  <c r="AZ188" i="7"/>
  <c r="CC66" i="9"/>
  <c r="AU65" i="9"/>
  <c r="O66" i="8"/>
  <c r="T66" i="8"/>
  <c r="L67" i="8" s="1"/>
  <c r="R66" i="8"/>
  <c r="U67" i="7"/>
  <c r="Z190" i="7"/>
  <c r="AM186" i="8"/>
  <c r="BH67" i="7"/>
  <c r="BZ186" i="9"/>
  <c r="AZ187" i="8"/>
  <c r="P68" i="7"/>
  <c r="BZ187" i="8"/>
  <c r="BC68" i="7"/>
  <c r="CH67" i="7"/>
  <c r="CB66" i="8" l="1"/>
  <c r="CG66" i="8"/>
  <c r="BY67" i="8" s="1"/>
  <c r="CE66" i="8"/>
  <c r="AM187" i="9"/>
  <c r="Z189" i="8"/>
  <c r="Z187" i="9"/>
  <c r="AQ66" i="8"/>
  <c r="AN66" i="8"/>
  <c r="AS66" i="8"/>
  <c r="CD66" i="9"/>
  <c r="CA66" i="9"/>
  <c r="CF66" i="9"/>
  <c r="BZ188" i="8"/>
  <c r="BM187" i="9"/>
  <c r="AH68" i="7"/>
  <c r="BQ68" i="7"/>
  <c r="BN68" i="7"/>
  <c r="BS68" i="7"/>
  <c r="BO66" i="8"/>
  <c r="BT66" i="8"/>
  <c r="BL67" i="8" s="1"/>
  <c r="BR66" i="8"/>
  <c r="AZ187" i="9"/>
  <c r="AM187" i="8"/>
  <c r="AZ189" i="7"/>
  <c r="AM189" i="7"/>
  <c r="BQ66" i="9"/>
  <c r="BN66" i="9"/>
  <c r="BS66" i="9"/>
  <c r="Q67" i="9"/>
  <c r="N67" i="9"/>
  <c r="S67" i="9"/>
  <c r="AC69" i="7"/>
  <c r="Q68" i="7"/>
  <c r="N68" i="7"/>
  <c r="S68" i="7"/>
  <c r="Z191" i="7"/>
  <c r="BD66" i="9"/>
  <c r="BA66" i="9"/>
  <c r="BF66" i="9"/>
  <c r="BD68" i="7"/>
  <c r="BA68" i="7"/>
  <c r="BF68" i="7"/>
  <c r="BZ189" i="7"/>
  <c r="AD66" i="9"/>
  <c r="AA66" i="9"/>
  <c r="AF66" i="9"/>
  <c r="BB66" i="8"/>
  <c r="BG66" i="8"/>
  <c r="AY67" i="8" s="1"/>
  <c r="BE66" i="8"/>
  <c r="AQ66" i="9"/>
  <c r="AN66" i="9"/>
  <c r="AS66" i="9"/>
  <c r="AQ68" i="7"/>
  <c r="AN68" i="7"/>
  <c r="AS68" i="7"/>
  <c r="U66" i="8"/>
  <c r="BM188" i="8"/>
  <c r="AZ188" i="8"/>
  <c r="BZ187" i="9"/>
  <c r="P67" i="8"/>
  <c r="AH66" i="8"/>
  <c r="AC67" i="8"/>
  <c r="BM189" i="7"/>
  <c r="CD68" i="7"/>
  <c r="CA68" i="7"/>
  <c r="CF68" i="7"/>
  <c r="AD69" i="7" l="1"/>
  <c r="AA69" i="7"/>
  <c r="AF69" i="7"/>
  <c r="AO66" i="8"/>
  <c r="AR66" i="8"/>
  <c r="AT66" i="8"/>
  <c r="AL67" i="8" s="1"/>
  <c r="AD67" i="8"/>
  <c r="AA67" i="8"/>
  <c r="AF67" i="8"/>
  <c r="BC67" i="8"/>
  <c r="BB66" i="9"/>
  <c r="BE66" i="9"/>
  <c r="BG66" i="9"/>
  <c r="AY67" i="9" s="1"/>
  <c r="BP67" i="8"/>
  <c r="BZ189" i="8"/>
  <c r="BO66" i="9"/>
  <c r="BR66" i="9"/>
  <c r="BT66" i="9"/>
  <c r="BL67" i="9" s="1"/>
  <c r="Z190" i="8"/>
  <c r="AM188" i="9"/>
  <c r="CB68" i="7"/>
  <c r="CG68" i="7"/>
  <c r="BY69" i="7" s="1"/>
  <c r="CE68" i="7"/>
  <c r="AZ189" i="8"/>
  <c r="BM188" i="9"/>
  <c r="BM190" i="7"/>
  <c r="Z192" i="7"/>
  <c r="BM189" i="8"/>
  <c r="BH66" i="8"/>
  <c r="BU66" i="8"/>
  <c r="Q67" i="8"/>
  <c r="N67" i="8"/>
  <c r="S67" i="8"/>
  <c r="CH66" i="8"/>
  <c r="BZ188" i="9"/>
  <c r="BZ190" i="7"/>
  <c r="AM188" i="8"/>
  <c r="BB68" i="7"/>
  <c r="BG68" i="7"/>
  <c r="AY69" i="7" s="1"/>
  <c r="BE68" i="7"/>
  <c r="AZ188" i="9"/>
  <c r="O67" i="9"/>
  <c r="R67" i="9"/>
  <c r="T67" i="9"/>
  <c r="L68" i="9" s="1"/>
  <c r="Z188" i="9"/>
  <c r="AM190" i="7"/>
  <c r="BO68" i="7"/>
  <c r="BT68" i="7"/>
  <c r="BL69" i="7" s="1"/>
  <c r="BR68" i="7"/>
  <c r="CB66" i="9"/>
  <c r="CE66" i="9"/>
  <c r="CG66" i="9"/>
  <c r="BY67" i="9" s="1"/>
  <c r="CC67" i="8"/>
  <c r="AO66" i="9"/>
  <c r="AT66" i="9"/>
  <c r="AL67" i="9" s="1"/>
  <c r="AR66" i="9"/>
  <c r="AB66" i="9"/>
  <c r="AG66" i="9"/>
  <c r="Y67" i="9" s="1"/>
  <c r="AE66" i="9"/>
  <c r="O68" i="7"/>
  <c r="T68" i="7"/>
  <c r="L69" i="7" s="1"/>
  <c r="R68" i="7"/>
  <c r="AZ190" i="7"/>
  <c r="AO68" i="7"/>
  <c r="AR68" i="7"/>
  <c r="AT68" i="7"/>
  <c r="AL69" i="7" s="1"/>
  <c r="Z193" i="7" l="1"/>
  <c r="BD67" i="8"/>
  <c r="BA67" i="8"/>
  <c r="BF67" i="8"/>
  <c r="BZ190" i="8"/>
  <c r="AP69" i="7"/>
  <c r="AM189" i="8"/>
  <c r="BM191" i="7"/>
  <c r="AB67" i="8"/>
  <c r="AE67" i="8"/>
  <c r="AG67" i="8"/>
  <c r="Y68" i="8" s="1"/>
  <c r="Z191" i="8"/>
  <c r="BQ67" i="8"/>
  <c r="BN67" i="8"/>
  <c r="BS67" i="8"/>
  <c r="AP67" i="8"/>
  <c r="P68" i="9"/>
  <c r="AU66" i="8"/>
  <c r="AC67" i="9"/>
  <c r="AP67" i="9"/>
  <c r="CC67" i="9"/>
  <c r="BZ189" i="9"/>
  <c r="CH68" i="7"/>
  <c r="BP67" i="9"/>
  <c r="O67" i="8"/>
  <c r="T67" i="8"/>
  <c r="L68" i="8" s="1"/>
  <c r="R67" i="8"/>
  <c r="BM189" i="9"/>
  <c r="AZ191" i="7"/>
  <c r="BZ191" i="7"/>
  <c r="U68" i="7"/>
  <c r="P69" i="7"/>
  <c r="CH66" i="9"/>
  <c r="AZ189" i="9"/>
  <c r="BM190" i="8"/>
  <c r="CC69" i="7"/>
  <c r="BU66" i="9"/>
  <c r="BC67" i="9"/>
  <c r="AZ190" i="8"/>
  <c r="BH66" i="9"/>
  <c r="AM191" i="7"/>
  <c r="AU68" i="7"/>
  <c r="AU66" i="9"/>
  <c r="CD67" i="8"/>
  <c r="CA67" i="8"/>
  <c r="CF67" i="8"/>
  <c r="BU68" i="7"/>
  <c r="BH68" i="7"/>
  <c r="AB69" i="7"/>
  <c r="AE69" i="7"/>
  <c r="AG69" i="7"/>
  <c r="Y70" i="7" s="1"/>
  <c r="Z189" i="9"/>
  <c r="U67" i="9"/>
  <c r="AH66" i="9"/>
  <c r="BP69" i="7"/>
  <c r="BC69" i="7"/>
  <c r="AM189" i="9"/>
  <c r="AZ190" i="9" l="1"/>
  <c r="BM190" i="9"/>
  <c r="CD67" i="9"/>
  <c r="CA67" i="9"/>
  <c r="CF67" i="9"/>
  <c r="AQ67" i="9"/>
  <c r="AN67" i="9"/>
  <c r="AS67" i="9"/>
  <c r="AQ67" i="8"/>
  <c r="AN67" i="8"/>
  <c r="AS67" i="8"/>
  <c r="AM190" i="8"/>
  <c r="Z190" i="9"/>
  <c r="P68" i="8"/>
  <c r="BO67" i="8"/>
  <c r="BR67" i="8"/>
  <c r="BT67" i="8"/>
  <c r="BL68" i="8" s="1"/>
  <c r="AQ69" i="7"/>
  <c r="AN69" i="7"/>
  <c r="AS69" i="7"/>
  <c r="AD67" i="9"/>
  <c r="AA67" i="9"/>
  <c r="AF67" i="9"/>
  <c r="AC70" i="7"/>
  <c r="BD67" i="9"/>
  <c r="BA67" i="9"/>
  <c r="BF67" i="9"/>
  <c r="Q69" i="7"/>
  <c r="N69" i="7"/>
  <c r="S69" i="7"/>
  <c r="BZ191" i="8"/>
  <c r="AM190" i="9"/>
  <c r="AH69" i="7"/>
  <c r="BQ67" i="9"/>
  <c r="BN67" i="9"/>
  <c r="BS67" i="9"/>
  <c r="Z192" i="8"/>
  <c r="AC68" i="8"/>
  <c r="AZ191" i="8"/>
  <c r="U67" i="8"/>
  <c r="AH67" i="8"/>
  <c r="BB67" i="8"/>
  <c r="BG67" i="8"/>
  <c r="AY68" i="8" s="1"/>
  <c r="BE67" i="8"/>
  <c r="CB67" i="8"/>
  <c r="CE67" i="8"/>
  <c r="CG67" i="8"/>
  <c r="BY68" i="8" s="1"/>
  <c r="BD69" i="7"/>
  <c r="BA69" i="7"/>
  <c r="BF69" i="7"/>
  <c r="CD69" i="7"/>
  <c r="CA69" i="7"/>
  <c r="CF69" i="7"/>
  <c r="BQ69" i="7"/>
  <c r="BN69" i="7"/>
  <c r="BS69" i="7"/>
  <c r="AM192" i="7"/>
  <c r="BZ192" i="7"/>
  <c r="AZ192" i="7"/>
  <c r="BZ190" i="9"/>
  <c r="Q68" i="9"/>
  <c r="N68" i="9"/>
  <c r="S68" i="9"/>
  <c r="BM191" i="8"/>
  <c r="BM192" i="7"/>
  <c r="Z194" i="7"/>
  <c r="AO67" i="9" l="1"/>
  <c r="AT67" i="9"/>
  <c r="AL68" i="9" s="1"/>
  <c r="AR67" i="9"/>
  <c r="CH67" i="8"/>
  <c r="BO67" i="9"/>
  <c r="BR67" i="9"/>
  <c r="BT67" i="9"/>
  <c r="BL68" i="9" s="1"/>
  <c r="BB67" i="9"/>
  <c r="BG67" i="9"/>
  <c r="AY68" i="9" s="1"/>
  <c r="BE67" i="9"/>
  <c r="BM193" i="7"/>
  <c r="AD68" i="8"/>
  <c r="AA68" i="8"/>
  <c r="AF68" i="8"/>
  <c r="Z195" i="7"/>
  <c r="BZ193" i="7"/>
  <c r="BP68" i="8"/>
  <c r="BM192" i="8"/>
  <c r="AM193" i="7"/>
  <c r="AD70" i="7"/>
  <c r="AA70" i="7"/>
  <c r="AF70" i="7"/>
  <c r="BO69" i="7"/>
  <c r="BR69" i="7"/>
  <c r="BT69" i="7"/>
  <c r="BL70" i="7" s="1"/>
  <c r="BH67" i="8"/>
  <c r="AM191" i="9"/>
  <c r="AB67" i="9"/>
  <c r="AE67" i="9"/>
  <c r="AG67" i="9"/>
  <c r="Y68" i="9" s="1"/>
  <c r="Q68" i="8"/>
  <c r="N68" i="8"/>
  <c r="S68" i="8"/>
  <c r="O68" i="9"/>
  <c r="T68" i="9"/>
  <c r="L69" i="9" s="1"/>
  <c r="R68" i="9"/>
  <c r="BC68" i="8"/>
  <c r="BZ192" i="8"/>
  <c r="CB67" i="9"/>
  <c r="CG67" i="9"/>
  <c r="BY68" i="9" s="1"/>
  <c r="CE67" i="9"/>
  <c r="CB69" i="7"/>
  <c r="CG69" i="7"/>
  <c r="BY70" i="7" s="1"/>
  <c r="CE69" i="7"/>
  <c r="BM191" i="9"/>
  <c r="O69" i="7"/>
  <c r="R69" i="7"/>
  <c r="T69" i="7"/>
  <c r="L70" i="7" s="1"/>
  <c r="AM191" i="8"/>
  <c r="BZ191" i="9"/>
  <c r="Z193" i="8"/>
  <c r="AZ191" i="9"/>
  <c r="CC68" i="8"/>
  <c r="BU67" i="8"/>
  <c r="AZ192" i="8"/>
  <c r="Z191" i="9"/>
  <c r="AZ193" i="7"/>
  <c r="BB69" i="7"/>
  <c r="BE69" i="7"/>
  <c r="BG69" i="7"/>
  <c r="AY70" i="7" s="1"/>
  <c r="AO69" i="7"/>
  <c r="AR69" i="7"/>
  <c r="AT69" i="7"/>
  <c r="AL70" i="7" s="1"/>
  <c r="AO67" i="8"/>
  <c r="AR67" i="8"/>
  <c r="AT67" i="8"/>
  <c r="AL68" i="8" s="1"/>
  <c r="BP70" i="7" l="1"/>
  <c r="BM194" i="7"/>
  <c r="P69" i="9"/>
  <c r="BH69" i="7"/>
  <c r="CC70" i="7"/>
  <c r="AP68" i="8"/>
  <c r="AZ192" i="9"/>
  <c r="AM192" i="8"/>
  <c r="BU69" i="7"/>
  <c r="BQ68" i="8"/>
  <c r="BN68" i="8"/>
  <c r="BS68" i="8"/>
  <c r="BH67" i="9"/>
  <c r="AU67" i="8"/>
  <c r="P70" i="7"/>
  <c r="U69" i="7"/>
  <c r="CH67" i="9"/>
  <c r="Z192" i="9"/>
  <c r="CC68" i="9"/>
  <c r="AB70" i="7"/>
  <c r="AG70" i="7"/>
  <c r="Y71" i="7" s="1"/>
  <c r="AE70" i="7"/>
  <c r="BP68" i="9"/>
  <c r="BZ192" i="9"/>
  <c r="CH69" i="7"/>
  <c r="O68" i="8"/>
  <c r="T68" i="8"/>
  <c r="L69" i="8" s="1"/>
  <c r="R68" i="8"/>
  <c r="BZ194" i="7"/>
  <c r="AP70" i="7"/>
  <c r="AU69" i="7"/>
  <c r="BM192" i="9"/>
  <c r="AC68" i="9"/>
  <c r="Z196" i="7"/>
  <c r="BU67" i="9"/>
  <c r="Z194" i="8"/>
  <c r="BZ193" i="8"/>
  <c r="AH67" i="9"/>
  <c r="AM194" i="7"/>
  <c r="AB68" i="8"/>
  <c r="AE68" i="8"/>
  <c r="AG68" i="8"/>
  <c r="Y69" i="8" s="1"/>
  <c r="BC70" i="7"/>
  <c r="CD68" i="8"/>
  <c r="CA68" i="8"/>
  <c r="CF68" i="8"/>
  <c r="AZ193" i="8"/>
  <c r="BD68" i="8"/>
  <c r="BA68" i="8"/>
  <c r="BF68" i="8"/>
  <c r="AM192" i="9"/>
  <c r="BM193" i="8"/>
  <c r="AU67" i="9"/>
  <c r="AZ194" i="7"/>
  <c r="BC68" i="9"/>
  <c r="U68" i="9"/>
  <c r="AP68" i="9"/>
  <c r="AQ68" i="8" l="1"/>
  <c r="AN68" i="8"/>
  <c r="AS68" i="8"/>
  <c r="Z197" i="7"/>
  <c r="U68" i="8"/>
  <c r="CD68" i="9"/>
  <c r="CA68" i="9"/>
  <c r="CF68" i="9"/>
  <c r="CD70" i="7"/>
  <c r="CA70" i="7"/>
  <c r="CF70" i="7"/>
  <c r="BM194" i="8"/>
  <c r="BM193" i="9"/>
  <c r="BO68" i="8"/>
  <c r="BR68" i="8"/>
  <c r="BT68" i="8"/>
  <c r="BL69" i="8" s="1"/>
  <c r="P69" i="8"/>
  <c r="CB68" i="8"/>
  <c r="CE68" i="8"/>
  <c r="CG68" i="8"/>
  <c r="BY69" i="8" s="1"/>
  <c r="BD70" i="7"/>
  <c r="BA70" i="7"/>
  <c r="BF70" i="7"/>
  <c r="BZ194" i="8"/>
  <c r="Q69" i="9"/>
  <c r="N69" i="9"/>
  <c r="S69" i="9"/>
  <c r="AM193" i="9"/>
  <c r="AC69" i="8"/>
  <c r="BZ193" i="9"/>
  <c r="Z193" i="9"/>
  <c r="BB68" i="8"/>
  <c r="BG68" i="8"/>
  <c r="AY69" i="8" s="1"/>
  <c r="BE68" i="8"/>
  <c r="AH68" i="8"/>
  <c r="AQ68" i="9"/>
  <c r="AN68" i="9"/>
  <c r="AS68" i="9"/>
  <c r="AM195" i="7"/>
  <c r="Z195" i="8"/>
  <c r="AQ70" i="7"/>
  <c r="AN70" i="7"/>
  <c r="AS70" i="7"/>
  <c r="BQ68" i="9"/>
  <c r="BN68" i="9"/>
  <c r="BS68" i="9"/>
  <c r="Q70" i="7"/>
  <c r="N70" i="7"/>
  <c r="S70" i="7"/>
  <c r="AM193" i="8"/>
  <c r="BM195" i="7"/>
  <c r="AZ194" i="8"/>
  <c r="BD68" i="9"/>
  <c r="BA68" i="9"/>
  <c r="BF68" i="9"/>
  <c r="AH70" i="7"/>
  <c r="AZ193" i="9"/>
  <c r="BQ70" i="7"/>
  <c r="BN70" i="7"/>
  <c r="BS70" i="7"/>
  <c r="AD68" i="9"/>
  <c r="AA68" i="9"/>
  <c r="AF68" i="9"/>
  <c r="AZ195" i="7"/>
  <c r="BZ195" i="7"/>
  <c r="AC71" i="7"/>
  <c r="BC69" i="8" l="1"/>
  <c r="AM194" i="9"/>
  <c r="CH68" i="8"/>
  <c r="CB70" i="7"/>
  <c r="CG70" i="7"/>
  <c r="BY71" i="7" s="1"/>
  <c r="CE70" i="7"/>
  <c r="BM196" i="7"/>
  <c r="Q69" i="8"/>
  <c r="N69" i="8"/>
  <c r="S69" i="8"/>
  <c r="AM196" i="7"/>
  <c r="BZ194" i="9"/>
  <c r="BP69" i="8"/>
  <c r="AM194" i="8"/>
  <c r="O69" i="9"/>
  <c r="T69" i="9"/>
  <c r="L70" i="9" s="1"/>
  <c r="R69" i="9"/>
  <c r="CB68" i="9"/>
  <c r="CG68" i="9"/>
  <c r="BY69" i="9" s="1"/>
  <c r="CE68" i="9"/>
  <c r="BZ195" i="8"/>
  <c r="BU68" i="8"/>
  <c r="O70" i="7"/>
  <c r="T70" i="7"/>
  <c r="L71" i="7" s="1"/>
  <c r="R70" i="7"/>
  <c r="AB68" i="9"/>
  <c r="AE68" i="9"/>
  <c r="AG68" i="9"/>
  <c r="Y69" i="9" s="1"/>
  <c r="AO68" i="9"/>
  <c r="AR68" i="9"/>
  <c r="AT68" i="9"/>
  <c r="AL69" i="9" s="1"/>
  <c r="AD69" i="8"/>
  <c r="AA69" i="8"/>
  <c r="AF69" i="8"/>
  <c r="BM194" i="9"/>
  <c r="Z196" i="8"/>
  <c r="BO68" i="9"/>
  <c r="BR68" i="9"/>
  <c r="BT68" i="9"/>
  <c r="BL69" i="9" s="1"/>
  <c r="Z198" i="7"/>
  <c r="AD71" i="7"/>
  <c r="AA71" i="7"/>
  <c r="AF71" i="7"/>
  <c r="BZ196" i="7"/>
  <c r="AZ196" i="7"/>
  <c r="BB68" i="9"/>
  <c r="BG68" i="9"/>
  <c r="AY69" i="9" s="1"/>
  <c r="BE68" i="9"/>
  <c r="BB70" i="7"/>
  <c r="BG70" i="7"/>
  <c r="AY71" i="7" s="1"/>
  <c r="BE70" i="7"/>
  <c r="BM195" i="8"/>
  <c r="AZ195" i="8"/>
  <c r="AO68" i="8"/>
  <c r="AR68" i="8"/>
  <c r="AT68" i="8"/>
  <c r="AL69" i="8" s="1"/>
  <c r="Z194" i="9"/>
  <c r="BO70" i="7"/>
  <c r="BT70" i="7"/>
  <c r="BL71" i="7" s="1"/>
  <c r="BR70" i="7"/>
  <c r="AZ194" i="9"/>
  <c r="AO70" i="7"/>
  <c r="AT70" i="7"/>
  <c r="AL71" i="7" s="1"/>
  <c r="AR70" i="7"/>
  <c r="BH68" i="8"/>
  <c r="CC69" i="8"/>
  <c r="BP71" i="7" l="1"/>
  <c r="AZ197" i="7"/>
  <c r="BQ69" i="8"/>
  <c r="BN69" i="8"/>
  <c r="BS69" i="8"/>
  <c r="BM196" i="8"/>
  <c r="BM197" i="7"/>
  <c r="CC69" i="9"/>
  <c r="Z197" i="8"/>
  <c r="AH68" i="9"/>
  <c r="CC71" i="7"/>
  <c r="AM197" i="7"/>
  <c r="BH70" i="7"/>
  <c r="AP69" i="8"/>
  <c r="BC71" i="7"/>
  <c r="AB71" i="7"/>
  <c r="AG71" i="7"/>
  <c r="Y72" i="7" s="1"/>
  <c r="AE71" i="7"/>
  <c r="BM195" i="9"/>
  <c r="U69" i="9"/>
  <c r="U70" i="7"/>
  <c r="P70" i="9"/>
  <c r="CH70" i="7"/>
  <c r="AU68" i="8"/>
  <c r="AM195" i="9"/>
  <c r="BZ195" i="9"/>
  <c r="Z195" i="9"/>
  <c r="AU70" i="7"/>
  <c r="P71" i="7"/>
  <c r="BH68" i="9"/>
  <c r="AM195" i="8"/>
  <c r="CD69" i="8"/>
  <c r="CA69" i="8"/>
  <c r="CF69" i="8"/>
  <c r="BZ197" i="7"/>
  <c r="AB69" i="8"/>
  <c r="AE69" i="8"/>
  <c r="AG69" i="8"/>
  <c r="Y70" i="8" s="1"/>
  <c r="BC69" i="9"/>
  <c r="BP69" i="9"/>
  <c r="AP69" i="9"/>
  <c r="O69" i="8"/>
  <c r="R69" i="8"/>
  <c r="T69" i="8"/>
  <c r="L70" i="8" s="1"/>
  <c r="BD69" i="8"/>
  <c r="BA69" i="8"/>
  <c r="BF69" i="8"/>
  <c r="CH68" i="9"/>
  <c r="AC69" i="9"/>
  <c r="AP71" i="7"/>
  <c r="Z199" i="7"/>
  <c r="AZ195" i="9"/>
  <c r="BU70" i="7"/>
  <c r="AZ196" i="8"/>
  <c r="BU68" i="9"/>
  <c r="AU68" i="9"/>
  <c r="BZ196" i="8"/>
  <c r="P70" i="8" l="1"/>
  <c r="U69" i="8"/>
  <c r="AM198" i="7"/>
  <c r="BM198" i="7"/>
  <c r="BM197" i="8"/>
  <c r="BZ197" i="8"/>
  <c r="BZ198" i="7"/>
  <c r="Z196" i="9"/>
  <c r="AH71" i="7"/>
  <c r="CD71" i="7"/>
  <c r="CA71" i="7"/>
  <c r="CF71" i="7"/>
  <c r="AZ196" i="9"/>
  <c r="BM196" i="9"/>
  <c r="CB69" i="8"/>
  <c r="CG69" i="8"/>
  <c r="BY70" i="8" s="1"/>
  <c r="CE69" i="8"/>
  <c r="AC72" i="7"/>
  <c r="BO69" i="8"/>
  <c r="BT69" i="8"/>
  <c r="BL70" i="8" s="1"/>
  <c r="BR69" i="8"/>
  <c r="Q71" i="7"/>
  <c r="N71" i="7"/>
  <c r="S71" i="7"/>
  <c r="BZ196" i="9"/>
  <c r="Z200" i="7"/>
  <c r="AQ71" i="7"/>
  <c r="AN71" i="7"/>
  <c r="AS71" i="7"/>
  <c r="AQ69" i="9"/>
  <c r="AN69" i="9"/>
  <c r="AS69" i="9"/>
  <c r="BQ69" i="9"/>
  <c r="BN69" i="9"/>
  <c r="BS69" i="9"/>
  <c r="BD71" i="7"/>
  <c r="BA71" i="7"/>
  <c r="BF71" i="7"/>
  <c r="AZ198" i="7"/>
  <c r="AM196" i="8"/>
  <c r="Q70" i="9"/>
  <c r="N70" i="9"/>
  <c r="S70" i="9"/>
  <c r="AD69" i="9"/>
  <c r="AA69" i="9"/>
  <c r="AF69" i="9"/>
  <c r="BD69" i="9"/>
  <c r="BA69" i="9"/>
  <c r="BF69" i="9"/>
  <c r="AM196" i="9"/>
  <c r="Z198" i="8"/>
  <c r="AC70" i="8"/>
  <c r="AZ197" i="8"/>
  <c r="BB69" i="8"/>
  <c r="BG69" i="8"/>
  <c r="AY70" i="8" s="1"/>
  <c r="BE69" i="8"/>
  <c r="AH69" i="8"/>
  <c r="AQ69" i="8"/>
  <c r="AN69" i="8"/>
  <c r="AS69" i="8"/>
  <c r="CD69" i="9"/>
  <c r="CA69" i="9"/>
  <c r="CF69" i="9"/>
  <c r="BQ71" i="7"/>
  <c r="BN71" i="7"/>
  <c r="BS71" i="7"/>
  <c r="BO71" i="7" l="1"/>
  <c r="BT71" i="7"/>
  <c r="BL72" i="7" s="1"/>
  <c r="BR71" i="7"/>
  <c r="AM197" i="8"/>
  <c r="O71" i="7"/>
  <c r="R71" i="7"/>
  <c r="T71" i="7"/>
  <c r="L72" i="7" s="1"/>
  <c r="AZ197" i="9"/>
  <c r="BZ198" i="8"/>
  <c r="BH69" i="8"/>
  <c r="AM197" i="9"/>
  <c r="AZ199" i="7"/>
  <c r="AO71" i="7"/>
  <c r="AT71" i="7"/>
  <c r="AL72" i="7" s="1"/>
  <c r="AR71" i="7"/>
  <c r="BU69" i="8"/>
  <c r="BM198" i="8"/>
  <c r="CB71" i="7"/>
  <c r="CE71" i="7"/>
  <c r="CG71" i="7"/>
  <c r="BY72" i="7" s="1"/>
  <c r="AZ198" i="8"/>
  <c r="Z201" i="7"/>
  <c r="AD72" i="7"/>
  <c r="AA72" i="7"/>
  <c r="AF72" i="7"/>
  <c r="BM199" i="7"/>
  <c r="BB71" i="7"/>
  <c r="BG71" i="7"/>
  <c r="AY72" i="7" s="1"/>
  <c r="BE71" i="7"/>
  <c r="AO69" i="8"/>
  <c r="AT69" i="8"/>
  <c r="AL70" i="8" s="1"/>
  <c r="AR69" i="8"/>
  <c r="AB69" i="9"/>
  <c r="AG69" i="9"/>
  <c r="Y70" i="9" s="1"/>
  <c r="AE69" i="9"/>
  <c r="AM199" i="7"/>
  <c r="BB69" i="9"/>
  <c r="BE69" i="9"/>
  <c r="BG69" i="9"/>
  <c r="AY70" i="9" s="1"/>
  <c r="BO69" i="9"/>
  <c r="BT69" i="9"/>
  <c r="BL70" i="9" s="1"/>
  <c r="BR69" i="9"/>
  <c r="BZ197" i="9"/>
  <c r="CH69" i="8"/>
  <c r="CC70" i="8"/>
  <c r="BP70" i="8"/>
  <c r="AD70" i="8"/>
  <c r="AA70" i="8"/>
  <c r="AF70" i="8"/>
  <c r="Z197" i="9"/>
  <c r="BC70" i="8"/>
  <c r="O70" i="9"/>
  <c r="T70" i="9"/>
  <c r="L71" i="9" s="1"/>
  <c r="R70" i="9"/>
  <c r="AO69" i="9"/>
  <c r="AR69" i="9"/>
  <c r="AT69" i="9"/>
  <c r="AL70" i="9" s="1"/>
  <c r="BM197" i="9"/>
  <c r="Q70" i="8"/>
  <c r="N70" i="8"/>
  <c r="S70" i="8"/>
  <c r="CB69" i="9"/>
  <c r="CE69" i="9"/>
  <c r="CG69" i="9"/>
  <c r="BY70" i="9" s="1"/>
  <c r="Z199" i="8"/>
  <c r="BZ199" i="7"/>
  <c r="AU69" i="8" l="1"/>
  <c r="Z202" i="7"/>
  <c r="AZ198" i="9"/>
  <c r="AP72" i="7"/>
  <c r="BH71" i="7"/>
  <c r="AZ199" i="8"/>
  <c r="U71" i="7"/>
  <c r="P71" i="9"/>
  <c r="CH69" i="9"/>
  <c r="BZ200" i="7"/>
  <c r="BU69" i="9"/>
  <c r="BP70" i="9"/>
  <c r="Z198" i="9"/>
  <c r="CC72" i="7"/>
  <c r="AB70" i="8"/>
  <c r="AE70" i="8"/>
  <c r="AG70" i="8"/>
  <c r="Y71" i="8" s="1"/>
  <c r="AU71" i="7"/>
  <c r="BC70" i="9"/>
  <c r="BC72" i="7"/>
  <c r="CD70" i="8"/>
  <c r="CA70" i="8"/>
  <c r="CF70" i="8"/>
  <c r="AM200" i="7"/>
  <c r="AM198" i="9"/>
  <c r="AM198" i="8"/>
  <c r="CC70" i="9"/>
  <c r="BZ198" i="9"/>
  <c r="BD70" i="8"/>
  <c r="BA70" i="8"/>
  <c r="BF70" i="8"/>
  <c r="P72" i="7"/>
  <c r="O70" i="8"/>
  <c r="T70" i="8"/>
  <c r="L71" i="8" s="1"/>
  <c r="R70" i="8"/>
  <c r="BQ70" i="8"/>
  <c r="BN70" i="8"/>
  <c r="BS70" i="8"/>
  <c r="Z200" i="8"/>
  <c r="CH71" i="7"/>
  <c r="BM199" i="8"/>
  <c r="BU71" i="7"/>
  <c r="BH69" i="9"/>
  <c r="BM198" i="9"/>
  <c r="AP70" i="9"/>
  <c r="BM200" i="7"/>
  <c r="AH69" i="9"/>
  <c r="AB72" i="7"/>
  <c r="AE72" i="7"/>
  <c r="AG72" i="7"/>
  <c r="Y73" i="7" s="1"/>
  <c r="BP72" i="7"/>
  <c r="AP70" i="8"/>
  <c r="AZ200" i="7"/>
  <c r="AU69" i="9"/>
  <c r="U70" i="9"/>
  <c r="AC70" i="9"/>
  <c r="BZ199" i="8"/>
  <c r="BQ70" i="9" l="1"/>
  <c r="BN70" i="9"/>
  <c r="BS70" i="9"/>
  <c r="AZ200" i="8"/>
  <c r="Q72" i="7"/>
  <c r="N72" i="7"/>
  <c r="S72" i="7"/>
  <c r="AM199" i="8"/>
  <c r="AM201" i="7"/>
  <c r="AC71" i="8"/>
  <c r="BZ200" i="8"/>
  <c r="AZ201" i="7"/>
  <c r="BM201" i="7"/>
  <c r="BB70" i="8"/>
  <c r="BE70" i="8"/>
  <c r="BG70" i="8"/>
  <c r="AY71" i="8" s="1"/>
  <c r="AM199" i="9"/>
  <c r="BZ199" i="9"/>
  <c r="AH70" i="8"/>
  <c r="BZ201" i="7"/>
  <c r="AQ72" i="7"/>
  <c r="AN72" i="7"/>
  <c r="AS72" i="7"/>
  <c r="BQ72" i="7"/>
  <c r="BN72" i="7"/>
  <c r="BS72" i="7"/>
  <c r="AZ199" i="9"/>
  <c r="CB70" i="8"/>
  <c r="CE70" i="8"/>
  <c r="CG70" i="8"/>
  <c r="BY71" i="8" s="1"/>
  <c r="CD72" i="7"/>
  <c r="CA72" i="7"/>
  <c r="CF72" i="7"/>
  <c r="AD70" i="9"/>
  <c r="AA70" i="9"/>
  <c r="AF70" i="9"/>
  <c r="Z201" i="8"/>
  <c r="BO70" i="8"/>
  <c r="BT70" i="8"/>
  <c r="BL71" i="8" s="1"/>
  <c r="BR70" i="8"/>
  <c r="Q71" i="9"/>
  <c r="N71" i="9"/>
  <c r="S71" i="9"/>
  <c r="AQ70" i="9"/>
  <c r="AN70" i="9"/>
  <c r="AS70" i="9"/>
  <c r="AC73" i="7"/>
  <c r="U70" i="8"/>
  <c r="Z199" i="9"/>
  <c r="Z203" i="7"/>
  <c r="AQ70" i="8"/>
  <c r="AN70" i="8"/>
  <c r="AS70" i="8"/>
  <c r="BM199" i="9"/>
  <c r="AH72" i="7"/>
  <c r="P71" i="8"/>
  <c r="CD70" i="9"/>
  <c r="CA70" i="9"/>
  <c r="CF70" i="9"/>
  <c r="BD72" i="7"/>
  <c r="BA72" i="7"/>
  <c r="BF72" i="7"/>
  <c r="BM200" i="8"/>
  <c r="BD70" i="9"/>
  <c r="BA70" i="9"/>
  <c r="BF70" i="9"/>
  <c r="CC71" i="8" l="1"/>
  <c r="BM202" i="7"/>
  <c r="BB70" i="9"/>
  <c r="BE70" i="9"/>
  <c r="BG70" i="9"/>
  <c r="AY71" i="9" s="1"/>
  <c r="BU70" i="8"/>
  <c r="CH70" i="8"/>
  <c r="BM201" i="8"/>
  <c r="AZ202" i="7"/>
  <c r="AZ200" i="9"/>
  <c r="BZ201" i="8"/>
  <c r="O72" i="7"/>
  <c r="R72" i="7"/>
  <c r="T72" i="7"/>
  <c r="L73" i="7" s="1"/>
  <c r="BB72" i="7"/>
  <c r="BG72" i="7"/>
  <c r="AY73" i="7" s="1"/>
  <c r="BE72" i="7"/>
  <c r="BZ200" i="9"/>
  <c r="AD71" i="8"/>
  <c r="AA71" i="8"/>
  <c r="AF71" i="8"/>
  <c r="AZ201" i="8"/>
  <c r="BZ202" i="7"/>
  <c r="Z202" i="8"/>
  <c r="AB70" i="9"/>
  <c r="AE70" i="9"/>
  <c r="AG70" i="9"/>
  <c r="Y71" i="9" s="1"/>
  <c r="AD73" i="7"/>
  <c r="AA73" i="7"/>
  <c r="AF73" i="7"/>
  <c r="AO70" i="9"/>
  <c r="AR70" i="9"/>
  <c r="AT70" i="9"/>
  <c r="AL71" i="9" s="1"/>
  <c r="Z204" i="7"/>
  <c r="O71" i="9"/>
  <c r="T71" i="9"/>
  <c r="L72" i="9" s="1"/>
  <c r="R71" i="9"/>
  <c r="BO72" i="7"/>
  <c r="BR72" i="7"/>
  <c r="BT72" i="7"/>
  <c r="BL73" i="7" s="1"/>
  <c r="AM200" i="9"/>
  <c r="AM202" i="7"/>
  <c r="BC71" i="8"/>
  <c r="BO70" i="9"/>
  <c r="BT70" i="9"/>
  <c r="BL71" i="9" s="1"/>
  <c r="BR70" i="9"/>
  <c r="BM200" i="9"/>
  <c r="AO70" i="8"/>
  <c r="AR70" i="8"/>
  <c r="AT70" i="8"/>
  <c r="AL71" i="8" s="1"/>
  <c r="Q71" i="8"/>
  <c r="N71" i="8"/>
  <c r="S71" i="8"/>
  <c r="Z200" i="9"/>
  <c r="CB72" i="7"/>
  <c r="CG72" i="7"/>
  <c r="BY73" i="7" s="1"/>
  <c r="CE72" i="7"/>
  <c r="BH70" i="8"/>
  <c r="BP71" i="8"/>
  <c r="CB70" i="9"/>
  <c r="CG70" i="9"/>
  <c r="BY71" i="9" s="1"/>
  <c r="CE70" i="9"/>
  <c r="AO72" i="7"/>
  <c r="AT72" i="7"/>
  <c r="AL73" i="7" s="1"/>
  <c r="AR72" i="7"/>
  <c r="AM200" i="8"/>
  <c r="P72" i="9" l="1"/>
  <c r="AB71" i="8"/>
  <c r="AG71" i="8"/>
  <c r="Y72" i="8" s="1"/>
  <c r="AE71" i="8"/>
  <c r="AC71" i="9"/>
  <c r="BZ202" i="8"/>
  <c r="O71" i="8"/>
  <c r="T71" i="8"/>
  <c r="L72" i="8" s="1"/>
  <c r="R71" i="8"/>
  <c r="AH70" i="9"/>
  <c r="Z205" i="7"/>
  <c r="BZ201" i="9"/>
  <c r="AM203" i="7"/>
  <c r="AP71" i="9"/>
  <c r="BH72" i="7"/>
  <c r="BC71" i="9"/>
  <c r="AU70" i="9"/>
  <c r="BC73" i="7"/>
  <c r="AZ203" i="7"/>
  <c r="BH70" i="9"/>
  <c r="BQ71" i="8"/>
  <c r="BN71" i="8"/>
  <c r="BS71" i="8"/>
  <c r="AM201" i="8"/>
  <c r="BD71" i="8"/>
  <c r="BA71" i="8"/>
  <c r="BF71" i="8"/>
  <c r="AU70" i="8"/>
  <c r="AM201" i="9"/>
  <c r="Z203" i="8"/>
  <c r="CC73" i="7"/>
  <c r="BM202" i="8"/>
  <c r="AP73" i="7"/>
  <c r="CH72" i="7"/>
  <c r="BM201" i="9"/>
  <c r="BP73" i="7"/>
  <c r="BZ203" i="7"/>
  <c r="BM203" i="7"/>
  <c r="AP71" i="8"/>
  <c r="CH70" i="9"/>
  <c r="BU72" i="7"/>
  <c r="AB73" i="7"/>
  <c r="AG73" i="7"/>
  <c r="Y74" i="7" s="1"/>
  <c r="AE73" i="7"/>
  <c r="AZ202" i="8"/>
  <c r="P73" i="7"/>
  <c r="AZ201" i="9"/>
  <c r="U72" i="7"/>
  <c r="AU72" i="7"/>
  <c r="CC71" i="9"/>
  <c r="BU70" i="9"/>
  <c r="Z201" i="9"/>
  <c r="BP71" i="9"/>
  <c r="U71" i="9"/>
  <c r="CD71" i="8"/>
  <c r="CA71" i="8"/>
  <c r="CF71" i="8"/>
  <c r="Q73" i="7" l="1"/>
  <c r="N73" i="7"/>
  <c r="S73" i="7"/>
  <c r="Z204" i="8"/>
  <c r="P72" i="8"/>
  <c r="AZ204" i="7"/>
  <c r="AM204" i="7"/>
  <c r="AZ203" i="8"/>
  <c r="AD71" i="9"/>
  <c r="AA71" i="9"/>
  <c r="AF71" i="9"/>
  <c r="AQ73" i="7"/>
  <c r="AN73" i="7"/>
  <c r="AS73" i="7"/>
  <c r="BD73" i="7"/>
  <c r="BA73" i="7"/>
  <c r="BF73" i="7"/>
  <c r="BZ202" i="9"/>
  <c r="AQ71" i="8"/>
  <c r="AN71" i="8"/>
  <c r="AS71" i="8"/>
  <c r="BB71" i="8"/>
  <c r="BE71" i="8"/>
  <c r="BG71" i="8"/>
  <c r="AY72" i="8" s="1"/>
  <c r="AH71" i="8"/>
  <c r="AC72" i="8"/>
  <c r="BZ203" i="8"/>
  <c r="BM204" i="7"/>
  <c r="BZ204" i="7"/>
  <c r="BM203" i="8"/>
  <c r="BQ73" i="7"/>
  <c r="BN73" i="7"/>
  <c r="BS73" i="7"/>
  <c r="Z206" i="7"/>
  <c r="CD71" i="9"/>
  <c r="CA71" i="9"/>
  <c r="CF71" i="9"/>
  <c r="AM202" i="9"/>
  <c r="CB71" i="8"/>
  <c r="CG71" i="8"/>
  <c r="BY72" i="8" s="1"/>
  <c r="CE71" i="8"/>
  <c r="AM202" i="8"/>
  <c r="Q72" i="9"/>
  <c r="N72" i="9"/>
  <c r="S72" i="9"/>
  <c r="AQ71" i="9"/>
  <c r="AN71" i="9"/>
  <c r="AS71" i="9"/>
  <c r="AH73" i="7"/>
  <c r="BQ71" i="9"/>
  <c r="BN71" i="9"/>
  <c r="BS71" i="9"/>
  <c r="BM202" i="9"/>
  <c r="CD73" i="7"/>
  <c r="CA73" i="7"/>
  <c r="CF73" i="7"/>
  <c r="BD71" i="9"/>
  <c r="BA71" i="9"/>
  <c r="BF71" i="9"/>
  <c r="AC74" i="7"/>
  <c r="AZ202" i="9"/>
  <c r="Z202" i="9"/>
  <c r="BO71" i="8"/>
  <c r="BR71" i="8"/>
  <c r="BT71" i="8"/>
  <c r="BL72" i="8" s="1"/>
  <c r="U71" i="8"/>
  <c r="BH71" i="8" l="1"/>
  <c r="AO73" i="7"/>
  <c r="AT73" i="7"/>
  <c r="AL74" i="7" s="1"/>
  <c r="AR73" i="7"/>
  <c r="Q72" i="8"/>
  <c r="N72" i="8"/>
  <c r="S72" i="8"/>
  <c r="BM204" i="8"/>
  <c r="Z205" i="8"/>
  <c r="BM205" i="7"/>
  <c r="AO71" i="8"/>
  <c r="AT71" i="8"/>
  <c r="AL72" i="8" s="1"/>
  <c r="AR71" i="8"/>
  <c r="AB71" i="9"/>
  <c r="AE71" i="9"/>
  <c r="AG71" i="9"/>
  <c r="Y72" i="9" s="1"/>
  <c r="BU71" i="8"/>
  <c r="CB71" i="9"/>
  <c r="CG71" i="9"/>
  <c r="BY72" i="9" s="1"/>
  <c r="CE71" i="9"/>
  <c r="CB73" i="7"/>
  <c r="CG73" i="7"/>
  <c r="BY74" i="7" s="1"/>
  <c r="CE73" i="7"/>
  <c r="BZ203" i="9"/>
  <c r="AZ204" i="8"/>
  <c r="BZ205" i="7"/>
  <c r="AZ203" i="9"/>
  <c r="AM203" i="8"/>
  <c r="AD74" i="7"/>
  <c r="AA74" i="7"/>
  <c r="AF74" i="7"/>
  <c r="BO71" i="9"/>
  <c r="BT71" i="9"/>
  <c r="BL72" i="9" s="1"/>
  <c r="BR71" i="9"/>
  <c r="CH71" i="8"/>
  <c r="Z207" i="7"/>
  <c r="AD72" i="8"/>
  <c r="AA72" i="8"/>
  <c r="AF72" i="8"/>
  <c r="AM205" i="7"/>
  <c r="BC72" i="8"/>
  <c r="BP72" i="8"/>
  <c r="O72" i="9"/>
  <c r="T72" i="9"/>
  <c r="L73" i="9" s="1"/>
  <c r="R72" i="9"/>
  <c r="Z203" i="9"/>
  <c r="BM203" i="9"/>
  <c r="CC72" i="8"/>
  <c r="BB73" i="7"/>
  <c r="BG73" i="7"/>
  <c r="AY74" i="7" s="1"/>
  <c r="BE73" i="7"/>
  <c r="O73" i="7"/>
  <c r="T73" i="7"/>
  <c r="L74" i="7" s="1"/>
  <c r="R73" i="7"/>
  <c r="BZ204" i="8"/>
  <c r="BO73" i="7"/>
  <c r="BT73" i="7"/>
  <c r="BL74" i="7" s="1"/>
  <c r="BR73" i="7"/>
  <c r="AZ205" i="7"/>
  <c r="AO71" i="9"/>
  <c r="AR71" i="9"/>
  <c r="AT71" i="9"/>
  <c r="AL72" i="9" s="1"/>
  <c r="BB71" i="9"/>
  <c r="BG71" i="9"/>
  <c r="AY72" i="9" s="1"/>
  <c r="BE71" i="9"/>
  <c r="AM203" i="9"/>
  <c r="AM204" i="8" l="1"/>
  <c r="BM204" i="9"/>
  <c r="AZ204" i="9"/>
  <c r="AZ205" i="8"/>
  <c r="BM205" i="8"/>
  <c r="P73" i="9"/>
  <c r="AM204" i="9"/>
  <c r="BU73" i="7"/>
  <c r="CD72" i="8"/>
  <c r="CA72" i="8"/>
  <c r="CF72" i="8"/>
  <c r="BQ72" i="8"/>
  <c r="BN72" i="8"/>
  <c r="BS72" i="8"/>
  <c r="Z208" i="7"/>
  <c r="AC72" i="9"/>
  <c r="AZ206" i="7"/>
  <c r="BH71" i="9"/>
  <c r="BP74" i="7"/>
  <c r="AH71" i="9"/>
  <c r="BZ204" i="9"/>
  <c r="O72" i="8"/>
  <c r="T72" i="8"/>
  <c r="L73" i="8" s="1"/>
  <c r="R72" i="8"/>
  <c r="BC72" i="9"/>
  <c r="BZ205" i="8"/>
  <c r="BD72" i="8"/>
  <c r="BA72" i="8"/>
  <c r="BF72" i="8"/>
  <c r="BU71" i="9"/>
  <c r="BP72" i="9"/>
  <c r="CC74" i="7"/>
  <c r="AP72" i="8"/>
  <c r="AU73" i="7"/>
  <c r="CH73" i="7"/>
  <c r="AP74" i="7"/>
  <c r="AU71" i="8"/>
  <c r="AP72" i="9"/>
  <c r="U73" i="7"/>
  <c r="AM206" i="7"/>
  <c r="P74" i="7"/>
  <c r="CH71" i="9"/>
  <c r="BM206" i="7"/>
  <c r="AB74" i="7"/>
  <c r="AE74" i="7"/>
  <c r="AG74" i="7"/>
  <c r="Y75" i="7" s="1"/>
  <c r="CC72" i="9"/>
  <c r="Z204" i="9"/>
  <c r="BZ206" i="7"/>
  <c r="AU71" i="9"/>
  <c r="BH73" i="7"/>
  <c r="BC74" i="7"/>
  <c r="U72" i="9"/>
  <c r="AB72" i="8"/>
  <c r="AE72" i="8"/>
  <c r="AG72" i="8"/>
  <c r="Y73" i="8" s="1"/>
  <c r="Z206" i="8"/>
  <c r="BZ207" i="7" l="1"/>
  <c r="Q73" i="9"/>
  <c r="N73" i="9"/>
  <c r="S73" i="9"/>
  <c r="Z205" i="9"/>
  <c r="Z209" i="7"/>
  <c r="BB72" i="8"/>
  <c r="BE72" i="8"/>
  <c r="BG72" i="8"/>
  <c r="AY73" i="8" s="1"/>
  <c r="BM206" i="8"/>
  <c r="BO72" i="8"/>
  <c r="BR72" i="8"/>
  <c r="BT72" i="8"/>
  <c r="BL73" i="8" s="1"/>
  <c r="BZ205" i="9"/>
  <c r="AZ206" i="8"/>
  <c r="Q74" i="7"/>
  <c r="N74" i="7"/>
  <c r="S74" i="7"/>
  <c r="AQ72" i="8"/>
  <c r="AN72" i="8"/>
  <c r="AS72" i="8"/>
  <c r="BQ74" i="7"/>
  <c r="BN74" i="7"/>
  <c r="BS74" i="7"/>
  <c r="CB72" i="8"/>
  <c r="CE72" i="8"/>
  <c r="CG72" i="8"/>
  <c r="BY73" i="8" s="1"/>
  <c r="AZ205" i="9"/>
  <c r="AH72" i="8"/>
  <c r="CD74" i="7"/>
  <c r="CA74" i="7"/>
  <c r="CF74" i="7"/>
  <c r="BD72" i="9"/>
  <c r="BA72" i="9"/>
  <c r="BF72" i="9"/>
  <c r="AM207" i="7"/>
  <c r="BM207" i="7"/>
  <c r="AQ72" i="9"/>
  <c r="AN72" i="9"/>
  <c r="AS72" i="9"/>
  <c r="U72" i="8"/>
  <c r="AZ207" i="7"/>
  <c r="BM205" i="9"/>
  <c r="BD74" i="7"/>
  <c r="BA74" i="7"/>
  <c r="BF74" i="7"/>
  <c r="Z207" i="8"/>
  <c r="CD72" i="9"/>
  <c r="CA72" i="9"/>
  <c r="CF72" i="9"/>
  <c r="AC75" i="7"/>
  <c r="AH74" i="7"/>
  <c r="BQ72" i="9"/>
  <c r="BN72" i="9"/>
  <c r="BS72" i="9"/>
  <c r="P73" i="8"/>
  <c r="AD72" i="9"/>
  <c r="AA72" i="9"/>
  <c r="AF72" i="9"/>
  <c r="BZ206" i="8"/>
  <c r="AC73" i="8"/>
  <c r="AQ74" i="7"/>
  <c r="AN74" i="7"/>
  <c r="AS74" i="7"/>
  <c r="AM205" i="9"/>
  <c r="AM205" i="8"/>
  <c r="BB74" i="7" l="1"/>
  <c r="BG74" i="7"/>
  <c r="AY75" i="7" s="1"/>
  <c r="BE74" i="7"/>
  <c r="AM206" i="8"/>
  <c r="AZ207" i="8"/>
  <c r="Z208" i="8"/>
  <c r="CB74" i="7"/>
  <c r="CG74" i="7"/>
  <c r="BY75" i="7" s="1"/>
  <c r="CE74" i="7"/>
  <c r="BO74" i="7"/>
  <c r="BR74" i="7"/>
  <c r="BT74" i="7"/>
  <c r="BL75" i="7" s="1"/>
  <c r="BP73" i="8"/>
  <c r="BM208" i="7"/>
  <c r="AM208" i="7"/>
  <c r="BU72" i="8"/>
  <c r="Z206" i="9"/>
  <c r="AZ206" i="9"/>
  <c r="BM207" i="8"/>
  <c r="BZ207" i="8"/>
  <c r="AZ208" i="7"/>
  <c r="O73" i="9"/>
  <c r="R73" i="9"/>
  <c r="T73" i="9"/>
  <c r="L74" i="9" s="1"/>
  <c r="AM206" i="9"/>
  <c r="Q73" i="8"/>
  <c r="N73" i="8"/>
  <c r="S73" i="8"/>
  <c r="BO72" i="9"/>
  <c r="BT72" i="9"/>
  <c r="BL73" i="9" s="1"/>
  <c r="BR72" i="9"/>
  <c r="CC73" i="8"/>
  <c r="CH72" i="8"/>
  <c r="BC73" i="8"/>
  <c r="AO72" i="9"/>
  <c r="AR72" i="9"/>
  <c r="AT72" i="9"/>
  <c r="AL73" i="9" s="1"/>
  <c r="BZ206" i="9"/>
  <c r="Z210" i="7"/>
  <c r="AO74" i="7"/>
  <c r="AR74" i="7"/>
  <c r="AT74" i="7"/>
  <c r="AL75" i="7" s="1"/>
  <c r="AD73" i="8"/>
  <c r="AA73" i="8"/>
  <c r="AF73" i="8"/>
  <c r="BM206" i="9"/>
  <c r="AO72" i="8"/>
  <c r="AR72" i="8"/>
  <c r="AT72" i="8"/>
  <c r="AL73" i="8" s="1"/>
  <c r="AD75" i="7"/>
  <c r="AA75" i="7"/>
  <c r="AF75" i="7"/>
  <c r="O74" i="7"/>
  <c r="R74" i="7"/>
  <c r="T74" i="7"/>
  <c r="L75" i="7" s="1"/>
  <c r="AB72" i="9"/>
  <c r="AG72" i="9"/>
  <c r="Y73" i="9" s="1"/>
  <c r="AE72" i="9"/>
  <c r="CB72" i="9"/>
  <c r="CE72" i="9"/>
  <c r="CG72" i="9"/>
  <c r="BY73" i="9" s="1"/>
  <c r="BB72" i="9"/>
  <c r="BG72" i="9"/>
  <c r="AY73" i="9" s="1"/>
  <c r="BE72" i="9"/>
  <c r="BH72" i="8"/>
  <c r="BZ208" i="7"/>
  <c r="BM208" i="8" l="1"/>
  <c r="AC73" i="9"/>
  <c r="AM207" i="9"/>
  <c r="AZ208" i="8"/>
  <c r="BZ207" i="9"/>
  <c r="CD73" i="8"/>
  <c r="CA73" i="8"/>
  <c r="CF73" i="8"/>
  <c r="BQ73" i="8"/>
  <c r="BN73" i="8"/>
  <c r="BS73" i="8"/>
  <c r="AH72" i="9"/>
  <c r="Z211" i="7"/>
  <c r="BZ209" i="7"/>
  <c r="P75" i="7"/>
  <c r="BM207" i="9"/>
  <c r="P74" i="9"/>
  <c r="AZ207" i="9"/>
  <c r="BP75" i="7"/>
  <c r="BU74" i="7"/>
  <c r="AU72" i="9"/>
  <c r="BU72" i="9"/>
  <c r="AZ209" i="7"/>
  <c r="Z207" i="9"/>
  <c r="U74" i="7"/>
  <c r="AP73" i="9"/>
  <c r="U73" i="9"/>
  <c r="BH72" i="9"/>
  <c r="AB73" i="8"/>
  <c r="AG73" i="8"/>
  <c r="Y74" i="8" s="1"/>
  <c r="AE73" i="8"/>
  <c r="BC73" i="9"/>
  <c r="BP73" i="9"/>
  <c r="CH74" i="7"/>
  <c r="AB75" i="7"/>
  <c r="AG75" i="7"/>
  <c r="Y76" i="7" s="1"/>
  <c r="AE75" i="7"/>
  <c r="AP75" i="7"/>
  <c r="BD73" i="8"/>
  <c r="BA73" i="8"/>
  <c r="BF73" i="8"/>
  <c r="BZ208" i="8"/>
  <c r="CC75" i="7"/>
  <c r="AM207" i="8"/>
  <c r="CC73" i="9"/>
  <c r="AU74" i="7"/>
  <c r="AM209" i="7"/>
  <c r="BH74" i="7"/>
  <c r="CH72" i="9"/>
  <c r="AP73" i="8"/>
  <c r="BC75" i="7"/>
  <c r="AU72" i="8"/>
  <c r="O73" i="8"/>
  <c r="R73" i="8"/>
  <c r="T73" i="8"/>
  <c r="L74" i="8" s="1"/>
  <c r="BM209" i="7"/>
  <c r="Z209" i="8"/>
  <c r="AH75" i="7" l="1"/>
  <c r="BZ210" i="7"/>
  <c r="Q75" i="7"/>
  <c r="N75" i="7"/>
  <c r="S75" i="7"/>
  <c r="BZ208" i="9"/>
  <c r="AM208" i="8"/>
  <c r="CD75" i="7"/>
  <c r="CA75" i="7"/>
  <c r="CF75" i="7"/>
  <c r="BQ75" i="7"/>
  <c r="BN75" i="7"/>
  <c r="BS75" i="7"/>
  <c r="AZ209" i="8"/>
  <c r="BM210" i="7"/>
  <c r="Z212" i="7"/>
  <c r="AQ75" i="7"/>
  <c r="AN75" i="7"/>
  <c r="AS75" i="7"/>
  <c r="AQ73" i="8"/>
  <c r="AN73" i="8"/>
  <c r="AS73" i="8"/>
  <c r="Z210" i="8"/>
  <c r="BZ209" i="8"/>
  <c r="BQ73" i="9"/>
  <c r="BN73" i="9"/>
  <c r="BS73" i="9"/>
  <c r="AZ208" i="9"/>
  <c r="AQ73" i="9"/>
  <c r="AN73" i="9"/>
  <c r="AS73" i="9"/>
  <c r="AM208" i="9"/>
  <c r="AC76" i="7"/>
  <c r="AM210" i="7"/>
  <c r="Q74" i="9"/>
  <c r="N74" i="9"/>
  <c r="S74" i="9"/>
  <c r="BO73" i="8"/>
  <c r="BR73" i="8"/>
  <c r="BT73" i="8"/>
  <c r="BL74" i="8" s="1"/>
  <c r="AD73" i="9"/>
  <c r="AA73" i="9"/>
  <c r="AF73" i="9"/>
  <c r="AZ210" i="7"/>
  <c r="CB73" i="8"/>
  <c r="CG73" i="8"/>
  <c r="BY74" i="8" s="1"/>
  <c r="CE73" i="8"/>
  <c r="P74" i="8"/>
  <c r="BD73" i="9"/>
  <c r="BA73" i="9"/>
  <c r="BF73" i="9"/>
  <c r="Z208" i="9"/>
  <c r="BM208" i="9"/>
  <c r="BM209" i="8"/>
  <c r="CD73" i="9"/>
  <c r="CA73" i="9"/>
  <c r="CF73" i="9"/>
  <c r="AC74" i="8"/>
  <c r="U73" i="8"/>
  <c r="BB73" i="8"/>
  <c r="BG73" i="8"/>
  <c r="AY74" i="8" s="1"/>
  <c r="BE73" i="8"/>
  <c r="BD75" i="7"/>
  <c r="BA75" i="7"/>
  <c r="BF75" i="7"/>
  <c r="AH73" i="8"/>
  <c r="AD74" i="8" l="1"/>
  <c r="AA74" i="8"/>
  <c r="AF74" i="8"/>
  <c r="AB73" i="9"/>
  <c r="AG73" i="9"/>
  <c r="Y74" i="9" s="1"/>
  <c r="AE73" i="9"/>
  <c r="AD76" i="7"/>
  <c r="AA76" i="7"/>
  <c r="AF76" i="7"/>
  <c r="BZ210" i="8"/>
  <c r="BM211" i="7"/>
  <c r="BZ209" i="9"/>
  <c r="BB73" i="9"/>
  <c r="BG73" i="9"/>
  <c r="AY74" i="9" s="1"/>
  <c r="BE73" i="9"/>
  <c r="BB75" i="7"/>
  <c r="BG75" i="7"/>
  <c r="AY76" i="7" s="1"/>
  <c r="BE75" i="7"/>
  <c r="BU73" i="8"/>
  <c r="AM209" i="9"/>
  <c r="Z211" i="8"/>
  <c r="O75" i="7"/>
  <c r="R75" i="7"/>
  <c r="T75" i="7"/>
  <c r="L76" i="7" s="1"/>
  <c r="AO73" i="8"/>
  <c r="AR73" i="8"/>
  <c r="AT73" i="8"/>
  <c r="AL74" i="8" s="1"/>
  <c r="BO75" i="7"/>
  <c r="BR75" i="7"/>
  <c r="BT75" i="7"/>
  <c r="BL76" i="7" s="1"/>
  <c r="BZ211" i="7"/>
  <c r="AO73" i="9"/>
  <c r="AT73" i="9"/>
  <c r="AL74" i="9" s="1"/>
  <c r="AR73" i="9"/>
  <c r="BC74" i="8"/>
  <c r="O74" i="9"/>
  <c r="T74" i="9"/>
  <c r="L75" i="9" s="1"/>
  <c r="R74" i="9"/>
  <c r="AO75" i="7"/>
  <c r="AT75" i="7"/>
  <c r="AL76" i="7" s="1"/>
  <c r="AR75" i="7"/>
  <c r="CB75" i="7"/>
  <c r="CG75" i="7"/>
  <c r="BY76" i="7" s="1"/>
  <c r="CE75" i="7"/>
  <c r="AZ210" i="8"/>
  <c r="BM210" i="8"/>
  <c r="BM209" i="9"/>
  <c r="CH73" i="8"/>
  <c r="AZ211" i="7"/>
  <c r="CB73" i="9"/>
  <c r="CG73" i="9"/>
  <c r="BY74" i="9" s="1"/>
  <c r="CE73" i="9"/>
  <c r="Q74" i="8"/>
  <c r="N74" i="8"/>
  <c r="S74" i="8"/>
  <c r="BH73" i="8"/>
  <c r="CC74" i="8"/>
  <c r="AM211" i="7"/>
  <c r="BO73" i="9"/>
  <c r="BT73" i="9"/>
  <c r="BL74" i="9" s="1"/>
  <c r="BR73" i="9"/>
  <c r="BP74" i="8"/>
  <c r="AZ209" i="9"/>
  <c r="Z209" i="9"/>
  <c r="Z213" i="7"/>
  <c r="AM209" i="8"/>
  <c r="CC76" i="7" l="1"/>
  <c r="AP74" i="8"/>
  <c r="BH75" i="7"/>
  <c r="BZ211" i="8"/>
  <c r="AU73" i="9"/>
  <c r="AU73" i="8"/>
  <c r="BC76" i="7"/>
  <c r="BP74" i="9"/>
  <c r="AP76" i="7"/>
  <c r="P76" i="7"/>
  <c r="AB76" i="7"/>
  <c r="AE76" i="7"/>
  <c r="AG76" i="7"/>
  <c r="Y77" i="7" s="1"/>
  <c r="AM210" i="8"/>
  <c r="U75" i="7"/>
  <c r="BH73" i="9"/>
  <c r="AH73" i="9"/>
  <c r="AC74" i="9"/>
  <c r="AP74" i="9"/>
  <c r="BM211" i="8"/>
  <c r="Z212" i="8"/>
  <c r="BU73" i="9"/>
  <c r="AU75" i="7"/>
  <c r="AM212" i="7"/>
  <c r="U74" i="9"/>
  <c r="AZ211" i="8"/>
  <c r="AZ212" i="7"/>
  <c r="AM210" i="9"/>
  <c r="BZ210" i="9"/>
  <c r="BM210" i="9"/>
  <c r="BC74" i="9"/>
  <c r="P75" i="9"/>
  <c r="BZ212" i="7"/>
  <c r="AZ210" i="9"/>
  <c r="CD74" i="8"/>
  <c r="CA74" i="8"/>
  <c r="CF74" i="8"/>
  <c r="BP76" i="7"/>
  <c r="AB74" i="8"/>
  <c r="AG74" i="8"/>
  <c r="Y75" i="8" s="1"/>
  <c r="AE74" i="8"/>
  <c r="BU75" i="7"/>
  <c r="BM212" i="7"/>
  <c r="BQ74" i="8"/>
  <c r="BN74" i="8"/>
  <c r="BS74" i="8"/>
  <c r="O74" i="8"/>
  <c r="T74" i="8"/>
  <c r="L75" i="8" s="1"/>
  <c r="R74" i="8"/>
  <c r="Z214" i="7"/>
  <c r="CH73" i="9"/>
  <c r="CC74" i="9"/>
  <c r="Z210" i="9"/>
  <c r="CH75" i="7"/>
  <c r="BD74" i="8"/>
  <c r="BA74" i="8"/>
  <c r="BF74" i="8"/>
  <c r="AM211" i="8" l="1"/>
  <c r="CB74" i="8"/>
  <c r="CG74" i="8"/>
  <c r="BY75" i="8" s="1"/>
  <c r="CE74" i="8"/>
  <c r="AQ74" i="9"/>
  <c r="AN74" i="9"/>
  <c r="AS74" i="9"/>
  <c r="AC77" i="7"/>
  <c r="AZ211" i="9"/>
  <c r="AM213" i="7"/>
  <c r="AH76" i="7"/>
  <c r="BB74" i="8"/>
  <c r="BE74" i="8"/>
  <c r="BG74" i="8"/>
  <c r="AY75" i="8" s="1"/>
  <c r="BZ211" i="9"/>
  <c r="AD74" i="9"/>
  <c r="AA74" i="9"/>
  <c r="AF74" i="9"/>
  <c r="BZ213" i="7"/>
  <c r="BZ212" i="8"/>
  <c r="Q76" i="7"/>
  <c r="N76" i="7"/>
  <c r="S76" i="7"/>
  <c r="Q75" i="9"/>
  <c r="N75" i="9"/>
  <c r="S75" i="9"/>
  <c r="AQ76" i="7"/>
  <c r="AN76" i="7"/>
  <c r="AS76" i="7"/>
  <c r="CD74" i="9"/>
  <c r="CA74" i="9"/>
  <c r="CF74" i="9"/>
  <c r="BM213" i="7"/>
  <c r="Z215" i="7"/>
  <c r="AC75" i="8"/>
  <c r="U74" i="8"/>
  <c r="P75" i="8"/>
  <c r="AM211" i="9"/>
  <c r="AZ213" i="7"/>
  <c r="BQ74" i="9"/>
  <c r="BN74" i="9"/>
  <c r="BS74" i="9"/>
  <c r="AQ74" i="8"/>
  <c r="AN74" i="8"/>
  <c r="AS74" i="8"/>
  <c r="BQ76" i="7"/>
  <c r="BN76" i="7"/>
  <c r="BS76" i="7"/>
  <c r="Z213" i="8"/>
  <c r="Z211" i="9"/>
  <c r="BO74" i="8"/>
  <c r="BT74" i="8"/>
  <c r="BL75" i="8" s="1"/>
  <c r="BR74" i="8"/>
  <c r="AZ212" i="8"/>
  <c r="BM212" i="8"/>
  <c r="BD76" i="7"/>
  <c r="BA76" i="7"/>
  <c r="BF76" i="7"/>
  <c r="AH74" i="8"/>
  <c r="BD74" i="9"/>
  <c r="BA74" i="9"/>
  <c r="BF74" i="9"/>
  <c r="BM211" i="9"/>
  <c r="CD76" i="7"/>
  <c r="CA76" i="7"/>
  <c r="CF76" i="7"/>
  <c r="CB76" i="7" l="1"/>
  <c r="CG76" i="7"/>
  <c r="BY77" i="7" s="1"/>
  <c r="CE76" i="7"/>
  <c r="Z212" i="9"/>
  <c r="AO74" i="8"/>
  <c r="AT74" i="8"/>
  <c r="AL75" i="8" s="1"/>
  <c r="AR74" i="8"/>
  <c r="AZ212" i="9"/>
  <c r="AB74" i="9"/>
  <c r="AE74" i="9"/>
  <c r="AG74" i="9"/>
  <c r="Y75" i="9" s="1"/>
  <c r="O75" i="9"/>
  <c r="T75" i="9"/>
  <c r="L76" i="9" s="1"/>
  <c r="R75" i="9"/>
  <c r="Z214" i="8"/>
  <c r="BZ212" i="9"/>
  <c r="Z216" i="7"/>
  <c r="BB76" i="7"/>
  <c r="BG76" i="7"/>
  <c r="AY77" i="7" s="1"/>
  <c r="BE76" i="7"/>
  <c r="BC75" i="8"/>
  <c r="AO74" i="9"/>
  <c r="AR74" i="9"/>
  <c r="AT74" i="9"/>
  <c r="AL75" i="9" s="1"/>
  <c r="AD77" i="7"/>
  <c r="AA77" i="7"/>
  <c r="AF77" i="7"/>
  <c r="BO74" i="9"/>
  <c r="BT74" i="9"/>
  <c r="BL75" i="9" s="1"/>
  <c r="BR74" i="9"/>
  <c r="BM213" i="8"/>
  <c r="AZ214" i="7"/>
  <c r="O76" i="7"/>
  <c r="R76" i="7"/>
  <c r="T76" i="7"/>
  <c r="L77" i="7" s="1"/>
  <c r="BB74" i="9"/>
  <c r="BG74" i="9"/>
  <c r="AY75" i="9" s="1"/>
  <c r="BE74" i="9"/>
  <c r="BO76" i="7"/>
  <c r="BT76" i="7"/>
  <c r="BL77" i="7" s="1"/>
  <c r="BR76" i="7"/>
  <c r="BM214" i="7"/>
  <c r="BH74" i="8"/>
  <c r="CH74" i="8"/>
  <c r="BM212" i="9"/>
  <c r="CB74" i="9"/>
  <c r="CE74" i="9"/>
  <c r="CG74" i="9"/>
  <c r="BY75" i="9" s="1"/>
  <c r="BZ213" i="8"/>
  <c r="CC75" i="8"/>
  <c r="BU74" i="8"/>
  <c r="AM212" i="9"/>
  <c r="BP75" i="8"/>
  <c r="AM214" i="7"/>
  <c r="AD75" i="8"/>
  <c r="AA75" i="8"/>
  <c r="AF75" i="8"/>
  <c r="AZ213" i="8"/>
  <c r="Q75" i="8"/>
  <c r="N75" i="8"/>
  <c r="S75" i="8"/>
  <c r="AO76" i="7"/>
  <c r="AR76" i="7"/>
  <c r="AT76" i="7"/>
  <c r="AL77" i="7" s="1"/>
  <c r="BZ214" i="7"/>
  <c r="AM212" i="8"/>
  <c r="AZ215" i="7" l="1"/>
  <c r="AZ213" i="9"/>
  <c r="CC75" i="9"/>
  <c r="BM215" i="7"/>
  <c r="AM213" i="8"/>
  <c r="BQ75" i="8"/>
  <c r="BN75" i="8"/>
  <c r="BS75" i="8"/>
  <c r="CH74" i="9"/>
  <c r="BZ213" i="9"/>
  <c r="AU74" i="9"/>
  <c r="BZ215" i="7"/>
  <c r="AM213" i="9"/>
  <c r="BU76" i="7"/>
  <c r="BM214" i="8"/>
  <c r="BD75" i="8"/>
  <c r="BA75" i="8"/>
  <c r="BF75" i="8"/>
  <c r="AU74" i="8"/>
  <c r="Z215" i="8"/>
  <c r="AP75" i="8"/>
  <c r="BH76" i="7"/>
  <c r="U75" i="9"/>
  <c r="BC77" i="7"/>
  <c r="P76" i="9"/>
  <c r="Z213" i="9"/>
  <c r="BM213" i="9"/>
  <c r="BC75" i="9"/>
  <c r="AP77" i="7"/>
  <c r="AU76" i="7"/>
  <c r="AC75" i="9"/>
  <c r="CH76" i="7"/>
  <c r="AZ214" i="8"/>
  <c r="BU74" i="9"/>
  <c r="BP75" i="9"/>
  <c r="AB75" i="8"/>
  <c r="AG75" i="8"/>
  <c r="Y76" i="8" s="1"/>
  <c r="AE75" i="8"/>
  <c r="P77" i="7"/>
  <c r="AB77" i="7"/>
  <c r="AE77" i="7"/>
  <c r="AG77" i="7"/>
  <c r="Y78" i="7" s="1"/>
  <c r="AH74" i="9"/>
  <c r="CC77" i="7"/>
  <c r="BP77" i="7"/>
  <c r="BH74" i="9"/>
  <c r="CD75" i="8"/>
  <c r="CA75" i="8"/>
  <c r="CF75" i="8"/>
  <c r="U76" i="7"/>
  <c r="O75" i="8"/>
  <c r="T75" i="8"/>
  <c r="L76" i="8" s="1"/>
  <c r="R75" i="8"/>
  <c r="AM215" i="7"/>
  <c r="BZ214" i="8"/>
  <c r="AP75" i="9"/>
  <c r="Z217" i="7"/>
  <c r="CD77" i="7" l="1"/>
  <c r="CA77" i="7"/>
  <c r="CF77" i="7"/>
  <c r="AM214" i="8"/>
  <c r="BB75" i="8"/>
  <c r="BE75" i="8"/>
  <c r="BG75" i="8"/>
  <c r="AY76" i="8" s="1"/>
  <c r="BZ214" i="9"/>
  <c r="Z218" i="7"/>
  <c r="AC78" i="7"/>
  <c r="AQ77" i="7"/>
  <c r="AN77" i="7"/>
  <c r="AS77" i="7"/>
  <c r="BM216" i="7"/>
  <c r="BQ75" i="9"/>
  <c r="BN75" i="9"/>
  <c r="BS75" i="9"/>
  <c r="BD77" i="7"/>
  <c r="BA77" i="7"/>
  <c r="BF77" i="7"/>
  <c r="AZ215" i="8"/>
  <c r="AQ75" i="9"/>
  <c r="AN75" i="9"/>
  <c r="AS75" i="9"/>
  <c r="CB75" i="8"/>
  <c r="CG75" i="8"/>
  <c r="BY76" i="8" s="1"/>
  <c r="CE75" i="8"/>
  <c r="AH77" i="7"/>
  <c r="BM215" i="8"/>
  <c r="Q76" i="9"/>
  <c r="N76" i="9"/>
  <c r="S76" i="9"/>
  <c r="BD75" i="9"/>
  <c r="BA75" i="9"/>
  <c r="BF75" i="9"/>
  <c r="CD75" i="9"/>
  <c r="CA75" i="9"/>
  <c r="CF75" i="9"/>
  <c r="BZ215" i="8"/>
  <c r="BM214" i="9"/>
  <c r="AQ75" i="8"/>
  <c r="AN75" i="8"/>
  <c r="AS75" i="8"/>
  <c r="BO75" i="8"/>
  <c r="BR75" i="8"/>
  <c r="BT75" i="8"/>
  <c r="BL76" i="8" s="1"/>
  <c r="AZ214" i="9"/>
  <c r="AM216" i="7"/>
  <c r="AH75" i="8"/>
  <c r="AM214" i="9"/>
  <c r="P76" i="8"/>
  <c r="BZ216" i="7"/>
  <c r="Q77" i="7"/>
  <c r="N77" i="7"/>
  <c r="S77" i="7"/>
  <c r="AD75" i="9"/>
  <c r="AA75" i="9"/>
  <c r="AF75" i="9"/>
  <c r="U75" i="8"/>
  <c r="BQ77" i="7"/>
  <c r="BN77" i="7"/>
  <c r="BS77" i="7"/>
  <c r="AC76" i="8"/>
  <c r="Z214" i="9"/>
  <c r="AZ216" i="7"/>
  <c r="Z216" i="8"/>
  <c r="BU75" i="8" l="1"/>
  <c r="Q76" i="8"/>
  <c r="N76" i="8"/>
  <c r="S76" i="8"/>
  <c r="AO75" i="9"/>
  <c r="AT75" i="9"/>
  <c r="AL76" i="9" s="1"/>
  <c r="AR75" i="9"/>
  <c r="BO75" i="9"/>
  <c r="BT75" i="9"/>
  <c r="BL76" i="9" s="1"/>
  <c r="BR75" i="9"/>
  <c r="BZ215" i="9"/>
  <c r="BO77" i="7"/>
  <c r="BR77" i="7"/>
  <c r="BT77" i="7"/>
  <c r="BL78" i="7" s="1"/>
  <c r="Z217" i="8"/>
  <c r="AM215" i="9"/>
  <c r="AO75" i="8"/>
  <c r="AT75" i="8"/>
  <c r="AL76" i="8" s="1"/>
  <c r="AR75" i="8"/>
  <c r="BC76" i="8"/>
  <c r="BB75" i="9"/>
  <c r="BE75" i="9"/>
  <c r="BG75" i="9"/>
  <c r="AY76" i="9" s="1"/>
  <c r="BH75" i="8"/>
  <c r="BM215" i="9"/>
  <c r="BM217" i="7"/>
  <c r="Z215" i="9"/>
  <c r="BM216" i="8"/>
  <c r="O76" i="9"/>
  <c r="T76" i="9"/>
  <c r="L77" i="9" s="1"/>
  <c r="R76" i="9"/>
  <c r="AZ216" i="8"/>
  <c r="AM217" i="7"/>
  <c r="BZ216" i="8"/>
  <c r="AO77" i="7"/>
  <c r="AR77" i="7"/>
  <c r="AT77" i="7"/>
  <c r="AL78" i="7" s="1"/>
  <c r="BB77" i="7"/>
  <c r="BE77" i="7"/>
  <c r="BG77" i="7"/>
  <c r="AY78" i="7" s="1"/>
  <c r="AM215" i="8"/>
  <c r="AZ217" i="7"/>
  <c r="AD76" i="8"/>
  <c r="AA76" i="8"/>
  <c r="AF76" i="8"/>
  <c r="O77" i="7"/>
  <c r="T77" i="7"/>
  <c r="L78" i="7" s="1"/>
  <c r="R77" i="7"/>
  <c r="AZ215" i="9"/>
  <c r="AB75" i="9"/>
  <c r="AG75" i="9"/>
  <c r="Y76" i="9" s="1"/>
  <c r="AE75" i="9"/>
  <c r="BZ217" i="7"/>
  <c r="CB75" i="9"/>
  <c r="CG75" i="9"/>
  <c r="BY76" i="9" s="1"/>
  <c r="CE75" i="9"/>
  <c r="CH75" i="8"/>
  <c r="AD78" i="7"/>
  <c r="AA78" i="7"/>
  <c r="AF78" i="7"/>
  <c r="CB77" i="7"/>
  <c r="CE77" i="7"/>
  <c r="CG77" i="7"/>
  <c r="BY78" i="7" s="1"/>
  <c r="BP76" i="8"/>
  <c r="CC76" i="8"/>
  <c r="Z219" i="7"/>
  <c r="AP76" i="8" l="1"/>
  <c r="Z220" i="7"/>
  <c r="AH75" i="9"/>
  <c r="BP76" i="9"/>
  <c r="AC76" i="9"/>
  <c r="P77" i="9"/>
  <c r="AM216" i="9"/>
  <c r="BH77" i="7"/>
  <c r="BU75" i="9"/>
  <c r="AB78" i="7"/>
  <c r="AG78" i="7"/>
  <c r="Y79" i="7" s="1"/>
  <c r="AE78" i="7"/>
  <c r="AB76" i="8"/>
  <c r="AG76" i="8"/>
  <c r="Y77" i="8" s="1"/>
  <c r="AE76" i="8"/>
  <c r="U76" i="9"/>
  <c r="AP78" i="7"/>
  <c r="AZ218" i="7"/>
  <c r="AU77" i="7"/>
  <c r="AU75" i="9"/>
  <c r="BC76" i="9"/>
  <c r="AP76" i="9"/>
  <c r="BM217" i="8"/>
  <c r="BH75" i="9"/>
  <c r="BZ217" i="8"/>
  <c r="Z218" i="8"/>
  <c r="Z216" i="9"/>
  <c r="BP78" i="7"/>
  <c r="CD76" i="8"/>
  <c r="CA76" i="8"/>
  <c r="CF76" i="8"/>
  <c r="BU77" i="7"/>
  <c r="O76" i="8"/>
  <c r="T76" i="8"/>
  <c r="L77" i="8" s="1"/>
  <c r="R76" i="8"/>
  <c r="AZ216" i="9"/>
  <c r="CC78" i="7"/>
  <c r="U77" i="7"/>
  <c r="BM218" i="7"/>
  <c r="AM216" i="8"/>
  <c r="BZ216" i="9"/>
  <c r="BQ76" i="8"/>
  <c r="BN76" i="8"/>
  <c r="BS76" i="8"/>
  <c r="CH75" i="9"/>
  <c r="CC76" i="9"/>
  <c r="AM218" i="7"/>
  <c r="BD76" i="8"/>
  <c r="BA76" i="8"/>
  <c r="BF76" i="8"/>
  <c r="CH77" i="7"/>
  <c r="P78" i="7"/>
  <c r="BZ218" i="7"/>
  <c r="BC78" i="7"/>
  <c r="AZ217" i="8"/>
  <c r="BM216" i="9"/>
  <c r="AU75" i="8"/>
  <c r="CB76" i="8" l="1"/>
  <c r="CE76" i="8"/>
  <c r="CG76" i="8"/>
  <c r="BY77" i="8" s="1"/>
  <c r="BZ218" i="8"/>
  <c r="AH76" i="8"/>
  <c r="Q77" i="9"/>
  <c r="N77" i="9"/>
  <c r="S77" i="9"/>
  <c r="Q78" i="7"/>
  <c r="N78" i="7"/>
  <c r="S78" i="7"/>
  <c r="AC77" i="8"/>
  <c r="BZ219" i="7"/>
  <c r="BO76" i="8"/>
  <c r="BR76" i="8"/>
  <c r="BT76" i="8"/>
  <c r="BL77" i="8" s="1"/>
  <c r="AD76" i="9"/>
  <c r="AA76" i="9"/>
  <c r="AF76" i="9"/>
  <c r="CD78" i="7"/>
  <c r="CA78" i="7"/>
  <c r="CF78" i="7"/>
  <c r="BQ78" i="7"/>
  <c r="BN78" i="7"/>
  <c r="BS78" i="7"/>
  <c r="AZ219" i="7"/>
  <c r="AH78" i="7"/>
  <c r="AC79" i="7"/>
  <c r="BQ76" i="9"/>
  <c r="BN76" i="9"/>
  <c r="BS76" i="9"/>
  <c r="BZ217" i="9"/>
  <c r="BB76" i="8"/>
  <c r="BG76" i="8"/>
  <c r="AY77" i="8" s="1"/>
  <c r="BE76" i="8"/>
  <c r="Z217" i="9"/>
  <c r="BM217" i="9"/>
  <c r="AZ217" i="9"/>
  <c r="BM218" i="8"/>
  <c r="AZ218" i="8"/>
  <c r="U76" i="8"/>
  <c r="AQ76" i="9"/>
  <c r="AN76" i="9"/>
  <c r="AS76" i="9"/>
  <c r="AQ78" i="7"/>
  <c r="AN78" i="7"/>
  <c r="AS78" i="7"/>
  <c r="AM219" i="7"/>
  <c r="AM217" i="8"/>
  <c r="P77" i="8"/>
  <c r="BD78" i="7"/>
  <c r="BA78" i="7"/>
  <c r="BF78" i="7"/>
  <c r="CD76" i="9"/>
  <c r="CA76" i="9"/>
  <c r="CF76" i="9"/>
  <c r="BM219" i="7"/>
  <c r="Z221" i="7"/>
  <c r="BD76" i="9"/>
  <c r="BA76" i="9"/>
  <c r="BF76" i="9"/>
  <c r="AM217" i="9"/>
  <c r="AQ76" i="8"/>
  <c r="AN76" i="8"/>
  <c r="AS76" i="8"/>
  <c r="Z219" i="8"/>
  <c r="AB76" i="9" l="1"/>
  <c r="AE76" i="9"/>
  <c r="AG76" i="9"/>
  <c r="Y77" i="9" s="1"/>
  <c r="Z218" i="9"/>
  <c r="B14" i="9"/>
  <c r="Z220" i="8"/>
  <c r="AD79" i="7"/>
  <c r="AA79" i="7"/>
  <c r="AF79" i="7"/>
  <c r="O78" i="7"/>
  <c r="R78" i="7"/>
  <c r="T78" i="7"/>
  <c r="L79" i="7" s="1"/>
  <c r="AO76" i="8"/>
  <c r="AT76" i="8"/>
  <c r="AL77" i="8" s="1"/>
  <c r="AR76" i="8"/>
  <c r="CB76" i="9"/>
  <c r="CE76" i="9"/>
  <c r="CG76" i="9"/>
  <c r="BY77" i="9" s="1"/>
  <c r="AO78" i="7"/>
  <c r="AT78" i="7"/>
  <c r="AL79" i="7" s="1"/>
  <c r="AR78" i="7"/>
  <c r="BP77" i="8"/>
  <c r="O77" i="9"/>
  <c r="R77" i="9"/>
  <c r="T77" i="9"/>
  <c r="L78" i="9" s="1"/>
  <c r="AZ219" i="8"/>
  <c r="BH76" i="8"/>
  <c r="AZ220" i="7"/>
  <c r="BU76" i="8"/>
  <c r="AM218" i="9"/>
  <c r="BC77" i="8"/>
  <c r="BM220" i="7"/>
  <c r="AM220" i="7"/>
  <c r="BB78" i="7"/>
  <c r="BE78" i="7"/>
  <c r="BG78" i="7"/>
  <c r="AY79" i="7" s="1"/>
  <c r="AO76" i="9"/>
  <c r="AR76" i="9"/>
  <c r="AT76" i="9"/>
  <c r="AL77" i="9" s="1"/>
  <c r="BM219" i="8"/>
  <c r="BZ220" i="7"/>
  <c r="BO78" i="7"/>
  <c r="BR78" i="7"/>
  <c r="BT78" i="7"/>
  <c r="BL79" i="7" s="1"/>
  <c r="BZ219" i="8"/>
  <c r="AZ218" i="9"/>
  <c r="BZ218" i="9"/>
  <c r="AD77" i="8"/>
  <c r="AA77" i="8"/>
  <c r="AF77" i="8"/>
  <c r="BB76" i="9"/>
  <c r="BG76" i="9"/>
  <c r="AY77" i="9" s="1"/>
  <c r="BE76" i="9"/>
  <c r="CC77" i="8"/>
  <c r="Q77" i="8"/>
  <c r="N77" i="8"/>
  <c r="S77" i="8"/>
  <c r="BO76" i="9"/>
  <c r="BR76" i="9"/>
  <c r="BT76" i="9"/>
  <c r="BL77" i="9" s="1"/>
  <c r="CB78" i="7"/>
  <c r="CG78" i="7"/>
  <c r="BY79" i="7" s="1"/>
  <c r="CE78" i="7"/>
  <c r="CH76" i="8"/>
  <c r="Z222" i="7"/>
  <c r="AM218" i="8"/>
  <c r="BM218" i="9"/>
  <c r="AZ220" i="8" l="1"/>
  <c r="AU76" i="8"/>
  <c r="BH76" i="9"/>
  <c r="BC77" i="9"/>
  <c r="BC79" i="7"/>
  <c r="AM219" i="9"/>
  <c r="P78" i="9"/>
  <c r="AP77" i="8"/>
  <c r="Z219" i="9"/>
  <c r="AU76" i="9"/>
  <c r="BH78" i="7"/>
  <c r="P79" i="7"/>
  <c r="BD77" i="8"/>
  <c r="BA77" i="8"/>
  <c r="BF77" i="8"/>
  <c r="BM219" i="9"/>
  <c r="U78" i="7"/>
  <c r="AZ219" i="9"/>
  <c r="U77" i="9"/>
  <c r="AM219" i="8"/>
  <c r="O77" i="8"/>
  <c r="T77" i="8"/>
  <c r="L78" i="8" s="1"/>
  <c r="R77" i="8"/>
  <c r="C14" i="8"/>
  <c r="AM221" i="7"/>
  <c r="Z223" i="7"/>
  <c r="AB77" i="8"/>
  <c r="AG77" i="8"/>
  <c r="Y78" i="8" s="1"/>
  <c r="AE77" i="8"/>
  <c r="CC79" i="7"/>
  <c r="BP77" i="9"/>
  <c r="B14" i="8"/>
  <c r="BP79" i="7"/>
  <c r="BU78" i="7"/>
  <c r="BQ77" i="8"/>
  <c r="BN77" i="8"/>
  <c r="BS77" i="8"/>
  <c r="CD77" i="8"/>
  <c r="CA77" i="8"/>
  <c r="CF77" i="8"/>
  <c r="BZ221" i="7"/>
  <c r="AU78" i="7"/>
  <c r="C16" i="7"/>
  <c r="AC77" i="9"/>
  <c r="CC77" i="9"/>
  <c r="AP77" i="9"/>
  <c r="Z221" i="8"/>
  <c r="BU76" i="9"/>
  <c r="BZ220" i="8"/>
  <c r="BZ219" i="9"/>
  <c r="AZ221" i="7"/>
  <c r="AP79" i="7"/>
  <c r="AB79" i="7"/>
  <c r="AE79" i="7"/>
  <c r="G46" i="10" s="1"/>
  <c r="AG79" i="7"/>
  <c r="Y80" i="7" s="1"/>
  <c r="AH76" i="9"/>
  <c r="CH76" i="9"/>
  <c r="CH78" i="7"/>
  <c r="BM220" i="8"/>
  <c r="BM221" i="7"/>
  <c r="AZ220" i="9" l="1"/>
  <c r="BZ222" i="7"/>
  <c r="AZ222" i="7"/>
  <c r="Z222" i="8"/>
  <c r="BQ77" i="9"/>
  <c r="BN77" i="9"/>
  <c r="BS77" i="9"/>
  <c r="BD79" i="7"/>
  <c r="BA79" i="7"/>
  <c r="BF79" i="7"/>
  <c r="G14" i="8"/>
  <c r="BZ220" i="9"/>
  <c r="AQ77" i="9"/>
  <c r="AN77" i="9"/>
  <c r="AS77" i="9"/>
  <c r="CB77" i="8"/>
  <c r="CE77" i="8"/>
  <c r="CG77" i="8"/>
  <c r="BY78" i="8" s="1"/>
  <c r="U77" i="8"/>
  <c r="AM222" i="7"/>
  <c r="P78" i="8"/>
  <c r="BM220" i="9"/>
  <c r="BD77" i="9"/>
  <c r="BA77" i="9"/>
  <c r="BF77" i="9"/>
  <c r="AM220" i="9"/>
  <c r="CD77" i="9"/>
  <c r="CA77" i="9"/>
  <c r="CF77" i="9"/>
  <c r="F14" i="8"/>
  <c r="Z220" i="9"/>
  <c r="AD77" i="9"/>
  <c r="AA77" i="9"/>
  <c r="AF77" i="9"/>
  <c r="BO77" i="8"/>
  <c r="BT77" i="8"/>
  <c r="BL78" i="8" s="1"/>
  <c r="BR77" i="8"/>
  <c r="AH77" i="8"/>
  <c r="E14" i="8"/>
  <c r="AC78" i="8"/>
  <c r="AM220" i="8"/>
  <c r="BB77" i="8"/>
  <c r="BE77" i="8"/>
  <c r="BG77" i="8"/>
  <c r="AY78" i="8" s="1"/>
  <c r="AC80" i="7"/>
  <c r="BZ221" i="8"/>
  <c r="AQ77" i="8"/>
  <c r="AN77" i="8"/>
  <c r="AS77" i="8"/>
  <c r="Q78" i="9"/>
  <c r="N78" i="9"/>
  <c r="S78" i="9"/>
  <c r="AZ221" i="8"/>
  <c r="BM222" i="7"/>
  <c r="AQ79" i="7"/>
  <c r="AN79" i="7"/>
  <c r="AS79" i="7"/>
  <c r="BQ79" i="7"/>
  <c r="BN79" i="7"/>
  <c r="BS79" i="7"/>
  <c r="Q79" i="7"/>
  <c r="N79" i="7"/>
  <c r="S79" i="7"/>
  <c r="BM221" i="8"/>
  <c r="CD79" i="7"/>
  <c r="CA79" i="7"/>
  <c r="CF79" i="7"/>
  <c r="AH79" i="7"/>
  <c r="Z224" i="7"/>
  <c r="CC78" i="8" l="1"/>
  <c r="E14" i="9"/>
  <c r="CH77" i="8"/>
  <c r="F14" i="9"/>
  <c r="BO77" i="9"/>
  <c r="BR77" i="9"/>
  <c r="BT77" i="9"/>
  <c r="BL78" i="9" s="1"/>
  <c r="BZ222" i="8"/>
  <c r="CB79" i="7"/>
  <c r="CG79" i="7"/>
  <c r="BY80" i="7" s="1"/>
  <c r="CE79" i="7"/>
  <c r="D14" i="9"/>
  <c r="AZ222" i="8"/>
  <c r="Z221" i="9"/>
  <c r="BM221" i="9"/>
  <c r="AO77" i="9"/>
  <c r="AT77" i="9"/>
  <c r="AL78" i="9" s="1"/>
  <c r="AR77" i="9"/>
  <c r="Z223" i="8"/>
  <c r="AZ223" i="7"/>
  <c r="BM223" i="7"/>
  <c r="BM222" i="8"/>
  <c r="B16" i="7"/>
  <c r="O79" i="7"/>
  <c r="R79" i="7"/>
  <c r="T79" i="7"/>
  <c r="L80" i="7" s="1"/>
  <c r="O78" i="9"/>
  <c r="T78" i="9"/>
  <c r="L79" i="9" s="1"/>
  <c r="R78" i="9"/>
  <c r="BC78" i="8"/>
  <c r="BP78" i="8"/>
  <c r="BZ221" i="9"/>
  <c r="AO79" i="7"/>
  <c r="AR79" i="7"/>
  <c r="AT79" i="7"/>
  <c r="AL80" i="7" s="1"/>
  <c r="D14" i="8"/>
  <c r="AD78" i="8"/>
  <c r="AA78" i="8"/>
  <c r="AF78" i="8"/>
  <c r="AO77" i="8"/>
  <c r="AR77" i="8"/>
  <c r="AT77" i="8"/>
  <c r="AL78" i="8" s="1"/>
  <c r="BB77" i="9"/>
  <c r="BE77" i="9"/>
  <c r="BG77" i="9"/>
  <c r="AY78" i="9" s="1"/>
  <c r="Z225" i="7"/>
  <c r="BH77" i="8"/>
  <c r="G14" i="9"/>
  <c r="AD80" i="7"/>
  <c r="AA80" i="7"/>
  <c r="AF80" i="7"/>
  <c r="BU77" i="8"/>
  <c r="Q78" i="8"/>
  <c r="N78" i="8"/>
  <c r="S78" i="8"/>
  <c r="F16" i="7"/>
  <c r="BO79" i="7"/>
  <c r="BT79" i="7"/>
  <c r="BL80" i="7" s="1"/>
  <c r="BR79" i="7"/>
  <c r="C14" i="9"/>
  <c r="CB77" i="9"/>
  <c r="CE77" i="9"/>
  <c r="CG77" i="9"/>
  <c r="BY78" i="9" s="1"/>
  <c r="AM223" i="7"/>
  <c r="BZ223" i="7"/>
  <c r="AB77" i="9"/>
  <c r="AG77" i="9"/>
  <c r="Y78" i="9" s="1"/>
  <c r="AE77" i="9"/>
  <c r="E16" i="7"/>
  <c r="AZ221" i="9"/>
  <c r="G16" i="7"/>
  <c r="G49" i="10"/>
  <c r="G50" i="10" s="1"/>
  <c r="G53" i="10"/>
  <c r="G55" i="10"/>
  <c r="D16" i="7"/>
  <c r="AM221" i="8"/>
  <c r="AM221" i="9"/>
  <c r="BB79" i="7"/>
  <c r="BG79" i="7"/>
  <c r="AY80" i="7" s="1"/>
  <c r="BE79" i="7"/>
  <c r="BQ78" i="8" l="1"/>
  <c r="BN78" i="8"/>
  <c r="BS78" i="8"/>
  <c r="Z222" i="9"/>
  <c r="BU77" i="9"/>
  <c r="BD78" i="8"/>
  <c r="BA78" i="8"/>
  <c r="BF78" i="8"/>
  <c r="BM224" i="7"/>
  <c r="AZ223" i="8"/>
  <c r="U78" i="9"/>
  <c r="AZ224" i="7"/>
  <c r="Z226" i="7"/>
  <c r="P79" i="9"/>
  <c r="AZ222" i="9"/>
  <c r="AM222" i="9"/>
  <c r="AM224" i="7"/>
  <c r="O78" i="8"/>
  <c r="R78" i="8"/>
  <c r="T78" i="8"/>
  <c r="L79" i="8" s="1"/>
  <c r="CH77" i="9"/>
  <c r="AM222" i="8"/>
  <c r="AH77" i="9"/>
  <c r="BC78" i="9"/>
  <c r="BH77" i="9"/>
  <c r="AP80" i="7"/>
  <c r="P80" i="7"/>
  <c r="Z224" i="8"/>
  <c r="CH79" i="7"/>
  <c r="AC78" i="9"/>
  <c r="AU79" i="7"/>
  <c r="U79" i="7"/>
  <c r="AU77" i="9"/>
  <c r="CC80" i="7"/>
  <c r="AB80" i="7"/>
  <c r="AE80" i="7"/>
  <c r="AG80" i="7"/>
  <c r="Y81" i="7" s="1"/>
  <c r="AP78" i="9"/>
  <c r="CD78" i="8"/>
  <c r="CA78" i="8"/>
  <c r="CF78" i="8"/>
  <c r="BC80" i="7"/>
  <c r="AB78" i="8"/>
  <c r="AG78" i="8"/>
  <c r="Y79" i="8" s="1"/>
  <c r="AE78" i="8"/>
  <c r="CC78" i="9"/>
  <c r="BU79" i="7"/>
  <c r="BZ222" i="9"/>
  <c r="BP80" i="7"/>
  <c r="AP78" i="8"/>
  <c r="BM222" i="9"/>
  <c r="BZ223" i="8"/>
  <c r="BH79" i="7"/>
  <c r="BZ224" i="7"/>
  <c r="AU77" i="8"/>
  <c r="BM223" i="8"/>
  <c r="BP78" i="9"/>
  <c r="BB78" i="8" l="1"/>
  <c r="BE78" i="8"/>
  <c r="BG78" i="8"/>
  <c r="AY79" i="8" s="1"/>
  <c r="Q80" i="7"/>
  <c r="N80" i="7"/>
  <c r="S80" i="7"/>
  <c r="BM224" i="8"/>
  <c r="AQ78" i="8"/>
  <c r="AN78" i="8"/>
  <c r="AS78" i="8"/>
  <c r="AQ78" i="9"/>
  <c r="AN78" i="9"/>
  <c r="AS78" i="9"/>
  <c r="P79" i="8"/>
  <c r="Z227" i="7"/>
  <c r="AQ80" i="7"/>
  <c r="AN80" i="7"/>
  <c r="AS80" i="7"/>
  <c r="U78" i="8"/>
  <c r="BQ78" i="9"/>
  <c r="BN78" i="9"/>
  <c r="BS78" i="9"/>
  <c r="CB78" i="8"/>
  <c r="CG78" i="8"/>
  <c r="BY79" i="8" s="1"/>
  <c r="CE78" i="8"/>
  <c r="AZ225" i="7"/>
  <c r="Q79" i="9"/>
  <c r="N79" i="9"/>
  <c r="S79" i="9"/>
  <c r="BZ225" i="7"/>
  <c r="BZ223" i="9"/>
  <c r="AH78" i="8"/>
  <c r="AC79" i="8"/>
  <c r="AD78" i="9"/>
  <c r="AA78" i="9"/>
  <c r="AF78" i="9"/>
  <c r="AM225" i="7"/>
  <c r="Z223" i="9"/>
  <c r="BD78" i="9"/>
  <c r="BA78" i="9"/>
  <c r="BF78" i="9"/>
  <c r="Z225" i="8"/>
  <c r="AM223" i="8"/>
  <c r="CD78" i="9"/>
  <c r="CA78" i="9"/>
  <c r="CF78" i="9"/>
  <c r="AH80" i="7"/>
  <c r="BD80" i="7"/>
  <c r="BA80" i="7"/>
  <c r="BF80" i="7"/>
  <c r="AM223" i="9"/>
  <c r="AZ224" i="8"/>
  <c r="BO78" i="8"/>
  <c r="BT78" i="8"/>
  <c r="BL79" i="8" s="1"/>
  <c r="BR78" i="8"/>
  <c r="BM223" i="9"/>
  <c r="BQ80" i="7"/>
  <c r="BN80" i="7"/>
  <c r="BS80" i="7"/>
  <c r="AC81" i="7"/>
  <c r="BZ224" i="8"/>
  <c r="CD80" i="7"/>
  <c r="CA80" i="7"/>
  <c r="CF80" i="7"/>
  <c r="AZ223" i="9"/>
  <c r="BM225" i="7"/>
  <c r="AB78" i="9" l="1"/>
  <c r="AE78" i="9"/>
  <c r="AG78" i="9"/>
  <c r="Y79" i="9" s="1"/>
  <c r="BB80" i="7"/>
  <c r="BG80" i="7"/>
  <c r="AY81" i="7" s="1"/>
  <c r="BE80" i="7"/>
  <c r="BM226" i="7"/>
  <c r="AZ226" i="7"/>
  <c r="AD79" i="8"/>
  <c r="AA79" i="8"/>
  <c r="AF79" i="8"/>
  <c r="AO80" i="7"/>
  <c r="AR80" i="7"/>
  <c r="AT80" i="7"/>
  <c r="AL81" i="7" s="1"/>
  <c r="BM225" i="8"/>
  <c r="BO80" i="7"/>
  <c r="BR80" i="7"/>
  <c r="BT80" i="7"/>
  <c r="BL81" i="7" s="1"/>
  <c r="BB78" i="9"/>
  <c r="BG78" i="9"/>
  <c r="AY79" i="9" s="1"/>
  <c r="BE78" i="9"/>
  <c r="CH78" i="8"/>
  <c r="Z228" i="7"/>
  <c r="O80" i="7"/>
  <c r="T80" i="7"/>
  <c r="L81" i="7" s="1"/>
  <c r="R80" i="7"/>
  <c r="BM224" i="9"/>
  <c r="Z226" i="8"/>
  <c r="BZ224" i="9"/>
  <c r="CC79" i="8"/>
  <c r="Q79" i="8"/>
  <c r="N79" i="8"/>
  <c r="S79" i="8"/>
  <c r="AZ224" i="9"/>
  <c r="CB80" i="7"/>
  <c r="CG80" i="7"/>
  <c r="BY81" i="7" s="1"/>
  <c r="CE80" i="7"/>
  <c r="BU78" i="8"/>
  <c r="BP79" i="8"/>
  <c r="Z224" i="9"/>
  <c r="AZ225" i="8"/>
  <c r="BC79" i="8"/>
  <c r="BZ225" i="8"/>
  <c r="AM226" i="7"/>
  <c r="BZ226" i="7"/>
  <c r="BH78" i="8"/>
  <c r="AM224" i="8"/>
  <c r="AO78" i="8"/>
  <c r="AR78" i="8"/>
  <c r="AT78" i="8"/>
  <c r="AL79" i="8" s="1"/>
  <c r="CB78" i="9"/>
  <c r="CE78" i="9"/>
  <c r="CG78" i="9"/>
  <c r="BY79" i="9" s="1"/>
  <c r="BO78" i="9"/>
  <c r="BR78" i="9"/>
  <c r="BT78" i="9"/>
  <c r="BL79" i="9" s="1"/>
  <c r="AO78" i="9"/>
  <c r="AR78" i="9"/>
  <c r="AT78" i="9"/>
  <c r="AL79" i="9" s="1"/>
  <c r="AD81" i="7"/>
  <c r="AA81" i="7"/>
  <c r="AF81" i="7"/>
  <c r="AM224" i="9"/>
  <c r="O79" i="9"/>
  <c r="R79" i="9"/>
  <c r="T79" i="9"/>
  <c r="L80" i="9" s="1"/>
  <c r="CH80" i="7" l="1"/>
  <c r="AU78" i="9"/>
  <c r="AM225" i="8"/>
  <c r="BZ226" i="8"/>
  <c r="CD79" i="8"/>
  <c r="CA79" i="8"/>
  <c r="CF79" i="8"/>
  <c r="BP81" i="7"/>
  <c r="AZ227" i="7"/>
  <c r="P80" i="9"/>
  <c r="U80" i="7"/>
  <c r="BU80" i="7"/>
  <c r="BZ225" i="9"/>
  <c r="P81" i="7"/>
  <c r="BM226" i="8"/>
  <c r="BM227" i="7"/>
  <c r="CC81" i="7"/>
  <c r="Z229" i="7"/>
  <c r="AP81" i="7"/>
  <c r="BU78" i="9"/>
  <c r="AU80" i="7"/>
  <c r="BH80" i="7"/>
  <c r="BP79" i="9"/>
  <c r="BZ227" i="7"/>
  <c r="AZ226" i="8"/>
  <c r="AZ225" i="9"/>
  <c r="BC81" i="7"/>
  <c r="CC79" i="9"/>
  <c r="AB81" i="7"/>
  <c r="AG81" i="7"/>
  <c r="Y82" i="7" s="1"/>
  <c r="AE81" i="7"/>
  <c r="Z225" i="9"/>
  <c r="BD79" i="8"/>
  <c r="BA79" i="8"/>
  <c r="BF79" i="8"/>
  <c r="AM227" i="7"/>
  <c r="BH78" i="9"/>
  <c r="AC79" i="9"/>
  <c r="O79" i="8"/>
  <c r="T79" i="8"/>
  <c r="L80" i="8" s="1"/>
  <c r="R79" i="8"/>
  <c r="Z227" i="8"/>
  <c r="BC79" i="9"/>
  <c r="AB79" i="8"/>
  <c r="AE79" i="8"/>
  <c r="AG79" i="8"/>
  <c r="Y80" i="8" s="1"/>
  <c r="AH78" i="9"/>
  <c r="U79" i="9"/>
  <c r="AM225" i="9"/>
  <c r="CH78" i="9"/>
  <c r="AP79" i="8"/>
  <c r="AU78" i="8"/>
  <c r="AP79" i="9"/>
  <c r="BQ79" i="8"/>
  <c r="BN79" i="8"/>
  <c r="BS79" i="8"/>
  <c r="BM225" i="9"/>
  <c r="BD79" i="9" l="1"/>
  <c r="BA79" i="9"/>
  <c r="BF79" i="9"/>
  <c r="AM228" i="7"/>
  <c r="BQ79" i="9"/>
  <c r="BN79" i="9"/>
  <c r="BS79" i="9"/>
  <c r="Z230" i="7"/>
  <c r="BZ226" i="9"/>
  <c r="CB79" i="8"/>
  <c r="CE79" i="8"/>
  <c r="CG79" i="8"/>
  <c r="BY80" i="8" s="1"/>
  <c r="AC82" i="7"/>
  <c r="Q81" i="7"/>
  <c r="N81" i="7"/>
  <c r="S81" i="7"/>
  <c r="BZ227" i="8"/>
  <c r="BM226" i="9"/>
  <c r="AM226" i="8"/>
  <c r="BZ228" i="7"/>
  <c r="BQ81" i="7"/>
  <c r="BN81" i="7"/>
  <c r="BS81" i="7"/>
  <c r="P80" i="8"/>
  <c r="BM228" i="7"/>
  <c r="AM226" i="9"/>
  <c r="CD79" i="9"/>
  <c r="CA79" i="9"/>
  <c r="CF79" i="9"/>
  <c r="BB79" i="8"/>
  <c r="BG79" i="8"/>
  <c r="AY80" i="8" s="1"/>
  <c r="BE79" i="8"/>
  <c r="BO79" i="8"/>
  <c r="BT79" i="8"/>
  <c r="BL80" i="8" s="1"/>
  <c r="BR79" i="8"/>
  <c r="BD81" i="7"/>
  <c r="BA81" i="7"/>
  <c r="BF81" i="7"/>
  <c r="Q80" i="9"/>
  <c r="N80" i="9"/>
  <c r="S80" i="9"/>
  <c r="AC80" i="8"/>
  <c r="Z226" i="9"/>
  <c r="AQ81" i="7"/>
  <c r="AN81" i="7"/>
  <c r="AS81" i="7"/>
  <c r="AZ228" i="7"/>
  <c r="Z228" i="8"/>
  <c r="U79" i="8"/>
  <c r="CD81" i="7"/>
  <c r="CA81" i="7"/>
  <c r="CF81" i="7"/>
  <c r="AH79" i="8"/>
  <c r="AZ227" i="8"/>
  <c r="BM227" i="8"/>
  <c r="AD79" i="9"/>
  <c r="AA79" i="9"/>
  <c r="AF79" i="9"/>
  <c r="AZ226" i="9"/>
  <c r="AQ79" i="9"/>
  <c r="AN79" i="9"/>
  <c r="AS79" i="9"/>
  <c r="AQ79" i="8"/>
  <c r="AN79" i="8"/>
  <c r="AS79" i="8"/>
  <c r="AH81" i="7"/>
  <c r="O80" i="9" l="1"/>
  <c r="R80" i="9"/>
  <c r="T80" i="9"/>
  <c r="L81" i="9" s="1"/>
  <c r="Z229" i="8"/>
  <c r="AZ229" i="7"/>
  <c r="BZ229" i="7"/>
  <c r="Z231" i="7"/>
  <c r="BH79" i="8"/>
  <c r="CB79" i="9"/>
  <c r="CG79" i="9"/>
  <c r="BY80" i="9" s="1"/>
  <c r="CE79" i="9"/>
  <c r="O81" i="7"/>
  <c r="T81" i="7"/>
  <c r="L82" i="7" s="1"/>
  <c r="R81" i="7"/>
  <c r="AM227" i="8"/>
  <c r="BO79" i="9"/>
  <c r="BR79" i="9"/>
  <c r="BT79" i="9"/>
  <c r="BL80" i="9" s="1"/>
  <c r="BM228" i="8"/>
  <c r="AM227" i="9"/>
  <c r="AD82" i="7"/>
  <c r="AA82" i="7"/>
  <c r="AF82" i="7"/>
  <c r="BO81" i="7"/>
  <c r="BT81" i="7"/>
  <c r="BL82" i="7" s="1"/>
  <c r="BR81" i="7"/>
  <c r="AO79" i="8"/>
  <c r="AR79" i="8"/>
  <c r="AT79" i="8"/>
  <c r="AL80" i="8" s="1"/>
  <c r="AO81" i="7"/>
  <c r="AT81" i="7"/>
  <c r="AL82" i="7" s="1"/>
  <c r="AR81" i="7"/>
  <c r="AZ227" i="9"/>
  <c r="BB81" i="7"/>
  <c r="BG81" i="7"/>
  <c r="AY82" i="7" s="1"/>
  <c r="BE81" i="7"/>
  <c r="BM227" i="9"/>
  <c r="CC80" i="8"/>
  <c r="AM229" i="7"/>
  <c r="BZ228" i="8"/>
  <c r="CH79" i="8"/>
  <c r="BC80" i="8"/>
  <c r="BZ227" i="9"/>
  <c r="AZ228" i="8"/>
  <c r="AO79" i="9"/>
  <c r="AT79" i="9"/>
  <c r="AL80" i="9" s="1"/>
  <c r="AR79" i="9"/>
  <c r="CB81" i="7"/>
  <c r="CE81" i="7"/>
  <c r="CG81" i="7"/>
  <c r="BY82" i="7" s="1"/>
  <c r="Z227" i="9"/>
  <c r="BM229" i="7"/>
  <c r="BU79" i="8"/>
  <c r="AB79" i="9"/>
  <c r="AE79" i="9"/>
  <c r="AG79" i="9"/>
  <c r="Y80" i="9" s="1"/>
  <c r="AD80" i="8"/>
  <c r="AA80" i="8"/>
  <c r="AF80" i="8"/>
  <c r="BP80" i="8"/>
  <c r="BB79" i="9"/>
  <c r="BE79" i="9"/>
  <c r="BG79" i="9"/>
  <c r="AY80" i="9" s="1"/>
  <c r="Q80" i="8"/>
  <c r="N80" i="8"/>
  <c r="S80" i="8"/>
  <c r="AU79" i="8" l="1"/>
  <c r="CC80" i="9"/>
  <c r="AC80" i="9"/>
  <c r="BP80" i="9"/>
  <c r="BP82" i="7"/>
  <c r="BU81" i="7"/>
  <c r="O80" i="8"/>
  <c r="T80" i="8"/>
  <c r="L81" i="8" s="1"/>
  <c r="R80" i="8"/>
  <c r="AM228" i="8"/>
  <c r="AZ230" i="7"/>
  <c r="AB80" i="8"/>
  <c r="AG80" i="8"/>
  <c r="Y81" i="8" s="1"/>
  <c r="AE80" i="8"/>
  <c r="BC82" i="7"/>
  <c r="BU79" i="9"/>
  <c r="AZ228" i="9"/>
  <c r="CH81" i="7"/>
  <c r="BH79" i="9"/>
  <c r="AZ229" i="8"/>
  <c r="BZ229" i="8"/>
  <c r="AB82" i="7"/>
  <c r="AE82" i="7"/>
  <c r="AG82" i="7"/>
  <c r="Y83" i="7" s="1"/>
  <c r="BZ228" i="9"/>
  <c r="AM230" i="7"/>
  <c r="AU81" i="7"/>
  <c r="Z230" i="8"/>
  <c r="BM230" i="7"/>
  <c r="AP82" i="7"/>
  <c r="AM228" i="9"/>
  <c r="U81" i="7"/>
  <c r="P81" i="9"/>
  <c r="BC80" i="9"/>
  <c r="BQ80" i="8"/>
  <c r="BN80" i="8"/>
  <c r="BS80" i="8"/>
  <c r="Z228" i="9"/>
  <c r="P82" i="7"/>
  <c r="Z232" i="7"/>
  <c r="U80" i="9"/>
  <c r="BH81" i="7"/>
  <c r="AH79" i="9"/>
  <c r="AU79" i="9"/>
  <c r="AP80" i="9"/>
  <c r="BD80" i="8"/>
  <c r="BA80" i="8"/>
  <c r="BF80" i="8"/>
  <c r="CD80" i="8"/>
  <c r="CA80" i="8"/>
  <c r="CF80" i="8"/>
  <c r="CC82" i="7"/>
  <c r="BM228" i="9"/>
  <c r="AP80" i="8"/>
  <c r="BM229" i="8"/>
  <c r="CH79" i="9"/>
  <c r="BZ230" i="7"/>
  <c r="BQ82" i="7" l="1"/>
  <c r="BN82" i="7"/>
  <c r="BS82" i="7"/>
  <c r="Z229" i="9"/>
  <c r="AM231" i="7"/>
  <c r="BQ80" i="9"/>
  <c r="BN80" i="9"/>
  <c r="BS80" i="9"/>
  <c r="AZ231" i="7"/>
  <c r="BO80" i="8"/>
  <c r="BT80" i="8"/>
  <c r="BL81" i="8" s="1"/>
  <c r="BR80" i="8"/>
  <c r="AM229" i="8"/>
  <c r="AD80" i="9"/>
  <c r="AA80" i="9"/>
  <c r="AF80" i="9"/>
  <c r="AC81" i="8"/>
  <c r="CD82" i="7"/>
  <c r="CA82" i="7"/>
  <c r="CF82" i="7"/>
  <c r="AC83" i="7"/>
  <c r="AZ229" i="9"/>
  <c r="CB80" i="8"/>
  <c r="CG80" i="8"/>
  <c r="BY81" i="8" s="1"/>
  <c r="CE80" i="8"/>
  <c r="AQ82" i="7"/>
  <c r="AN82" i="7"/>
  <c r="AS82" i="7"/>
  <c r="AH82" i="7"/>
  <c r="U80" i="8"/>
  <c r="CD80" i="9"/>
  <c r="CA80" i="9"/>
  <c r="CF80" i="9"/>
  <c r="P81" i="8"/>
  <c r="BZ231" i="7"/>
  <c r="AQ80" i="8"/>
  <c r="AN80" i="8"/>
  <c r="AS80" i="8"/>
  <c r="BM231" i="7"/>
  <c r="AM229" i="9"/>
  <c r="BM230" i="8"/>
  <c r="BD80" i="9"/>
  <c r="BA80" i="9"/>
  <c r="BF80" i="9"/>
  <c r="BB80" i="8"/>
  <c r="BG80" i="8"/>
  <c r="AY81" i="8" s="1"/>
  <c r="BE80" i="8"/>
  <c r="BZ230" i="8"/>
  <c r="BD82" i="7"/>
  <c r="BA82" i="7"/>
  <c r="BF82" i="7"/>
  <c r="Z233" i="7"/>
  <c r="Z231" i="8"/>
  <c r="AQ80" i="9"/>
  <c r="AN80" i="9"/>
  <c r="AS80" i="9"/>
  <c r="BZ229" i="9"/>
  <c r="BM229" i="9"/>
  <c r="Q82" i="7"/>
  <c r="N82" i="7"/>
  <c r="S82" i="7"/>
  <c r="Q81" i="9"/>
  <c r="N81" i="9"/>
  <c r="S81" i="9"/>
  <c r="AZ230" i="8"/>
  <c r="AH80" i="8"/>
  <c r="AO80" i="9" l="1"/>
  <c r="AT80" i="9"/>
  <c r="AL81" i="9" s="1"/>
  <c r="AR80" i="9"/>
  <c r="AM230" i="9"/>
  <c r="AB80" i="9"/>
  <c r="AE80" i="9"/>
  <c r="AG80" i="9"/>
  <c r="Y81" i="9" s="1"/>
  <c r="AM232" i="7"/>
  <c r="CB80" i="9"/>
  <c r="CE80" i="9"/>
  <c r="CG80" i="9"/>
  <c r="BY81" i="9" s="1"/>
  <c r="O81" i="9"/>
  <c r="T81" i="9"/>
  <c r="L82" i="9" s="1"/>
  <c r="R81" i="9"/>
  <c r="BH80" i="8"/>
  <c r="AZ230" i="9"/>
  <c r="AM230" i="8"/>
  <c r="Z230" i="9"/>
  <c r="CC81" i="8"/>
  <c r="BM231" i="8"/>
  <c r="CH80" i="8"/>
  <c r="BO80" i="9"/>
  <c r="BR80" i="9"/>
  <c r="BT80" i="9"/>
  <c r="BL81" i="9" s="1"/>
  <c r="BC81" i="8"/>
  <c r="O82" i="7"/>
  <c r="R82" i="7"/>
  <c r="T82" i="7"/>
  <c r="L83" i="7" s="1"/>
  <c r="BO82" i="7"/>
  <c r="BR82" i="7"/>
  <c r="BT82" i="7"/>
  <c r="BL83" i="7" s="1"/>
  <c r="BZ230" i="9"/>
  <c r="AZ231" i="8"/>
  <c r="Z232" i="8"/>
  <c r="BM232" i="7"/>
  <c r="Z234" i="7"/>
  <c r="BU80" i="8"/>
  <c r="BB80" i="9"/>
  <c r="BG80" i="9"/>
  <c r="AY81" i="9" s="1"/>
  <c r="BE80" i="9"/>
  <c r="AD83" i="7"/>
  <c r="AA83" i="7"/>
  <c r="AF83" i="7"/>
  <c r="BP81" i="8"/>
  <c r="AO80" i="8"/>
  <c r="AT80" i="8"/>
  <c r="AL81" i="8" s="1"/>
  <c r="AR80" i="8"/>
  <c r="BM230" i="9"/>
  <c r="BB82" i="7"/>
  <c r="BG82" i="7"/>
  <c r="AY83" i="7" s="1"/>
  <c r="BE82" i="7"/>
  <c r="CB82" i="7"/>
  <c r="CG82" i="7"/>
  <c r="BY83" i="7" s="1"/>
  <c r="CE82" i="7"/>
  <c r="AZ232" i="7"/>
  <c r="AO82" i="7"/>
  <c r="AR82" i="7"/>
  <c r="AT82" i="7"/>
  <c r="AL83" i="7" s="1"/>
  <c r="Q81" i="8"/>
  <c r="N81" i="8"/>
  <c r="S81" i="8"/>
  <c r="BZ231" i="8"/>
  <c r="BZ232" i="7"/>
  <c r="AD81" i="8"/>
  <c r="AA81" i="8"/>
  <c r="AF81" i="8"/>
  <c r="BP83" i="7" l="1"/>
  <c r="BU82" i="7"/>
  <c r="AC81" i="9"/>
  <c r="AB83" i="7"/>
  <c r="AE83" i="7"/>
  <c r="AG83" i="7"/>
  <c r="Y84" i="7" s="1"/>
  <c r="Z235" i="7"/>
  <c r="BH82" i="7"/>
  <c r="BM233" i="7"/>
  <c r="BM232" i="8"/>
  <c r="AH80" i="9"/>
  <c r="BC83" i="7"/>
  <c r="P83" i="7"/>
  <c r="U81" i="9"/>
  <c r="P82" i="9"/>
  <c r="BH80" i="9"/>
  <c r="AM231" i="9"/>
  <c r="BC81" i="9"/>
  <c r="BD81" i="8"/>
  <c r="BA81" i="8"/>
  <c r="BF81" i="8"/>
  <c r="CD81" i="8"/>
  <c r="CA81" i="8"/>
  <c r="CF81" i="8"/>
  <c r="CC81" i="9"/>
  <c r="AU82" i="7"/>
  <c r="Z233" i="8"/>
  <c r="BZ233" i="7"/>
  <c r="AP81" i="8"/>
  <c r="AM231" i="8"/>
  <c r="AU80" i="9"/>
  <c r="BM231" i="9"/>
  <c r="AU80" i="8"/>
  <c r="Z231" i="9"/>
  <c r="BZ232" i="8"/>
  <c r="AZ233" i="7"/>
  <c r="CH82" i="7"/>
  <c r="BQ81" i="8"/>
  <c r="BN81" i="8"/>
  <c r="BS81" i="8"/>
  <c r="BZ231" i="9"/>
  <c r="BU80" i="9"/>
  <c r="AP81" i="9"/>
  <c r="AB81" i="8"/>
  <c r="AE81" i="8"/>
  <c r="AG81" i="8"/>
  <c r="Y82" i="8" s="1"/>
  <c r="AP83" i="7"/>
  <c r="U82" i="7"/>
  <c r="CH80" i="9"/>
  <c r="AZ232" i="8"/>
  <c r="BP81" i="9"/>
  <c r="O81" i="8"/>
  <c r="T81" i="8"/>
  <c r="L82" i="8" s="1"/>
  <c r="R81" i="8"/>
  <c r="CC83" i="7"/>
  <c r="AZ231" i="9"/>
  <c r="AM233" i="7"/>
  <c r="AM232" i="9" l="1"/>
  <c r="Z236" i="7"/>
  <c r="AZ234" i="7"/>
  <c r="AC84" i="7"/>
  <c r="CD81" i="9"/>
  <c r="CA81" i="9"/>
  <c r="CF81" i="9"/>
  <c r="AH83" i="7"/>
  <c r="BM233" i="8"/>
  <c r="BZ233" i="8"/>
  <c r="AM232" i="8"/>
  <c r="BM234" i="7"/>
  <c r="BQ81" i="9"/>
  <c r="BN81" i="9"/>
  <c r="BS81" i="9"/>
  <c r="Q82" i="9"/>
  <c r="N82" i="9"/>
  <c r="S82" i="9"/>
  <c r="BZ232" i="9"/>
  <c r="AD81" i="9"/>
  <c r="AA81" i="9"/>
  <c r="AF81" i="9"/>
  <c r="AQ81" i="9"/>
  <c r="AN81" i="9"/>
  <c r="AS81" i="9"/>
  <c r="BB81" i="8"/>
  <c r="BG81" i="8"/>
  <c r="AY82" i="8" s="1"/>
  <c r="BE81" i="8"/>
  <c r="Z232" i="9"/>
  <c r="CB81" i="8"/>
  <c r="CG81" i="8"/>
  <c r="BY82" i="8" s="1"/>
  <c r="CE81" i="8"/>
  <c r="U81" i="8"/>
  <c r="P82" i="8"/>
  <c r="BO81" i="8"/>
  <c r="BT81" i="8"/>
  <c r="BL82" i="8" s="1"/>
  <c r="BR81" i="8"/>
  <c r="BZ234" i="7"/>
  <c r="Q83" i="7"/>
  <c r="N83" i="7"/>
  <c r="S83" i="7"/>
  <c r="BD83" i="7"/>
  <c r="BA83" i="7"/>
  <c r="BF83" i="7"/>
  <c r="AM234" i="7"/>
  <c r="AZ233" i="8"/>
  <c r="AZ232" i="9"/>
  <c r="CD83" i="7"/>
  <c r="CA83" i="7"/>
  <c r="CF83" i="7"/>
  <c r="AQ81" i="8"/>
  <c r="AN81" i="8"/>
  <c r="AS81" i="8"/>
  <c r="AQ83" i="7"/>
  <c r="AN83" i="7"/>
  <c r="AS83" i="7"/>
  <c r="BM232" i="9"/>
  <c r="AC82" i="8"/>
  <c r="AH81" i="8"/>
  <c r="Z234" i="8"/>
  <c r="BD81" i="9"/>
  <c r="BA81" i="9"/>
  <c r="BF81" i="9"/>
  <c r="BQ83" i="7"/>
  <c r="BN83" i="7"/>
  <c r="BS83" i="7"/>
  <c r="BP82" i="8" l="1"/>
  <c r="Z233" i="9"/>
  <c r="AM233" i="8"/>
  <c r="AO83" i="7"/>
  <c r="AT83" i="7"/>
  <c r="AL84" i="7" s="1"/>
  <c r="AR83" i="7"/>
  <c r="AM235" i="7"/>
  <c r="BH81" i="8"/>
  <c r="O82" i="9"/>
  <c r="R82" i="9"/>
  <c r="T82" i="9"/>
  <c r="L83" i="9" s="1"/>
  <c r="BZ234" i="8"/>
  <c r="AD84" i="7"/>
  <c r="AA84" i="7"/>
  <c r="AF84" i="7"/>
  <c r="BC82" i="8"/>
  <c r="Q82" i="8"/>
  <c r="N82" i="8"/>
  <c r="S82" i="8"/>
  <c r="AO81" i="8"/>
  <c r="AR81" i="8"/>
  <c r="AT81" i="8"/>
  <c r="AL82" i="8" s="1"/>
  <c r="BB83" i="7"/>
  <c r="BG83" i="7"/>
  <c r="AY84" i="7" s="1"/>
  <c r="BE83" i="7"/>
  <c r="BO81" i="9"/>
  <c r="BR81" i="9"/>
  <c r="BT81" i="9"/>
  <c r="BL82" i="9" s="1"/>
  <c r="Z235" i="8"/>
  <c r="AO81" i="9"/>
  <c r="AT81" i="9"/>
  <c r="AL82" i="9" s="1"/>
  <c r="AR81" i="9"/>
  <c r="BM234" i="8"/>
  <c r="AZ235" i="7"/>
  <c r="BU81" i="8"/>
  <c r="CB83" i="7"/>
  <c r="CG83" i="7"/>
  <c r="BY84" i="7" s="1"/>
  <c r="CE83" i="7"/>
  <c r="BO83" i="7"/>
  <c r="BT83" i="7"/>
  <c r="BL84" i="7" s="1"/>
  <c r="BR83" i="7"/>
  <c r="BM233" i="9"/>
  <c r="O83" i="7"/>
  <c r="T83" i="7"/>
  <c r="L84" i="7" s="1"/>
  <c r="R83" i="7"/>
  <c r="AB81" i="9"/>
  <c r="AG81" i="9"/>
  <c r="Y82" i="9" s="1"/>
  <c r="AE81" i="9"/>
  <c r="Z237" i="7"/>
  <c r="CH81" i="8"/>
  <c r="AZ233" i="9"/>
  <c r="BZ235" i="7"/>
  <c r="CC82" i="8"/>
  <c r="CB81" i="9"/>
  <c r="CE81" i="9"/>
  <c r="CG81" i="9"/>
  <c r="BY82" i="9" s="1"/>
  <c r="AM233" i="9"/>
  <c r="AZ234" i="8"/>
  <c r="BZ233" i="9"/>
  <c r="BB81" i="9"/>
  <c r="BG81" i="9"/>
  <c r="AY82" i="9" s="1"/>
  <c r="BE81" i="9"/>
  <c r="AD82" i="8"/>
  <c r="AA82" i="8"/>
  <c r="AF82" i="8"/>
  <c r="BM235" i="7"/>
  <c r="AZ234" i="9" l="1"/>
  <c r="CC84" i="7"/>
  <c r="O82" i="8"/>
  <c r="R82" i="8"/>
  <c r="T82" i="8"/>
  <c r="L83" i="8" s="1"/>
  <c r="BZ235" i="8"/>
  <c r="CH83" i="7"/>
  <c r="BU81" i="9"/>
  <c r="U82" i="9"/>
  <c r="AM234" i="8"/>
  <c r="BM234" i="9"/>
  <c r="BP82" i="9"/>
  <c r="AM234" i="9"/>
  <c r="P83" i="9"/>
  <c r="AB82" i="8"/>
  <c r="AG82" i="8"/>
  <c r="Y83" i="8" s="1"/>
  <c r="AE82" i="8"/>
  <c r="CC82" i="9"/>
  <c r="Z238" i="7"/>
  <c r="BU83" i="7"/>
  <c r="CH81" i="9"/>
  <c r="BP84" i="7"/>
  <c r="AZ236" i="7"/>
  <c r="BH83" i="7"/>
  <c r="BD82" i="8"/>
  <c r="BA82" i="8"/>
  <c r="BF82" i="8"/>
  <c r="BC84" i="7"/>
  <c r="AM236" i="7"/>
  <c r="Z234" i="9"/>
  <c r="BM236" i="7"/>
  <c r="AZ235" i="8"/>
  <c r="Z236" i="8"/>
  <c r="AH81" i="9"/>
  <c r="BH81" i="9"/>
  <c r="AP82" i="8"/>
  <c r="BM235" i="8"/>
  <c r="U83" i="7"/>
  <c r="AU81" i="9"/>
  <c r="AU81" i="8"/>
  <c r="AU83" i="7"/>
  <c r="BQ82" i="8"/>
  <c r="BN82" i="8"/>
  <c r="BS82" i="8"/>
  <c r="CD82" i="8"/>
  <c r="CA82" i="8"/>
  <c r="CF82" i="8"/>
  <c r="AC82" i="9"/>
  <c r="BC82" i="9"/>
  <c r="BZ234" i="9"/>
  <c r="BZ236" i="7"/>
  <c r="P84" i="7"/>
  <c r="AP82" i="9"/>
  <c r="AB84" i="7"/>
  <c r="AE84" i="7"/>
  <c r="AG84" i="7"/>
  <c r="Y85" i="7" s="1"/>
  <c r="AP84" i="7"/>
  <c r="BB82" i="8" l="1"/>
  <c r="BE82" i="8"/>
  <c r="BG82" i="8"/>
  <c r="AY83" i="8" s="1"/>
  <c r="Z237" i="8"/>
  <c r="BM236" i="8"/>
  <c r="Z239" i="7"/>
  <c r="BQ82" i="9"/>
  <c r="BN82" i="9"/>
  <c r="BS82" i="9"/>
  <c r="BM235" i="9"/>
  <c r="AQ84" i="7"/>
  <c r="AN84" i="7"/>
  <c r="AS84" i="7"/>
  <c r="AC85" i="7"/>
  <c r="AQ82" i="8"/>
  <c r="AN82" i="8"/>
  <c r="AS82" i="8"/>
  <c r="BM237" i="7"/>
  <c r="AZ237" i="7"/>
  <c r="AH82" i="8"/>
  <c r="AM235" i="8"/>
  <c r="BZ236" i="8"/>
  <c r="AH84" i="7"/>
  <c r="AC83" i="8"/>
  <c r="P83" i="8"/>
  <c r="BZ237" i="7"/>
  <c r="BQ84" i="7"/>
  <c r="BN84" i="7"/>
  <c r="BS84" i="7"/>
  <c r="U82" i="8"/>
  <c r="CD84" i="7"/>
  <c r="CA84" i="7"/>
  <c r="CF84" i="7"/>
  <c r="Q84" i="7"/>
  <c r="N84" i="7"/>
  <c r="S84" i="7"/>
  <c r="Q83" i="9"/>
  <c r="N83" i="9"/>
  <c r="S83" i="9"/>
  <c r="BZ235" i="9"/>
  <c r="BO82" i="8"/>
  <c r="BT82" i="8"/>
  <c r="BL83" i="8" s="1"/>
  <c r="BR82" i="8"/>
  <c r="CB82" i="8"/>
  <c r="CG82" i="8"/>
  <c r="BY83" i="8" s="1"/>
  <c r="CE82" i="8"/>
  <c r="BD84" i="7"/>
  <c r="BA84" i="7"/>
  <c r="BF84" i="7"/>
  <c r="AZ235" i="9"/>
  <c r="AZ236" i="8"/>
  <c r="CD82" i="9"/>
  <c r="CA82" i="9"/>
  <c r="CF82" i="9"/>
  <c r="BD82" i="9"/>
  <c r="BA82" i="9"/>
  <c r="BF82" i="9"/>
  <c r="Z235" i="9"/>
  <c r="AQ82" i="9"/>
  <c r="AN82" i="9"/>
  <c r="AS82" i="9"/>
  <c r="AD82" i="9"/>
  <c r="AA82" i="9"/>
  <c r="AF82" i="9"/>
  <c r="AM237" i="7"/>
  <c r="AM235" i="9"/>
  <c r="BB82" i="9" l="1"/>
  <c r="BE82" i="9"/>
  <c r="BG82" i="9"/>
  <c r="AY83" i="9" s="1"/>
  <c r="CB82" i="9"/>
  <c r="CE82" i="9"/>
  <c r="CG82" i="9"/>
  <c r="BY83" i="9" s="1"/>
  <c r="BZ236" i="9"/>
  <c r="BZ237" i="8"/>
  <c r="BZ238" i="7"/>
  <c r="AM236" i="8"/>
  <c r="AD85" i="7"/>
  <c r="AA85" i="7"/>
  <c r="AF85" i="7"/>
  <c r="Z240" i="7"/>
  <c r="AO84" i="7"/>
  <c r="AT84" i="7"/>
  <c r="AL85" i="7" s="1"/>
  <c r="AR84" i="7"/>
  <c r="CC83" i="8"/>
  <c r="BU82" i="8"/>
  <c r="BM237" i="8"/>
  <c r="CH82" i="8"/>
  <c r="CB84" i="7"/>
  <c r="CE84" i="7"/>
  <c r="CG84" i="7"/>
  <c r="BY85" i="7" s="1"/>
  <c r="AD83" i="8"/>
  <c r="AA83" i="8"/>
  <c r="AF83" i="8"/>
  <c r="AZ238" i="7"/>
  <c r="BM236" i="9"/>
  <c r="Z238" i="8"/>
  <c r="BM238" i="7"/>
  <c r="O84" i="7"/>
  <c r="T84" i="7"/>
  <c r="L85" i="7" s="1"/>
  <c r="R84" i="7"/>
  <c r="BP83" i="8"/>
  <c r="BC83" i="8"/>
  <c r="Q83" i="8"/>
  <c r="N83" i="8"/>
  <c r="S83" i="8"/>
  <c r="O83" i="9"/>
  <c r="T83" i="9"/>
  <c r="L84" i="9" s="1"/>
  <c r="R83" i="9"/>
  <c r="BO84" i="7"/>
  <c r="BR84" i="7"/>
  <c r="BT84" i="7"/>
  <c r="BL85" i="7" s="1"/>
  <c r="AO82" i="8"/>
  <c r="AR82" i="8"/>
  <c r="AT82" i="8"/>
  <c r="AL83" i="8" s="1"/>
  <c r="BH82" i="8"/>
  <c r="AM238" i="7"/>
  <c r="AB82" i="9"/>
  <c r="AG82" i="9"/>
  <c r="Y83" i="9" s="1"/>
  <c r="AE82" i="9"/>
  <c r="AZ237" i="8"/>
  <c r="AO82" i="9"/>
  <c r="AR82" i="9"/>
  <c r="AT82" i="9"/>
  <c r="AL83" i="9" s="1"/>
  <c r="AZ236" i="9"/>
  <c r="AM236" i="9"/>
  <c r="Z236" i="9"/>
  <c r="BB84" i="7"/>
  <c r="BG84" i="7"/>
  <c r="AY85" i="7" s="1"/>
  <c r="BE84" i="7"/>
  <c r="BO82" i="9"/>
  <c r="BR82" i="9"/>
  <c r="BT82" i="9"/>
  <c r="BL83" i="9" s="1"/>
  <c r="BZ238" i="8" l="1"/>
  <c r="AZ237" i="9"/>
  <c r="Z241" i="7"/>
  <c r="BM238" i="8"/>
  <c r="BZ237" i="9"/>
  <c r="BU82" i="9"/>
  <c r="O83" i="8"/>
  <c r="R83" i="8"/>
  <c r="T83" i="8"/>
  <c r="L84" i="8" s="1"/>
  <c r="AU82" i="9"/>
  <c r="BM239" i="7"/>
  <c r="AZ239" i="7"/>
  <c r="AP83" i="8"/>
  <c r="AB85" i="7"/>
  <c r="AE85" i="7"/>
  <c r="AG85" i="7"/>
  <c r="Y86" i="7" s="1"/>
  <c r="CC83" i="9"/>
  <c r="BC85" i="7"/>
  <c r="AU82" i="8"/>
  <c r="AZ238" i="8"/>
  <c r="BD83" i="8"/>
  <c r="BA83" i="8"/>
  <c r="BF83" i="8"/>
  <c r="CH82" i="9"/>
  <c r="AM237" i="8"/>
  <c r="AH82" i="9"/>
  <c r="BU84" i="7"/>
  <c r="CD83" i="8"/>
  <c r="CA83" i="8"/>
  <c r="CF83" i="8"/>
  <c r="BP83" i="9"/>
  <c r="BM237" i="9"/>
  <c r="BQ83" i="8"/>
  <c r="BN83" i="8"/>
  <c r="BS83" i="8"/>
  <c r="CC85" i="7"/>
  <c r="BC83" i="9"/>
  <c r="P85" i="7"/>
  <c r="AP83" i="9"/>
  <c r="AB83" i="8"/>
  <c r="AG83" i="8"/>
  <c r="Y84" i="8" s="1"/>
  <c r="AE83" i="8"/>
  <c r="Z237" i="9"/>
  <c r="AC83" i="9"/>
  <c r="AM237" i="9"/>
  <c r="U83" i="9"/>
  <c r="CH84" i="7"/>
  <c r="AU84" i="7"/>
  <c r="BZ239" i="7"/>
  <c r="BH82" i="9"/>
  <c r="BH84" i="7"/>
  <c r="BP85" i="7"/>
  <c r="Z239" i="8"/>
  <c r="AM239" i="7"/>
  <c r="P84" i="9"/>
  <c r="U84" i="7"/>
  <c r="AP85" i="7"/>
  <c r="AZ240" i="7" l="1"/>
  <c r="BZ238" i="9"/>
  <c r="AM238" i="8"/>
  <c r="BD85" i="7"/>
  <c r="BA85" i="7"/>
  <c r="BF85" i="7"/>
  <c r="BM240" i="7"/>
  <c r="AH83" i="8"/>
  <c r="Z240" i="8"/>
  <c r="AC84" i="8"/>
  <c r="AQ85" i="7"/>
  <c r="AN85" i="7"/>
  <c r="AS85" i="7"/>
  <c r="BQ85" i="7"/>
  <c r="BN85" i="7"/>
  <c r="BS85" i="7"/>
  <c r="Q85" i="7"/>
  <c r="N85" i="7"/>
  <c r="S85" i="7"/>
  <c r="BM239" i="8"/>
  <c r="AM238" i="9"/>
  <c r="BM238" i="9"/>
  <c r="CD83" i="9"/>
  <c r="CA83" i="9"/>
  <c r="CF83" i="9"/>
  <c r="Z242" i="7"/>
  <c r="BO83" i="8"/>
  <c r="BT83" i="8"/>
  <c r="BL84" i="8" s="1"/>
  <c r="BR83" i="8"/>
  <c r="AQ83" i="9"/>
  <c r="AN83" i="9"/>
  <c r="AS83" i="9"/>
  <c r="AD83" i="9"/>
  <c r="AA83" i="9"/>
  <c r="AF83" i="9"/>
  <c r="BD83" i="9"/>
  <c r="BA83" i="9"/>
  <c r="BF83" i="9"/>
  <c r="BQ83" i="9"/>
  <c r="BN83" i="9"/>
  <c r="BS83" i="9"/>
  <c r="AC86" i="7"/>
  <c r="P84" i="8"/>
  <c r="AZ238" i="9"/>
  <c r="CD85" i="7"/>
  <c r="CA85" i="7"/>
  <c r="CF85" i="7"/>
  <c r="AH85" i="7"/>
  <c r="U83" i="8"/>
  <c r="CB83" i="8"/>
  <c r="CG83" i="8"/>
  <c r="BY84" i="8" s="1"/>
  <c r="CE83" i="8"/>
  <c r="BB83" i="8"/>
  <c r="BE83" i="8"/>
  <c r="BG83" i="8"/>
  <c r="AY84" i="8" s="1"/>
  <c r="AZ239" i="8"/>
  <c r="Q84" i="9"/>
  <c r="N84" i="9"/>
  <c r="S84" i="9"/>
  <c r="BZ240" i="7"/>
  <c r="AM240" i="7"/>
  <c r="Z238" i="9"/>
  <c r="AQ83" i="8"/>
  <c r="AN83" i="8"/>
  <c r="AS83" i="8"/>
  <c r="BZ239" i="8"/>
  <c r="AM239" i="8" l="1"/>
  <c r="AD86" i="7"/>
  <c r="AA86" i="7"/>
  <c r="AF86" i="7"/>
  <c r="BM240" i="8"/>
  <c r="AD84" i="8"/>
  <c r="AA84" i="8"/>
  <c r="AF84" i="8"/>
  <c r="BZ240" i="8"/>
  <c r="O85" i="7"/>
  <c r="T85" i="7"/>
  <c r="L86" i="7" s="1"/>
  <c r="R85" i="7"/>
  <c r="AO85" i="7"/>
  <c r="AR85" i="7"/>
  <c r="AT85" i="7"/>
  <c r="AL86" i="7" s="1"/>
  <c r="AZ240" i="8"/>
  <c r="BP84" i="8"/>
  <c r="CB85" i="7"/>
  <c r="CE85" i="7"/>
  <c r="CG85" i="7"/>
  <c r="BY86" i="7" s="1"/>
  <c r="BB83" i="9"/>
  <c r="BG83" i="9"/>
  <c r="AY84" i="9" s="1"/>
  <c r="BE83" i="9"/>
  <c r="Z243" i="7"/>
  <c r="BZ239" i="9"/>
  <c r="AO83" i="8"/>
  <c r="AT83" i="8"/>
  <c r="AL84" i="8" s="1"/>
  <c r="AR83" i="8"/>
  <c r="BC84" i="8"/>
  <c r="BH83" i="8"/>
  <c r="Z241" i="8"/>
  <c r="AZ241" i="7"/>
  <c r="O84" i="9"/>
  <c r="T84" i="9"/>
  <c r="L85" i="9" s="1"/>
  <c r="R84" i="9"/>
  <c r="BB85" i="7"/>
  <c r="BG85" i="7"/>
  <c r="AY86" i="7" s="1"/>
  <c r="BE85" i="7"/>
  <c r="BU83" i="8"/>
  <c r="CC84" i="8"/>
  <c r="AZ239" i="9"/>
  <c r="AB83" i="9"/>
  <c r="AG83" i="9"/>
  <c r="Y84" i="9" s="1"/>
  <c r="AE83" i="9"/>
  <c r="BO83" i="9"/>
  <c r="BT83" i="9"/>
  <c r="BL84" i="9" s="1"/>
  <c r="BR83" i="9"/>
  <c r="Z239" i="9"/>
  <c r="AM241" i="7"/>
  <c r="CH83" i="8"/>
  <c r="CB83" i="9"/>
  <c r="CG83" i="9"/>
  <c r="BY84" i="9" s="1"/>
  <c r="CE83" i="9"/>
  <c r="BZ241" i="7"/>
  <c r="BM239" i="9"/>
  <c r="BM241" i="7"/>
  <c r="Q84" i="8"/>
  <c r="N84" i="8"/>
  <c r="S84" i="8"/>
  <c r="BO85" i="7"/>
  <c r="BR85" i="7"/>
  <c r="BT85" i="7"/>
  <c r="BL86" i="7" s="1"/>
  <c r="AO83" i="9"/>
  <c r="AR83" i="9"/>
  <c r="AT83" i="9"/>
  <c r="AL84" i="9" s="1"/>
  <c r="AM239" i="9"/>
  <c r="CD84" i="8" l="1"/>
  <c r="CA84" i="8"/>
  <c r="CF84" i="8"/>
  <c r="AP84" i="8"/>
  <c r="BQ84" i="8"/>
  <c r="BN84" i="8"/>
  <c r="BS84" i="8"/>
  <c r="BZ241" i="8"/>
  <c r="AZ242" i="7"/>
  <c r="BP86" i="7"/>
  <c r="BM242" i="7"/>
  <c r="BM240" i="9"/>
  <c r="Z240" i="9"/>
  <c r="AM240" i="9"/>
  <c r="BU83" i="9"/>
  <c r="AZ241" i="8"/>
  <c r="AB84" i="8"/>
  <c r="AE84" i="8"/>
  <c r="AG84" i="8"/>
  <c r="Y85" i="8" s="1"/>
  <c r="BZ242" i="7"/>
  <c r="O84" i="8"/>
  <c r="R84" i="8"/>
  <c r="T84" i="8"/>
  <c r="L85" i="8" s="1"/>
  <c r="BP84" i="9"/>
  <c r="BZ240" i="9"/>
  <c r="Z242" i="8"/>
  <c r="AP86" i="7"/>
  <c r="CH83" i="9"/>
  <c r="AU85" i="7"/>
  <c r="BM241" i="8"/>
  <c r="BH85" i="7"/>
  <c r="AU83" i="9"/>
  <c r="CC84" i="9"/>
  <c r="BC86" i="7"/>
  <c r="Z244" i="7"/>
  <c r="AH83" i="9"/>
  <c r="BH83" i="9"/>
  <c r="BC84" i="9"/>
  <c r="U85" i="7"/>
  <c r="BU85" i="7"/>
  <c r="AP84" i="9"/>
  <c r="P86" i="7"/>
  <c r="AB86" i="7"/>
  <c r="AG86" i="7"/>
  <c r="Y87" i="7" s="1"/>
  <c r="AE86" i="7"/>
  <c r="AC84" i="9"/>
  <c r="AM242" i="7"/>
  <c r="AZ240" i="9"/>
  <c r="CC86" i="7"/>
  <c r="U84" i="9"/>
  <c r="BD84" i="8"/>
  <c r="BA84" i="8"/>
  <c r="BF84" i="8"/>
  <c r="CH85" i="7"/>
  <c r="AM240" i="8"/>
  <c r="P85" i="9"/>
  <c r="AU83" i="8"/>
  <c r="BD86" i="7" l="1"/>
  <c r="BA86" i="7"/>
  <c r="BF86" i="7"/>
  <c r="P85" i="8"/>
  <c r="AM241" i="9"/>
  <c r="BZ243" i="7"/>
  <c r="BZ242" i="8"/>
  <c r="AD84" i="9"/>
  <c r="AA84" i="9"/>
  <c r="AF84" i="9"/>
  <c r="Z241" i="9"/>
  <c r="AC87" i="7"/>
  <c r="Q85" i="9"/>
  <c r="N85" i="9"/>
  <c r="S85" i="9"/>
  <c r="CD86" i="7"/>
  <c r="CA86" i="7"/>
  <c r="CF86" i="7"/>
  <c r="CD84" i="9"/>
  <c r="CA84" i="9"/>
  <c r="CF84" i="9"/>
  <c r="AQ86" i="7"/>
  <c r="AN86" i="7"/>
  <c r="AS86" i="7"/>
  <c r="AZ241" i="9"/>
  <c r="Q86" i="7"/>
  <c r="N86" i="7"/>
  <c r="S86" i="7"/>
  <c r="BD84" i="9"/>
  <c r="BA84" i="9"/>
  <c r="BF84" i="9"/>
  <c r="BO84" i="8"/>
  <c r="BR84" i="8"/>
  <c r="BT84" i="8"/>
  <c r="BL85" i="8" s="1"/>
  <c r="AC85" i="8"/>
  <c r="BM241" i="9"/>
  <c r="U84" i="8"/>
  <c r="AM241" i="8"/>
  <c r="AM243" i="7"/>
  <c r="Z243" i="8"/>
  <c r="AH84" i="8"/>
  <c r="AQ84" i="8"/>
  <c r="AN84" i="8"/>
  <c r="AS84" i="8"/>
  <c r="BM243" i="7"/>
  <c r="BZ241" i="9"/>
  <c r="AZ242" i="8"/>
  <c r="BQ86" i="7"/>
  <c r="BN86" i="7"/>
  <c r="BS86" i="7"/>
  <c r="AZ243" i="7"/>
  <c r="Z245" i="7"/>
  <c r="AH86" i="7"/>
  <c r="AQ84" i="9"/>
  <c r="AN84" i="9"/>
  <c r="AS84" i="9"/>
  <c r="BQ84" i="9"/>
  <c r="BN84" i="9"/>
  <c r="BS84" i="9"/>
  <c r="CB84" i="8"/>
  <c r="CG84" i="8"/>
  <c r="BY85" i="8" s="1"/>
  <c r="CE84" i="8"/>
  <c r="BM242" i="8"/>
  <c r="BB84" i="8"/>
  <c r="BG84" i="8"/>
  <c r="AY85" i="8" s="1"/>
  <c r="BE84" i="8"/>
  <c r="BZ243" i="8" l="1"/>
  <c r="O86" i="7"/>
  <c r="T86" i="7"/>
  <c r="L87" i="7" s="1"/>
  <c r="R86" i="7"/>
  <c r="AZ242" i="9"/>
  <c r="O85" i="9"/>
  <c r="T85" i="9"/>
  <c r="L86" i="9" s="1"/>
  <c r="R85" i="9"/>
  <c r="AD85" i="8"/>
  <c r="AA85" i="8"/>
  <c r="AF85" i="8"/>
  <c r="BZ244" i="7"/>
  <c r="BC85" i="8"/>
  <c r="BM242" i="9"/>
  <c r="AD87" i="7"/>
  <c r="AA87" i="7"/>
  <c r="AF87" i="7"/>
  <c r="AM242" i="9"/>
  <c r="BM243" i="8"/>
  <c r="AO84" i="9"/>
  <c r="AT84" i="9"/>
  <c r="AL85" i="9" s="1"/>
  <c r="AR84" i="9"/>
  <c r="BU84" i="8"/>
  <c r="Q85" i="8"/>
  <c r="N85" i="8"/>
  <c r="S85" i="8"/>
  <c r="CB86" i="7"/>
  <c r="CE86" i="7"/>
  <c r="CG86" i="7"/>
  <c r="BY87" i="7" s="1"/>
  <c r="Z246" i="7"/>
  <c r="AM244" i="7"/>
  <c r="Z244" i="8"/>
  <c r="CH84" i="8"/>
  <c r="BP85" i="8"/>
  <c r="BZ242" i="9"/>
  <c r="BO84" i="9"/>
  <c r="BT84" i="9"/>
  <c r="BL85" i="9" s="1"/>
  <c r="BR84" i="9"/>
  <c r="BM244" i="7"/>
  <c r="CB84" i="9"/>
  <c r="CG84" i="9"/>
  <c r="BY85" i="9" s="1"/>
  <c r="CE84" i="9"/>
  <c r="Z242" i="9"/>
  <c r="BO86" i="7"/>
  <c r="BR86" i="7"/>
  <c r="BT86" i="7"/>
  <c r="BL87" i="7" s="1"/>
  <c r="AZ243" i="8"/>
  <c r="CC85" i="8"/>
  <c r="AZ244" i="7"/>
  <c r="AM242" i="8"/>
  <c r="BB84" i="9"/>
  <c r="BE84" i="9"/>
  <c r="BG84" i="9"/>
  <c r="AY85" i="9" s="1"/>
  <c r="BB86" i="7"/>
  <c r="BE86" i="7"/>
  <c r="BG86" i="7"/>
  <c r="AY87" i="7" s="1"/>
  <c r="AO86" i="7"/>
  <c r="AT86" i="7"/>
  <c r="AL87" i="7" s="1"/>
  <c r="AR86" i="7"/>
  <c r="BH84" i="8"/>
  <c r="AO84" i="8"/>
  <c r="AT84" i="8"/>
  <c r="AL85" i="8" s="1"/>
  <c r="AR84" i="8"/>
  <c r="AB84" i="9"/>
  <c r="AE84" i="9"/>
  <c r="AG84" i="9"/>
  <c r="Y85" i="9" s="1"/>
  <c r="AH84" i="9" l="1"/>
  <c r="BQ85" i="8"/>
  <c r="BN85" i="8"/>
  <c r="BS85" i="8"/>
  <c r="AU84" i="9"/>
  <c r="Z243" i="9"/>
  <c r="CH84" i="9"/>
  <c r="CC85" i="9"/>
  <c r="AP85" i="9"/>
  <c r="BM243" i="9"/>
  <c r="AP87" i="7"/>
  <c r="P86" i="9"/>
  <c r="BC87" i="7"/>
  <c r="BH86" i="7"/>
  <c r="CD85" i="8"/>
  <c r="CA85" i="8"/>
  <c r="CF85" i="8"/>
  <c r="AZ243" i="9"/>
  <c r="BM244" i="8"/>
  <c r="BD85" i="8"/>
  <c r="BA85" i="8"/>
  <c r="BF85" i="8"/>
  <c r="U86" i="7"/>
  <c r="U85" i="9"/>
  <c r="AU84" i="8"/>
  <c r="AP85" i="8"/>
  <c r="AZ244" i="8"/>
  <c r="BM245" i="7"/>
  <c r="Z245" i="8"/>
  <c r="CC87" i="7"/>
  <c r="P87" i="7"/>
  <c r="BZ243" i="9"/>
  <c r="AC85" i="9"/>
  <c r="AZ245" i="7"/>
  <c r="BC85" i="9"/>
  <c r="BP87" i="7"/>
  <c r="CH86" i="7"/>
  <c r="AM243" i="9"/>
  <c r="BZ245" i="7"/>
  <c r="BP85" i="9"/>
  <c r="BZ244" i="8"/>
  <c r="AU86" i="7"/>
  <c r="BU84" i="9"/>
  <c r="AM245" i="7"/>
  <c r="O85" i="8"/>
  <c r="T85" i="8"/>
  <c r="L86" i="8" s="1"/>
  <c r="R85" i="8"/>
  <c r="AB85" i="8"/>
  <c r="AE85" i="8"/>
  <c r="AG85" i="8"/>
  <c r="Y86" i="8" s="1"/>
  <c r="Z247" i="7"/>
  <c r="BH84" i="9"/>
  <c r="BU86" i="7"/>
  <c r="AM243" i="8"/>
  <c r="AB87" i="7"/>
  <c r="AE87" i="7"/>
  <c r="AG87" i="7"/>
  <c r="Y88" i="7" s="1"/>
  <c r="AZ245" i="8" l="1"/>
  <c r="BM245" i="8"/>
  <c r="AM244" i="9"/>
  <c r="BZ244" i="9"/>
  <c r="AQ85" i="8"/>
  <c r="AN85" i="8"/>
  <c r="AS85" i="8"/>
  <c r="Q86" i="9"/>
  <c r="N86" i="9"/>
  <c r="S86" i="9"/>
  <c r="AZ244" i="9"/>
  <c r="AQ87" i="7"/>
  <c r="AN87" i="7"/>
  <c r="AS87" i="7"/>
  <c r="Z244" i="9"/>
  <c r="BQ87" i="7"/>
  <c r="BN87" i="7"/>
  <c r="BS87" i="7"/>
  <c r="BM244" i="9"/>
  <c r="AC86" i="8"/>
  <c r="BZ245" i="8"/>
  <c r="BZ246" i="7"/>
  <c r="AC88" i="7"/>
  <c r="Z248" i="7"/>
  <c r="Q87" i="7"/>
  <c r="N87" i="7"/>
  <c r="S87" i="7"/>
  <c r="AH85" i="8"/>
  <c r="CB85" i="8"/>
  <c r="CE85" i="8"/>
  <c r="CG85" i="8"/>
  <c r="BY86" i="8" s="1"/>
  <c r="AQ85" i="9"/>
  <c r="AN85" i="9"/>
  <c r="AS85" i="9"/>
  <c r="AM244" i="8"/>
  <c r="CD87" i="7"/>
  <c r="CA87" i="7"/>
  <c r="CF87" i="7"/>
  <c r="U85" i="8"/>
  <c r="BD85" i="9"/>
  <c r="BA85" i="9"/>
  <c r="BF85" i="9"/>
  <c r="Z246" i="8"/>
  <c r="BO85" i="8"/>
  <c r="BR85" i="8"/>
  <c r="BT85" i="8"/>
  <c r="BL86" i="8" s="1"/>
  <c r="P86" i="8"/>
  <c r="BQ85" i="9"/>
  <c r="BN85" i="9"/>
  <c r="BS85" i="9"/>
  <c r="AZ246" i="7"/>
  <c r="BM246" i="7"/>
  <c r="BB85" i="8"/>
  <c r="BE85" i="8"/>
  <c r="BG85" i="8"/>
  <c r="AY86" i="8" s="1"/>
  <c r="AH87" i="7"/>
  <c r="AM246" i="7"/>
  <c r="AD85" i="9"/>
  <c r="AA85" i="9"/>
  <c r="AF85" i="9"/>
  <c r="BD87" i="7"/>
  <c r="BA87" i="7"/>
  <c r="BF87" i="7"/>
  <c r="CD85" i="9"/>
  <c r="CA85" i="9"/>
  <c r="CF85" i="9"/>
  <c r="CC86" i="8" l="1"/>
  <c r="BZ247" i="7"/>
  <c r="CB85" i="9"/>
  <c r="CE85" i="9"/>
  <c r="CG85" i="9"/>
  <c r="BY86" i="9" s="1"/>
  <c r="BH85" i="8"/>
  <c r="CH85" i="8"/>
  <c r="BO87" i="7"/>
  <c r="BR87" i="7"/>
  <c r="BT87" i="7"/>
  <c r="BL88" i="7" s="1"/>
  <c r="AO85" i="8"/>
  <c r="AR85" i="8"/>
  <c r="AT85" i="8"/>
  <c r="AL86" i="8" s="1"/>
  <c r="CB87" i="7"/>
  <c r="CE87" i="7"/>
  <c r="CG87" i="7"/>
  <c r="BY88" i="7" s="1"/>
  <c r="BZ246" i="8"/>
  <c r="AD86" i="8"/>
  <c r="AA86" i="8"/>
  <c r="AF86" i="8"/>
  <c r="BZ245" i="9"/>
  <c r="O87" i="7"/>
  <c r="T87" i="7"/>
  <c r="L88" i="7" s="1"/>
  <c r="R87" i="7"/>
  <c r="AO87" i="7"/>
  <c r="AR87" i="7"/>
  <c r="AT87" i="7"/>
  <c r="AL88" i="7" s="1"/>
  <c r="AM245" i="9"/>
  <c r="BB87" i="7"/>
  <c r="BE87" i="7"/>
  <c r="BG87" i="7"/>
  <c r="AY88" i="7" s="1"/>
  <c r="BM247" i="7"/>
  <c r="BP86" i="8"/>
  <c r="Z245" i="9"/>
  <c r="AM245" i="8"/>
  <c r="BB85" i="9"/>
  <c r="BG85" i="9"/>
  <c r="AY86" i="9" s="1"/>
  <c r="BE85" i="9"/>
  <c r="AZ245" i="9"/>
  <c r="BM246" i="8"/>
  <c r="Z247" i="8"/>
  <c r="AZ247" i="7"/>
  <c r="Z249" i="7"/>
  <c r="BU85" i="8"/>
  <c r="AB85" i="9"/>
  <c r="AE85" i="9"/>
  <c r="AG85" i="9"/>
  <c r="Y86" i="9" s="1"/>
  <c r="BO85" i="9"/>
  <c r="BT85" i="9"/>
  <c r="BL86" i="9" s="1"/>
  <c r="BR85" i="9"/>
  <c r="AD88" i="7"/>
  <c r="AA88" i="7"/>
  <c r="AF88" i="7"/>
  <c r="BC86" i="8"/>
  <c r="AM247" i="7"/>
  <c r="BM245" i="9"/>
  <c r="AO85" i="9"/>
  <c r="AT85" i="9"/>
  <c r="AL86" i="9" s="1"/>
  <c r="AR85" i="9"/>
  <c r="Q86" i="8"/>
  <c r="N86" i="8"/>
  <c r="S86" i="8"/>
  <c r="O86" i="9"/>
  <c r="R86" i="9"/>
  <c r="T86" i="9"/>
  <c r="L87" i="9" s="1"/>
  <c r="AZ246" i="8"/>
  <c r="BM247" i="8" l="1"/>
  <c r="BQ86" i="8"/>
  <c r="BN86" i="8"/>
  <c r="BS86" i="8"/>
  <c r="U87" i="7"/>
  <c r="CH87" i="7"/>
  <c r="CC86" i="9"/>
  <c r="CH85" i="9"/>
  <c r="AZ247" i="8"/>
  <c r="P87" i="9"/>
  <c r="AP86" i="8"/>
  <c r="U86" i="9"/>
  <c r="AU85" i="9"/>
  <c r="BH85" i="9"/>
  <c r="AU85" i="8"/>
  <c r="BD86" i="8"/>
  <c r="BA86" i="8"/>
  <c r="BF86" i="8"/>
  <c r="BM248" i="7"/>
  <c r="BU85" i="9"/>
  <c r="BC88" i="7"/>
  <c r="BZ246" i="9"/>
  <c r="AP86" i="9"/>
  <c r="BP86" i="9"/>
  <c r="BH87" i="7"/>
  <c r="BZ248" i="7"/>
  <c r="P88" i="7"/>
  <c r="AB88" i="7"/>
  <c r="AG88" i="7"/>
  <c r="Y89" i="7" s="1"/>
  <c r="AE88" i="7"/>
  <c r="AZ246" i="9"/>
  <c r="Z250" i="7"/>
  <c r="BC86" i="9"/>
  <c r="AM246" i="8"/>
  <c r="BP88" i="7"/>
  <c r="BM246" i="9"/>
  <c r="AC86" i="9"/>
  <c r="AZ248" i="7"/>
  <c r="AM246" i="9"/>
  <c r="AB86" i="8"/>
  <c r="AE86" i="8"/>
  <c r="AG86" i="8"/>
  <c r="Y87" i="8" s="1"/>
  <c r="BU87" i="7"/>
  <c r="CD86" i="8"/>
  <c r="CA86" i="8"/>
  <c r="CF86" i="8"/>
  <c r="CC88" i="7"/>
  <c r="O86" i="8"/>
  <c r="R86" i="8"/>
  <c r="T86" i="8"/>
  <c r="L87" i="8" s="1"/>
  <c r="AM248" i="7"/>
  <c r="Z246" i="9"/>
  <c r="AP88" i="7"/>
  <c r="AH85" i="9"/>
  <c r="Z248" i="8"/>
  <c r="AU87" i="7"/>
  <c r="BZ247" i="8"/>
  <c r="Z247" i="9" l="1"/>
  <c r="BM247" i="9"/>
  <c r="AZ247" i="9"/>
  <c r="AH88" i="7"/>
  <c r="BM249" i="7"/>
  <c r="AC89" i="7"/>
  <c r="AC87" i="8"/>
  <c r="BQ88" i="7"/>
  <c r="BN88" i="7"/>
  <c r="BS88" i="7"/>
  <c r="BZ248" i="8"/>
  <c r="AH86" i="8"/>
  <c r="AQ86" i="8"/>
  <c r="AN86" i="8"/>
  <c r="AS86" i="8"/>
  <c r="Q88" i="7"/>
  <c r="N88" i="7"/>
  <c r="S88" i="7"/>
  <c r="U86" i="8"/>
  <c r="AM247" i="9"/>
  <c r="AM247" i="8"/>
  <c r="BB86" i="8"/>
  <c r="BE86" i="8"/>
  <c r="BG86" i="8"/>
  <c r="AY87" i="8" s="1"/>
  <c r="Q87" i="9"/>
  <c r="N87" i="9"/>
  <c r="S87" i="9"/>
  <c r="AM249" i="7"/>
  <c r="AQ86" i="9"/>
  <c r="AN86" i="9"/>
  <c r="AS86" i="9"/>
  <c r="BO86" i="8"/>
  <c r="BR86" i="8"/>
  <c r="BT86" i="8"/>
  <c r="BL87" i="8" s="1"/>
  <c r="P87" i="8"/>
  <c r="CD88" i="7"/>
  <c r="CA88" i="7"/>
  <c r="CF88" i="7"/>
  <c r="AZ249" i="7"/>
  <c r="BZ247" i="9"/>
  <c r="AZ248" i="8"/>
  <c r="Z249" i="8"/>
  <c r="BD86" i="9"/>
  <c r="BA86" i="9"/>
  <c r="BF86" i="9"/>
  <c r="BZ249" i="7"/>
  <c r="AD86" i="9"/>
  <c r="AA86" i="9"/>
  <c r="AF86" i="9"/>
  <c r="BD88" i="7"/>
  <c r="BA88" i="7"/>
  <c r="BF88" i="7"/>
  <c r="Z251" i="7"/>
  <c r="BM248" i="8"/>
  <c r="CB86" i="8"/>
  <c r="CE86" i="8"/>
  <c r="CG86" i="8"/>
  <c r="BY87" i="8" s="1"/>
  <c r="AQ88" i="7"/>
  <c r="AN88" i="7"/>
  <c r="AS88" i="7"/>
  <c r="BQ86" i="9"/>
  <c r="BN86" i="9"/>
  <c r="BS86" i="9"/>
  <c r="CD86" i="9"/>
  <c r="CA86" i="9"/>
  <c r="CF86" i="9"/>
  <c r="O87" i="9" l="1"/>
  <c r="T87" i="9"/>
  <c r="L88" i="9" s="1"/>
  <c r="R87" i="9"/>
  <c r="O88" i="7"/>
  <c r="T88" i="7"/>
  <c r="L89" i="7" s="1"/>
  <c r="R88" i="7"/>
  <c r="CB86" i="9"/>
  <c r="CE86" i="9"/>
  <c r="CG86" i="9"/>
  <c r="BY87" i="9" s="1"/>
  <c r="BM249" i="8"/>
  <c r="AZ250" i="7"/>
  <c r="AO86" i="9"/>
  <c r="AT86" i="9"/>
  <c r="AL87" i="9" s="1"/>
  <c r="AR86" i="9"/>
  <c r="AD89" i="7"/>
  <c r="AA89" i="7"/>
  <c r="AF89" i="7"/>
  <c r="Z252" i="7"/>
  <c r="AM248" i="9"/>
  <c r="Q87" i="8"/>
  <c r="N87" i="8"/>
  <c r="S87" i="8"/>
  <c r="BZ250" i="7"/>
  <c r="AM250" i="7"/>
  <c r="BZ249" i="8"/>
  <c r="BM250" i="7"/>
  <c r="BO86" i="9"/>
  <c r="BR86" i="9"/>
  <c r="BT86" i="9"/>
  <c r="BL87" i="9" s="1"/>
  <c r="CB88" i="7"/>
  <c r="CG88" i="7"/>
  <c r="BY89" i="7" s="1"/>
  <c r="CE88" i="7"/>
  <c r="BB86" i="9"/>
  <c r="BE86" i="9"/>
  <c r="BG86" i="9"/>
  <c r="AY87" i="9" s="1"/>
  <c r="AZ248" i="9"/>
  <c r="BP87" i="8"/>
  <c r="AO88" i="7"/>
  <c r="AT88" i="7"/>
  <c r="AL89" i="7" s="1"/>
  <c r="AR88" i="7"/>
  <c r="BB88" i="7"/>
  <c r="BE88" i="7"/>
  <c r="BG88" i="7"/>
  <c r="AY89" i="7" s="1"/>
  <c r="BH86" i="8"/>
  <c r="AO86" i="8"/>
  <c r="AR86" i="8"/>
  <c r="AT86" i="8"/>
  <c r="AL87" i="8" s="1"/>
  <c r="AD87" i="8"/>
  <c r="AA87" i="8"/>
  <c r="AF87" i="8"/>
  <c r="BM248" i="9"/>
  <c r="Z250" i="8"/>
  <c r="Z248" i="9"/>
  <c r="BO88" i="7"/>
  <c r="BT88" i="7"/>
  <c r="BL89" i="7" s="1"/>
  <c r="BR88" i="7"/>
  <c r="CC87" i="8"/>
  <c r="AZ249" i="8"/>
  <c r="BU86" i="8"/>
  <c r="BC87" i="8"/>
  <c r="CH86" i="8"/>
  <c r="AB86" i="9"/>
  <c r="AG86" i="9"/>
  <c r="Y87" i="9" s="1"/>
  <c r="AE86" i="9"/>
  <c r="BZ248" i="9"/>
  <c r="AM248" i="8"/>
  <c r="AU86" i="8" l="1"/>
  <c r="AP89" i="7"/>
  <c r="BH86" i="9"/>
  <c r="BM251" i="7"/>
  <c r="BM250" i="8"/>
  <c r="AM249" i="8"/>
  <c r="Z251" i="8"/>
  <c r="BZ250" i="8"/>
  <c r="Z253" i="7"/>
  <c r="CC87" i="9"/>
  <c r="AM251" i="7"/>
  <c r="CH86" i="9"/>
  <c r="AH86" i="9"/>
  <c r="CC89" i="7"/>
  <c r="AB89" i="7"/>
  <c r="AG89" i="7"/>
  <c r="Y90" i="7" s="1"/>
  <c r="AE89" i="7"/>
  <c r="U88" i="7"/>
  <c r="BD87" i="8"/>
  <c r="BA87" i="8"/>
  <c r="BF87" i="8"/>
  <c r="BQ87" i="8"/>
  <c r="BN87" i="8"/>
  <c r="BS87" i="8"/>
  <c r="AZ250" i="8"/>
  <c r="P89" i="7"/>
  <c r="AM249" i="9"/>
  <c r="AZ249" i="9"/>
  <c r="CH88" i="7"/>
  <c r="AC87" i="9"/>
  <c r="BC89" i="7"/>
  <c r="BZ251" i="7"/>
  <c r="AU86" i="9"/>
  <c r="BH88" i="7"/>
  <c r="BP87" i="9"/>
  <c r="AP87" i="9"/>
  <c r="U87" i="9"/>
  <c r="BZ249" i="9"/>
  <c r="CD87" i="8"/>
  <c r="CA87" i="8"/>
  <c r="CF87" i="8"/>
  <c r="BU86" i="9"/>
  <c r="P88" i="9"/>
  <c r="BM249" i="9"/>
  <c r="BU88" i="7"/>
  <c r="BP89" i="7"/>
  <c r="AB87" i="8"/>
  <c r="AE87" i="8"/>
  <c r="AG87" i="8"/>
  <c r="Y88" i="8" s="1"/>
  <c r="Z249" i="9"/>
  <c r="AP87" i="8"/>
  <c r="AU88" i="7"/>
  <c r="BC87" i="9"/>
  <c r="O87" i="8"/>
  <c r="R87" i="8"/>
  <c r="T87" i="8"/>
  <c r="L88" i="8" s="1"/>
  <c r="AZ251" i="7"/>
  <c r="AQ87" i="9" l="1"/>
  <c r="AN87" i="9"/>
  <c r="AS87" i="9"/>
  <c r="AM250" i="8"/>
  <c r="AH89" i="7"/>
  <c r="Z250" i="9"/>
  <c r="AD87" i="9"/>
  <c r="AA87" i="9"/>
  <c r="AF87" i="9"/>
  <c r="AC90" i="7"/>
  <c r="CD87" i="9"/>
  <c r="CA87" i="9"/>
  <c r="CF87" i="9"/>
  <c r="AC88" i="8"/>
  <c r="BQ87" i="9"/>
  <c r="BN87" i="9"/>
  <c r="BS87" i="9"/>
  <c r="AZ251" i="8"/>
  <c r="CD89" i="7"/>
  <c r="CA89" i="7"/>
  <c r="CF89" i="7"/>
  <c r="BM251" i="8"/>
  <c r="P88" i="8"/>
  <c r="AH87" i="8"/>
  <c r="Z254" i="7"/>
  <c r="BM252" i="7"/>
  <c r="U87" i="8"/>
  <c r="BO87" i="8"/>
  <c r="BT87" i="8"/>
  <c r="BL88" i="8" s="1"/>
  <c r="BR87" i="8"/>
  <c r="CB87" i="8"/>
  <c r="CE87" i="8"/>
  <c r="CG87" i="8"/>
  <c r="BY88" i="8" s="1"/>
  <c r="AZ250" i="9"/>
  <c r="BZ251" i="8"/>
  <c r="Q88" i="9"/>
  <c r="N88" i="9"/>
  <c r="S88" i="9"/>
  <c r="BQ89" i="7"/>
  <c r="BN89" i="7"/>
  <c r="BS89" i="7"/>
  <c r="BB87" i="8"/>
  <c r="BE87" i="8"/>
  <c r="BG87" i="8"/>
  <c r="AY88" i="8" s="1"/>
  <c r="AQ89" i="7"/>
  <c r="AN89" i="7"/>
  <c r="AS89" i="7"/>
  <c r="BZ250" i="9"/>
  <c r="AM252" i="7"/>
  <c r="AZ252" i="7"/>
  <c r="BD87" i="9"/>
  <c r="BA87" i="9"/>
  <c r="BF87" i="9"/>
  <c r="AM250" i="9"/>
  <c r="BZ252" i="7"/>
  <c r="Q89" i="7"/>
  <c r="N89" i="7"/>
  <c r="S89" i="7"/>
  <c r="AQ87" i="8"/>
  <c r="AN87" i="8"/>
  <c r="AS87" i="8"/>
  <c r="BM250" i="9"/>
  <c r="BD89" i="7"/>
  <c r="BA89" i="7"/>
  <c r="BF89" i="7"/>
  <c r="Z252" i="8"/>
  <c r="BO87" i="9" l="1"/>
  <c r="BT87" i="9"/>
  <c r="BL88" i="9" s="1"/>
  <c r="BR87" i="9"/>
  <c r="Z251" i="9"/>
  <c r="BM251" i="9"/>
  <c r="BZ251" i="9"/>
  <c r="CH87" i="8"/>
  <c r="Z253" i="8"/>
  <c r="BZ253" i="7"/>
  <c r="BB89" i="7"/>
  <c r="BG89" i="7"/>
  <c r="AY90" i="7" s="1"/>
  <c r="BE89" i="7"/>
  <c r="AM251" i="9"/>
  <c r="AO89" i="7"/>
  <c r="AR89" i="7"/>
  <c r="AT89" i="7"/>
  <c r="AL90" i="7" s="1"/>
  <c r="BU87" i="8"/>
  <c r="Q88" i="8"/>
  <c r="N88" i="8"/>
  <c r="S88" i="8"/>
  <c r="AD88" i="8"/>
  <c r="AA88" i="8"/>
  <c r="AF88" i="8"/>
  <c r="BP88" i="8"/>
  <c r="CB87" i="9"/>
  <c r="CE87" i="9"/>
  <c r="CG87" i="9"/>
  <c r="BY88" i="9" s="1"/>
  <c r="CB89" i="7"/>
  <c r="CE89" i="7"/>
  <c r="CG89" i="7"/>
  <c r="BY90" i="7" s="1"/>
  <c r="AM251" i="8"/>
  <c r="BB87" i="9"/>
  <c r="BG87" i="9"/>
  <c r="AY88" i="9" s="1"/>
  <c r="BE87" i="9"/>
  <c r="O88" i="9"/>
  <c r="R88" i="9"/>
  <c r="T88" i="9"/>
  <c r="L89" i="9" s="1"/>
  <c r="AZ253" i="7"/>
  <c r="BC88" i="8"/>
  <c r="BH87" i="8"/>
  <c r="BZ252" i="8"/>
  <c r="BM253" i="7"/>
  <c r="AD90" i="7"/>
  <c r="AA90" i="7"/>
  <c r="AF90" i="7"/>
  <c r="AZ251" i="9"/>
  <c r="AZ252" i="8"/>
  <c r="BM252" i="8"/>
  <c r="Z255" i="7"/>
  <c r="AB87" i="9"/>
  <c r="AE87" i="9"/>
  <c r="AG87" i="9"/>
  <c r="Y88" i="9" s="1"/>
  <c r="AO87" i="9"/>
  <c r="AR87" i="9"/>
  <c r="AT87" i="9"/>
  <c r="AL88" i="9" s="1"/>
  <c r="AO87" i="8"/>
  <c r="AR87" i="8"/>
  <c r="AT87" i="8"/>
  <c r="AL88" i="8" s="1"/>
  <c r="AM253" i="7"/>
  <c r="O89" i="7"/>
  <c r="R89" i="7"/>
  <c r="T89" i="7"/>
  <c r="L90" i="7" s="1"/>
  <c r="BO89" i="7"/>
  <c r="BT89" i="7"/>
  <c r="BL90" i="7" s="1"/>
  <c r="BR89" i="7"/>
  <c r="CC88" i="8"/>
  <c r="CH89" i="7" l="1"/>
  <c r="AP88" i="8"/>
  <c r="AB88" i="8"/>
  <c r="AG88" i="8"/>
  <c r="Y89" i="8" s="1"/>
  <c r="AE88" i="8"/>
  <c r="BH89" i="7"/>
  <c r="BZ252" i="9"/>
  <c r="CD88" i="8"/>
  <c r="CA88" i="8"/>
  <c r="CF88" i="8"/>
  <c r="AU87" i="8"/>
  <c r="BZ253" i="8"/>
  <c r="BC90" i="7"/>
  <c r="BM252" i="9"/>
  <c r="Z256" i="7"/>
  <c r="U88" i="9"/>
  <c r="O88" i="8"/>
  <c r="R88" i="8"/>
  <c r="T88" i="8"/>
  <c r="L89" i="8" s="1"/>
  <c r="AP88" i="9"/>
  <c r="BZ254" i="7"/>
  <c r="Z252" i="9"/>
  <c r="P89" i="9"/>
  <c r="BM254" i="7"/>
  <c r="BM253" i="8"/>
  <c r="BH87" i="9"/>
  <c r="BD88" i="8"/>
  <c r="BA88" i="8"/>
  <c r="BF88" i="8"/>
  <c r="AC88" i="9"/>
  <c r="Z254" i="8"/>
  <c r="BQ88" i="8"/>
  <c r="BN88" i="8"/>
  <c r="BS88" i="8"/>
  <c r="BP90" i="7"/>
  <c r="CC88" i="9"/>
  <c r="AZ253" i="8"/>
  <c r="BC88" i="9"/>
  <c r="CH87" i="9"/>
  <c r="AZ252" i="9"/>
  <c r="AM252" i="8"/>
  <c r="AP90" i="7"/>
  <c r="BU87" i="9"/>
  <c r="AM252" i="9"/>
  <c r="BU89" i="7"/>
  <c r="AZ254" i="7"/>
  <c r="AH87" i="9"/>
  <c r="AU89" i="7"/>
  <c r="BP88" i="9"/>
  <c r="AU87" i="9"/>
  <c r="P90" i="7"/>
  <c r="U89" i="7"/>
  <c r="AB90" i="7"/>
  <c r="AG90" i="7"/>
  <c r="Y91" i="7" s="1"/>
  <c r="AE90" i="7"/>
  <c r="AM254" i="7"/>
  <c r="CC90" i="7"/>
  <c r="P89" i="8" l="1"/>
  <c r="BZ253" i="9"/>
  <c r="BQ90" i="7"/>
  <c r="BN90" i="7"/>
  <c r="BS90" i="7"/>
  <c r="BM255" i="7"/>
  <c r="CD90" i="7"/>
  <c r="CA90" i="7"/>
  <c r="CF90" i="7"/>
  <c r="AM253" i="9"/>
  <c r="Z255" i="8"/>
  <c r="Q89" i="9"/>
  <c r="N89" i="9"/>
  <c r="S89" i="9"/>
  <c r="U88" i="8"/>
  <c r="AM253" i="8"/>
  <c r="AZ255" i="7"/>
  <c r="BD88" i="9"/>
  <c r="BA88" i="9"/>
  <c r="BF88" i="9"/>
  <c r="AD88" i="9"/>
  <c r="AA88" i="9"/>
  <c r="AF88" i="9"/>
  <c r="Z253" i="9"/>
  <c r="BZ254" i="8"/>
  <c r="AH88" i="8"/>
  <c r="AZ254" i="8"/>
  <c r="AC89" i="8"/>
  <c r="BD90" i="7"/>
  <c r="BA90" i="7"/>
  <c r="BF90" i="7"/>
  <c r="AM255" i="7"/>
  <c r="BQ88" i="9"/>
  <c r="BN88" i="9"/>
  <c r="BS88" i="9"/>
  <c r="AH90" i="7"/>
  <c r="AQ90" i="7"/>
  <c r="AN90" i="7"/>
  <c r="AS90" i="7"/>
  <c r="CD88" i="9"/>
  <c r="CA88" i="9"/>
  <c r="CF88" i="9"/>
  <c r="BB88" i="8"/>
  <c r="BG88" i="8"/>
  <c r="AY89" i="8" s="1"/>
  <c r="BE88" i="8"/>
  <c r="AC91" i="7"/>
  <c r="Z257" i="7"/>
  <c r="CB88" i="8"/>
  <c r="CG88" i="8"/>
  <c r="BY89" i="8" s="1"/>
  <c r="CE88" i="8"/>
  <c r="AQ88" i="8"/>
  <c r="AN88" i="8"/>
  <c r="AS88" i="8"/>
  <c r="BM253" i="9"/>
  <c r="BZ255" i="7"/>
  <c r="AZ253" i="9"/>
  <c r="Q90" i="7"/>
  <c r="N90" i="7"/>
  <c r="S90" i="7"/>
  <c r="BO88" i="8"/>
  <c r="BT88" i="8"/>
  <c r="BL89" i="8" s="1"/>
  <c r="BR88" i="8"/>
  <c r="BM254" i="8"/>
  <c r="AQ88" i="9"/>
  <c r="AN88" i="9"/>
  <c r="AS88" i="9"/>
  <c r="AM256" i="7" l="1"/>
  <c r="AM254" i="8"/>
  <c r="CB90" i="7"/>
  <c r="CE90" i="7"/>
  <c r="CG90" i="7"/>
  <c r="BY91" i="7" s="1"/>
  <c r="BZ255" i="8"/>
  <c r="Z258" i="7"/>
  <c r="CB88" i="9"/>
  <c r="CG88" i="9"/>
  <c r="BY89" i="9" s="1"/>
  <c r="CE88" i="9"/>
  <c r="Z254" i="9"/>
  <c r="BM255" i="8"/>
  <c r="BM256" i="7"/>
  <c r="CC89" i="8"/>
  <c r="BZ256" i="7"/>
  <c r="B15" i="9"/>
  <c r="BB90" i="7"/>
  <c r="BG90" i="7"/>
  <c r="AY91" i="7" s="1"/>
  <c r="BE90" i="7"/>
  <c r="AO90" i="7"/>
  <c r="AT90" i="7"/>
  <c r="AL91" i="7" s="1"/>
  <c r="AR90" i="7"/>
  <c r="AD89" i="8"/>
  <c r="AA89" i="8"/>
  <c r="AF89" i="8"/>
  <c r="AB88" i="9"/>
  <c r="AG88" i="9"/>
  <c r="Y89" i="9" s="1"/>
  <c r="AE88" i="9"/>
  <c r="O89" i="9"/>
  <c r="R89" i="9"/>
  <c r="T89" i="9"/>
  <c r="L90" i="9" s="1"/>
  <c r="BO90" i="7"/>
  <c r="BT90" i="7"/>
  <c r="BL91" i="7" s="1"/>
  <c r="BR90" i="7"/>
  <c r="BP89" i="8"/>
  <c r="BM254" i="9"/>
  <c r="AD91" i="7"/>
  <c r="AA91" i="7"/>
  <c r="AF91" i="7"/>
  <c r="O90" i="7"/>
  <c r="T90" i="7"/>
  <c r="L91" i="7" s="1"/>
  <c r="R90" i="7"/>
  <c r="AO88" i="8"/>
  <c r="AT88" i="8"/>
  <c r="AL89" i="8" s="1"/>
  <c r="AR88" i="8"/>
  <c r="BB88" i="9"/>
  <c r="BE88" i="9"/>
  <c r="BG88" i="9"/>
  <c r="AY89" i="9" s="1"/>
  <c r="Z256" i="8"/>
  <c r="BZ254" i="9"/>
  <c r="AO88" i="9"/>
  <c r="AR88" i="9"/>
  <c r="AT88" i="9"/>
  <c r="AL89" i="9" s="1"/>
  <c r="BC89" i="8"/>
  <c r="BU88" i="8"/>
  <c r="AZ255" i="8"/>
  <c r="AM254" i="9"/>
  <c r="Q89" i="8"/>
  <c r="N89" i="8"/>
  <c r="S89" i="8"/>
  <c r="AZ254" i="9"/>
  <c r="CH88" i="8"/>
  <c r="BH88" i="8"/>
  <c r="BO88" i="9"/>
  <c r="BR88" i="9"/>
  <c r="BT88" i="9"/>
  <c r="BL89" i="9" s="1"/>
  <c r="AZ256" i="7"/>
  <c r="AC89" i="9" l="1"/>
  <c r="AZ255" i="9"/>
  <c r="P91" i="7"/>
  <c r="BU90" i="7"/>
  <c r="AU90" i="7"/>
  <c r="U90" i="7"/>
  <c r="BP91" i="7"/>
  <c r="AP91" i="7"/>
  <c r="O89" i="8"/>
  <c r="T89" i="8"/>
  <c r="L90" i="8" s="1"/>
  <c r="R89" i="8"/>
  <c r="BQ89" i="8"/>
  <c r="BN89" i="8"/>
  <c r="BS89" i="8"/>
  <c r="Z255" i="9"/>
  <c r="BP89" i="9"/>
  <c r="AM255" i="9"/>
  <c r="BU88" i="9"/>
  <c r="BZ255" i="9"/>
  <c r="CH88" i="9"/>
  <c r="CC91" i="7"/>
  <c r="AZ257" i="7"/>
  <c r="AU88" i="9"/>
  <c r="C17" i="7"/>
  <c r="P90" i="9"/>
  <c r="CC89" i="9"/>
  <c r="CH90" i="7"/>
  <c r="Z257" i="8"/>
  <c r="AB91" i="7"/>
  <c r="AE91" i="7"/>
  <c r="H46" i="10" s="1"/>
  <c r="AG91" i="7"/>
  <c r="Y92" i="7" s="1"/>
  <c r="U89" i="9"/>
  <c r="BZ257" i="7"/>
  <c r="BC89" i="9"/>
  <c r="BH90" i="7"/>
  <c r="AM255" i="8"/>
  <c r="BH88" i="9"/>
  <c r="AH88" i="9"/>
  <c r="BC91" i="7"/>
  <c r="CD89" i="8"/>
  <c r="CA89" i="8"/>
  <c r="CF89" i="8"/>
  <c r="Z259" i="7"/>
  <c r="BM257" i="7"/>
  <c r="AM257" i="7"/>
  <c r="BD89" i="8"/>
  <c r="BA89" i="8"/>
  <c r="BF89" i="8"/>
  <c r="AU88" i="8"/>
  <c r="BM255" i="9"/>
  <c r="BZ256" i="8"/>
  <c r="AP89" i="8"/>
  <c r="C15" i="8"/>
  <c r="AZ256" i="8"/>
  <c r="B15" i="8"/>
  <c r="AP89" i="9"/>
  <c r="AB89" i="8"/>
  <c r="AE89" i="8"/>
  <c r="AG89" i="8"/>
  <c r="Y90" i="8" s="1"/>
  <c r="BM256" i="8"/>
  <c r="AC90" i="8" l="1"/>
  <c r="F15" i="8"/>
  <c r="BO89" i="8"/>
  <c r="BT89" i="8"/>
  <c r="BL90" i="8" s="1"/>
  <c r="BR89" i="8"/>
  <c r="AQ89" i="8"/>
  <c r="AN89" i="8"/>
  <c r="AS89" i="8"/>
  <c r="AM258" i="7"/>
  <c r="BM257" i="8"/>
  <c r="AC92" i="7"/>
  <c r="Q90" i="9"/>
  <c r="N90" i="9"/>
  <c r="S90" i="9"/>
  <c r="AH91" i="7"/>
  <c r="BZ256" i="9"/>
  <c r="U89" i="8"/>
  <c r="AM256" i="8"/>
  <c r="P90" i="8"/>
  <c r="Q91" i="7"/>
  <c r="N91" i="7"/>
  <c r="S91" i="7"/>
  <c r="AQ91" i="7"/>
  <c r="AN91" i="7"/>
  <c r="AS91" i="7"/>
  <c r="BM258" i="7"/>
  <c r="AH89" i="8"/>
  <c r="AQ89" i="9"/>
  <c r="AN89" i="9"/>
  <c r="AS89" i="9"/>
  <c r="AZ256" i="9"/>
  <c r="BZ257" i="8"/>
  <c r="G15" i="8"/>
  <c r="AZ258" i="7"/>
  <c r="BQ91" i="7"/>
  <c r="BN91" i="7"/>
  <c r="BS91" i="7"/>
  <c r="BD89" i="9"/>
  <c r="BA89" i="9"/>
  <c r="BF89" i="9"/>
  <c r="CD89" i="9"/>
  <c r="CA89" i="9"/>
  <c r="CF89" i="9"/>
  <c r="BQ89" i="9"/>
  <c r="BN89" i="9"/>
  <c r="BS89" i="9"/>
  <c r="Z258" i="8"/>
  <c r="AM256" i="9"/>
  <c r="BM256" i="9"/>
  <c r="CB89" i="8"/>
  <c r="CE89" i="8"/>
  <c r="CG89" i="8"/>
  <c r="BY90" i="8" s="1"/>
  <c r="E15" i="8"/>
  <c r="CD91" i="7"/>
  <c r="CA91" i="7"/>
  <c r="CF91" i="7"/>
  <c r="Z256" i="9"/>
  <c r="AD89" i="9"/>
  <c r="AA89" i="9"/>
  <c r="AF89" i="9"/>
  <c r="Z260" i="7"/>
  <c r="AZ257" i="8"/>
  <c r="BB89" i="8"/>
  <c r="BE89" i="8"/>
  <c r="BG89" i="8"/>
  <c r="AY90" i="8" s="1"/>
  <c r="BD91" i="7"/>
  <c r="BA91" i="7"/>
  <c r="BF91" i="7"/>
  <c r="BZ258" i="7"/>
  <c r="O91" i="7" l="1"/>
  <c r="R91" i="7"/>
  <c r="T91" i="7"/>
  <c r="L92" i="7" s="1"/>
  <c r="Z259" i="8"/>
  <c r="BU89" i="8"/>
  <c r="F17" i="7"/>
  <c r="B17" i="7"/>
  <c r="AO89" i="8"/>
  <c r="AR89" i="8"/>
  <c r="AT89" i="8"/>
  <c r="AL90" i="8" s="1"/>
  <c r="BC90" i="8"/>
  <c r="H49" i="10"/>
  <c r="H50" i="10" s="1"/>
  <c r="H55" i="10"/>
  <c r="H53" i="10"/>
  <c r="AZ259" i="7"/>
  <c r="AO89" i="9"/>
  <c r="AR89" i="9"/>
  <c r="AT89" i="9"/>
  <c r="AL90" i="9" s="1"/>
  <c r="Q90" i="8"/>
  <c r="N90" i="8"/>
  <c r="S90" i="8"/>
  <c r="O90" i="9"/>
  <c r="T90" i="9"/>
  <c r="L91" i="9" s="1"/>
  <c r="R90" i="9"/>
  <c r="BP90" i="8"/>
  <c r="D15" i="9"/>
  <c r="AD92" i="7"/>
  <c r="AA92" i="7"/>
  <c r="AF92" i="7"/>
  <c r="AM257" i="8"/>
  <c r="CC90" i="8"/>
  <c r="BH89" i="8"/>
  <c r="G15" i="9"/>
  <c r="CH89" i="8"/>
  <c r="BO91" i="7"/>
  <c r="BT91" i="7"/>
  <c r="BL92" i="7" s="1"/>
  <c r="BR91" i="7"/>
  <c r="F15" i="9"/>
  <c r="AM259" i="7"/>
  <c r="CB91" i="7"/>
  <c r="CG91" i="7"/>
  <c r="BY92" i="7" s="1"/>
  <c r="CE91" i="7"/>
  <c r="BO89" i="9"/>
  <c r="BT89" i="9"/>
  <c r="BL90" i="9" s="1"/>
  <c r="BR89" i="9"/>
  <c r="AZ258" i="8"/>
  <c r="Z261" i="7"/>
  <c r="BM259" i="7"/>
  <c r="BZ257" i="9"/>
  <c r="AD90" i="8"/>
  <c r="AA90" i="8"/>
  <c r="AF90" i="8"/>
  <c r="G17" i="7"/>
  <c r="CB89" i="9"/>
  <c r="CG89" i="9"/>
  <c r="BY90" i="9" s="1"/>
  <c r="CE89" i="9"/>
  <c r="BZ259" i="7"/>
  <c r="C15" i="9"/>
  <c r="BZ258" i="8"/>
  <c r="BM258" i="8"/>
  <c r="AB89" i="9"/>
  <c r="AG89" i="9"/>
  <c r="Y90" i="9" s="1"/>
  <c r="AE89" i="9"/>
  <c r="E15" i="9"/>
  <c r="AZ257" i="9"/>
  <c r="D17" i="7"/>
  <c r="E17" i="7"/>
  <c r="BM257" i="9"/>
  <c r="BB89" i="9"/>
  <c r="BG89" i="9"/>
  <c r="AY90" i="9" s="1"/>
  <c r="BE89" i="9"/>
  <c r="AO91" i="7"/>
  <c r="AT91" i="7"/>
  <c r="AL92" i="7" s="1"/>
  <c r="AR91" i="7"/>
  <c r="BB91" i="7"/>
  <c r="BG91" i="7"/>
  <c r="AY92" i="7" s="1"/>
  <c r="BE91" i="7"/>
  <c r="Z257" i="9"/>
  <c r="AM257" i="9"/>
  <c r="D15" i="8"/>
  <c r="AH89" i="9" l="1"/>
  <c r="BH89" i="9"/>
  <c r="CH89" i="9"/>
  <c r="AZ260" i="7"/>
  <c r="CC90" i="9"/>
  <c r="BQ90" i="8"/>
  <c r="BN90" i="8"/>
  <c r="BS90" i="8"/>
  <c r="AM258" i="9"/>
  <c r="BU91" i="7"/>
  <c r="AC90" i="9"/>
  <c r="BP92" i="7"/>
  <c r="U90" i="9"/>
  <c r="AZ259" i="8"/>
  <c r="Z258" i="9"/>
  <c r="BM258" i="9"/>
  <c r="BU89" i="9"/>
  <c r="P91" i="9"/>
  <c r="Z262" i="7"/>
  <c r="BM259" i="8"/>
  <c r="AB90" i="8"/>
  <c r="AG90" i="8"/>
  <c r="Y91" i="8" s="1"/>
  <c r="AE90" i="8"/>
  <c r="AM258" i="8"/>
  <c r="BD90" i="8"/>
  <c r="BA90" i="8"/>
  <c r="BF90" i="8"/>
  <c r="BC92" i="7"/>
  <c r="BZ259" i="8"/>
  <c r="CH91" i="7"/>
  <c r="O90" i="8"/>
  <c r="R90" i="8"/>
  <c r="T90" i="8"/>
  <c r="L91" i="8" s="1"/>
  <c r="AP90" i="8"/>
  <c r="BC90" i="9"/>
  <c r="BP90" i="9"/>
  <c r="CC92" i="7"/>
  <c r="AU89" i="8"/>
  <c r="Z260" i="8"/>
  <c r="AB92" i="7"/>
  <c r="AE92" i="7"/>
  <c r="AG92" i="7"/>
  <c r="Y93" i="7" s="1"/>
  <c r="AP90" i="9"/>
  <c r="P92" i="7"/>
  <c r="CD90" i="8"/>
  <c r="CA90" i="8"/>
  <c r="CF90" i="8"/>
  <c r="AZ258" i="9"/>
  <c r="BZ260" i="7"/>
  <c r="AM260" i="7"/>
  <c r="AU89" i="9"/>
  <c r="U91" i="7"/>
  <c r="BH91" i="7"/>
  <c r="AU91" i="7"/>
  <c r="BZ258" i="9"/>
  <c r="AP92" i="7"/>
  <c r="BM260" i="7"/>
  <c r="AD90" i="9" l="1"/>
  <c r="AA90" i="9"/>
  <c r="AF90" i="9"/>
  <c r="BM261" i="7"/>
  <c r="CD92" i="7"/>
  <c r="CA92" i="7"/>
  <c r="CF92" i="7"/>
  <c r="AQ90" i="9"/>
  <c r="AN90" i="9"/>
  <c r="AS90" i="9"/>
  <c r="AH90" i="8"/>
  <c r="AM261" i="7"/>
  <c r="BZ260" i="8"/>
  <c r="BM259" i="9"/>
  <c r="AQ92" i="7"/>
  <c r="AN92" i="7"/>
  <c r="AS92" i="7"/>
  <c r="AC93" i="7"/>
  <c r="BQ90" i="9"/>
  <c r="BN90" i="9"/>
  <c r="BS90" i="9"/>
  <c r="AC91" i="8"/>
  <c r="Z259" i="9"/>
  <c r="AZ261" i="7"/>
  <c r="AM259" i="9"/>
  <c r="AZ259" i="9"/>
  <c r="AQ90" i="8"/>
  <c r="AN90" i="8"/>
  <c r="AS90" i="8"/>
  <c r="BM260" i="8"/>
  <c r="AZ260" i="8"/>
  <c r="BZ261" i="7"/>
  <c r="BD90" i="9"/>
  <c r="BA90" i="9"/>
  <c r="BF90" i="9"/>
  <c r="P91" i="8"/>
  <c r="BO90" i="8"/>
  <c r="BR90" i="8"/>
  <c r="BT90" i="8"/>
  <c r="BL91" i="8" s="1"/>
  <c r="Q92" i="7"/>
  <c r="N92" i="7"/>
  <c r="S92" i="7"/>
  <c r="AH92" i="7"/>
  <c r="BD92" i="7"/>
  <c r="BA92" i="7"/>
  <c r="BF92" i="7"/>
  <c r="BZ259" i="9"/>
  <c r="BB90" i="8"/>
  <c r="BG90" i="8"/>
  <c r="AY91" i="8" s="1"/>
  <c r="BE90" i="8"/>
  <c r="CB90" i="8"/>
  <c r="CE90" i="8"/>
  <c r="CG90" i="8"/>
  <c r="BY91" i="8" s="1"/>
  <c r="U90" i="8"/>
  <c r="AM259" i="8"/>
  <c r="Q91" i="9"/>
  <c r="N91" i="9"/>
  <c r="S91" i="9"/>
  <c r="Z261" i="8"/>
  <c r="Z263" i="7"/>
  <c r="BQ92" i="7"/>
  <c r="BN92" i="7"/>
  <c r="BS92" i="7"/>
  <c r="CD90" i="9"/>
  <c r="CA90" i="9"/>
  <c r="CF90" i="9"/>
  <c r="BM260" i="9" l="1"/>
  <c r="AO90" i="9"/>
  <c r="AT90" i="9"/>
  <c r="AL91" i="9" s="1"/>
  <c r="AR90" i="9"/>
  <c r="O91" i="9"/>
  <c r="T91" i="9"/>
  <c r="L92" i="9" s="1"/>
  <c r="R91" i="9"/>
  <c r="AD91" i="8"/>
  <c r="AA91" i="8"/>
  <c r="AF91" i="8"/>
  <c r="AM260" i="8"/>
  <c r="BB92" i="7"/>
  <c r="BE92" i="7"/>
  <c r="BG92" i="7"/>
  <c r="AY93" i="7" s="1"/>
  <c r="AO90" i="8"/>
  <c r="AR90" i="8"/>
  <c r="AT90" i="8"/>
  <c r="AL91" i="8" s="1"/>
  <c r="AM262" i="7"/>
  <c r="BZ261" i="8"/>
  <c r="BO90" i="9"/>
  <c r="BT90" i="9"/>
  <c r="BL91" i="9" s="1"/>
  <c r="BR90" i="9"/>
  <c r="BB90" i="9"/>
  <c r="BE90" i="9"/>
  <c r="BG90" i="9"/>
  <c r="AY91" i="9" s="1"/>
  <c r="AZ260" i="9"/>
  <c r="CB92" i="7"/>
  <c r="CE92" i="7"/>
  <c r="CG92" i="7"/>
  <c r="BY93" i="7" s="1"/>
  <c r="Q91" i="8"/>
  <c r="N91" i="8"/>
  <c r="S91" i="8"/>
  <c r="BO92" i="7"/>
  <c r="BT92" i="7"/>
  <c r="BL93" i="7" s="1"/>
  <c r="BR92" i="7"/>
  <c r="AM260" i="9"/>
  <c r="Z264" i="7"/>
  <c r="O92" i="7"/>
  <c r="T92" i="7"/>
  <c r="L93" i="7" s="1"/>
  <c r="R92" i="7"/>
  <c r="BZ262" i="7"/>
  <c r="BM262" i="7"/>
  <c r="BZ260" i="9"/>
  <c r="CC91" i="8"/>
  <c r="CH90" i="8"/>
  <c r="AD93" i="7"/>
  <c r="AA93" i="7"/>
  <c r="AF93" i="7"/>
  <c r="Z262" i="8"/>
  <c r="AO92" i="7"/>
  <c r="AR92" i="7"/>
  <c r="AT92" i="7"/>
  <c r="AL93" i="7" s="1"/>
  <c r="CB90" i="9"/>
  <c r="CG90" i="9"/>
  <c r="BY91" i="9" s="1"/>
  <c r="CE90" i="9"/>
  <c r="BM261" i="8"/>
  <c r="BH90" i="8"/>
  <c r="AZ262" i="7"/>
  <c r="BC91" i="8"/>
  <c r="BP91" i="8"/>
  <c r="AB90" i="9"/>
  <c r="AE90" i="9"/>
  <c r="AG90" i="9"/>
  <c r="Y91" i="9" s="1"/>
  <c r="BU90" i="8"/>
  <c r="AZ261" i="8"/>
  <c r="Z260" i="9"/>
  <c r="U92" i="7" l="1"/>
  <c r="BC91" i="9"/>
  <c r="P93" i="7"/>
  <c r="O91" i="8"/>
  <c r="R91" i="8"/>
  <c r="T91" i="8"/>
  <c r="L92" i="8" s="1"/>
  <c r="BH90" i="9"/>
  <c r="U91" i="9"/>
  <c r="AM263" i="7"/>
  <c r="AB91" i="8"/>
  <c r="AE91" i="8"/>
  <c r="AG91" i="8"/>
  <c r="Y92" i="8" s="1"/>
  <c r="BD91" i="8"/>
  <c r="BA91" i="8"/>
  <c r="BF91" i="8"/>
  <c r="AP91" i="8"/>
  <c r="P92" i="9"/>
  <c r="Z261" i="9"/>
  <c r="AP93" i="7"/>
  <c r="CD91" i="8"/>
  <c r="CA91" i="8"/>
  <c r="CF91" i="8"/>
  <c r="Z265" i="7"/>
  <c r="AU90" i="8"/>
  <c r="BU90" i="9"/>
  <c r="AU90" i="9"/>
  <c r="BQ91" i="8"/>
  <c r="BN91" i="8"/>
  <c r="BS91" i="8"/>
  <c r="BZ261" i="9"/>
  <c r="CC93" i="7"/>
  <c r="BP91" i="9"/>
  <c r="BC93" i="7"/>
  <c r="AP91" i="9"/>
  <c r="AZ261" i="9"/>
  <c r="CH92" i="7"/>
  <c r="BH92" i="7"/>
  <c r="AZ263" i="7"/>
  <c r="AZ262" i="8"/>
  <c r="Z263" i="8"/>
  <c r="BM262" i="8"/>
  <c r="AM261" i="8"/>
  <c r="AC91" i="9"/>
  <c r="AM261" i="9"/>
  <c r="AH90" i="9"/>
  <c r="CH90" i="9"/>
  <c r="CC91" i="9"/>
  <c r="AB93" i="7"/>
  <c r="AG93" i="7"/>
  <c r="Y94" i="7" s="1"/>
  <c r="AE93" i="7"/>
  <c r="BU92" i="7"/>
  <c r="BZ262" i="8"/>
  <c r="AU92" i="7"/>
  <c r="BM263" i="7"/>
  <c r="BZ263" i="7"/>
  <c r="BP93" i="7"/>
  <c r="BM261" i="9"/>
  <c r="P92" i="8" l="1"/>
  <c r="BM263" i="8"/>
  <c r="BZ262" i="9"/>
  <c r="BB91" i="8"/>
  <c r="BE91" i="8"/>
  <c r="BG91" i="8"/>
  <c r="AY92" i="8" s="1"/>
  <c r="U91" i="8"/>
  <c r="BZ263" i="8"/>
  <c r="Z264" i="8"/>
  <c r="AZ262" i="9"/>
  <c r="CB91" i="8"/>
  <c r="CE91" i="8"/>
  <c r="CG91" i="8"/>
  <c r="BY92" i="8" s="1"/>
  <c r="BO91" i="8"/>
  <c r="BT91" i="8"/>
  <c r="BL92" i="8" s="1"/>
  <c r="BR91" i="8"/>
  <c r="AC92" i="8"/>
  <c r="Q93" i="7"/>
  <c r="N93" i="7"/>
  <c r="S93" i="7"/>
  <c r="BM262" i="9"/>
  <c r="AQ93" i="7"/>
  <c r="AN93" i="7"/>
  <c r="AS93" i="7"/>
  <c r="AH91" i="8"/>
  <c r="AZ263" i="8"/>
  <c r="AQ91" i="9"/>
  <c r="AN91" i="9"/>
  <c r="AS91" i="9"/>
  <c r="AZ264" i="7"/>
  <c r="Z262" i="9"/>
  <c r="AM264" i="7"/>
  <c r="BD91" i="9"/>
  <c r="BA91" i="9"/>
  <c r="BF91" i="9"/>
  <c r="AH93" i="7"/>
  <c r="Q92" i="9"/>
  <c r="N92" i="9"/>
  <c r="S92" i="9"/>
  <c r="BZ264" i="7"/>
  <c r="BQ91" i="9"/>
  <c r="BN91" i="9"/>
  <c r="BS91" i="9"/>
  <c r="AM262" i="9"/>
  <c r="BQ93" i="7"/>
  <c r="BN93" i="7"/>
  <c r="BS93" i="7"/>
  <c r="AD91" i="9"/>
  <c r="AA91" i="9"/>
  <c r="AF91" i="9"/>
  <c r="BD93" i="7"/>
  <c r="BA93" i="7"/>
  <c r="BF93" i="7"/>
  <c r="BM264" i="7"/>
  <c r="AC94" i="7"/>
  <c r="CD93" i="7"/>
  <c r="CA93" i="7"/>
  <c r="CF93" i="7"/>
  <c r="AM262" i="8"/>
  <c r="CD91" i="9"/>
  <c r="CA91" i="9"/>
  <c r="CF91" i="9"/>
  <c r="Z266" i="7"/>
  <c r="AQ91" i="8"/>
  <c r="AN91" i="8"/>
  <c r="AS91" i="8"/>
  <c r="O92" i="9" l="1"/>
  <c r="R92" i="9"/>
  <c r="T92" i="9"/>
  <c r="L93" i="9" s="1"/>
  <c r="AD94" i="7"/>
  <c r="AA94" i="7"/>
  <c r="AF94" i="7"/>
  <c r="AM263" i="9"/>
  <c r="BM263" i="9"/>
  <c r="AO91" i="9"/>
  <c r="AT91" i="9"/>
  <c r="AL92" i="9" s="1"/>
  <c r="AR91" i="9"/>
  <c r="AZ263" i="9"/>
  <c r="O93" i="7"/>
  <c r="R93" i="7"/>
  <c r="T93" i="7"/>
  <c r="L94" i="7" s="1"/>
  <c r="BZ263" i="9"/>
  <c r="Z265" i="8"/>
  <c r="AZ264" i="8"/>
  <c r="CB91" i="9"/>
  <c r="CG91" i="9"/>
  <c r="BY92" i="9" s="1"/>
  <c r="CE91" i="9"/>
  <c r="BB93" i="7"/>
  <c r="BE93" i="7"/>
  <c r="BG93" i="7"/>
  <c r="AY94" i="7" s="1"/>
  <c r="BB91" i="9"/>
  <c r="BE91" i="9"/>
  <c r="BG91" i="9"/>
  <c r="AY92" i="9" s="1"/>
  <c r="AD92" i="8"/>
  <c r="AA92" i="8"/>
  <c r="AF92" i="8"/>
  <c r="BM264" i="8"/>
  <c r="AO91" i="8"/>
  <c r="AT91" i="8"/>
  <c r="AL92" i="8" s="1"/>
  <c r="AR91" i="8"/>
  <c r="BM265" i="7"/>
  <c r="Q92" i="8"/>
  <c r="N92" i="8"/>
  <c r="S92" i="8"/>
  <c r="Z267" i="7"/>
  <c r="BZ265" i="7"/>
  <c r="AM265" i="7"/>
  <c r="BU91" i="8"/>
  <c r="BZ264" i="8"/>
  <c r="BP92" i="8"/>
  <c r="Z263" i="9"/>
  <c r="CB93" i="7"/>
  <c r="CG93" i="7"/>
  <c r="BY94" i="7" s="1"/>
  <c r="CE93" i="7"/>
  <c r="AO93" i="7"/>
  <c r="AR93" i="7"/>
  <c r="AT93" i="7"/>
  <c r="AL94" i="7" s="1"/>
  <c r="CC92" i="8"/>
  <c r="BC92" i="8"/>
  <c r="BO91" i="9"/>
  <c r="BR91" i="9"/>
  <c r="BT91" i="9"/>
  <c r="BL92" i="9" s="1"/>
  <c r="AM263" i="8"/>
  <c r="AB91" i="9"/>
  <c r="AG91" i="9"/>
  <c r="Y92" i="9" s="1"/>
  <c r="AE91" i="9"/>
  <c r="BO93" i="7"/>
  <c r="BR93" i="7"/>
  <c r="BT93" i="7"/>
  <c r="BL94" i="7" s="1"/>
  <c r="AZ265" i="7"/>
  <c r="CH91" i="8"/>
  <c r="BH91" i="8"/>
  <c r="BU93" i="7" l="1"/>
  <c r="BZ265" i="8"/>
  <c r="O92" i="8"/>
  <c r="R92" i="8"/>
  <c r="T92" i="8"/>
  <c r="L93" i="8" s="1"/>
  <c r="Z266" i="8"/>
  <c r="AH91" i="9"/>
  <c r="AC92" i="9"/>
  <c r="BD92" i="8"/>
  <c r="BA92" i="8"/>
  <c r="BF92" i="8"/>
  <c r="BH91" i="9"/>
  <c r="BM264" i="9"/>
  <c r="BM266" i="7"/>
  <c r="BZ264" i="9"/>
  <c r="AM266" i="7"/>
  <c r="AM264" i="8"/>
  <c r="BC94" i="7"/>
  <c r="P94" i="7"/>
  <c r="AM264" i="9"/>
  <c r="BC92" i="9"/>
  <c r="Z264" i="9"/>
  <c r="AZ266" i="7"/>
  <c r="CD92" i="8"/>
  <c r="CA92" i="8"/>
  <c r="CF92" i="8"/>
  <c r="AU91" i="8"/>
  <c r="BH93" i="7"/>
  <c r="U93" i="7"/>
  <c r="AP92" i="8"/>
  <c r="AP94" i="7"/>
  <c r="BZ266" i="7"/>
  <c r="BU91" i="9"/>
  <c r="AU93" i="7"/>
  <c r="CH91" i="9"/>
  <c r="AB94" i="7"/>
  <c r="AE94" i="7"/>
  <c r="AG94" i="7"/>
  <c r="Y95" i="7" s="1"/>
  <c r="CC92" i="9"/>
  <c r="AZ264" i="9"/>
  <c r="Z268" i="7"/>
  <c r="BM265" i="8"/>
  <c r="P93" i="9"/>
  <c r="CH93" i="7"/>
  <c r="AZ265" i="8"/>
  <c r="AU91" i="9"/>
  <c r="U92" i="9"/>
  <c r="BP92" i="9"/>
  <c r="BP94" i="7"/>
  <c r="BQ92" i="8"/>
  <c r="BN92" i="8"/>
  <c r="BS92" i="8"/>
  <c r="CC94" i="7"/>
  <c r="AB92" i="8"/>
  <c r="AG92" i="8"/>
  <c r="Y93" i="8" s="1"/>
  <c r="AE92" i="8"/>
  <c r="AP92" i="9"/>
  <c r="AQ94" i="7" l="1"/>
  <c r="AN94" i="7"/>
  <c r="AS94" i="7"/>
  <c r="AM265" i="9"/>
  <c r="BM267" i="7"/>
  <c r="Z267" i="8"/>
  <c r="Q94" i="7"/>
  <c r="N94" i="7"/>
  <c r="S94" i="7"/>
  <c r="CD92" i="9"/>
  <c r="CA92" i="9"/>
  <c r="CF92" i="9"/>
  <c r="AQ92" i="9"/>
  <c r="AN92" i="9"/>
  <c r="AS92" i="9"/>
  <c r="AH94" i="7"/>
  <c r="BM265" i="9"/>
  <c r="P93" i="8"/>
  <c r="BO92" i="8"/>
  <c r="BT92" i="8"/>
  <c r="BL93" i="8" s="1"/>
  <c r="BR92" i="8"/>
  <c r="AC95" i="7"/>
  <c r="Q93" i="9"/>
  <c r="N93" i="9"/>
  <c r="S93" i="9"/>
  <c r="CB92" i="8"/>
  <c r="CG92" i="8"/>
  <c r="BY93" i="8" s="1"/>
  <c r="CE92" i="8"/>
  <c r="U92" i="8"/>
  <c r="BD94" i="7"/>
  <c r="BA94" i="7"/>
  <c r="BF94" i="7"/>
  <c r="BQ94" i="7"/>
  <c r="BN94" i="7"/>
  <c r="BS94" i="7"/>
  <c r="AC93" i="8"/>
  <c r="AQ92" i="8"/>
  <c r="AN92" i="8"/>
  <c r="AS92" i="8"/>
  <c r="BQ92" i="9"/>
  <c r="BN92" i="9"/>
  <c r="BS92" i="9"/>
  <c r="AZ267" i="7"/>
  <c r="AM265" i="8"/>
  <c r="AH92" i="8"/>
  <c r="BM266" i="8"/>
  <c r="BB92" i="8"/>
  <c r="BG92" i="8"/>
  <c r="AY93" i="8" s="1"/>
  <c r="BE92" i="8"/>
  <c r="BZ266" i="8"/>
  <c r="Z269" i="7"/>
  <c r="Z265" i="9"/>
  <c r="AM267" i="7"/>
  <c r="AD92" i="9"/>
  <c r="AA92" i="9"/>
  <c r="AF92" i="9"/>
  <c r="AZ266" i="8"/>
  <c r="BZ265" i="9"/>
  <c r="CD94" i="7"/>
  <c r="CA94" i="7"/>
  <c r="CF94" i="7"/>
  <c r="AZ265" i="9"/>
  <c r="BZ267" i="7"/>
  <c r="BD92" i="9"/>
  <c r="BA92" i="9"/>
  <c r="BF92" i="9"/>
  <c r="BB92" i="9" l="1"/>
  <c r="BG92" i="9"/>
  <c r="AY93" i="9" s="1"/>
  <c r="BE92" i="9"/>
  <c r="BZ266" i="9"/>
  <c r="Z266" i="9"/>
  <c r="Z268" i="8"/>
  <c r="BO94" i="7"/>
  <c r="BR94" i="7"/>
  <c r="BT94" i="7"/>
  <c r="BL95" i="7" s="1"/>
  <c r="BM268" i="7"/>
  <c r="AD95" i="7"/>
  <c r="AA95" i="7"/>
  <c r="AF95" i="7"/>
  <c r="AM266" i="8"/>
  <c r="AO92" i="9"/>
  <c r="AT92" i="9"/>
  <c r="AL93" i="9" s="1"/>
  <c r="AR92" i="9"/>
  <c r="BH92" i="8"/>
  <c r="BB94" i="7"/>
  <c r="BE94" i="7"/>
  <c r="BG94" i="7"/>
  <c r="AY95" i="7" s="1"/>
  <c r="BU92" i="8"/>
  <c r="AM266" i="9"/>
  <c r="AB92" i="9"/>
  <c r="AE92" i="9"/>
  <c r="AG92" i="9"/>
  <c r="Y93" i="9" s="1"/>
  <c r="BC93" i="8"/>
  <c r="BO92" i="9"/>
  <c r="BR92" i="9"/>
  <c r="BT92" i="9"/>
  <c r="BL93" i="9" s="1"/>
  <c r="BP93" i="8"/>
  <c r="CB92" i="9"/>
  <c r="CE92" i="9"/>
  <c r="CG92" i="9"/>
  <c r="BY93" i="9" s="1"/>
  <c r="Z270" i="7"/>
  <c r="AZ268" i="7"/>
  <c r="BZ267" i="8"/>
  <c r="BZ268" i="7"/>
  <c r="AM268" i="7"/>
  <c r="BM267" i="8"/>
  <c r="AO92" i="8"/>
  <c r="AR92" i="8"/>
  <c r="AT92" i="8"/>
  <c r="AL93" i="8" s="1"/>
  <c r="CH92" i="8"/>
  <c r="Q93" i="8"/>
  <c r="N93" i="8"/>
  <c r="S93" i="8"/>
  <c r="O93" i="9"/>
  <c r="R93" i="9"/>
  <c r="T93" i="9"/>
  <c r="L94" i="9" s="1"/>
  <c r="AZ267" i="8"/>
  <c r="CC93" i="8"/>
  <c r="BM266" i="9"/>
  <c r="O94" i="7"/>
  <c r="R94" i="7"/>
  <c r="T94" i="7"/>
  <c r="L95" i="7" s="1"/>
  <c r="AO94" i="7"/>
  <c r="AR94" i="7"/>
  <c r="AT94" i="7"/>
  <c r="AL95" i="7" s="1"/>
  <c r="AZ266" i="9"/>
  <c r="CB94" i="7"/>
  <c r="CG94" i="7"/>
  <c r="BY95" i="7" s="1"/>
  <c r="CE94" i="7"/>
  <c r="AD93" i="8"/>
  <c r="AA93" i="8"/>
  <c r="AF93" i="8"/>
  <c r="AU92" i="9" l="1"/>
  <c r="BU94" i="7"/>
  <c r="P94" i="9"/>
  <c r="AU94" i="7"/>
  <c r="U93" i="9"/>
  <c r="BZ268" i="8"/>
  <c r="AP93" i="9"/>
  <c r="AP95" i="7"/>
  <c r="BM268" i="8"/>
  <c r="AZ269" i="7"/>
  <c r="AM267" i="9"/>
  <c r="Z269" i="8"/>
  <c r="P95" i="7"/>
  <c r="AM269" i="7"/>
  <c r="BQ93" i="8"/>
  <c r="BN93" i="8"/>
  <c r="BS93" i="8"/>
  <c r="AM267" i="8"/>
  <c r="U94" i="7"/>
  <c r="Z271" i="7"/>
  <c r="BP93" i="9"/>
  <c r="BU92" i="9"/>
  <c r="BC95" i="7"/>
  <c r="BH94" i="7"/>
  <c r="Z267" i="9"/>
  <c r="AB93" i="8"/>
  <c r="AE93" i="8"/>
  <c r="AG93" i="8"/>
  <c r="Y94" i="8" s="1"/>
  <c r="CH94" i="7"/>
  <c r="CC95" i="7"/>
  <c r="O93" i="8"/>
  <c r="R93" i="8"/>
  <c r="T93" i="8"/>
  <c r="L94" i="8" s="1"/>
  <c r="BM267" i="9"/>
  <c r="BZ269" i="7"/>
  <c r="AB95" i="7"/>
  <c r="AG95" i="7"/>
  <c r="Y96" i="7" s="1"/>
  <c r="AE95" i="7"/>
  <c r="CC93" i="9"/>
  <c r="BD93" i="8"/>
  <c r="BA93" i="8"/>
  <c r="BF93" i="8"/>
  <c r="BZ267" i="9"/>
  <c r="CH92" i="9"/>
  <c r="BM269" i="7"/>
  <c r="BH92" i="9"/>
  <c r="AU92" i="8"/>
  <c r="AZ267" i="9"/>
  <c r="CD93" i="8"/>
  <c r="CA93" i="8"/>
  <c r="CF93" i="8"/>
  <c r="AC93" i="9"/>
  <c r="AZ268" i="8"/>
  <c r="AP93" i="8"/>
  <c r="AH92" i="9"/>
  <c r="BC93" i="9"/>
  <c r="BP95" i="7"/>
  <c r="BZ269" i="8" l="1"/>
  <c r="AQ93" i="8"/>
  <c r="AN93" i="8"/>
  <c r="AS93" i="8"/>
  <c r="AZ268" i="9"/>
  <c r="BB93" i="8"/>
  <c r="BE93" i="8"/>
  <c r="BG93" i="8"/>
  <c r="AY94" i="8" s="1"/>
  <c r="P94" i="8"/>
  <c r="BQ95" i="7"/>
  <c r="BN95" i="7"/>
  <c r="BS95" i="7"/>
  <c r="U93" i="8"/>
  <c r="AM268" i="8"/>
  <c r="AM268" i="9"/>
  <c r="CD93" i="9"/>
  <c r="CA93" i="9"/>
  <c r="CF93" i="9"/>
  <c r="AZ269" i="8"/>
  <c r="CD95" i="7"/>
  <c r="CA95" i="7"/>
  <c r="CF95" i="7"/>
  <c r="Z268" i="9"/>
  <c r="AZ270" i="7"/>
  <c r="AD93" i="9"/>
  <c r="AA93" i="9"/>
  <c r="AF93" i="9"/>
  <c r="BD95" i="7"/>
  <c r="BA95" i="7"/>
  <c r="BF95" i="7"/>
  <c r="BO93" i="8"/>
  <c r="BR93" i="8"/>
  <c r="BT93" i="8"/>
  <c r="BL94" i="8" s="1"/>
  <c r="BM270" i="7"/>
  <c r="AH95" i="7"/>
  <c r="BM269" i="8"/>
  <c r="Q94" i="9"/>
  <c r="N94" i="9"/>
  <c r="S94" i="9"/>
  <c r="AC96" i="7"/>
  <c r="AM270" i="7"/>
  <c r="AQ95" i="7"/>
  <c r="AN95" i="7"/>
  <c r="AS95" i="7"/>
  <c r="BD93" i="9"/>
  <c r="BA93" i="9"/>
  <c r="BF93" i="9"/>
  <c r="AC94" i="8"/>
  <c r="AQ93" i="9"/>
  <c r="AN93" i="9"/>
  <c r="AS93" i="9"/>
  <c r="BZ270" i="7"/>
  <c r="Z272" i="7"/>
  <c r="Q95" i="7"/>
  <c r="N95" i="7"/>
  <c r="S95" i="7"/>
  <c r="AH93" i="8"/>
  <c r="BQ93" i="9"/>
  <c r="BN93" i="9"/>
  <c r="BS93" i="9"/>
  <c r="CB93" i="8"/>
  <c r="CE93" i="8"/>
  <c r="CG93" i="8"/>
  <c r="BY94" i="8" s="1"/>
  <c r="BZ268" i="9"/>
  <c r="BM268" i="9"/>
  <c r="Z270" i="8"/>
  <c r="BP94" i="8" l="1"/>
  <c r="AZ271" i="7"/>
  <c r="BC94" i="8"/>
  <c r="BB93" i="9"/>
  <c r="BG93" i="9"/>
  <c r="AY94" i="9" s="1"/>
  <c r="BE93" i="9"/>
  <c r="BU93" i="8"/>
  <c r="BH93" i="8"/>
  <c r="O95" i="7"/>
  <c r="T95" i="7"/>
  <c r="L96" i="7" s="1"/>
  <c r="R95" i="7"/>
  <c r="AM269" i="9"/>
  <c r="BM269" i="9"/>
  <c r="O94" i="9"/>
  <c r="T94" i="9"/>
  <c r="L95" i="9" s="1"/>
  <c r="R94" i="9"/>
  <c r="Z273" i="7"/>
  <c r="Z269" i="9"/>
  <c r="AM269" i="8"/>
  <c r="Z271" i="8"/>
  <c r="AD94" i="8"/>
  <c r="AA94" i="8"/>
  <c r="AF94" i="8"/>
  <c r="AZ269" i="9"/>
  <c r="CB93" i="9"/>
  <c r="CG93" i="9"/>
  <c r="BY94" i="9" s="1"/>
  <c r="CE93" i="9"/>
  <c r="BM270" i="8"/>
  <c r="BB95" i="7"/>
  <c r="BG95" i="7"/>
  <c r="AY96" i="7" s="1"/>
  <c r="BE95" i="7"/>
  <c r="BZ271" i="7"/>
  <c r="BZ269" i="9"/>
  <c r="CB95" i="7"/>
  <c r="CE95" i="7"/>
  <c r="CG95" i="7"/>
  <c r="BY96" i="7" s="1"/>
  <c r="AO93" i="8"/>
  <c r="AR93" i="8"/>
  <c r="AT93" i="8"/>
  <c r="AL94" i="8" s="1"/>
  <c r="CH93" i="8"/>
  <c r="AO95" i="7"/>
  <c r="AT95" i="7"/>
  <c r="AL96" i="7" s="1"/>
  <c r="AR95" i="7"/>
  <c r="AM271" i="7"/>
  <c r="BO93" i="9"/>
  <c r="BT93" i="9"/>
  <c r="BL94" i="9" s="1"/>
  <c r="BR93" i="9"/>
  <c r="AB93" i="9"/>
  <c r="AG93" i="9"/>
  <c r="Y94" i="9" s="1"/>
  <c r="AE93" i="9"/>
  <c r="Q94" i="8"/>
  <c r="N94" i="8"/>
  <c r="S94" i="8"/>
  <c r="CC94" i="8"/>
  <c r="AO93" i="9"/>
  <c r="AR93" i="9"/>
  <c r="AT93" i="9"/>
  <c r="AL94" i="9" s="1"/>
  <c r="BM271" i="7"/>
  <c r="AZ270" i="8"/>
  <c r="BO95" i="7"/>
  <c r="BR95" i="7"/>
  <c r="BT95" i="7"/>
  <c r="BL96" i="7" s="1"/>
  <c r="AD96" i="7"/>
  <c r="AA96" i="7"/>
  <c r="AF96" i="7"/>
  <c r="BZ270" i="8"/>
  <c r="BU95" i="7" l="1"/>
  <c r="P95" i="9"/>
  <c r="Z272" i="8"/>
  <c r="BZ271" i="8"/>
  <c r="BM272" i="7"/>
  <c r="AU95" i="7"/>
  <c r="BM271" i="8"/>
  <c r="BH93" i="9"/>
  <c r="AZ271" i="8"/>
  <c r="AP96" i="7"/>
  <c r="BZ270" i="9"/>
  <c r="CH93" i="9"/>
  <c r="AM270" i="8"/>
  <c r="BM270" i="9"/>
  <c r="BC94" i="9"/>
  <c r="CH95" i="7"/>
  <c r="AH93" i="9"/>
  <c r="CC94" i="9"/>
  <c r="AU93" i="9"/>
  <c r="AC94" i="9"/>
  <c r="AM270" i="9"/>
  <c r="BD94" i="8"/>
  <c r="BA94" i="8"/>
  <c r="BF94" i="8"/>
  <c r="AP94" i="9"/>
  <c r="Z270" i="9"/>
  <c r="U95" i="7"/>
  <c r="AZ272" i="7"/>
  <c r="AB96" i="7"/>
  <c r="AG96" i="7"/>
  <c r="Y97" i="7" s="1"/>
  <c r="AE96" i="7"/>
  <c r="CD94" i="8"/>
  <c r="CA94" i="8"/>
  <c r="CF94" i="8"/>
  <c r="BU93" i="9"/>
  <c r="AP94" i="8"/>
  <c r="BZ272" i="7"/>
  <c r="P96" i="7"/>
  <c r="BP96" i="7"/>
  <c r="BP94" i="9"/>
  <c r="AU93" i="8"/>
  <c r="AZ270" i="9"/>
  <c r="Z274" i="7"/>
  <c r="BH95" i="7"/>
  <c r="BQ94" i="8"/>
  <c r="BN94" i="8"/>
  <c r="BS94" i="8"/>
  <c r="O94" i="8"/>
  <c r="R94" i="8"/>
  <c r="T94" i="8"/>
  <c r="L95" i="8" s="1"/>
  <c r="AM272" i="7"/>
  <c r="CC96" i="7"/>
  <c r="BC96" i="7"/>
  <c r="AB94" i="8"/>
  <c r="AG94" i="8"/>
  <c r="Y95" i="8" s="1"/>
  <c r="AE94" i="8"/>
  <c r="U94" i="9"/>
  <c r="AC97" i="7" l="1"/>
  <c r="BZ271" i="9"/>
  <c r="U94" i="8"/>
  <c r="AZ273" i="7"/>
  <c r="AQ96" i="7"/>
  <c r="AN96" i="7"/>
  <c r="AS96" i="7"/>
  <c r="BM273" i="7"/>
  <c r="BZ273" i="7"/>
  <c r="AM271" i="9"/>
  <c r="BZ272" i="8"/>
  <c r="Z273" i="8"/>
  <c r="AC95" i="8"/>
  <c r="BQ94" i="9"/>
  <c r="BN94" i="9"/>
  <c r="BS94" i="9"/>
  <c r="BD94" i="9"/>
  <c r="BA94" i="9"/>
  <c r="BF94" i="9"/>
  <c r="AZ272" i="8"/>
  <c r="P95" i="8"/>
  <c r="AH94" i="8"/>
  <c r="AQ94" i="8"/>
  <c r="AN94" i="8"/>
  <c r="AS94" i="8"/>
  <c r="AD94" i="9"/>
  <c r="AA94" i="9"/>
  <c r="AF94" i="9"/>
  <c r="BO94" i="8"/>
  <c r="BT94" i="8"/>
  <c r="BL95" i="8" s="1"/>
  <c r="BR94" i="8"/>
  <c r="Q95" i="9"/>
  <c r="N95" i="9"/>
  <c r="S95" i="9"/>
  <c r="AZ271" i="9"/>
  <c r="BQ96" i="7"/>
  <c r="BN96" i="7"/>
  <c r="BS96" i="7"/>
  <c r="Z271" i="9"/>
  <c r="BM271" i="9"/>
  <c r="CD94" i="9"/>
  <c r="CA94" i="9"/>
  <c r="CF94" i="9"/>
  <c r="AM271" i="8"/>
  <c r="BM272" i="8"/>
  <c r="BB94" i="8"/>
  <c r="BE94" i="8"/>
  <c r="BG94" i="8"/>
  <c r="AY95" i="8" s="1"/>
  <c r="AQ94" i="9"/>
  <c r="AN94" i="9"/>
  <c r="AS94" i="9"/>
  <c r="Z275" i="7"/>
  <c r="Q96" i="7"/>
  <c r="N96" i="7"/>
  <c r="S96" i="7"/>
  <c r="BD96" i="7"/>
  <c r="BA96" i="7"/>
  <c r="BF96" i="7"/>
  <c r="CD96" i="7"/>
  <c r="CA96" i="7"/>
  <c r="CF96" i="7"/>
  <c r="CB94" i="8"/>
  <c r="CG94" i="8"/>
  <c r="BY95" i="8" s="1"/>
  <c r="CE94" i="8"/>
  <c r="AM273" i="7"/>
  <c r="AH96" i="7"/>
  <c r="BM272" i="9" l="1"/>
  <c r="BU94" i="8"/>
  <c r="Q95" i="8"/>
  <c r="N95" i="8"/>
  <c r="S95" i="8"/>
  <c r="Z274" i="8"/>
  <c r="AM272" i="8"/>
  <c r="BH94" i="8"/>
  <c r="BB96" i="7"/>
  <c r="BE96" i="7"/>
  <c r="BG96" i="7"/>
  <c r="AY97" i="7" s="1"/>
  <c r="BP95" i="8"/>
  <c r="AZ274" i="7"/>
  <c r="AZ273" i="8"/>
  <c r="BM273" i="8"/>
  <c r="Z272" i="9"/>
  <c r="BZ273" i="8"/>
  <c r="CC95" i="8"/>
  <c r="AB94" i="9"/>
  <c r="AE94" i="9"/>
  <c r="AG94" i="9"/>
  <c r="Y95" i="9" s="1"/>
  <c r="AM274" i="7"/>
  <c r="O96" i="7"/>
  <c r="T96" i="7"/>
  <c r="L97" i="7" s="1"/>
  <c r="R96" i="7"/>
  <c r="CH94" i="8"/>
  <c r="BO96" i="7"/>
  <c r="BR96" i="7"/>
  <c r="BT96" i="7"/>
  <c r="BL97" i="7" s="1"/>
  <c r="BB94" i="9"/>
  <c r="BE94" i="9"/>
  <c r="BG94" i="9"/>
  <c r="AY95" i="9" s="1"/>
  <c r="AM272" i="9"/>
  <c r="BZ272" i="9"/>
  <c r="Z276" i="7"/>
  <c r="AO94" i="8"/>
  <c r="AT94" i="8"/>
  <c r="AL95" i="8" s="1"/>
  <c r="AR94" i="8"/>
  <c r="BZ274" i="7"/>
  <c r="BO94" i="9"/>
  <c r="BT94" i="9"/>
  <c r="BL95" i="9" s="1"/>
  <c r="BR94" i="9"/>
  <c r="AZ272" i="9"/>
  <c r="CB96" i="7"/>
  <c r="CG96" i="7"/>
  <c r="BY97" i="7" s="1"/>
  <c r="CE96" i="7"/>
  <c r="AO94" i="9"/>
  <c r="AT94" i="9"/>
  <c r="AL95" i="9" s="1"/>
  <c r="AR94" i="9"/>
  <c r="BM274" i="7"/>
  <c r="CB94" i="9"/>
  <c r="CE94" i="9"/>
  <c r="CG94" i="9"/>
  <c r="BY95" i="9" s="1"/>
  <c r="O95" i="9"/>
  <c r="T95" i="9"/>
  <c r="L96" i="9" s="1"/>
  <c r="R95" i="9"/>
  <c r="AD95" i="8"/>
  <c r="AA95" i="8"/>
  <c r="AF95" i="8"/>
  <c r="BC95" i="8"/>
  <c r="AO96" i="7"/>
  <c r="AR96" i="7"/>
  <c r="AT96" i="7"/>
  <c r="AL97" i="7" s="1"/>
  <c r="AD97" i="7"/>
  <c r="AA97" i="7"/>
  <c r="AF97" i="7"/>
  <c r="AM273" i="9" l="1"/>
  <c r="AZ275" i="7"/>
  <c r="AM273" i="8"/>
  <c r="BC95" i="9"/>
  <c r="U96" i="7"/>
  <c r="CD95" i="8"/>
  <c r="CA95" i="8"/>
  <c r="CF95" i="8"/>
  <c r="Z275" i="8"/>
  <c r="AB97" i="7"/>
  <c r="AG97" i="7"/>
  <c r="Y98" i="7" s="1"/>
  <c r="AE97" i="7"/>
  <c r="P96" i="9"/>
  <c r="CC97" i="7"/>
  <c r="BZ275" i="7"/>
  <c r="AP97" i="7"/>
  <c r="BH94" i="9"/>
  <c r="P97" i="7"/>
  <c r="BQ95" i="8"/>
  <c r="BN95" i="8"/>
  <c r="BS95" i="8"/>
  <c r="AU96" i="7"/>
  <c r="BZ274" i="8"/>
  <c r="BC97" i="7"/>
  <c r="AP95" i="9"/>
  <c r="BZ273" i="9"/>
  <c r="U95" i="9"/>
  <c r="CC95" i="9"/>
  <c r="CH94" i="9"/>
  <c r="BH96" i="7"/>
  <c r="O95" i="8"/>
  <c r="R95" i="8"/>
  <c r="T95" i="8"/>
  <c r="L96" i="8" s="1"/>
  <c r="AB95" i="8"/>
  <c r="AG95" i="8"/>
  <c r="Y96" i="8" s="1"/>
  <c r="AE95" i="8"/>
  <c r="BD95" i="8"/>
  <c r="BA95" i="8"/>
  <c r="BF95" i="8"/>
  <c r="CH96" i="7"/>
  <c r="Z273" i="9"/>
  <c r="AP95" i="8"/>
  <c r="BM275" i="7"/>
  <c r="Z277" i="7"/>
  <c r="AU94" i="8"/>
  <c r="BU94" i="9"/>
  <c r="AC95" i="9"/>
  <c r="BM274" i="8"/>
  <c r="AZ273" i="9"/>
  <c r="BP97" i="7"/>
  <c r="BU96" i="7"/>
  <c r="AM275" i="7"/>
  <c r="AU94" i="9"/>
  <c r="BP95" i="9"/>
  <c r="AH94" i="9"/>
  <c r="AZ274" i="8"/>
  <c r="BM273" i="9"/>
  <c r="BZ275" i="8" l="1"/>
  <c r="CB95" i="8"/>
  <c r="CE95" i="8"/>
  <c r="CG95" i="8"/>
  <c r="BY96" i="8" s="1"/>
  <c r="BZ276" i="7"/>
  <c r="BM274" i="9"/>
  <c r="AH95" i="8"/>
  <c r="CD97" i="7"/>
  <c r="CA97" i="7"/>
  <c r="CF97" i="7"/>
  <c r="AQ95" i="8"/>
  <c r="AN95" i="8"/>
  <c r="AS95" i="8"/>
  <c r="AC96" i="8"/>
  <c r="BZ274" i="9"/>
  <c r="BO95" i="8"/>
  <c r="BR95" i="8"/>
  <c r="BT95" i="8"/>
  <c r="BL96" i="8" s="1"/>
  <c r="Q96" i="9"/>
  <c r="N96" i="9"/>
  <c r="S96" i="9"/>
  <c r="BD95" i="9"/>
  <c r="BA95" i="9"/>
  <c r="BF95" i="9"/>
  <c r="U95" i="8"/>
  <c r="AQ95" i="9"/>
  <c r="AN95" i="9"/>
  <c r="AS95" i="9"/>
  <c r="AH97" i="7"/>
  <c r="AM274" i="8"/>
  <c r="Q97" i="7"/>
  <c r="N97" i="7"/>
  <c r="S97" i="7"/>
  <c r="AC98" i="7"/>
  <c r="AZ275" i="8"/>
  <c r="AZ276" i="7"/>
  <c r="BB95" i="8"/>
  <c r="BE95" i="8"/>
  <c r="BG95" i="8"/>
  <c r="AY96" i="8" s="1"/>
  <c r="AM276" i="7"/>
  <c r="Z276" i="8"/>
  <c r="CD95" i="9"/>
  <c r="CA95" i="9"/>
  <c r="CF95" i="9"/>
  <c r="BQ97" i="7"/>
  <c r="BN97" i="7"/>
  <c r="BS97" i="7"/>
  <c r="Z274" i="9"/>
  <c r="BD97" i="7"/>
  <c r="BA97" i="7"/>
  <c r="BF97" i="7"/>
  <c r="AQ97" i="7"/>
  <c r="AN97" i="7"/>
  <c r="AS97" i="7"/>
  <c r="P96" i="8"/>
  <c r="AZ274" i="9"/>
  <c r="Z278" i="7"/>
  <c r="BQ95" i="9"/>
  <c r="BN95" i="9"/>
  <c r="BS95" i="9"/>
  <c r="BM275" i="8"/>
  <c r="AD95" i="9"/>
  <c r="AA95" i="9"/>
  <c r="AF95" i="9"/>
  <c r="BM276" i="7"/>
  <c r="AM274" i="9"/>
  <c r="Z279" i="7" l="1"/>
  <c r="Z275" i="9"/>
  <c r="AZ276" i="8"/>
  <c r="AO95" i="9"/>
  <c r="AR95" i="9"/>
  <c r="AT95" i="9"/>
  <c r="AL96" i="9" s="1"/>
  <c r="BZ275" i="9"/>
  <c r="BM275" i="9"/>
  <c r="AM277" i="7"/>
  <c r="Q96" i="8"/>
  <c r="N96" i="8"/>
  <c r="S96" i="8"/>
  <c r="AD96" i="8"/>
  <c r="AA96" i="8"/>
  <c r="AF96" i="8"/>
  <c r="BZ277" i="7"/>
  <c r="AM275" i="9"/>
  <c r="BU95" i="8"/>
  <c r="BO97" i="7"/>
  <c r="BT97" i="7"/>
  <c r="BL98" i="7" s="1"/>
  <c r="BR97" i="7"/>
  <c r="AB95" i="9"/>
  <c r="AE95" i="9"/>
  <c r="AG95" i="9"/>
  <c r="Y96" i="9" s="1"/>
  <c r="CC96" i="8"/>
  <c r="BM277" i="7"/>
  <c r="AD98" i="7"/>
  <c r="AA98" i="7"/>
  <c r="AF98" i="7"/>
  <c r="AM275" i="8"/>
  <c r="AO95" i="8"/>
  <c r="AR95" i="8"/>
  <c r="AT95" i="8"/>
  <c r="AL96" i="8" s="1"/>
  <c r="CH95" i="8"/>
  <c r="Z277" i="8"/>
  <c r="BC96" i="8"/>
  <c r="BH95" i="8"/>
  <c r="O97" i="7"/>
  <c r="T97" i="7"/>
  <c r="L98" i="7" s="1"/>
  <c r="R97" i="7"/>
  <c r="BM276" i="8"/>
  <c r="O96" i="9"/>
  <c r="T96" i="9"/>
  <c r="L97" i="9" s="1"/>
  <c r="R96" i="9"/>
  <c r="AZ275" i="9"/>
  <c r="BB95" i="9"/>
  <c r="BE95" i="9"/>
  <c r="BG95" i="9"/>
  <c r="AY96" i="9" s="1"/>
  <c r="CB95" i="9"/>
  <c r="CE95" i="9"/>
  <c r="CG95" i="9"/>
  <c r="BY96" i="9" s="1"/>
  <c r="AZ277" i="7"/>
  <c r="AO97" i="7"/>
  <c r="AT97" i="7"/>
  <c r="AL98" i="7" s="1"/>
  <c r="AR97" i="7"/>
  <c r="BO95" i="9"/>
  <c r="BT95" i="9"/>
  <c r="BL96" i="9" s="1"/>
  <c r="BR95" i="9"/>
  <c r="BB97" i="7"/>
  <c r="BE97" i="7"/>
  <c r="BG97" i="7"/>
  <c r="AY98" i="7" s="1"/>
  <c r="BP96" i="8"/>
  <c r="CB97" i="7"/>
  <c r="CE97" i="7"/>
  <c r="CG97" i="7"/>
  <c r="BY98" i="7" s="1"/>
  <c r="BZ276" i="8"/>
  <c r="BP96" i="9" l="1"/>
  <c r="U96" i="9"/>
  <c r="AC96" i="9"/>
  <c r="BM276" i="9"/>
  <c r="BU95" i="9"/>
  <c r="CC96" i="9"/>
  <c r="P97" i="9"/>
  <c r="BD96" i="8"/>
  <c r="BA96" i="8"/>
  <c r="BF96" i="8"/>
  <c r="AM276" i="8"/>
  <c r="AH95" i="9"/>
  <c r="BZ276" i="9"/>
  <c r="AB96" i="8"/>
  <c r="AG96" i="8"/>
  <c r="Y97" i="8" s="1"/>
  <c r="AE96" i="8"/>
  <c r="AP96" i="9"/>
  <c r="BC96" i="9"/>
  <c r="BM277" i="8"/>
  <c r="BU97" i="7"/>
  <c r="AU95" i="9"/>
  <c r="Z278" i="8"/>
  <c r="AB98" i="7"/>
  <c r="AE98" i="7"/>
  <c r="AG98" i="7"/>
  <c r="Y99" i="7" s="1"/>
  <c r="BP98" i="7"/>
  <c r="BH95" i="9"/>
  <c r="AZ277" i="8"/>
  <c r="BZ277" i="8"/>
  <c r="BQ96" i="8"/>
  <c r="BN96" i="8"/>
  <c r="BS96" i="8"/>
  <c r="BM278" i="7"/>
  <c r="O96" i="8"/>
  <c r="T96" i="8"/>
  <c r="L97" i="8" s="1"/>
  <c r="R96" i="8"/>
  <c r="AU97" i="7"/>
  <c r="P98" i="7"/>
  <c r="Z276" i="9"/>
  <c r="CH95" i="9"/>
  <c r="CC98" i="7"/>
  <c r="CH97" i="7"/>
  <c r="U97" i="7"/>
  <c r="BC98" i="7"/>
  <c r="AZ276" i="9"/>
  <c r="BH97" i="7"/>
  <c r="AP98" i="7"/>
  <c r="AM278" i="7"/>
  <c r="AP96" i="8"/>
  <c r="AM276" i="9"/>
  <c r="AU95" i="8"/>
  <c r="CD96" i="8"/>
  <c r="CA96" i="8"/>
  <c r="CF96" i="8"/>
  <c r="Z280" i="7"/>
  <c r="AZ278" i="7"/>
  <c r="BZ278" i="7"/>
  <c r="CD96" i="9" l="1"/>
  <c r="CA96" i="9"/>
  <c r="CF96" i="9"/>
  <c r="BZ279" i="7"/>
  <c r="Z281" i="7"/>
  <c r="AM279" i="7"/>
  <c r="P97" i="8"/>
  <c r="BM279" i="7"/>
  <c r="BQ98" i="7"/>
  <c r="BN98" i="7"/>
  <c r="BS98" i="7"/>
  <c r="BM278" i="8"/>
  <c r="BZ277" i="9"/>
  <c r="AC99" i="7"/>
  <c r="Z277" i="9"/>
  <c r="BO96" i="8"/>
  <c r="BR96" i="8"/>
  <c r="BT96" i="8"/>
  <c r="BL97" i="8" s="1"/>
  <c r="AH98" i="7"/>
  <c r="BD96" i="9"/>
  <c r="BA96" i="9"/>
  <c r="BF96" i="9"/>
  <c r="BM277" i="9"/>
  <c r="AZ277" i="9"/>
  <c r="AZ279" i="7"/>
  <c r="AM277" i="9"/>
  <c r="Z279" i="8"/>
  <c r="AM277" i="8"/>
  <c r="AQ96" i="8"/>
  <c r="AN96" i="8"/>
  <c r="AS96" i="8"/>
  <c r="BD98" i="7"/>
  <c r="BA98" i="7"/>
  <c r="BF98" i="7"/>
  <c r="Q98" i="7"/>
  <c r="N98" i="7"/>
  <c r="S98" i="7"/>
  <c r="BZ278" i="8"/>
  <c r="AD96" i="9"/>
  <c r="AA96" i="9"/>
  <c r="AF96" i="9"/>
  <c r="AQ96" i="9"/>
  <c r="AN96" i="9"/>
  <c r="AS96" i="9"/>
  <c r="AZ278" i="8"/>
  <c r="BB96" i="8"/>
  <c r="BE96" i="8"/>
  <c r="BG96" i="8"/>
  <c r="AY97" i="8" s="1"/>
  <c r="CB96" i="8"/>
  <c r="CG96" i="8"/>
  <c r="BY97" i="8" s="1"/>
  <c r="CE96" i="8"/>
  <c r="U96" i="8"/>
  <c r="AH96" i="8"/>
  <c r="AC97" i="8"/>
  <c r="Q97" i="9"/>
  <c r="N97" i="9"/>
  <c r="S97" i="9"/>
  <c r="AQ98" i="7"/>
  <c r="AN98" i="7"/>
  <c r="AS98" i="7"/>
  <c r="CD98" i="7"/>
  <c r="CA98" i="7"/>
  <c r="CF98" i="7"/>
  <c r="BQ96" i="9"/>
  <c r="BN96" i="9"/>
  <c r="BS96" i="9"/>
  <c r="AM278" i="8" l="1"/>
  <c r="BO96" i="9"/>
  <c r="BT96" i="9"/>
  <c r="BL97" i="9" s="1"/>
  <c r="BR96" i="9"/>
  <c r="BH96" i="8"/>
  <c r="BZ279" i="8"/>
  <c r="BM278" i="9"/>
  <c r="AD99" i="7"/>
  <c r="AA99" i="7"/>
  <c r="AF99" i="7"/>
  <c r="Q97" i="8"/>
  <c r="N97" i="8"/>
  <c r="S97" i="8"/>
  <c r="AD97" i="8"/>
  <c r="AA97" i="8"/>
  <c r="AF97" i="8"/>
  <c r="AZ279" i="8"/>
  <c r="O98" i="7"/>
  <c r="T98" i="7"/>
  <c r="L99" i="7" s="1"/>
  <c r="R98" i="7"/>
  <c r="AM280" i="7"/>
  <c r="CB98" i="7"/>
  <c r="CE98" i="7"/>
  <c r="CG98" i="7"/>
  <c r="BY99" i="7" s="1"/>
  <c r="Z280" i="8"/>
  <c r="BB96" i="9"/>
  <c r="BE96" i="9"/>
  <c r="BG96" i="9"/>
  <c r="AY97" i="9" s="1"/>
  <c r="BZ278" i="9"/>
  <c r="Z282" i="7"/>
  <c r="AO98" i="7"/>
  <c r="AR98" i="7"/>
  <c r="AT98" i="7"/>
  <c r="AL99" i="7" s="1"/>
  <c r="BB98" i="7"/>
  <c r="BG98" i="7"/>
  <c r="AY99" i="7" s="1"/>
  <c r="BE98" i="7"/>
  <c r="AM278" i="9"/>
  <c r="AO96" i="9"/>
  <c r="AT96" i="9"/>
  <c r="AL97" i="9" s="1"/>
  <c r="AR96" i="9"/>
  <c r="BM279" i="8"/>
  <c r="BZ280" i="7"/>
  <c r="O97" i="9"/>
  <c r="T97" i="9"/>
  <c r="L98" i="9" s="1"/>
  <c r="R97" i="9"/>
  <c r="BC97" i="8"/>
  <c r="CH96" i="8"/>
  <c r="AZ280" i="7"/>
  <c r="BP97" i="8"/>
  <c r="CC97" i="8"/>
  <c r="AO96" i="8"/>
  <c r="AT96" i="8"/>
  <c r="AL97" i="8" s="1"/>
  <c r="AR96" i="8"/>
  <c r="BU96" i="8"/>
  <c r="BO98" i="7"/>
  <c r="BR98" i="7"/>
  <c r="BT98" i="7"/>
  <c r="BL99" i="7" s="1"/>
  <c r="AB96" i="9"/>
  <c r="AG96" i="9"/>
  <c r="Y97" i="9" s="1"/>
  <c r="AE96" i="9"/>
  <c r="AZ278" i="9"/>
  <c r="CB96" i="9"/>
  <c r="CE96" i="9"/>
  <c r="CG96" i="9"/>
  <c r="BY97" i="9" s="1"/>
  <c r="Z278" i="9"/>
  <c r="BM280" i="7"/>
  <c r="BM280" i="8" l="1"/>
  <c r="Z283" i="7"/>
  <c r="AU96" i="9"/>
  <c r="AM281" i="7"/>
  <c r="AB97" i="8"/>
  <c r="AE97" i="8"/>
  <c r="AG97" i="8"/>
  <c r="Y98" i="8" s="1"/>
  <c r="BP99" i="7"/>
  <c r="BZ279" i="9"/>
  <c r="BU98" i="7"/>
  <c r="BD97" i="8"/>
  <c r="BA97" i="8"/>
  <c r="BF97" i="8"/>
  <c r="BZ280" i="8"/>
  <c r="AP97" i="9"/>
  <c r="Z279" i="9"/>
  <c r="U98" i="7"/>
  <c r="BM281" i="7"/>
  <c r="U97" i="9"/>
  <c r="AM279" i="9"/>
  <c r="BC97" i="9"/>
  <c r="P99" i="7"/>
  <c r="O97" i="8"/>
  <c r="R97" i="8"/>
  <c r="T97" i="8"/>
  <c r="L98" i="8" s="1"/>
  <c r="CH96" i="9"/>
  <c r="BQ97" i="8"/>
  <c r="BN97" i="8"/>
  <c r="BS97" i="8"/>
  <c r="P98" i="9"/>
  <c r="BH98" i="7"/>
  <c r="BH96" i="9"/>
  <c r="BC99" i="7"/>
  <c r="AZ280" i="8"/>
  <c r="BU96" i="9"/>
  <c r="AP97" i="8"/>
  <c r="Z281" i="8"/>
  <c r="AB99" i="7"/>
  <c r="AE99" i="7"/>
  <c r="AG99" i="7"/>
  <c r="Y100" i="7" s="1"/>
  <c r="BP97" i="9"/>
  <c r="AZ281" i="7"/>
  <c r="AZ279" i="9"/>
  <c r="AP99" i="7"/>
  <c r="AU98" i="7"/>
  <c r="CC99" i="7"/>
  <c r="BM279" i="9"/>
  <c r="AM279" i="8"/>
  <c r="CD97" i="8"/>
  <c r="CA97" i="8"/>
  <c r="CF97" i="8"/>
  <c r="CC97" i="9"/>
  <c r="AU96" i="8"/>
  <c r="BZ281" i="7"/>
  <c r="AH96" i="9"/>
  <c r="AC97" i="9"/>
  <c r="CH98" i="7"/>
  <c r="AH99" i="7" l="1"/>
  <c r="BD99" i="7"/>
  <c r="BA99" i="7"/>
  <c r="BF99" i="7"/>
  <c r="P98" i="8"/>
  <c r="AM282" i="7"/>
  <c r="U97" i="8"/>
  <c r="CB97" i="8"/>
  <c r="CE97" i="8"/>
  <c r="CG97" i="8"/>
  <c r="BY98" i="8" s="1"/>
  <c r="Z282" i="8"/>
  <c r="CD99" i="7"/>
  <c r="CA99" i="7"/>
  <c r="CF99" i="7"/>
  <c r="AZ280" i="9"/>
  <c r="AQ97" i="8"/>
  <c r="AN97" i="8"/>
  <c r="AS97" i="8"/>
  <c r="Q98" i="9"/>
  <c r="N98" i="9"/>
  <c r="S98" i="9"/>
  <c r="BZ280" i="9"/>
  <c r="BB97" i="8"/>
  <c r="BE97" i="8"/>
  <c r="BG97" i="8"/>
  <c r="AY98" i="8" s="1"/>
  <c r="Q99" i="7"/>
  <c r="N99" i="7"/>
  <c r="S99" i="7"/>
  <c r="BD97" i="9"/>
  <c r="BA97" i="9"/>
  <c r="BF97" i="9"/>
  <c r="AZ282" i="7"/>
  <c r="AM280" i="9"/>
  <c r="BQ99" i="7"/>
  <c r="BN99" i="7"/>
  <c r="BS99" i="7"/>
  <c r="Z284" i="7"/>
  <c r="AM280" i="8"/>
  <c r="Z280" i="9"/>
  <c r="AQ97" i="9"/>
  <c r="AN97" i="9"/>
  <c r="AS97" i="9"/>
  <c r="BZ282" i="7"/>
  <c r="BO97" i="8"/>
  <c r="BR97" i="8"/>
  <c r="BT97" i="8"/>
  <c r="BL98" i="8" s="1"/>
  <c r="BZ281" i="8"/>
  <c r="AC98" i="8"/>
  <c r="CD97" i="9"/>
  <c r="CA97" i="9"/>
  <c r="CF97" i="9"/>
  <c r="AC100" i="7"/>
  <c r="BM282" i="7"/>
  <c r="AD97" i="9"/>
  <c r="AA97" i="9"/>
  <c r="AF97" i="9"/>
  <c r="AQ99" i="7"/>
  <c r="AN99" i="7"/>
  <c r="AS99" i="7"/>
  <c r="BM280" i="9"/>
  <c r="BQ97" i="9"/>
  <c r="BN97" i="9"/>
  <c r="BS97" i="9"/>
  <c r="AZ281" i="8"/>
  <c r="AH97" i="8"/>
  <c r="BM281" i="8"/>
  <c r="AO99" i="7" l="1"/>
  <c r="AT99" i="7"/>
  <c r="AL100" i="7" s="1"/>
  <c r="AR99" i="7"/>
  <c r="AD98" i="8"/>
  <c r="AA98" i="8"/>
  <c r="AF98" i="8"/>
  <c r="BC98" i="8"/>
  <c r="AZ281" i="9"/>
  <c r="BM282" i="8"/>
  <c r="AM281" i="9"/>
  <c r="BH97" i="8"/>
  <c r="AB97" i="9"/>
  <c r="AE97" i="9"/>
  <c r="AG97" i="9"/>
  <c r="Y98" i="9" s="1"/>
  <c r="BZ281" i="9"/>
  <c r="AM283" i="7"/>
  <c r="BO97" i="9"/>
  <c r="BT97" i="9"/>
  <c r="BL98" i="9" s="1"/>
  <c r="BR97" i="9"/>
  <c r="AO97" i="9"/>
  <c r="AT97" i="9"/>
  <c r="AL98" i="9" s="1"/>
  <c r="AR97" i="9"/>
  <c r="BZ282" i="8"/>
  <c r="AZ282" i="8"/>
  <c r="Z281" i="9"/>
  <c r="AZ283" i="7"/>
  <c r="CB99" i="7"/>
  <c r="CE99" i="7"/>
  <c r="CG99" i="7"/>
  <c r="BY100" i="7" s="1"/>
  <c r="Q98" i="8"/>
  <c r="N98" i="8"/>
  <c r="S98" i="8"/>
  <c r="BM283" i="7"/>
  <c r="AM281" i="8"/>
  <c r="O98" i="9"/>
  <c r="T98" i="9"/>
  <c r="L99" i="9" s="1"/>
  <c r="R98" i="9"/>
  <c r="Z283" i="8"/>
  <c r="BU97" i="8"/>
  <c r="Z285" i="7"/>
  <c r="BB99" i="7"/>
  <c r="BE99" i="7"/>
  <c r="BG99" i="7"/>
  <c r="AY100" i="7" s="1"/>
  <c r="AO97" i="8"/>
  <c r="AR97" i="8"/>
  <c r="AT97" i="8"/>
  <c r="AL98" i="8" s="1"/>
  <c r="CC98" i="8"/>
  <c r="AD100" i="7"/>
  <c r="AA100" i="7"/>
  <c r="AF100" i="7"/>
  <c r="BP98" i="8"/>
  <c r="BB97" i="9"/>
  <c r="BE97" i="9"/>
  <c r="BG97" i="9"/>
  <c r="AY98" i="9" s="1"/>
  <c r="CB97" i="9"/>
  <c r="CE97" i="9"/>
  <c r="CG97" i="9"/>
  <c r="BY98" i="9" s="1"/>
  <c r="O99" i="7"/>
  <c r="R99" i="7"/>
  <c r="T99" i="7"/>
  <c r="L100" i="7" s="1"/>
  <c r="CH97" i="8"/>
  <c r="BM281" i="9"/>
  <c r="BZ283" i="7"/>
  <c r="BO99" i="7"/>
  <c r="BT99" i="7"/>
  <c r="BL100" i="7" s="1"/>
  <c r="BR99" i="7"/>
  <c r="AH97" i="9" l="1"/>
  <c r="BM283" i="8"/>
  <c r="U99" i="7"/>
  <c r="AC98" i="9"/>
  <c r="AZ284" i="7"/>
  <c r="BP100" i="7"/>
  <c r="AZ282" i="9"/>
  <c r="BM284" i="7"/>
  <c r="Z282" i="9"/>
  <c r="BU97" i="9"/>
  <c r="AM282" i="8"/>
  <c r="BU99" i="7"/>
  <c r="AB100" i="7"/>
  <c r="AE100" i="7"/>
  <c r="AG100" i="7"/>
  <c r="Y101" i="7" s="1"/>
  <c r="BZ284" i="7"/>
  <c r="CH97" i="9"/>
  <c r="CD98" i="8"/>
  <c r="CA98" i="8"/>
  <c r="CF98" i="8"/>
  <c r="BP98" i="9"/>
  <c r="BD98" i="8"/>
  <c r="BA98" i="8"/>
  <c r="BF98" i="8"/>
  <c r="AP98" i="9"/>
  <c r="Z286" i="7"/>
  <c r="AU97" i="8"/>
  <c r="Z284" i="8"/>
  <c r="O98" i="8"/>
  <c r="T98" i="8"/>
  <c r="L99" i="8" s="1"/>
  <c r="R98" i="8"/>
  <c r="BM282" i="9"/>
  <c r="BC98" i="9"/>
  <c r="AZ283" i="8"/>
  <c r="AB98" i="8"/>
  <c r="AG98" i="8"/>
  <c r="Y99" i="8" s="1"/>
  <c r="AE98" i="8"/>
  <c r="U98" i="9"/>
  <c r="CC100" i="7"/>
  <c r="AM284" i="7"/>
  <c r="AU99" i="7"/>
  <c r="CC98" i="9"/>
  <c r="AP98" i="8"/>
  <c r="BH97" i="9"/>
  <c r="BC100" i="7"/>
  <c r="P99" i="9"/>
  <c r="CH99" i="7"/>
  <c r="BH99" i="7"/>
  <c r="BZ283" i="8"/>
  <c r="AM282" i="9"/>
  <c r="AP100" i="7"/>
  <c r="P100" i="7"/>
  <c r="BQ98" i="8"/>
  <c r="BN98" i="8"/>
  <c r="BS98" i="8"/>
  <c r="AU97" i="9"/>
  <c r="BZ282" i="9"/>
  <c r="BQ100" i="7" l="1"/>
  <c r="BN100" i="7"/>
  <c r="BS100" i="7"/>
  <c r="CB98" i="8"/>
  <c r="CE98" i="8"/>
  <c r="CG98" i="8"/>
  <c r="BY99" i="8" s="1"/>
  <c r="AZ285" i="7"/>
  <c r="AM283" i="9"/>
  <c r="AH98" i="8"/>
  <c r="U98" i="8"/>
  <c r="BZ283" i="9"/>
  <c r="BZ284" i="8"/>
  <c r="AQ98" i="8"/>
  <c r="AN98" i="8"/>
  <c r="AS98" i="8"/>
  <c r="AC99" i="8"/>
  <c r="P99" i="8"/>
  <c r="BZ285" i="7"/>
  <c r="AD98" i="9"/>
  <c r="AA98" i="9"/>
  <c r="AF98" i="9"/>
  <c r="BD100" i="7"/>
  <c r="BA100" i="7"/>
  <c r="BF100" i="7"/>
  <c r="AC101" i="7"/>
  <c r="Z283" i="9"/>
  <c r="AZ284" i="8"/>
  <c r="AH100" i="7"/>
  <c r="CD98" i="9"/>
  <c r="CA98" i="9"/>
  <c r="CF98" i="9"/>
  <c r="Z285" i="8"/>
  <c r="BM285" i="7"/>
  <c r="BO98" i="8"/>
  <c r="BT98" i="8"/>
  <c r="BL99" i="8" s="1"/>
  <c r="BR98" i="8"/>
  <c r="BD98" i="9"/>
  <c r="BA98" i="9"/>
  <c r="BF98" i="9"/>
  <c r="BM284" i="8"/>
  <c r="AQ98" i="9"/>
  <c r="AN98" i="9"/>
  <c r="AS98" i="9"/>
  <c r="BB98" i="8"/>
  <c r="BE98" i="8"/>
  <c r="BG98" i="8"/>
  <c r="AY99" i="8" s="1"/>
  <c r="Q99" i="9"/>
  <c r="N99" i="9"/>
  <c r="S99" i="9"/>
  <c r="Q100" i="7"/>
  <c r="N100" i="7"/>
  <c r="S100" i="7"/>
  <c r="Z287" i="7"/>
  <c r="BQ98" i="9"/>
  <c r="BN98" i="9"/>
  <c r="BS98" i="9"/>
  <c r="AM285" i="7"/>
  <c r="AQ100" i="7"/>
  <c r="AN100" i="7"/>
  <c r="AS100" i="7"/>
  <c r="CD100" i="7"/>
  <c r="CA100" i="7"/>
  <c r="CF100" i="7"/>
  <c r="BM283" i="9"/>
  <c r="AM283" i="8"/>
  <c r="AZ283" i="9"/>
  <c r="AO98" i="8" l="1"/>
  <c r="AR98" i="8"/>
  <c r="AT98" i="8"/>
  <c r="AL99" i="8" s="1"/>
  <c r="AZ286" i="7"/>
  <c r="BB98" i="9"/>
  <c r="BG98" i="9"/>
  <c r="AY99" i="9" s="1"/>
  <c r="BE98" i="9"/>
  <c r="AB98" i="9"/>
  <c r="AE98" i="9"/>
  <c r="AG98" i="9"/>
  <c r="Y99" i="9" s="1"/>
  <c r="CC99" i="8"/>
  <c r="BU98" i="8"/>
  <c r="BZ285" i="8"/>
  <c r="CH98" i="8"/>
  <c r="AZ285" i="8"/>
  <c r="BZ286" i="7"/>
  <c r="BZ284" i="9"/>
  <c r="AM284" i="8"/>
  <c r="BO98" i="9"/>
  <c r="BT98" i="9"/>
  <c r="BL99" i="9" s="1"/>
  <c r="BR98" i="9"/>
  <c r="Z288" i="7"/>
  <c r="BH98" i="8"/>
  <c r="BC99" i="8"/>
  <c r="BM286" i="7"/>
  <c r="Z284" i="9"/>
  <c r="AZ284" i="9"/>
  <c r="BO100" i="7"/>
  <c r="BR100" i="7"/>
  <c r="BT100" i="7"/>
  <c r="BL101" i="7" s="1"/>
  <c r="AO98" i="9"/>
  <c r="AR98" i="9"/>
  <c r="AT98" i="9"/>
  <c r="AL99" i="9" s="1"/>
  <c r="Z286" i="8"/>
  <c r="AD101" i="7"/>
  <c r="AA101" i="7"/>
  <c r="AF101" i="7"/>
  <c r="BM284" i="9"/>
  <c r="BP99" i="8"/>
  <c r="CB100" i="7"/>
  <c r="CE100" i="7"/>
  <c r="CG100" i="7"/>
  <c r="BY101" i="7" s="1"/>
  <c r="AD99" i="8"/>
  <c r="AA99" i="8"/>
  <c r="AF99" i="8"/>
  <c r="AM286" i="7"/>
  <c r="CB98" i="9"/>
  <c r="CG98" i="9"/>
  <c r="BY99" i="9" s="1"/>
  <c r="CE98" i="9"/>
  <c r="Q99" i="8"/>
  <c r="N99" i="8"/>
  <c r="S99" i="8"/>
  <c r="O100" i="7"/>
  <c r="T100" i="7"/>
  <c r="L101" i="7" s="1"/>
  <c r="R100" i="7"/>
  <c r="AO100" i="7"/>
  <c r="AR100" i="7"/>
  <c r="AT100" i="7"/>
  <c r="AL101" i="7" s="1"/>
  <c r="O99" i="9"/>
  <c r="T99" i="9"/>
  <c r="L100" i="9" s="1"/>
  <c r="R99" i="9"/>
  <c r="BM285" i="8"/>
  <c r="BB100" i="7"/>
  <c r="BG100" i="7"/>
  <c r="AY101" i="7" s="1"/>
  <c r="BE100" i="7"/>
  <c r="AM284" i="9"/>
  <c r="BP99" i="9" l="1"/>
  <c r="AB99" i="8"/>
  <c r="AG99" i="8"/>
  <c r="Y100" i="8" s="1"/>
  <c r="AE99" i="8"/>
  <c r="Z285" i="9"/>
  <c r="BZ286" i="8"/>
  <c r="O99" i="8"/>
  <c r="T99" i="8"/>
  <c r="L100" i="8" s="1"/>
  <c r="R99" i="8"/>
  <c r="Z287" i="8"/>
  <c r="AM285" i="8"/>
  <c r="BH98" i="9"/>
  <c r="P101" i="7"/>
  <c r="BU98" i="9"/>
  <c r="BM287" i="7"/>
  <c r="BC99" i="9"/>
  <c r="BH100" i="7"/>
  <c r="CC101" i="7"/>
  <c r="CD99" i="8"/>
  <c r="CA99" i="8"/>
  <c r="CF99" i="8"/>
  <c r="AC99" i="9"/>
  <c r="AZ287" i="7"/>
  <c r="AU98" i="9"/>
  <c r="AU100" i="7"/>
  <c r="AH98" i="9"/>
  <c r="BC101" i="7"/>
  <c r="CH100" i="7"/>
  <c r="CC99" i="9"/>
  <c r="BZ285" i="9"/>
  <c r="AP101" i="7"/>
  <c r="BP101" i="7"/>
  <c r="BQ99" i="8"/>
  <c r="BN99" i="8"/>
  <c r="BS99" i="8"/>
  <c r="AP99" i="8"/>
  <c r="AP99" i="9"/>
  <c r="BD99" i="8"/>
  <c r="BA99" i="8"/>
  <c r="BF99" i="8"/>
  <c r="BM286" i="8"/>
  <c r="Z289" i="7"/>
  <c r="AM285" i="9"/>
  <c r="AB101" i="7"/>
  <c r="AG101" i="7"/>
  <c r="Y102" i="7" s="1"/>
  <c r="AE101" i="7"/>
  <c r="CH98" i="9"/>
  <c r="BZ287" i="7"/>
  <c r="AM287" i="7"/>
  <c r="BU100" i="7"/>
  <c r="AZ286" i="8"/>
  <c r="U99" i="9"/>
  <c r="AU98" i="8"/>
  <c r="P100" i="9"/>
  <c r="U100" i="7"/>
  <c r="BM285" i="9"/>
  <c r="AZ285" i="9"/>
  <c r="BZ288" i="7" l="1"/>
  <c r="AQ101" i="7"/>
  <c r="AN101" i="7"/>
  <c r="AS101" i="7"/>
  <c r="CD101" i="7"/>
  <c r="CA101" i="7"/>
  <c r="CF101" i="7"/>
  <c r="BB99" i="8"/>
  <c r="BG99" i="8"/>
  <c r="AY100" i="8" s="1"/>
  <c r="BE99" i="8"/>
  <c r="Q101" i="7"/>
  <c r="N101" i="7"/>
  <c r="S101" i="7"/>
  <c r="BZ287" i="8"/>
  <c r="BM287" i="8"/>
  <c r="BZ286" i="9"/>
  <c r="AH101" i="7"/>
  <c r="AQ99" i="9"/>
  <c r="AN99" i="9"/>
  <c r="AS99" i="9"/>
  <c r="Z286" i="9"/>
  <c r="AZ286" i="9"/>
  <c r="AC102" i="7"/>
  <c r="CD99" i="9"/>
  <c r="CA99" i="9"/>
  <c r="CF99" i="9"/>
  <c r="BQ101" i="7"/>
  <c r="BN101" i="7"/>
  <c r="BS101" i="7"/>
  <c r="AZ288" i="7"/>
  <c r="AM286" i="8"/>
  <c r="AH99" i="8"/>
  <c r="AQ99" i="8"/>
  <c r="AN99" i="8"/>
  <c r="AS99" i="8"/>
  <c r="AC100" i="8"/>
  <c r="AZ287" i="8"/>
  <c r="AM286" i="9"/>
  <c r="AD99" i="9"/>
  <c r="AA99" i="9"/>
  <c r="AF99" i="9"/>
  <c r="Z288" i="8"/>
  <c r="Z290" i="7"/>
  <c r="BO99" i="8"/>
  <c r="BT99" i="8"/>
  <c r="BL100" i="8" s="1"/>
  <c r="BR99" i="8"/>
  <c r="BD99" i="9"/>
  <c r="BA99" i="9"/>
  <c r="BF99" i="9"/>
  <c r="AM288" i="7"/>
  <c r="BD101" i="7"/>
  <c r="BA101" i="7"/>
  <c r="BF101" i="7"/>
  <c r="BM288" i="7"/>
  <c r="U99" i="8"/>
  <c r="BM286" i="9"/>
  <c r="Q100" i="9"/>
  <c r="N100" i="9"/>
  <c r="S100" i="9"/>
  <c r="CB99" i="8"/>
  <c r="CE99" i="8"/>
  <c r="CG99" i="8"/>
  <c r="BY100" i="8" s="1"/>
  <c r="P100" i="8"/>
  <c r="BQ99" i="9"/>
  <c r="BN99" i="9"/>
  <c r="BS99" i="9"/>
  <c r="BH99" i="8" l="1"/>
  <c r="BU99" i="8"/>
  <c r="AM287" i="9"/>
  <c r="BC100" i="8"/>
  <c r="AZ288" i="8"/>
  <c r="AD102" i="7"/>
  <c r="AA102" i="7"/>
  <c r="AF102" i="7"/>
  <c r="BZ287" i="9"/>
  <c r="CB101" i="7"/>
  <c r="CG101" i="7"/>
  <c r="BY102" i="7" s="1"/>
  <c r="CE101" i="7"/>
  <c r="BM288" i="8"/>
  <c r="BO99" i="9"/>
  <c r="BT99" i="9"/>
  <c r="BL100" i="9" s="1"/>
  <c r="BR99" i="9"/>
  <c r="Z289" i="8"/>
  <c r="AO101" i="7"/>
  <c r="AR101" i="7"/>
  <c r="AT101" i="7"/>
  <c r="AL102" i="7" s="1"/>
  <c r="AD100" i="8"/>
  <c r="AA100" i="8"/>
  <c r="AF100" i="8"/>
  <c r="AM289" i="7"/>
  <c r="BZ288" i="8"/>
  <c r="CB99" i="9"/>
  <c r="CG99" i="9"/>
  <c r="BY100" i="9" s="1"/>
  <c r="CE99" i="9"/>
  <c r="CH99" i="8"/>
  <c r="BB101" i="7"/>
  <c r="BG101" i="7"/>
  <c r="AY102" i="7" s="1"/>
  <c r="BE101" i="7"/>
  <c r="AZ287" i="9"/>
  <c r="Q100" i="8"/>
  <c r="N100" i="8"/>
  <c r="S100" i="8"/>
  <c r="BP100" i="8"/>
  <c r="AM287" i="8"/>
  <c r="AZ289" i="7"/>
  <c r="O100" i="9"/>
  <c r="T100" i="9"/>
  <c r="L101" i="9" s="1"/>
  <c r="R100" i="9"/>
  <c r="Z287" i="9"/>
  <c r="AB99" i="9"/>
  <c r="AE99" i="9"/>
  <c r="AG99" i="9"/>
  <c r="Y100" i="9" s="1"/>
  <c r="O101" i="7"/>
  <c r="R101" i="7"/>
  <c r="T101" i="7"/>
  <c r="L102" i="7" s="1"/>
  <c r="BM289" i="7"/>
  <c r="CC100" i="8"/>
  <c r="Z291" i="7"/>
  <c r="BM287" i="9"/>
  <c r="AO99" i="8"/>
  <c r="AT99" i="8"/>
  <c r="AL100" i="8" s="1"/>
  <c r="AR99" i="8"/>
  <c r="BO101" i="7"/>
  <c r="BT101" i="7"/>
  <c r="BL102" i="7" s="1"/>
  <c r="BR101" i="7"/>
  <c r="BB99" i="9"/>
  <c r="BG99" i="9"/>
  <c r="AY100" i="9" s="1"/>
  <c r="BE99" i="9"/>
  <c r="AO99" i="9"/>
  <c r="AT99" i="9"/>
  <c r="AL100" i="9" s="1"/>
  <c r="AR99" i="9"/>
  <c r="BZ289" i="7"/>
  <c r="AZ289" i="8" l="1"/>
  <c r="AU101" i="7"/>
  <c r="AU99" i="8"/>
  <c r="Z292" i="7"/>
  <c r="Z288" i="9"/>
  <c r="O100" i="8"/>
  <c r="T100" i="8"/>
  <c r="L101" i="8" s="1"/>
  <c r="R100" i="8"/>
  <c r="CH99" i="9"/>
  <c r="CH101" i="7"/>
  <c r="BP102" i="7"/>
  <c r="CC100" i="9"/>
  <c r="Z290" i="8"/>
  <c r="CC102" i="7"/>
  <c r="AU99" i="9"/>
  <c r="AP100" i="9"/>
  <c r="U100" i="9"/>
  <c r="BD100" i="8"/>
  <c r="BA100" i="8"/>
  <c r="BF100" i="8"/>
  <c r="BQ100" i="8"/>
  <c r="BN100" i="8"/>
  <c r="BS100" i="8"/>
  <c r="BZ290" i="7"/>
  <c r="CD100" i="8"/>
  <c r="CA100" i="8"/>
  <c r="CF100" i="8"/>
  <c r="P101" i="9"/>
  <c r="BU99" i="9"/>
  <c r="BZ288" i="9"/>
  <c r="BZ289" i="8"/>
  <c r="BP100" i="9"/>
  <c r="AM288" i="9"/>
  <c r="AZ290" i="7"/>
  <c r="AZ288" i="9"/>
  <c r="AM290" i="7"/>
  <c r="BM288" i="9"/>
  <c r="P102" i="7"/>
  <c r="BH101" i="7"/>
  <c r="AB102" i="7"/>
  <c r="AG102" i="7"/>
  <c r="Y103" i="7" s="1"/>
  <c r="AE102" i="7"/>
  <c r="BC102" i="7"/>
  <c r="AH99" i="9"/>
  <c r="AP102" i="7"/>
  <c r="AP100" i="8"/>
  <c r="BH99" i="9"/>
  <c r="BM290" i="7"/>
  <c r="BC100" i="9"/>
  <c r="U101" i="7"/>
  <c r="AM288" i="8"/>
  <c r="AB100" i="8"/>
  <c r="AG100" i="8"/>
  <c r="Y101" i="8" s="1"/>
  <c r="AE100" i="8"/>
  <c r="BM289" i="8"/>
  <c r="BU101" i="7"/>
  <c r="AC100" i="9"/>
  <c r="BZ289" i="9" l="1"/>
  <c r="Z291" i="8"/>
  <c r="AH100" i="8"/>
  <c r="Z289" i="9"/>
  <c r="AZ289" i="9"/>
  <c r="AC101" i="8"/>
  <c r="AC103" i="7"/>
  <c r="BB100" i="8"/>
  <c r="BE100" i="8"/>
  <c r="BG100" i="8"/>
  <c r="AY101" i="8" s="1"/>
  <c r="CD100" i="9"/>
  <c r="CA100" i="9"/>
  <c r="CF100" i="9"/>
  <c r="AQ100" i="8"/>
  <c r="AN100" i="8"/>
  <c r="AS100" i="8"/>
  <c r="AZ291" i="7"/>
  <c r="Q101" i="9"/>
  <c r="N101" i="9"/>
  <c r="S101" i="9"/>
  <c r="Z293" i="7"/>
  <c r="AD100" i="9"/>
  <c r="AA100" i="9"/>
  <c r="AF100" i="9"/>
  <c r="AM289" i="8"/>
  <c r="AQ102" i="7"/>
  <c r="AN102" i="7"/>
  <c r="AS102" i="7"/>
  <c r="BM290" i="8"/>
  <c r="BQ102" i="7"/>
  <c r="BN102" i="7"/>
  <c r="BS102" i="7"/>
  <c r="AH102" i="7"/>
  <c r="AM289" i="9"/>
  <c r="BQ100" i="9"/>
  <c r="BN100" i="9"/>
  <c r="BS100" i="9"/>
  <c r="CB100" i="8"/>
  <c r="CG100" i="8"/>
  <c r="BY101" i="8" s="1"/>
  <c r="CE100" i="8"/>
  <c r="Q102" i="7"/>
  <c r="N102" i="7"/>
  <c r="S102" i="7"/>
  <c r="BM289" i="9"/>
  <c r="BZ291" i="7"/>
  <c r="AQ100" i="9"/>
  <c r="AN100" i="9"/>
  <c r="AS100" i="9"/>
  <c r="BZ290" i="8"/>
  <c r="AZ290" i="8"/>
  <c r="BD100" i="9"/>
  <c r="BA100" i="9"/>
  <c r="BF100" i="9"/>
  <c r="BM291" i="7"/>
  <c r="BD102" i="7"/>
  <c r="BA102" i="7"/>
  <c r="BF102" i="7"/>
  <c r="CD102" i="7"/>
  <c r="CA102" i="7"/>
  <c r="CF102" i="7"/>
  <c r="U100" i="8"/>
  <c r="AM291" i="7"/>
  <c r="BO100" i="8"/>
  <c r="BT100" i="8"/>
  <c r="BL101" i="8" s="1"/>
  <c r="BR100" i="8"/>
  <c r="P101" i="8"/>
  <c r="AB100" i="9" l="1"/>
  <c r="AE100" i="9"/>
  <c r="AG100" i="9"/>
  <c r="Y101" i="9" s="1"/>
  <c r="BU100" i="8"/>
  <c r="AZ290" i="9"/>
  <c r="CH100" i="8"/>
  <c r="BO102" i="7"/>
  <c r="BR102" i="7"/>
  <c r="BT102" i="7"/>
  <c r="BL103" i="7" s="1"/>
  <c r="Z294" i="7"/>
  <c r="BM292" i="7"/>
  <c r="CC101" i="8"/>
  <c r="Z290" i="9"/>
  <c r="AM292" i="7"/>
  <c r="AO100" i="9"/>
  <c r="AR100" i="9"/>
  <c r="AT100" i="9"/>
  <c r="AL101" i="9" s="1"/>
  <c r="B16" i="9"/>
  <c r="CB100" i="9"/>
  <c r="CE100" i="9"/>
  <c r="CG100" i="9"/>
  <c r="BY101" i="9" s="1"/>
  <c r="BM291" i="8"/>
  <c r="O101" i="9"/>
  <c r="R101" i="9"/>
  <c r="T101" i="9"/>
  <c r="L102" i="9" s="1"/>
  <c r="BC101" i="8"/>
  <c r="BO100" i="9"/>
  <c r="BT100" i="9"/>
  <c r="BL101" i="9" s="1"/>
  <c r="BR100" i="9"/>
  <c r="AO102" i="7"/>
  <c r="AT102" i="7"/>
  <c r="AL103" i="7" s="1"/>
  <c r="AR102" i="7"/>
  <c r="AZ292" i="7"/>
  <c r="BH100" i="8"/>
  <c r="BZ292" i="7"/>
  <c r="Z292" i="8"/>
  <c r="O102" i="7"/>
  <c r="T102" i="7"/>
  <c r="L103" i="7" s="1"/>
  <c r="R102" i="7"/>
  <c r="BB100" i="9"/>
  <c r="BG100" i="9"/>
  <c r="AY101" i="9" s="1"/>
  <c r="BE100" i="9"/>
  <c r="AM290" i="9"/>
  <c r="AM290" i="8"/>
  <c r="AD103" i="7"/>
  <c r="AA103" i="7"/>
  <c r="AF103" i="7"/>
  <c r="BB102" i="7"/>
  <c r="BG102" i="7"/>
  <c r="AY103" i="7" s="1"/>
  <c r="BE102" i="7"/>
  <c r="BP101" i="8"/>
  <c r="AZ291" i="8"/>
  <c r="CB102" i="7"/>
  <c r="CG102" i="7"/>
  <c r="BY103" i="7" s="1"/>
  <c r="CE102" i="7"/>
  <c r="BM290" i="9"/>
  <c r="AO100" i="8"/>
  <c r="AR100" i="8"/>
  <c r="AT100" i="8"/>
  <c r="AL101" i="8" s="1"/>
  <c r="BZ290" i="9"/>
  <c r="Q101" i="8"/>
  <c r="N101" i="8"/>
  <c r="S101" i="8"/>
  <c r="BZ291" i="8"/>
  <c r="AD101" i="8"/>
  <c r="AA101" i="8"/>
  <c r="AF101" i="8"/>
  <c r="CD101" i="8" l="1"/>
  <c r="CA101" i="8"/>
  <c r="CF101" i="8"/>
  <c r="AB101" i="8"/>
  <c r="AE101" i="8"/>
  <c r="AG101" i="8"/>
  <c r="Y102" i="8" s="1"/>
  <c r="BQ101" i="8"/>
  <c r="BN101" i="8"/>
  <c r="BS101" i="8"/>
  <c r="BD101" i="8"/>
  <c r="BA101" i="8"/>
  <c r="BF101" i="8"/>
  <c r="AP101" i="9"/>
  <c r="BM293" i="7"/>
  <c r="AM291" i="9"/>
  <c r="P102" i="9"/>
  <c r="AU100" i="9"/>
  <c r="AU100" i="8"/>
  <c r="BC103" i="7"/>
  <c r="U101" i="9"/>
  <c r="Z295" i="7"/>
  <c r="AZ293" i="7"/>
  <c r="AM293" i="7"/>
  <c r="BZ291" i="9"/>
  <c r="AP101" i="8"/>
  <c r="BH102" i="7"/>
  <c r="BH100" i="9"/>
  <c r="BP103" i="7"/>
  <c r="BZ293" i="7"/>
  <c r="C16" i="8"/>
  <c r="AU102" i="7"/>
  <c r="BM291" i="9"/>
  <c r="BM292" i="8"/>
  <c r="O101" i="8"/>
  <c r="T101" i="8"/>
  <c r="L102" i="8" s="1"/>
  <c r="R101" i="8"/>
  <c r="AB103" i="7"/>
  <c r="AG103" i="7"/>
  <c r="Y104" i="7" s="1"/>
  <c r="AE103" i="7"/>
  <c r="I46" i="10" s="1"/>
  <c r="CC101" i="9"/>
  <c r="Z291" i="9"/>
  <c r="BU100" i="9"/>
  <c r="CH100" i="9"/>
  <c r="AC101" i="9"/>
  <c r="BU102" i="7"/>
  <c r="CH102" i="7"/>
  <c r="AP103" i="7"/>
  <c r="AZ292" i="8"/>
  <c r="Z293" i="8"/>
  <c r="BP101" i="9"/>
  <c r="AH100" i="9"/>
  <c r="BC101" i="9"/>
  <c r="BZ292" i="8"/>
  <c r="B16" i="8"/>
  <c r="C18" i="7"/>
  <c r="U102" i="7"/>
  <c r="CC103" i="7"/>
  <c r="P103" i="7"/>
  <c r="AM291" i="8"/>
  <c r="AZ291" i="9"/>
  <c r="AD101" i="9" l="1"/>
  <c r="AA101" i="9"/>
  <c r="AF101" i="9"/>
  <c r="Z294" i="8"/>
  <c r="AZ293" i="8"/>
  <c r="BM293" i="8"/>
  <c r="AZ294" i="7"/>
  <c r="Q102" i="9"/>
  <c r="N102" i="9"/>
  <c r="S102" i="9"/>
  <c r="BD103" i="7"/>
  <c r="BA103" i="7"/>
  <c r="BF103" i="7"/>
  <c r="BQ101" i="9"/>
  <c r="BN101" i="9"/>
  <c r="BS101" i="9"/>
  <c r="AZ292" i="9"/>
  <c r="AM292" i="8"/>
  <c r="AQ103" i="7"/>
  <c r="AN103" i="7"/>
  <c r="AS103" i="7"/>
  <c r="Z292" i="9"/>
  <c r="BM292" i="9"/>
  <c r="F16" i="8"/>
  <c r="Z296" i="7"/>
  <c r="AM292" i="9"/>
  <c r="BO101" i="8"/>
  <c r="BR101" i="8"/>
  <c r="BT101" i="8"/>
  <c r="BL102" i="8" s="1"/>
  <c r="BZ293" i="8"/>
  <c r="AQ101" i="8"/>
  <c r="AN101" i="8"/>
  <c r="AS101" i="8"/>
  <c r="AC102" i="8"/>
  <c r="CD101" i="9"/>
  <c r="CA101" i="9"/>
  <c r="CF101" i="9"/>
  <c r="Q103" i="7"/>
  <c r="N103" i="7"/>
  <c r="S103" i="7"/>
  <c r="BD101" i="9"/>
  <c r="BA101" i="9"/>
  <c r="BF101" i="9"/>
  <c r="CD103" i="7"/>
  <c r="CA103" i="7"/>
  <c r="CF103" i="7"/>
  <c r="AH103" i="7"/>
  <c r="AH101" i="8"/>
  <c r="AC104" i="7"/>
  <c r="BZ292" i="9"/>
  <c r="BM294" i="7"/>
  <c r="U101" i="8"/>
  <c r="AQ101" i="9"/>
  <c r="AN101" i="9"/>
  <c r="AS101" i="9"/>
  <c r="BZ294" i="7"/>
  <c r="P102" i="8"/>
  <c r="G16" i="8"/>
  <c r="BQ103" i="7"/>
  <c r="BN103" i="7"/>
  <c r="BS103" i="7"/>
  <c r="AM294" i="7"/>
  <c r="E16" i="8"/>
  <c r="CB101" i="8"/>
  <c r="CG101" i="8"/>
  <c r="BY102" i="8" s="1"/>
  <c r="CE101" i="8"/>
  <c r="BB101" i="8"/>
  <c r="BE101" i="8"/>
  <c r="BG101" i="8"/>
  <c r="AY102" i="8" s="1"/>
  <c r="Z297" i="7" l="1"/>
  <c r="BZ293" i="9"/>
  <c r="BB101" i="9"/>
  <c r="BE101" i="9"/>
  <c r="BG101" i="9"/>
  <c r="AY102" i="9" s="1"/>
  <c r="AZ295" i="7"/>
  <c r="D16" i="9"/>
  <c r="AD104" i="7"/>
  <c r="AA104" i="7"/>
  <c r="AF104" i="7"/>
  <c r="D16" i="8"/>
  <c r="AZ293" i="9"/>
  <c r="AM295" i="7"/>
  <c r="AO101" i="9"/>
  <c r="AR101" i="9"/>
  <c r="AT101" i="9"/>
  <c r="AL102" i="9" s="1"/>
  <c r="B18" i="7"/>
  <c r="AO101" i="8"/>
  <c r="AR101" i="8"/>
  <c r="AT101" i="8"/>
  <c r="AL102" i="8" s="1"/>
  <c r="F16" i="9"/>
  <c r="O103" i="7"/>
  <c r="T103" i="7"/>
  <c r="L104" i="7" s="1"/>
  <c r="R103" i="7"/>
  <c r="BM293" i="9"/>
  <c r="BO101" i="9"/>
  <c r="BT101" i="9"/>
  <c r="BL102" i="9" s="1"/>
  <c r="BR101" i="9"/>
  <c r="BM294" i="8"/>
  <c r="AZ294" i="8"/>
  <c r="E16" i="9"/>
  <c r="BO103" i="7"/>
  <c r="BR103" i="7"/>
  <c r="BT103" i="7"/>
  <c r="BL104" i="7" s="1"/>
  <c r="G16" i="9"/>
  <c r="BZ294" i="8"/>
  <c r="Z293" i="9"/>
  <c r="E18" i="7"/>
  <c r="BB103" i="7"/>
  <c r="BG103" i="7"/>
  <c r="AY104" i="7" s="1"/>
  <c r="BE103" i="7"/>
  <c r="Z295" i="8"/>
  <c r="CC102" i="8"/>
  <c r="BZ295" i="7"/>
  <c r="F18" i="7"/>
  <c r="CB101" i="9"/>
  <c r="CE101" i="9"/>
  <c r="CG101" i="9"/>
  <c r="BY102" i="9" s="1"/>
  <c r="BP102" i="8"/>
  <c r="BU101" i="8"/>
  <c r="D18" i="7"/>
  <c r="BM295" i="7"/>
  <c r="I49" i="10"/>
  <c r="I50" i="10" s="1"/>
  <c r="I55" i="10"/>
  <c r="I53" i="10"/>
  <c r="G18" i="7"/>
  <c r="AD102" i="8"/>
  <c r="AA102" i="8"/>
  <c r="AF102" i="8"/>
  <c r="AO103" i="7"/>
  <c r="AR103" i="7"/>
  <c r="AT103" i="7"/>
  <c r="AL104" i="7" s="1"/>
  <c r="C16" i="9"/>
  <c r="BC102" i="8"/>
  <c r="BH101" i="8"/>
  <c r="CH101" i="8"/>
  <c r="Q102" i="8"/>
  <c r="N102" i="8"/>
  <c r="S102" i="8"/>
  <c r="CB103" i="7"/>
  <c r="CG103" i="7"/>
  <c r="BY104" i="7" s="1"/>
  <c r="CE103" i="7"/>
  <c r="AB101" i="9"/>
  <c r="AG101" i="9"/>
  <c r="Y102" i="9" s="1"/>
  <c r="AE101" i="9"/>
  <c r="AM293" i="9"/>
  <c r="AM293" i="8"/>
  <c r="O102" i="9"/>
  <c r="R102" i="9"/>
  <c r="T102" i="9"/>
  <c r="L103" i="9" s="1"/>
  <c r="AZ296" i="7" l="1"/>
  <c r="AP104" i="7"/>
  <c r="BM296" i="7"/>
  <c r="P104" i="7"/>
  <c r="AM296" i="7"/>
  <c r="CC104" i="7"/>
  <c r="AM294" i="8"/>
  <c r="AU103" i="7"/>
  <c r="Z294" i="9"/>
  <c r="BC102" i="9"/>
  <c r="O102" i="8"/>
  <c r="R102" i="8"/>
  <c r="T102" i="8"/>
  <c r="L103" i="8" s="1"/>
  <c r="BZ296" i="7"/>
  <c r="AZ295" i="8"/>
  <c r="BH101" i="9"/>
  <c r="AZ294" i="9"/>
  <c r="AM294" i="9"/>
  <c r="AB102" i="8"/>
  <c r="AG102" i="8"/>
  <c r="Y103" i="8" s="1"/>
  <c r="AE102" i="8"/>
  <c r="BZ295" i="8"/>
  <c r="AP102" i="8"/>
  <c r="BZ294" i="9"/>
  <c r="U102" i="9"/>
  <c r="CD102" i="8"/>
  <c r="CA102" i="8"/>
  <c r="CF102" i="8"/>
  <c r="BM295" i="8"/>
  <c r="AU101" i="8"/>
  <c r="Z298" i="7"/>
  <c r="Z296" i="8"/>
  <c r="BU101" i="9"/>
  <c r="CC102" i="9"/>
  <c r="BP102" i="9"/>
  <c r="AB104" i="7"/>
  <c r="AE104" i="7"/>
  <c r="AG104" i="7"/>
  <c r="Y105" i="7" s="1"/>
  <c r="AH101" i="9"/>
  <c r="CH101" i="9"/>
  <c r="BH103" i="7"/>
  <c r="BD102" i="8"/>
  <c r="BA102" i="8"/>
  <c r="BF102" i="8"/>
  <c r="BC104" i="7"/>
  <c r="BP104" i="7"/>
  <c r="BM294" i="9"/>
  <c r="AP102" i="9"/>
  <c r="U103" i="7"/>
  <c r="BQ102" i="8"/>
  <c r="BN102" i="8"/>
  <c r="BS102" i="8"/>
  <c r="AC102" i="9"/>
  <c r="P103" i="9"/>
  <c r="CH103" i="7"/>
  <c r="BU103" i="7"/>
  <c r="AU101" i="9"/>
  <c r="AC105" i="7" l="1"/>
  <c r="BZ295" i="9"/>
  <c r="AZ295" i="9"/>
  <c r="AM297" i="7"/>
  <c r="BD102" i="9"/>
  <c r="BA102" i="9"/>
  <c r="BF102" i="9"/>
  <c r="Z299" i="7"/>
  <c r="AQ102" i="9"/>
  <c r="AN102" i="9"/>
  <c r="AS102" i="9"/>
  <c r="Z295" i="9"/>
  <c r="Q104" i="7"/>
  <c r="N104" i="7"/>
  <c r="S104" i="7"/>
  <c r="BD104" i="7"/>
  <c r="BA104" i="7"/>
  <c r="BF104" i="7"/>
  <c r="CD104" i="7"/>
  <c r="CA104" i="7"/>
  <c r="CF104" i="7"/>
  <c r="AQ102" i="8"/>
  <c r="AN102" i="8"/>
  <c r="AS102" i="8"/>
  <c r="Q103" i="9"/>
  <c r="N103" i="9"/>
  <c r="S103" i="9"/>
  <c r="BQ102" i="9"/>
  <c r="BN102" i="9"/>
  <c r="BS102" i="9"/>
  <c r="BZ296" i="8"/>
  <c r="AZ296" i="8"/>
  <c r="BM297" i="7"/>
  <c r="CD102" i="9"/>
  <c r="CA102" i="9"/>
  <c r="CF102" i="9"/>
  <c r="BM296" i="8"/>
  <c r="AH102" i="8"/>
  <c r="AD102" i="9"/>
  <c r="AA102" i="9"/>
  <c r="AF102" i="9"/>
  <c r="BM295" i="9"/>
  <c r="AC103" i="8"/>
  <c r="BZ297" i="7"/>
  <c r="AQ104" i="7"/>
  <c r="AN104" i="7"/>
  <c r="AS104" i="7"/>
  <c r="BB102" i="8"/>
  <c r="BG102" i="8"/>
  <c r="AY103" i="8" s="1"/>
  <c r="BE102" i="8"/>
  <c r="AH104" i="7"/>
  <c r="BQ104" i="7"/>
  <c r="BN104" i="7"/>
  <c r="BS104" i="7"/>
  <c r="CB102" i="8"/>
  <c r="CE102" i="8"/>
  <c r="CG102" i="8"/>
  <c r="BY103" i="8" s="1"/>
  <c r="P103" i="8"/>
  <c r="U102" i="8"/>
  <c r="AM295" i="8"/>
  <c r="AZ297" i="7"/>
  <c r="BO102" i="8"/>
  <c r="BT102" i="8"/>
  <c r="BL103" i="8" s="1"/>
  <c r="BR102" i="8"/>
  <c r="Z297" i="8"/>
  <c r="AM295" i="9"/>
  <c r="AB102" i="9" l="1"/>
  <c r="AG102" i="9"/>
  <c r="Y103" i="9" s="1"/>
  <c r="AE102" i="9"/>
  <c r="Z296" i="9"/>
  <c r="BM298" i="7"/>
  <c r="AO102" i="8"/>
  <c r="AR102" i="8"/>
  <c r="AT102" i="8"/>
  <c r="AL103" i="8" s="1"/>
  <c r="AZ296" i="9"/>
  <c r="AO102" i="9"/>
  <c r="AT102" i="9"/>
  <c r="AL103" i="9" s="1"/>
  <c r="AR102" i="9"/>
  <c r="BZ296" i="9"/>
  <c r="AM298" i="7"/>
  <c r="CC103" i="8"/>
  <c r="CB104" i="7"/>
  <c r="CE104" i="7"/>
  <c r="CG104" i="7"/>
  <c r="BY105" i="7" s="1"/>
  <c r="BC103" i="8"/>
  <c r="AO104" i="7"/>
  <c r="AT104" i="7"/>
  <c r="AL105" i="7" s="1"/>
  <c r="AR104" i="7"/>
  <c r="AZ297" i="8"/>
  <c r="BP103" i="8"/>
  <c r="CH102" i="8"/>
  <c r="AZ298" i="7"/>
  <c r="BM297" i="8"/>
  <c r="BZ297" i="8"/>
  <c r="Z300" i="7"/>
  <c r="AD105" i="7"/>
  <c r="AA105" i="7"/>
  <c r="AF105" i="7"/>
  <c r="BZ298" i="7"/>
  <c r="BO104" i="7"/>
  <c r="BT104" i="7"/>
  <c r="BL105" i="7" s="1"/>
  <c r="BR104" i="7"/>
  <c r="AD103" i="8"/>
  <c r="AA103" i="8"/>
  <c r="AF103" i="8"/>
  <c r="AM296" i="9"/>
  <c r="Q103" i="8"/>
  <c r="N103" i="8"/>
  <c r="S103" i="8"/>
  <c r="AM296" i="8"/>
  <c r="CB102" i="9"/>
  <c r="CE102" i="9"/>
  <c r="CG102" i="9"/>
  <c r="BY103" i="9" s="1"/>
  <c r="BO102" i="9"/>
  <c r="BR102" i="9"/>
  <c r="BT102" i="9"/>
  <c r="BL103" i="9" s="1"/>
  <c r="BB104" i="7"/>
  <c r="BG104" i="7"/>
  <c r="AY105" i="7" s="1"/>
  <c r="BE104" i="7"/>
  <c r="BU102" i="8"/>
  <c r="BB102" i="9"/>
  <c r="BG102" i="9"/>
  <c r="AY103" i="9" s="1"/>
  <c r="BE102" i="9"/>
  <c r="Z298" i="8"/>
  <c r="BH102" i="8"/>
  <c r="BM296" i="9"/>
  <c r="O103" i="9"/>
  <c r="R103" i="9"/>
  <c r="T103" i="9"/>
  <c r="L104" i="9" s="1"/>
  <c r="O104" i="7"/>
  <c r="R104" i="7"/>
  <c r="T104" i="7"/>
  <c r="L105" i="7" s="1"/>
  <c r="Z299" i="8" l="1"/>
  <c r="BH102" i="9"/>
  <c r="BC103" i="9"/>
  <c r="CH102" i="9"/>
  <c r="AZ298" i="8"/>
  <c r="AM299" i="7"/>
  <c r="AU102" i="8"/>
  <c r="P105" i="7"/>
  <c r="AB103" i="8"/>
  <c r="AG103" i="8"/>
  <c r="Y104" i="8" s="1"/>
  <c r="AE103" i="8"/>
  <c r="AM297" i="8"/>
  <c r="BZ298" i="8"/>
  <c r="AU104" i="7"/>
  <c r="BZ297" i="9"/>
  <c r="AP105" i="7"/>
  <c r="P104" i="9"/>
  <c r="BP105" i="7"/>
  <c r="BM298" i="8"/>
  <c r="AU102" i="9"/>
  <c r="BM299" i="7"/>
  <c r="BU104" i="7"/>
  <c r="U103" i="9"/>
  <c r="BH104" i="7"/>
  <c r="O103" i="8"/>
  <c r="R103" i="8"/>
  <c r="T103" i="8"/>
  <c r="L104" i="8" s="1"/>
  <c r="AP103" i="9"/>
  <c r="Z297" i="9"/>
  <c r="BC105" i="7"/>
  <c r="BZ299" i="7"/>
  <c r="AZ299" i="7"/>
  <c r="BD103" i="8"/>
  <c r="BA103" i="8"/>
  <c r="BF103" i="8"/>
  <c r="CC105" i="7"/>
  <c r="CH104" i="7"/>
  <c r="AH102" i="9"/>
  <c r="BU102" i="9"/>
  <c r="AZ297" i="9"/>
  <c r="AC103" i="9"/>
  <c r="AB105" i="7"/>
  <c r="AE105" i="7"/>
  <c r="AG105" i="7"/>
  <c r="Y106" i="7" s="1"/>
  <c r="BM297" i="9"/>
  <c r="U104" i="7"/>
  <c r="BP103" i="9"/>
  <c r="AM297" i="9"/>
  <c r="CC103" i="9"/>
  <c r="Z301" i="7"/>
  <c r="BQ103" i="8"/>
  <c r="BN103" i="8"/>
  <c r="BS103" i="8"/>
  <c r="CD103" i="8"/>
  <c r="CA103" i="8"/>
  <c r="CF103" i="8"/>
  <c r="AP103" i="8"/>
  <c r="CD103" i="9" l="1"/>
  <c r="CA103" i="9"/>
  <c r="CF103" i="9"/>
  <c r="AC106" i="7"/>
  <c r="AH105" i="7"/>
  <c r="BM299" i="8"/>
  <c r="BZ299" i="8"/>
  <c r="AQ103" i="8"/>
  <c r="AN103" i="8"/>
  <c r="AS103" i="8"/>
  <c r="BD105" i="7"/>
  <c r="BA105" i="7"/>
  <c r="BF105" i="7"/>
  <c r="BQ105" i="7"/>
  <c r="BN105" i="7"/>
  <c r="BS105" i="7"/>
  <c r="AM298" i="8"/>
  <c r="AZ299" i="8"/>
  <c r="CD105" i="7"/>
  <c r="CA105" i="7"/>
  <c r="CF105" i="7"/>
  <c r="AM298" i="9"/>
  <c r="AD103" i="9"/>
  <c r="AA103" i="9"/>
  <c r="AF103" i="9"/>
  <c r="Z298" i="9"/>
  <c r="Q104" i="9"/>
  <c r="N104" i="9"/>
  <c r="S104" i="9"/>
  <c r="AH103" i="8"/>
  <c r="AC104" i="8"/>
  <c r="AZ298" i="9"/>
  <c r="BD103" i="9"/>
  <c r="BA103" i="9"/>
  <c r="BF103" i="9"/>
  <c r="BB103" i="8"/>
  <c r="BG103" i="8"/>
  <c r="AY104" i="8" s="1"/>
  <c r="BE103" i="8"/>
  <c r="U103" i="8"/>
  <c r="BM300" i="7"/>
  <c r="Q105" i="7"/>
  <c r="N105" i="7"/>
  <c r="S105" i="7"/>
  <c r="AQ103" i="9"/>
  <c r="AN103" i="9"/>
  <c r="AS103" i="9"/>
  <c r="AQ105" i="7"/>
  <c r="AN105" i="7"/>
  <c r="AS105" i="7"/>
  <c r="P104" i="8"/>
  <c r="BO103" i="8"/>
  <c r="BT103" i="8"/>
  <c r="BL104" i="8" s="1"/>
  <c r="BR103" i="8"/>
  <c r="BZ298" i="9"/>
  <c r="CB103" i="8"/>
  <c r="CG103" i="8"/>
  <c r="BY104" i="8" s="1"/>
  <c r="CE103" i="8"/>
  <c r="BQ103" i="9"/>
  <c r="BN103" i="9"/>
  <c r="BS103" i="9"/>
  <c r="Z302" i="7"/>
  <c r="BM298" i="9"/>
  <c r="Z300" i="8"/>
  <c r="AZ300" i="7"/>
  <c r="BZ300" i="7"/>
  <c r="AM300" i="7"/>
  <c r="O105" i="7" l="1"/>
  <c r="R105" i="7"/>
  <c r="T105" i="7"/>
  <c r="L106" i="7" s="1"/>
  <c r="AZ299" i="9"/>
  <c r="BO105" i="7"/>
  <c r="BR105" i="7"/>
  <c r="BT105" i="7"/>
  <c r="BL106" i="7" s="1"/>
  <c r="BB105" i="7"/>
  <c r="BE105" i="7"/>
  <c r="BG105" i="7"/>
  <c r="AY106" i="7" s="1"/>
  <c r="Z301" i="8"/>
  <c r="BZ299" i="9"/>
  <c r="CB105" i="7"/>
  <c r="CE105" i="7"/>
  <c r="CG105" i="7"/>
  <c r="BY106" i="7" s="1"/>
  <c r="AB103" i="9"/>
  <c r="AE103" i="9"/>
  <c r="AG103" i="9"/>
  <c r="Y104" i="9" s="1"/>
  <c r="CH103" i="8"/>
  <c r="BO103" i="9"/>
  <c r="BT103" i="9"/>
  <c r="BL104" i="9" s="1"/>
  <c r="BR103" i="9"/>
  <c r="AO105" i="7"/>
  <c r="AR105" i="7"/>
  <c r="AT105" i="7"/>
  <c r="AL106" i="7" s="1"/>
  <c r="AM299" i="9"/>
  <c r="AZ301" i="7"/>
  <c r="BH103" i="8"/>
  <c r="BC104" i="8"/>
  <c r="AO103" i="8"/>
  <c r="AR103" i="8"/>
  <c r="AT103" i="8"/>
  <c r="AL104" i="8" s="1"/>
  <c r="AD106" i="7"/>
  <c r="AA106" i="7"/>
  <c r="AF106" i="7"/>
  <c r="CC104" i="8"/>
  <c r="BP104" i="8"/>
  <c r="AZ300" i="8"/>
  <c r="Z299" i="9"/>
  <c r="AD104" i="8"/>
  <c r="AA104" i="8"/>
  <c r="AF104" i="8"/>
  <c r="BU103" i="8"/>
  <c r="BM299" i="9"/>
  <c r="Z303" i="7"/>
  <c r="Q104" i="8"/>
  <c r="N104" i="8"/>
  <c r="S104" i="8"/>
  <c r="BB103" i="9"/>
  <c r="BE103" i="9"/>
  <c r="BG103" i="9"/>
  <c r="AY104" i="9" s="1"/>
  <c r="AM299" i="8"/>
  <c r="BZ300" i="8"/>
  <c r="CB103" i="9"/>
  <c r="CE103" i="9"/>
  <c r="CG103" i="9"/>
  <c r="BY104" i="9" s="1"/>
  <c r="BM300" i="8"/>
  <c r="BZ301" i="7"/>
  <c r="BM301" i="7"/>
  <c r="AO103" i="9"/>
  <c r="AR103" i="9"/>
  <c r="AT103" i="9"/>
  <c r="AL104" i="9" s="1"/>
  <c r="O104" i="9"/>
  <c r="T104" i="9"/>
  <c r="L105" i="9" s="1"/>
  <c r="R104" i="9"/>
  <c r="AM301" i="7"/>
  <c r="AU103" i="8" l="1"/>
  <c r="CH103" i="9"/>
  <c r="AZ301" i="8"/>
  <c r="BU103" i="9"/>
  <c r="AP104" i="9"/>
  <c r="BM300" i="9"/>
  <c r="BP104" i="9"/>
  <c r="BZ300" i="9"/>
  <c r="BP106" i="7"/>
  <c r="BU105" i="7"/>
  <c r="CC104" i="9"/>
  <c r="AM300" i="8"/>
  <c r="BM302" i="7"/>
  <c r="BQ104" i="8"/>
  <c r="BN104" i="8"/>
  <c r="BS104" i="8"/>
  <c r="P105" i="9"/>
  <c r="BZ301" i="8"/>
  <c r="BD104" i="8"/>
  <c r="BA104" i="8"/>
  <c r="BF104" i="8"/>
  <c r="AZ302" i="7"/>
  <c r="AC104" i="9"/>
  <c r="Z304" i="7"/>
  <c r="Z302" i="8"/>
  <c r="BZ302" i="7"/>
  <c r="BH103" i="9"/>
  <c r="CD104" i="8"/>
  <c r="CA104" i="8"/>
  <c r="CF104" i="8"/>
  <c r="AH103" i="9"/>
  <c r="BC106" i="7"/>
  <c r="AZ300" i="9"/>
  <c r="AB104" i="8"/>
  <c r="AE104" i="8"/>
  <c r="AG104" i="8"/>
  <c r="Y105" i="8" s="1"/>
  <c r="AM300" i="9"/>
  <c r="BH105" i="7"/>
  <c r="AU103" i="9"/>
  <c r="AM302" i="7"/>
  <c r="BC104" i="9"/>
  <c r="AB106" i="7"/>
  <c r="AG106" i="7"/>
  <c r="Y107" i="7" s="1"/>
  <c r="AE106" i="7"/>
  <c r="CC106" i="7"/>
  <c r="P106" i="7"/>
  <c r="U104" i="9"/>
  <c r="BM301" i="8"/>
  <c r="O104" i="8"/>
  <c r="T104" i="8"/>
  <c r="L105" i="8" s="1"/>
  <c r="R104" i="8"/>
  <c r="AP106" i="7"/>
  <c r="CH105" i="7"/>
  <c r="U105" i="7"/>
  <c r="Z300" i="9"/>
  <c r="AP104" i="8"/>
  <c r="AU105" i="7"/>
  <c r="AM303" i="7" l="1"/>
  <c r="BZ303" i="7"/>
  <c r="AM301" i="8"/>
  <c r="BM301" i="9"/>
  <c r="Q106" i="7"/>
  <c r="N106" i="7"/>
  <c r="S106" i="7"/>
  <c r="AZ301" i="9"/>
  <c r="BB104" i="8"/>
  <c r="BE104" i="8"/>
  <c r="BG104" i="8"/>
  <c r="AY105" i="8" s="1"/>
  <c r="CD104" i="9"/>
  <c r="CA104" i="9"/>
  <c r="CF104" i="9"/>
  <c r="AQ104" i="9"/>
  <c r="AN104" i="9"/>
  <c r="AS104" i="9"/>
  <c r="AH106" i="7"/>
  <c r="Z303" i="8"/>
  <c r="BZ302" i="8"/>
  <c r="U104" i="8"/>
  <c r="AC107" i="7"/>
  <c r="Q105" i="9"/>
  <c r="N105" i="9"/>
  <c r="S105" i="9"/>
  <c r="P105" i="8"/>
  <c r="BQ106" i="7"/>
  <c r="BN106" i="7"/>
  <c r="BS106" i="7"/>
  <c r="AQ106" i="7"/>
  <c r="AN106" i="7"/>
  <c r="AS106" i="7"/>
  <c r="Z305" i="7"/>
  <c r="AQ104" i="8"/>
  <c r="AN104" i="8"/>
  <c r="AS104" i="8"/>
  <c r="AZ302" i="8"/>
  <c r="CD106" i="7"/>
  <c r="CA106" i="7"/>
  <c r="CF106" i="7"/>
  <c r="BD106" i="7"/>
  <c r="BA106" i="7"/>
  <c r="BF106" i="7"/>
  <c r="AD104" i="9"/>
  <c r="AA104" i="9"/>
  <c r="AF104" i="9"/>
  <c r="BO104" i="8"/>
  <c r="BT104" i="8"/>
  <c r="BL105" i="8" s="1"/>
  <c r="BR104" i="8"/>
  <c r="AM301" i="9"/>
  <c r="CB104" i="8"/>
  <c r="CG104" i="8"/>
  <c r="BY105" i="8" s="1"/>
  <c r="CE104" i="8"/>
  <c r="Z301" i="9"/>
  <c r="AC105" i="8"/>
  <c r="BZ301" i="9"/>
  <c r="BM302" i="8"/>
  <c r="AH104" i="8"/>
  <c r="AZ303" i="7"/>
  <c r="BD104" i="9"/>
  <c r="BA104" i="9"/>
  <c r="BF104" i="9"/>
  <c r="BM303" i="7"/>
  <c r="BQ104" i="9"/>
  <c r="BN104" i="9"/>
  <c r="BS104" i="9"/>
  <c r="AM302" i="9" l="1"/>
  <c r="Z306" i="7"/>
  <c r="O105" i="9"/>
  <c r="R105" i="9"/>
  <c r="T105" i="9"/>
  <c r="L106" i="9" s="1"/>
  <c r="O106" i="7"/>
  <c r="T106" i="7"/>
  <c r="L107" i="7" s="1"/>
  <c r="R106" i="7"/>
  <c r="AO104" i="9"/>
  <c r="AR104" i="9"/>
  <c r="AT104" i="9"/>
  <c r="AL105" i="9" s="1"/>
  <c r="BM304" i="7"/>
  <c r="BM303" i="8"/>
  <c r="AD107" i="7"/>
  <c r="AA107" i="7"/>
  <c r="AF107" i="7"/>
  <c r="BM302" i="9"/>
  <c r="BZ302" i="9"/>
  <c r="BU104" i="8"/>
  <c r="AO106" i="7"/>
  <c r="AR106" i="7"/>
  <c r="AT106" i="7"/>
  <c r="AL107" i="7" s="1"/>
  <c r="CB104" i="9"/>
  <c r="CE104" i="9"/>
  <c r="CG104" i="9"/>
  <c r="BY105" i="9" s="1"/>
  <c r="AM302" i="8"/>
  <c r="BP105" i="8"/>
  <c r="AZ303" i="8"/>
  <c r="BO106" i="7"/>
  <c r="BT106" i="7"/>
  <c r="BL107" i="7" s="1"/>
  <c r="BR106" i="7"/>
  <c r="BC105" i="8"/>
  <c r="BO104" i="9"/>
  <c r="BT104" i="9"/>
  <c r="BL105" i="9" s="1"/>
  <c r="BR104" i="9"/>
  <c r="AD105" i="8"/>
  <c r="AA105" i="8"/>
  <c r="AF105" i="8"/>
  <c r="Z302" i="9"/>
  <c r="AB104" i="9"/>
  <c r="AG104" i="9"/>
  <c r="Y105" i="9" s="1"/>
  <c r="AE104" i="9"/>
  <c r="BZ303" i="8"/>
  <c r="BH104" i="8"/>
  <c r="BZ304" i="7"/>
  <c r="Z304" i="8"/>
  <c r="AZ304" i="7"/>
  <c r="CH104" i="8"/>
  <c r="Q105" i="8"/>
  <c r="N105" i="8"/>
  <c r="S105" i="8"/>
  <c r="AM304" i="7"/>
  <c r="BB104" i="9"/>
  <c r="BE104" i="9"/>
  <c r="BG104" i="9"/>
  <c r="AY105" i="9" s="1"/>
  <c r="CB106" i="7"/>
  <c r="CG106" i="7"/>
  <c r="BY107" i="7" s="1"/>
  <c r="CE106" i="7"/>
  <c r="CC105" i="8"/>
  <c r="BB106" i="7"/>
  <c r="BG106" i="7"/>
  <c r="AY107" i="7" s="1"/>
  <c r="BE106" i="7"/>
  <c r="AO104" i="8"/>
  <c r="AR104" i="8"/>
  <c r="AT104" i="8"/>
  <c r="AL105" i="8" s="1"/>
  <c r="AZ302" i="9"/>
  <c r="CC107" i="7" l="1"/>
  <c r="AP105" i="9"/>
  <c r="AM305" i="7"/>
  <c r="CH106" i="7"/>
  <c r="BZ304" i="8"/>
  <c r="P106" i="9"/>
  <c r="BP105" i="9"/>
  <c r="BQ105" i="8"/>
  <c r="BN105" i="8"/>
  <c r="BS105" i="8"/>
  <c r="U105" i="9"/>
  <c r="BU104" i="9"/>
  <c r="BM304" i="8"/>
  <c r="BM305" i="7"/>
  <c r="Z307" i="7"/>
  <c r="AP105" i="8"/>
  <c r="BZ303" i="9"/>
  <c r="BH104" i="9"/>
  <c r="Z305" i="8"/>
  <c r="BD105" i="8"/>
  <c r="BA105" i="8"/>
  <c r="BF105" i="8"/>
  <c r="CC105" i="9"/>
  <c r="AU104" i="9"/>
  <c r="BC105" i="9"/>
  <c r="AM303" i="8"/>
  <c r="BM303" i="9"/>
  <c r="BC107" i="7"/>
  <c r="BZ305" i="7"/>
  <c r="BP107" i="7"/>
  <c r="AC105" i="9"/>
  <c r="CH104" i="9"/>
  <c r="AM303" i="9"/>
  <c r="AZ303" i="9"/>
  <c r="AZ304" i="8"/>
  <c r="AP107" i="7"/>
  <c r="AB107" i="7"/>
  <c r="AG107" i="7"/>
  <c r="Y108" i="7" s="1"/>
  <c r="AE107" i="7"/>
  <c r="U106" i="7"/>
  <c r="AH104" i="9"/>
  <c r="AZ305" i="7"/>
  <c r="AU104" i="8"/>
  <c r="Z303" i="9"/>
  <c r="BH106" i="7"/>
  <c r="BU106" i="7"/>
  <c r="CD105" i="8"/>
  <c r="CA105" i="8"/>
  <c r="CF105" i="8"/>
  <c r="AU106" i="7"/>
  <c r="P107" i="7"/>
  <c r="O105" i="8"/>
  <c r="T105" i="8"/>
  <c r="L106" i="8" s="1"/>
  <c r="R105" i="8"/>
  <c r="AB105" i="8"/>
  <c r="AG105" i="8"/>
  <c r="Y106" i="8" s="1"/>
  <c r="AE105" i="8"/>
  <c r="AQ107" i="7" l="1"/>
  <c r="AN107" i="7"/>
  <c r="AS107" i="7"/>
  <c r="BD105" i="9"/>
  <c r="BA105" i="9"/>
  <c r="BF105" i="9"/>
  <c r="BM305" i="8"/>
  <c r="BZ305" i="8"/>
  <c r="BQ107" i="7"/>
  <c r="BN107" i="7"/>
  <c r="BS107" i="7"/>
  <c r="BD107" i="7"/>
  <c r="BA107" i="7"/>
  <c r="BF107" i="7"/>
  <c r="P106" i="8"/>
  <c r="AM306" i="7"/>
  <c r="Z308" i="7"/>
  <c r="AZ305" i="8"/>
  <c r="AQ105" i="8"/>
  <c r="AN105" i="8"/>
  <c r="AS105" i="8"/>
  <c r="BM304" i="9"/>
  <c r="AQ105" i="9"/>
  <c r="AN105" i="9"/>
  <c r="AS105" i="9"/>
  <c r="AH107" i="7"/>
  <c r="BQ105" i="9"/>
  <c r="BN105" i="9"/>
  <c r="BS105" i="9"/>
  <c r="AC106" i="8"/>
  <c r="AZ306" i="7"/>
  <c r="BZ306" i="7"/>
  <c r="BZ304" i="9"/>
  <c r="U105" i="8"/>
  <c r="AZ304" i="9"/>
  <c r="AM304" i="9"/>
  <c r="BM306" i="7"/>
  <c r="AH105" i="8"/>
  <c r="CB105" i="8"/>
  <c r="CG105" i="8"/>
  <c r="BY106" i="8" s="1"/>
  <c r="CE105" i="8"/>
  <c r="CD105" i="9"/>
  <c r="CA105" i="9"/>
  <c r="CF105" i="9"/>
  <c r="BO105" i="8"/>
  <c r="BT105" i="8"/>
  <c r="BL106" i="8" s="1"/>
  <c r="BR105" i="8"/>
  <c r="Q107" i="7"/>
  <c r="N107" i="7"/>
  <c r="S107" i="7"/>
  <c r="AM304" i="8"/>
  <c r="BB105" i="8"/>
  <c r="BE105" i="8"/>
  <c r="BG105" i="8"/>
  <c r="AY106" i="8" s="1"/>
  <c r="AC108" i="7"/>
  <c r="Q106" i="9"/>
  <c r="N106" i="9"/>
  <c r="S106" i="9"/>
  <c r="Z304" i="9"/>
  <c r="AD105" i="9"/>
  <c r="AA105" i="9"/>
  <c r="AF105" i="9"/>
  <c r="Z306" i="8"/>
  <c r="CD107" i="7"/>
  <c r="CA107" i="7"/>
  <c r="CF107" i="7"/>
  <c r="BM305" i="9" l="1"/>
  <c r="Z307" i="8"/>
  <c r="AM307" i="7"/>
  <c r="CB107" i="7"/>
  <c r="CG107" i="7"/>
  <c r="BY108" i="7" s="1"/>
  <c r="CE107" i="7"/>
  <c r="BZ306" i="8"/>
  <c r="BP106" i="8"/>
  <c r="AZ305" i="9"/>
  <c r="BM306" i="8"/>
  <c r="AD108" i="7"/>
  <c r="AA108" i="7"/>
  <c r="AF108" i="7"/>
  <c r="AD106" i="8"/>
  <c r="AA106" i="8"/>
  <c r="AF106" i="8"/>
  <c r="AB105" i="9"/>
  <c r="AE105" i="9"/>
  <c r="AG105" i="9"/>
  <c r="Y106" i="9" s="1"/>
  <c r="BC106" i="8"/>
  <c r="CB105" i="9"/>
  <c r="CE105" i="9"/>
  <c r="CG105" i="9"/>
  <c r="BY106" i="9" s="1"/>
  <c r="AO105" i="8"/>
  <c r="AT105" i="8"/>
  <c r="AL106" i="8" s="1"/>
  <c r="AR105" i="8"/>
  <c r="Q106" i="8"/>
  <c r="N106" i="8"/>
  <c r="S106" i="8"/>
  <c r="AM305" i="8"/>
  <c r="CC106" i="8"/>
  <c r="BZ305" i="9"/>
  <c r="Z305" i="9"/>
  <c r="BB105" i="9"/>
  <c r="BG105" i="9"/>
  <c r="AY106" i="9" s="1"/>
  <c r="BE105" i="9"/>
  <c r="AM305" i="9"/>
  <c r="CH105" i="8"/>
  <c r="BZ307" i="7"/>
  <c r="Z309" i="7"/>
  <c r="BH105" i="8"/>
  <c r="BO105" i="9"/>
  <c r="BR105" i="9"/>
  <c r="BT105" i="9"/>
  <c r="BL106" i="9" s="1"/>
  <c r="AZ306" i="8"/>
  <c r="O107" i="7"/>
  <c r="R107" i="7"/>
  <c r="T107" i="7"/>
  <c r="L108" i="7" s="1"/>
  <c r="BO107" i="7"/>
  <c r="BT107" i="7"/>
  <c r="BL108" i="7" s="1"/>
  <c r="BR107" i="7"/>
  <c r="AO107" i="7"/>
  <c r="AR107" i="7"/>
  <c r="AT107" i="7"/>
  <c r="AL108" i="7" s="1"/>
  <c r="BB107" i="7"/>
  <c r="BE107" i="7"/>
  <c r="BG107" i="7"/>
  <c r="AY108" i="7" s="1"/>
  <c r="O106" i="9"/>
  <c r="T106" i="9"/>
  <c r="L107" i="9" s="1"/>
  <c r="R106" i="9"/>
  <c r="AZ307" i="7"/>
  <c r="BU105" i="8"/>
  <c r="BM307" i="7"/>
  <c r="AO105" i="9"/>
  <c r="AT105" i="9"/>
  <c r="AL106" i="9" s="1"/>
  <c r="AR105" i="9"/>
  <c r="BC106" i="9" l="1"/>
  <c r="AB108" i="7"/>
  <c r="AE108" i="7"/>
  <c r="AG108" i="7"/>
  <c r="Y109" i="7" s="1"/>
  <c r="CH107" i="7"/>
  <c r="BH105" i="9"/>
  <c r="AU105" i="8"/>
  <c r="CC108" i="7"/>
  <c r="AP106" i="9"/>
  <c r="BC108" i="7"/>
  <c r="U107" i="7"/>
  <c r="Z310" i="7"/>
  <c r="Z306" i="9"/>
  <c r="AP106" i="8"/>
  <c r="BH107" i="7"/>
  <c r="AC106" i="9"/>
  <c r="BM307" i="8"/>
  <c r="AM308" i="7"/>
  <c r="BM308" i="7"/>
  <c r="BZ308" i="7"/>
  <c r="CC106" i="9"/>
  <c r="AH105" i="9"/>
  <c r="O106" i="8"/>
  <c r="R106" i="8"/>
  <c r="T106" i="8"/>
  <c r="L107" i="8" s="1"/>
  <c r="P107" i="9"/>
  <c r="AZ306" i="9"/>
  <c r="U106" i="9"/>
  <c r="AP108" i="7"/>
  <c r="AU107" i="7"/>
  <c r="AZ307" i="8"/>
  <c r="CD106" i="8"/>
  <c r="CA106" i="8"/>
  <c r="CF106" i="8"/>
  <c r="Z308" i="8"/>
  <c r="P108" i="7"/>
  <c r="CH105" i="9"/>
  <c r="AM306" i="8"/>
  <c r="BD106" i="8"/>
  <c r="BA106" i="8"/>
  <c r="BF106" i="8"/>
  <c r="BQ106" i="8"/>
  <c r="BN106" i="8"/>
  <c r="BS106" i="8"/>
  <c r="AU105" i="9"/>
  <c r="AZ308" i="7"/>
  <c r="BU107" i="7"/>
  <c r="BP106" i="9"/>
  <c r="AM306" i="9"/>
  <c r="AB106" i="8"/>
  <c r="AE106" i="8"/>
  <c r="AG106" i="8"/>
  <c r="Y107" i="8" s="1"/>
  <c r="BM306" i="9"/>
  <c r="BZ306" i="9"/>
  <c r="BP108" i="7"/>
  <c r="BU105" i="9"/>
  <c r="BZ307" i="8"/>
  <c r="Z311" i="7" l="1"/>
  <c r="AC109" i="7"/>
  <c r="AM309" i="7"/>
  <c r="BZ308" i="8"/>
  <c r="Q108" i="7"/>
  <c r="N108" i="7"/>
  <c r="S108" i="7"/>
  <c r="AD106" i="9"/>
  <c r="AA106" i="9"/>
  <c r="AF106" i="9"/>
  <c r="BO106" i="8"/>
  <c r="BR106" i="8"/>
  <c r="BT106" i="8"/>
  <c r="BL107" i="8" s="1"/>
  <c r="Z309" i="8"/>
  <c r="BD108" i="7"/>
  <c r="BA108" i="7"/>
  <c r="BF108" i="7"/>
  <c r="AH108" i="7"/>
  <c r="AZ309" i="7"/>
  <c r="BM308" i="8"/>
  <c r="AM307" i="9"/>
  <c r="AQ106" i="9"/>
  <c r="AN106" i="9"/>
  <c r="AS106" i="9"/>
  <c r="BM307" i="9"/>
  <c r="AC107" i="8"/>
  <c r="CD106" i="9"/>
  <c r="CA106" i="9"/>
  <c r="CF106" i="9"/>
  <c r="AQ108" i="7"/>
  <c r="AN108" i="7"/>
  <c r="AS108" i="7"/>
  <c r="AH106" i="8"/>
  <c r="Q107" i="9"/>
  <c r="N107" i="9"/>
  <c r="S107" i="9"/>
  <c r="AQ106" i="8"/>
  <c r="AN106" i="8"/>
  <c r="AS106" i="8"/>
  <c r="BD106" i="9"/>
  <c r="BA106" i="9"/>
  <c r="BF106" i="9"/>
  <c r="CD108" i="7"/>
  <c r="CA108" i="7"/>
  <c r="CF108" i="7"/>
  <c r="CB106" i="8"/>
  <c r="CE106" i="8"/>
  <c r="CG106" i="8"/>
  <c r="BY107" i="8" s="1"/>
  <c r="BQ106" i="9"/>
  <c r="BN106" i="9"/>
  <c r="BS106" i="9"/>
  <c r="BB106" i="8"/>
  <c r="BG106" i="8"/>
  <c r="AY107" i="8" s="1"/>
  <c r="BE106" i="8"/>
  <c r="P107" i="8"/>
  <c r="AZ307" i="9"/>
  <c r="BZ309" i="7"/>
  <c r="BQ108" i="7"/>
  <c r="BN108" i="7"/>
  <c r="BS108" i="7"/>
  <c r="BM309" i="7"/>
  <c r="Z307" i="9"/>
  <c r="BZ307" i="9"/>
  <c r="AM307" i="8"/>
  <c r="AZ308" i="8"/>
  <c r="U106" i="8"/>
  <c r="BM310" i="7" l="1"/>
  <c r="BB106" i="9"/>
  <c r="BG106" i="9"/>
  <c r="AY107" i="9" s="1"/>
  <c r="BE106" i="9"/>
  <c r="Z310" i="8"/>
  <c r="BZ309" i="8"/>
  <c r="AO108" i="7"/>
  <c r="AR108" i="7"/>
  <c r="AT108" i="7"/>
  <c r="AL109" i="7" s="1"/>
  <c r="AM308" i="9"/>
  <c r="AM310" i="7"/>
  <c r="BO106" i="9"/>
  <c r="BT106" i="9"/>
  <c r="BL107" i="9" s="1"/>
  <c r="BR106" i="9"/>
  <c r="BP107" i="8"/>
  <c r="BU106" i="8"/>
  <c r="AO106" i="9"/>
  <c r="AT106" i="9"/>
  <c r="AL107" i="9" s="1"/>
  <c r="AR106" i="9"/>
  <c r="BO108" i="7"/>
  <c r="BR108" i="7"/>
  <c r="BT108" i="7"/>
  <c r="BL109" i="7" s="1"/>
  <c r="BZ310" i="7"/>
  <c r="CB106" i="9"/>
  <c r="CG106" i="9"/>
  <c r="BY107" i="9" s="1"/>
  <c r="CE106" i="9"/>
  <c r="BM309" i="8"/>
  <c r="AD109" i="7"/>
  <c r="AA109" i="7"/>
  <c r="AF109" i="7"/>
  <c r="AZ310" i="7"/>
  <c r="AZ309" i="8"/>
  <c r="AB106" i="9"/>
  <c r="AE106" i="9"/>
  <c r="AG106" i="9"/>
  <c r="Y107" i="9" s="1"/>
  <c r="AO106" i="8"/>
  <c r="AR106" i="8"/>
  <c r="AT106" i="8"/>
  <c r="AL107" i="8" s="1"/>
  <c r="O107" i="9"/>
  <c r="T107" i="9"/>
  <c r="L108" i="9" s="1"/>
  <c r="R107" i="9"/>
  <c r="AZ308" i="9"/>
  <c r="CB108" i="7"/>
  <c r="CG108" i="7"/>
  <c r="BY109" i="7" s="1"/>
  <c r="CE108" i="7"/>
  <c r="BM308" i="9"/>
  <c r="BZ308" i="9"/>
  <c r="Z308" i="9"/>
  <c r="O108" i="7"/>
  <c r="R108" i="7"/>
  <c r="T108" i="7"/>
  <c r="L109" i="7" s="1"/>
  <c r="Z312" i="7"/>
  <c r="BC107" i="8"/>
  <c r="CC107" i="8"/>
  <c r="AM308" i="8"/>
  <c r="CH106" i="8"/>
  <c r="AD107" i="8"/>
  <c r="AA107" i="8"/>
  <c r="AF107" i="8"/>
  <c r="Q107" i="8"/>
  <c r="N107" i="8"/>
  <c r="S107" i="8"/>
  <c r="BH106" i="8"/>
  <c r="BB108" i="7"/>
  <c r="BE108" i="7"/>
  <c r="BG108" i="7"/>
  <c r="AY109" i="7" s="1"/>
  <c r="AC107" i="9" l="1"/>
  <c r="AB107" i="8"/>
  <c r="AE107" i="8"/>
  <c r="AG107" i="8"/>
  <c r="Y108" i="8" s="1"/>
  <c r="BM309" i="9"/>
  <c r="AU106" i="8"/>
  <c r="BM310" i="8"/>
  <c r="AU108" i="7"/>
  <c r="BC109" i="7"/>
  <c r="Z313" i="7"/>
  <c r="CH106" i="9"/>
  <c r="BH108" i="7"/>
  <c r="CH108" i="7"/>
  <c r="CC107" i="9"/>
  <c r="AZ311" i="7"/>
  <c r="BQ107" i="8"/>
  <c r="BN107" i="8"/>
  <c r="BS107" i="8"/>
  <c r="BZ310" i="8"/>
  <c r="U108" i="7"/>
  <c r="BZ311" i="7"/>
  <c r="BU106" i="9"/>
  <c r="Z311" i="8"/>
  <c r="BP107" i="9"/>
  <c r="BP109" i="7"/>
  <c r="AH106" i="9"/>
  <c r="AM311" i="7"/>
  <c r="BH106" i="9"/>
  <c r="P109" i="7"/>
  <c r="CD107" i="8"/>
  <c r="CA107" i="8"/>
  <c r="CF107" i="8"/>
  <c r="U107" i="9"/>
  <c r="AZ310" i="8"/>
  <c r="BC107" i="9"/>
  <c r="AM309" i="8"/>
  <c r="AZ309" i="9"/>
  <c r="Z309" i="9"/>
  <c r="BU108" i="7"/>
  <c r="O107" i="8"/>
  <c r="T107" i="8"/>
  <c r="L108" i="8" s="1"/>
  <c r="R107" i="8"/>
  <c r="BZ309" i="9"/>
  <c r="P108" i="9"/>
  <c r="AB109" i="7"/>
  <c r="AE109" i="7"/>
  <c r="AG109" i="7"/>
  <c r="Y110" i="7" s="1"/>
  <c r="AU106" i="9"/>
  <c r="AM309" i="9"/>
  <c r="CC109" i="7"/>
  <c r="AP107" i="9"/>
  <c r="BD107" i="8"/>
  <c r="BA107" i="8"/>
  <c r="BF107" i="8"/>
  <c r="AP107" i="8"/>
  <c r="AP109" i="7"/>
  <c r="BM311" i="7"/>
  <c r="BZ312" i="7" l="1"/>
  <c r="BQ109" i="7"/>
  <c r="BN109" i="7"/>
  <c r="BS109" i="7"/>
  <c r="BM311" i="8"/>
  <c r="AH109" i="7"/>
  <c r="Q108" i="9"/>
  <c r="N108" i="9"/>
  <c r="S108" i="9"/>
  <c r="AQ107" i="9"/>
  <c r="AN107" i="9"/>
  <c r="AS107" i="9"/>
  <c r="AQ109" i="7"/>
  <c r="AN109" i="7"/>
  <c r="AS109" i="7"/>
  <c r="BZ310" i="9"/>
  <c r="CB107" i="8"/>
  <c r="CG107" i="8"/>
  <c r="BY108" i="8" s="1"/>
  <c r="CE107" i="8"/>
  <c r="BQ107" i="9"/>
  <c r="BN107" i="9"/>
  <c r="BS107" i="9"/>
  <c r="BZ311" i="8"/>
  <c r="BM310" i="9"/>
  <c r="U107" i="8"/>
  <c r="AM310" i="9"/>
  <c r="BO107" i="8"/>
  <c r="BT107" i="8"/>
  <c r="BL108" i="8" s="1"/>
  <c r="BR107" i="8"/>
  <c r="Z314" i="7"/>
  <c r="AC108" i="8"/>
  <c r="Z312" i="8"/>
  <c r="AH107" i="8"/>
  <c r="AZ311" i="8"/>
  <c r="AZ310" i="9"/>
  <c r="CD109" i="7"/>
  <c r="CA109" i="7"/>
  <c r="CF109" i="7"/>
  <c r="AM310" i="8"/>
  <c r="AZ312" i="7"/>
  <c r="BD109" i="7"/>
  <c r="BA109" i="7"/>
  <c r="BF109" i="7"/>
  <c r="BM312" i="7"/>
  <c r="Q109" i="7"/>
  <c r="N109" i="7"/>
  <c r="S109" i="7"/>
  <c r="AQ107" i="8"/>
  <c r="AN107" i="8"/>
  <c r="AS107" i="8"/>
  <c r="AM312" i="7"/>
  <c r="AD107" i="9"/>
  <c r="AA107" i="9"/>
  <c r="AF107" i="9"/>
  <c r="Z310" i="9"/>
  <c r="P108" i="8"/>
  <c r="BB107" i="8"/>
  <c r="BE107" i="8"/>
  <c r="BG107" i="8"/>
  <c r="AY108" i="8" s="1"/>
  <c r="BD107" i="9"/>
  <c r="BA107" i="9"/>
  <c r="BF107" i="9"/>
  <c r="AC110" i="7"/>
  <c r="CD107" i="9"/>
  <c r="CA107" i="9"/>
  <c r="CF107" i="9"/>
  <c r="CC108" i="8" l="1"/>
  <c r="CB107" i="9"/>
  <c r="CE107" i="9"/>
  <c r="CG107" i="9"/>
  <c r="BY108" i="9" s="1"/>
  <c r="AD110" i="7"/>
  <c r="AA110" i="7"/>
  <c r="AF110" i="7"/>
  <c r="O109" i="7"/>
  <c r="T109" i="7"/>
  <c r="L110" i="7" s="1"/>
  <c r="R109" i="7"/>
  <c r="CB109" i="7"/>
  <c r="CG109" i="7"/>
  <c r="BY110" i="7" s="1"/>
  <c r="CE109" i="7"/>
  <c r="BZ311" i="9"/>
  <c r="AD108" i="8"/>
  <c r="AA108" i="8"/>
  <c r="AF108" i="8"/>
  <c r="BM311" i="9"/>
  <c r="AZ311" i="9"/>
  <c r="AO109" i="7"/>
  <c r="AR109" i="7"/>
  <c r="AT109" i="7"/>
  <c r="AL110" i="7" s="1"/>
  <c r="Z315" i="7"/>
  <c r="BM312" i="8"/>
  <c r="Z311" i="9"/>
  <c r="AB107" i="9"/>
  <c r="AG107" i="9"/>
  <c r="Y108" i="9" s="1"/>
  <c r="AE107" i="9"/>
  <c r="BC108" i="8"/>
  <c r="BZ312" i="8"/>
  <c r="BB109" i="7"/>
  <c r="BG109" i="7"/>
  <c r="AY110" i="7" s="1"/>
  <c r="BE109" i="7"/>
  <c r="BH107" i="8"/>
  <c r="AM313" i="7"/>
  <c r="BU107" i="8"/>
  <c r="AO107" i="9"/>
  <c r="AR107" i="9"/>
  <c r="AT107" i="9"/>
  <c r="AL108" i="9" s="1"/>
  <c r="BO109" i="7"/>
  <c r="BR109" i="7"/>
  <c r="BT109" i="7"/>
  <c r="BL110" i="7" s="1"/>
  <c r="AZ313" i="7"/>
  <c r="BP108" i="8"/>
  <c r="BO107" i="9"/>
  <c r="BR107" i="9"/>
  <c r="BT107" i="9"/>
  <c r="BL108" i="9" s="1"/>
  <c r="AZ312" i="8"/>
  <c r="Q108" i="8"/>
  <c r="N108" i="8"/>
  <c r="S108" i="8"/>
  <c r="Z313" i="8"/>
  <c r="BZ313" i="7"/>
  <c r="BM313" i="7"/>
  <c r="BB107" i="9"/>
  <c r="BE107" i="9"/>
  <c r="BG107" i="9"/>
  <c r="AY108" i="9" s="1"/>
  <c r="AO107" i="8"/>
  <c r="AT107" i="8"/>
  <c r="AL108" i="8" s="1"/>
  <c r="AR107" i="8"/>
  <c r="AM311" i="8"/>
  <c r="AM311" i="9"/>
  <c r="CH107" i="8"/>
  <c r="O108" i="9"/>
  <c r="T108" i="9"/>
  <c r="L109" i="9" s="1"/>
  <c r="R108" i="9"/>
  <c r="AH107" i="9" l="1"/>
  <c r="AZ314" i="7"/>
  <c r="AC108" i="9"/>
  <c r="BC108" i="9"/>
  <c r="O108" i="8"/>
  <c r="T108" i="8"/>
  <c r="L109" i="8" s="1"/>
  <c r="R108" i="8"/>
  <c r="BU109" i="7"/>
  <c r="BH109" i="7"/>
  <c r="CC110" i="7"/>
  <c r="Z312" i="9"/>
  <c r="P109" i="9"/>
  <c r="CH109" i="7"/>
  <c r="BM312" i="9"/>
  <c r="U109" i="7"/>
  <c r="BC110" i="7"/>
  <c r="AM312" i="9"/>
  <c r="BM314" i="7"/>
  <c r="P110" i="7"/>
  <c r="U108" i="9"/>
  <c r="BP110" i="7"/>
  <c r="AZ312" i="9"/>
  <c r="AP108" i="9"/>
  <c r="CC108" i="9"/>
  <c r="BP108" i="9"/>
  <c r="Z316" i="7"/>
  <c r="AB108" i="8"/>
  <c r="AE108" i="8"/>
  <c r="AG108" i="8"/>
  <c r="Y109" i="8" s="1"/>
  <c r="CH107" i="9"/>
  <c r="BM313" i="8"/>
  <c r="AM312" i="8"/>
  <c r="BZ313" i="8"/>
  <c r="AB110" i="7"/>
  <c r="AE110" i="7"/>
  <c r="AG110" i="7"/>
  <c r="Y111" i="7" s="1"/>
  <c r="BH107" i="9"/>
  <c r="AZ313" i="8"/>
  <c r="AU107" i="9"/>
  <c r="BU107" i="9"/>
  <c r="Z314" i="8"/>
  <c r="AP110" i="7"/>
  <c r="BZ314" i="7"/>
  <c r="AU107" i="8"/>
  <c r="BZ312" i="9"/>
  <c r="AP108" i="8"/>
  <c r="BQ108" i="8"/>
  <c r="BN108" i="8"/>
  <c r="BS108" i="8"/>
  <c r="AM314" i="7"/>
  <c r="BD108" i="8"/>
  <c r="BA108" i="8"/>
  <c r="BF108" i="8"/>
  <c r="AU109" i="7"/>
  <c r="CD108" i="8"/>
  <c r="CA108" i="8"/>
  <c r="CF108" i="8"/>
  <c r="BQ110" i="7" l="1"/>
  <c r="BN110" i="7"/>
  <c r="BS110" i="7"/>
  <c r="AH110" i="7"/>
  <c r="AC109" i="8"/>
  <c r="AZ313" i="9"/>
  <c r="BO108" i="8"/>
  <c r="BT108" i="8"/>
  <c r="BL109" i="8" s="1"/>
  <c r="BR108" i="8"/>
  <c r="Z315" i="8"/>
  <c r="AH108" i="8"/>
  <c r="BD108" i="9"/>
  <c r="BA108" i="9"/>
  <c r="BF108" i="9"/>
  <c r="Z317" i="7"/>
  <c r="BM313" i="9"/>
  <c r="AQ108" i="8"/>
  <c r="AN108" i="8"/>
  <c r="AS108" i="8"/>
  <c r="AZ315" i="7"/>
  <c r="BQ108" i="9"/>
  <c r="BN108" i="9"/>
  <c r="BS108" i="9"/>
  <c r="Q110" i="7"/>
  <c r="N110" i="7"/>
  <c r="S110" i="7"/>
  <c r="AD108" i="9"/>
  <c r="AA108" i="9"/>
  <c r="AF108" i="9"/>
  <c r="CB108" i="8"/>
  <c r="CG108" i="8"/>
  <c r="BY109" i="8" s="1"/>
  <c r="CE108" i="8"/>
  <c r="BZ314" i="8"/>
  <c r="AM313" i="8"/>
  <c r="Q109" i="9"/>
  <c r="N109" i="9"/>
  <c r="S109" i="9"/>
  <c r="CD110" i="7"/>
  <c r="CA110" i="7"/>
  <c r="CF110" i="7"/>
  <c r="BB108" i="8"/>
  <c r="BG108" i="8"/>
  <c r="AY109" i="8" s="1"/>
  <c r="BE108" i="8"/>
  <c r="AZ314" i="8"/>
  <c r="BM314" i="8"/>
  <c r="BM315" i="7"/>
  <c r="BZ313" i="9"/>
  <c r="U108" i="8"/>
  <c r="CD108" i="9"/>
  <c r="CA108" i="9"/>
  <c r="CF108" i="9"/>
  <c r="BZ315" i="7"/>
  <c r="AM313" i="9"/>
  <c r="P109" i="8"/>
  <c r="AQ108" i="9"/>
  <c r="AN108" i="9"/>
  <c r="AS108" i="9"/>
  <c r="AM315" i="7"/>
  <c r="AQ110" i="7"/>
  <c r="AN110" i="7"/>
  <c r="AS110" i="7"/>
  <c r="AC111" i="7"/>
  <c r="BD110" i="7"/>
  <c r="BA110" i="7"/>
  <c r="BF110" i="7"/>
  <c r="Z313" i="9"/>
  <c r="Q109" i="8" l="1"/>
  <c r="N109" i="8"/>
  <c r="S109" i="8"/>
  <c r="BC109" i="8"/>
  <c r="AO108" i="9"/>
  <c r="AR108" i="9"/>
  <c r="AT108" i="9"/>
  <c r="AL109" i="9" s="1"/>
  <c r="BP109" i="8"/>
  <c r="BH108" i="8"/>
  <c r="BO108" i="9"/>
  <c r="BR108" i="9"/>
  <c r="BT108" i="9"/>
  <c r="BL109" i="9" s="1"/>
  <c r="CH108" i="8"/>
  <c r="AZ314" i="9"/>
  <c r="AD111" i="7"/>
  <c r="AA111" i="7"/>
  <c r="AF111" i="7"/>
  <c r="BB110" i="7"/>
  <c r="BE110" i="7"/>
  <c r="BG110" i="7"/>
  <c r="AY111" i="7" s="1"/>
  <c r="BZ314" i="9"/>
  <c r="AM314" i="9"/>
  <c r="AZ316" i="7"/>
  <c r="AD109" i="8"/>
  <c r="AA109" i="8"/>
  <c r="AF109" i="8"/>
  <c r="BZ316" i="7"/>
  <c r="CC109" i="8"/>
  <c r="CB110" i="7"/>
  <c r="CG110" i="7"/>
  <c r="BY111" i="7" s="1"/>
  <c r="CE110" i="7"/>
  <c r="AO110" i="7"/>
  <c r="AR110" i="7"/>
  <c r="AT110" i="7"/>
  <c r="AL111" i="7" s="1"/>
  <c r="BM316" i="7"/>
  <c r="AB108" i="9"/>
  <c r="AE108" i="9"/>
  <c r="AG108" i="9"/>
  <c r="Y109" i="9" s="1"/>
  <c r="AO108" i="8"/>
  <c r="AR108" i="8"/>
  <c r="AT108" i="8"/>
  <c r="AL109" i="8" s="1"/>
  <c r="BZ315" i="8"/>
  <c r="BB108" i="9"/>
  <c r="BE108" i="9"/>
  <c r="BG108" i="9"/>
  <c r="AY109" i="9" s="1"/>
  <c r="CB108" i="9"/>
  <c r="CE108" i="9"/>
  <c r="CG108" i="9"/>
  <c r="BY109" i="9" s="1"/>
  <c r="BM314" i="9"/>
  <c r="Z316" i="8"/>
  <c r="BO110" i="7"/>
  <c r="BR110" i="7"/>
  <c r="BT110" i="7"/>
  <c r="BL111" i="7" s="1"/>
  <c r="AM316" i="7"/>
  <c r="O109" i="9"/>
  <c r="T109" i="9"/>
  <c r="L110" i="9" s="1"/>
  <c r="R109" i="9"/>
  <c r="BM315" i="8"/>
  <c r="O110" i="7"/>
  <c r="R110" i="7"/>
  <c r="T110" i="7"/>
  <c r="L111" i="7" s="1"/>
  <c r="Z314" i="9"/>
  <c r="AZ315" i="8"/>
  <c r="AM314" i="8"/>
  <c r="Z318" i="7"/>
  <c r="BU108" i="8"/>
  <c r="U110" i="7" l="1"/>
  <c r="BH108" i="9"/>
  <c r="AP111" i="7"/>
  <c r="BZ315" i="9"/>
  <c r="AB109" i="8"/>
  <c r="AE109" i="8"/>
  <c r="AG109" i="8"/>
  <c r="Y110" i="8" s="1"/>
  <c r="AU108" i="9"/>
  <c r="CH110" i="7"/>
  <c r="AM315" i="8"/>
  <c r="AP109" i="8"/>
  <c r="P110" i="9"/>
  <c r="AB111" i="7"/>
  <c r="AE111" i="7"/>
  <c r="AG111" i="7"/>
  <c r="Y112" i="7" s="1"/>
  <c r="Z317" i="8"/>
  <c r="AP109" i="9"/>
  <c r="BD109" i="8"/>
  <c r="BA109" i="8"/>
  <c r="BF109" i="8"/>
  <c r="BC109" i="9"/>
  <c r="AU110" i="7"/>
  <c r="BQ109" i="8"/>
  <c r="BN109" i="8"/>
  <c r="BS109" i="8"/>
  <c r="BZ316" i="8"/>
  <c r="BH110" i="7"/>
  <c r="CC111" i="7"/>
  <c r="Z319" i="7"/>
  <c r="BC111" i="7"/>
  <c r="AM317" i="7"/>
  <c r="CD109" i="8"/>
  <c r="CA109" i="8"/>
  <c r="CF109" i="8"/>
  <c r="BM317" i="7"/>
  <c r="U109" i="9"/>
  <c r="AZ316" i="8"/>
  <c r="CC109" i="9"/>
  <c r="AZ317" i="7"/>
  <c r="BP109" i="9"/>
  <c r="BU108" i="9"/>
  <c r="AH108" i="9"/>
  <c r="Z315" i="9"/>
  <c r="BP111" i="7"/>
  <c r="O109" i="8"/>
  <c r="R109" i="8"/>
  <c r="T109" i="8"/>
  <c r="L110" i="8" s="1"/>
  <c r="P111" i="7"/>
  <c r="AZ315" i="9"/>
  <c r="BM316" i="8"/>
  <c r="BM315" i="9"/>
  <c r="AU108" i="8"/>
  <c r="CH108" i="9"/>
  <c r="AC109" i="9"/>
  <c r="BU110" i="7"/>
  <c r="BZ317" i="7"/>
  <c r="AM315" i="9"/>
  <c r="BB109" i="8" l="1"/>
  <c r="BE109" i="8"/>
  <c r="BG109" i="8"/>
  <c r="AY110" i="8" s="1"/>
  <c r="AC110" i="8"/>
  <c r="AQ109" i="8"/>
  <c r="AN109" i="8"/>
  <c r="AS109" i="8"/>
  <c r="BZ316" i="9"/>
  <c r="BQ109" i="9"/>
  <c r="BN109" i="9"/>
  <c r="BS109" i="9"/>
  <c r="AZ318" i="7"/>
  <c r="AM316" i="9"/>
  <c r="Z316" i="9"/>
  <c r="BO109" i="8"/>
  <c r="BT109" i="8"/>
  <c r="BL110" i="8" s="1"/>
  <c r="BR109" i="8"/>
  <c r="AH109" i="8"/>
  <c r="AQ109" i="9"/>
  <c r="AN109" i="9"/>
  <c r="AS109" i="9"/>
  <c r="CD109" i="9"/>
  <c r="CA109" i="9"/>
  <c r="CF109" i="9"/>
  <c r="AZ317" i="8"/>
  <c r="AM316" i="8"/>
  <c r="AQ111" i="7"/>
  <c r="AN111" i="7"/>
  <c r="AS111" i="7"/>
  <c r="U109" i="8"/>
  <c r="CB109" i="8"/>
  <c r="CG109" i="8"/>
  <c r="BY110" i="8" s="1"/>
  <c r="CE109" i="8"/>
  <c r="Q110" i="9"/>
  <c r="N110" i="9"/>
  <c r="S110" i="9"/>
  <c r="BZ318" i="7"/>
  <c r="AM318" i="7"/>
  <c r="BM317" i="8"/>
  <c r="Z318" i="8"/>
  <c r="AD109" i="9"/>
  <c r="AA109" i="9"/>
  <c r="AF109" i="9"/>
  <c r="AZ316" i="9"/>
  <c r="Z320" i="7"/>
  <c r="BM318" i="7"/>
  <c r="BZ317" i="8"/>
  <c r="BD111" i="7"/>
  <c r="BA111" i="7"/>
  <c r="BF111" i="7"/>
  <c r="AC112" i="7"/>
  <c r="P110" i="8"/>
  <c r="BQ111" i="7"/>
  <c r="BN111" i="7"/>
  <c r="BS111" i="7"/>
  <c r="BM316" i="9"/>
  <c r="Q111" i="7"/>
  <c r="N111" i="7"/>
  <c r="S111" i="7"/>
  <c r="CD111" i="7"/>
  <c r="CA111" i="7"/>
  <c r="CF111" i="7"/>
  <c r="BD109" i="9"/>
  <c r="BA109" i="9"/>
  <c r="BF109" i="9"/>
  <c r="AH111" i="7"/>
  <c r="AO111" i="7" l="1"/>
  <c r="AR111" i="7"/>
  <c r="AT111" i="7"/>
  <c r="AL112" i="7" s="1"/>
  <c r="BZ318" i="8"/>
  <c r="BZ317" i="9"/>
  <c r="BM319" i="7"/>
  <c r="BM318" i="8"/>
  <c r="CB109" i="9"/>
  <c r="CE109" i="9"/>
  <c r="CG109" i="9"/>
  <c r="BY110" i="9" s="1"/>
  <c r="AM317" i="9"/>
  <c r="BO111" i="7"/>
  <c r="BT111" i="7"/>
  <c r="BL112" i="7" s="1"/>
  <c r="BR111" i="7"/>
  <c r="Z321" i="7"/>
  <c r="Q110" i="8"/>
  <c r="N110" i="8"/>
  <c r="S110" i="8"/>
  <c r="BZ319" i="7"/>
  <c r="BB109" i="9"/>
  <c r="BG109" i="9"/>
  <c r="AY110" i="9" s="1"/>
  <c r="BE109" i="9"/>
  <c r="AZ319" i="7"/>
  <c r="AD110" i="8"/>
  <c r="AA110" i="8"/>
  <c r="AF110" i="8"/>
  <c r="CB111" i="7"/>
  <c r="CE111" i="7"/>
  <c r="CG111" i="7"/>
  <c r="BY112" i="7" s="1"/>
  <c r="AD112" i="7"/>
  <c r="AA112" i="7"/>
  <c r="AF112" i="7"/>
  <c r="O110" i="9"/>
  <c r="T110" i="9"/>
  <c r="L111" i="9" s="1"/>
  <c r="R110" i="9"/>
  <c r="AZ318" i="8"/>
  <c r="AM319" i="7"/>
  <c r="AZ317" i="9"/>
  <c r="AM317" i="8"/>
  <c r="BU109" i="8"/>
  <c r="BC110" i="8"/>
  <c r="AO109" i="9"/>
  <c r="AR109" i="9"/>
  <c r="AT109" i="9"/>
  <c r="AL110" i="9" s="1"/>
  <c r="O111" i="7"/>
  <c r="R111" i="7"/>
  <c r="T111" i="7"/>
  <c r="L112" i="7" s="1"/>
  <c r="BB111" i="7"/>
  <c r="BE111" i="7"/>
  <c r="BG111" i="7"/>
  <c r="AY112" i="7" s="1"/>
  <c r="CH109" i="8"/>
  <c r="BP110" i="8"/>
  <c r="BO109" i="9"/>
  <c r="BR109" i="9"/>
  <c r="BT109" i="9"/>
  <c r="BL110" i="9" s="1"/>
  <c r="BH109" i="8"/>
  <c r="AO109" i="8"/>
  <c r="AT109" i="8"/>
  <c r="AL110" i="8" s="1"/>
  <c r="AR109" i="8"/>
  <c r="BM317" i="9"/>
  <c r="Z319" i="8"/>
  <c r="CC110" i="8"/>
  <c r="AB109" i="9"/>
  <c r="AE109" i="9"/>
  <c r="AG109" i="9"/>
  <c r="Y110" i="9" s="1"/>
  <c r="Z317" i="9"/>
  <c r="BM319" i="8" l="1"/>
  <c r="Z318" i="9"/>
  <c r="BQ110" i="8"/>
  <c r="BN110" i="8"/>
  <c r="BS110" i="8"/>
  <c r="AZ318" i="9"/>
  <c r="BU111" i="7"/>
  <c r="BM318" i="9"/>
  <c r="BP112" i="7"/>
  <c r="BC110" i="9"/>
  <c r="AP110" i="8"/>
  <c r="CC112" i="7"/>
  <c r="AZ320" i="7"/>
  <c r="AM318" i="9"/>
  <c r="BH111" i="7"/>
  <c r="BZ319" i="8"/>
  <c r="CC110" i="9"/>
  <c r="BM320" i="7"/>
  <c r="AU109" i="9"/>
  <c r="BZ320" i="7"/>
  <c r="BP110" i="9"/>
  <c r="P112" i="7"/>
  <c r="O110" i="8"/>
  <c r="T110" i="8"/>
  <c r="L111" i="8" s="1"/>
  <c r="R110" i="8"/>
  <c r="CH109" i="9"/>
  <c r="AP112" i="7"/>
  <c r="BH109" i="9"/>
  <c r="AH109" i="9"/>
  <c r="BC112" i="7"/>
  <c r="AM320" i="7"/>
  <c r="AZ319" i="8"/>
  <c r="CD110" i="8"/>
  <c r="CA110" i="8"/>
  <c r="CF110" i="8"/>
  <c r="U111" i="7"/>
  <c r="AB110" i="8"/>
  <c r="AG110" i="8"/>
  <c r="Y111" i="8" s="1"/>
  <c r="AE110" i="8"/>
  <c r="AU111" i="7"/>
  <c r="AP110" i="9"/>
  <c r="AC110" i="9"/>
  <c r="AB112" i="7"/>
  <c r="AG112" i="7"/>
  <c r="Y113" i="7" s="1"/>
  <c r="AE112" i="7"/>
  <c r="BZ318" i="9"/>
  <c r="AU109" i="8"/>
  <c r="BD110" i="8"/>
  <c r="BA110" i="8"/>
  <c r="BF110" i="8"/>
  <c r="CH111" i="7"/>
  <c r="Z320" i="8"/>
  <c r="BU109" i="9"/>
  <c r="U110" i="9"/>
  <c r="AM318" i="8"/>
  <c r="P111" i="9"/>
  <c r="Z322" i="7"/>
  <c r="P111" i="8" l="1"/>
  <c r="BM321" i="7"/>
  <c r="Q112" i="7"/>
  <c r="N112" i="7"/>
  <c r="S112" i="7"/>
  <c r="BZ320" i="8"/>
  <c r="BD110" i="9"/>
  <c r="BA110" i="9"/>
  <c r="BF110" i="9"/>
  <c r="AC113" i="7"/>
  <c r="BQ110" i="9"/>
  <c r="BN110" i="9"/>
  <c r="BS110" i="9"/>
  <c r="BO110" i="8"/>
  <c r="BT110" i="8"/>
  <c r="BL111" i="8" s="1"/>
  <c r="BR110" i="8"/>
  <c r="CD112" i="7"/>
  <c r="CA112" i="7"/>
  <c r="CF112" i="7"/>
  <c r="CB110" i="8"/>
  <c r="CG110" i="8"/>
  <c r="BY111" i="8" s="1"/>
  <c r="CE110" i="8"/>
  <c r="AQ112" i="7"/>
  <c r="AN112" i="7"/>
  <c r="AS112" i="7"/>
  <c r="BZ321" i="7"/>
  <c r="CD110" i="9"/>
  <c r="CA110" i="9"/>
  <c r="CF110" i="9"/>
  <c r="AD110" i="9"/>
  <c r="AA110" i="9"/>
  <c r="AF110" i="9"/>
  <c r="AZ319" i="9"/>
  <c r="Z319" i="9"/>
  <c r="Z323" i="7"/>
  <c r="BB110" i="8"/>
  <c r="BG110" i="8"/>
  <c r="AY111" i="8" s="1"/>
  <c r="BE110" i="8"/>
  <c r="AM319" i="8"/>
  <c r="AH110" i="8"/>
  <c r="BQ112" i="7"/>
  <c r="BN112" i="7"/>
  <c r="BS112" i="7"/>
  <c r="Z321" i="8"/>
  <c r="AQ110" i="8"/>
  <c r="AN110" i="8"/>
  <c r="AS110" i="8"/>
  <c r="Q111" i="9"/>
  <c r="N111" i="9"/>
  <c r="S111" i="9"/>
  <c r="AQ110" i="9"/>
  <c r="AN110" i="9"/>
  <c r="AS110" i="9"/>
  <c r="AZ320" i="8"/>
  <c r="AC111" i="8"/>
  <c r="AZ321" i="7"/>
  <c r="AM321" i="7"/>
  <c r="BD112" i="7"/>
  <c r="BA112" i="7"/>
  <c r="BF112" i="7"/>
  <c r="AM319" i="9"/>
  <c r="BZ319" i="9"/>
  <c r="AH112" i="7"/>
  <c r="U110" i="8"/>
  <c r="BM319" i="9"/>
  <c r="BM320" i="8"/>
  <c r="CB110" i="9" l="1"/>
  <c r="CE110" i="9"/>
  <c r="CG110" i="9"/>
  <c r="BY111" i="9" s="1"/>
  <c r="CB112" i="7"/>
  <c r="CE112" i="7"/>
  <c r="CG112" i="7"/>
  <c r="BY113" i="7" s="1"/>
  <c r="BB110" i="9"/>
  <c r="BG110" i="9"/>
  <c r="AY111" i="9" s="1"/>
  <c r="BE110" i="9"/>
  <c r="BM320" i="9"/>
  <c r="AD111" i="8"/>
  <c r="AA111" i="8"/>
  <c r="AF111" i="8"/>
  <c r="BC111" i="8"/>
  <c r="BB112" i="7"/>
  <c r="BG112" i="7"/>
  <c r="AY113" i="7" s="1"/>
  <c r="BE112" i="7"/>
  <c r="AZ321" i="8"/>
  <c r="Z322" i="8"/>
  <c r="Z324" i="7"/>
  <c r="BZ322" i="7"/>
  <c r="BU110" i="8"/>
  <c r="BP111" i="8"/>
  <c r="BZ321" i="8"/>
  <c r="Z320" i="9"/>
  <c r="AO110" i="8"/>
  <c r="AR110" i="8"/>
  <c r="AT110" i="8"/>
  <c r="AL111" i="8" s="1"/>
  <c r="AO112" i="7"/>
  <c r="AT112" i="7"/>
  <c r="AL113" i="7" s="1"/>
  <c r="AR112" i="7"/>
  <c r="O112" i="7"/>
  <c r="R112" i="7"/>
  <c r="T112" i="7"/>
  <c r="L113" i="7" s="1"/>
  <c r="BM321" i="8"/>
  <c r="AZ320" i="9"/>
  <c r="BO110" i="9"/>
  <c r="BR110" i="9"/>
  <c r="BT110" i="9"/>
  <c r="BL111" i="9" s="1"/>
  <c r="AM322" i="7"/>
  <c r="AO110" i="9"/>
  <c r="AT110" i="9"/>
  <c r="AL111" i="9" s="1"/>
  <c r="AR110" i="9"/>
  <c r="BM322" i="7"/>
  <c r="O111" i="9"/>
  <c r="T111" i="9"/>
  <c r="L112" i="9" s="1"/>
  <c r="R111" i="9"/>
  <c r="CH110" i="8"/>
  <c r="AD113" i="7"/>
  <c r="AA113" i="7"/>
  <c r="AF113" i="7"/>
  <c r="AM320" i="9"/>
  <c r="BH110" i="8"/>
  <c r="BO112" i="7"/>
  <c r="BT112" i="7"/>
  <c r="BL113" i="7" s="1"/>
  <c r="BR112" i="7"/>
  <c r="AZ322" i="7"/>
  <c r="AM320" i="8"/>
  <c r="AB110" i="9"/>
  <c r="AG110" i="9"/>
  <c r="Y111" i="9" s="1"/>
  <c r="AE110" i="9"/>
  <c r="CC111" i="8"/>
  <c r="Q111" i="8"/>
  <c r="N111" i="8"/>
  <c r="S111" i="8"/>
  <c r="BZ320" i="9"/>
  <c r="AU112" i="7" l="1"/>
  <c r="AZ322" i="8"/>
  <c r="BH110" i="9"/>
  <c r="AM321" i="9"/>
  <c r="BM323" i="7"/>
  <c r="BP111" i="9"/>
  <c r="AP113" i="7"/>
  <c r="BZ322" i="8"/>
  <c r="BC111" i="9"/>
  <c r="AZ323" i="7"/>
  <c r="BU110" i="9"/>
  <c r="BH112" i="7"/>
  <c r="AM321" i="8"/>
  <c r="BZ321" i="9"/>
  <c r="BQ111" i="8"/>
  <c r="BN111" i="8"/>
  <c r="BS111" i="8"/>
  <c r="BC113" i="7"/>
  <c r="CC113" i="7"/>
  <c r="AP111" i="8"/>
  <c r="AB113" i="7"/>
  <c r="AG113" i="7"/>
  <c r="Y114" i="7" s="1"/>
  <c r="AE113" i="7"/>
  <c r="AZ321" i="9"/>
  <c r="AU110" i="8"/>
  <c r="CH112" i="7"/>
  <c r="O111" i="8"/>
  <c r="T111" i="8"/>
  <c r="L112" i="8" s="1"/>
  <c r="R111" i="8"/>
  <c r="BU112" i="7"/>
  <c r="BD111" i="8"/>
  <c r="BA111" i="8"/>
  <c r="BF111" i="8"/>
  <c r="BP113" i="7"/>
  <c r="AU110" i="9"/>
  <c r="BZ323" i="7"/>
  <c r="CC111" i="9"/>
  <c r="CH110" i="9"/>
  <c r="BM322" i="8"/>
  <c r="CD111" i="8"/>
  <c r="CA111" i="8"/>
  <c r="CF111" i="8"/>
  <c r="P113" i="7"/>
  <c r="Z321" i="9"/>
  <c r="Z325" i="7"/>
  <c r="AB111" i="8"/>
  <c r="AE111" i="8"/>
  <c r="AG111" i="8"/>
  <c r="Y112" i="8" s="1"/>
  <c r="AP111" i="9"/>
  <c r="AH110" i="9"/>
  <c r="P112" i="9"/>
  <c r="Z323" i="8"/>
  <c r="BM321" i="9"/>
  <c r="U111" i="9"/>
  <c r="AM323" i="7"/>
  <c r="U112" i="7"/>
  <c r="AC111" i="9"/>
  <c r="AH113" i="7" l="1"/>
  <c r="AC114" i="7"/>
  <c r="Z324" i="8"/>
  <c r="AH111" i="8"/>
  <c r="BM323" i="8"/>
  <c r="AZ322" i="9"/>
  <c r="BD113" i="7"/>
  <c r="BA113" i="7"/>
  <c r="BF113" i="7"/>
  <c r="BQ111" i="9"/>
  <c r="BN111" i="9"/>
  <c r="BS111" i="9"/>
  <c r="BM324" i="7"/>
  <c r="AD111" i="9"/>
  <c r="AA111" i="9"/>
  <c r="AF111" i="9"/>
  <c r="Z326" i="7"/>
  <c r="CD111" i="9"/>
  <c r="CA111" i="9"/>
  <c r="CF111" i="9"/>
  <c r="AZ324" i="7"/>
  <c r="AM322" i="9"/>
  <c r="Q112" i="9"/>
  <c r="N112" i="9"/>
  <c r="S112" i="9"/>
  <c r="Z322" i="9"/>
  <c r="U111" i="8"/>
  <c r="Q113" i="7"/>
  <c r="N113" i="7"/>
  <c r="S113" i="7"/>
  <c r="BZ324" i="7"/>
  <c r="P112" i="8"/>
  <c r="AQ111" i="8"/>
  <c r="AN111" i="8"/>
  <c r="AS111" i="8"/>
  <c r="BZ322" i="9"/>
  <c r="BO111" i="8"/>
  <c r="BR111" i="8"/>
  <c r="BT111" i="8"/>
  <c r="BL112" i="8" s="1"/>
  <c r="AM324" i="7"/>
  <c r="BD111" i="9"/>
  <c r="BA111" i="9"/>
  <c r="BF111" i="9"/>
  <c r="BB111" i="8"/>
  <c r="BG111" i="8"/>
  <c r="AY112" i="8" s="1"/>
  <c r="BE111" i="8"/>
  <c r="CB111" i="8"/>
  <c r="CE111" i="8"/>
  <c r="CG111" i="8"/>
  <c r="BY112" i="8" s="1"/>
  <c r="CD113" i="7"/>
  <c r="CA113" i="7"/>
  <c r="CF113" i="7"/>
  <c r="BZ323" i="8"/>
  <c r="AZ323" i="8"/>
  <c r="BQ113" i="7"/>
  <c r="BN113" i="7"/>
  <c r="BS113" i="7"/>
  <c r="AM322" i="8"/>
  <c r="AQ113" i="7"/>
  <c r="AN113" i="7"/>
  <c r="AS113" i="7"/>
  <c r="AQ111" i="9"/>
  <c r="AN111" i="9"/>
  <c r="AS111" i="9"/>
  <c r="BM322" i="9"/>
  <c r="AC112" i="8"/>
  <c r="BO113" i="7" l="1"/>
  <c r="BT113" i="7"/>
  <c r="BL114" i="7" s="1"/>
  <c r="BR113" i="7"/>
  <c r="BH111" i="8"/>
  <c r="BP112" i="8"/>
  <c r="O112" i="9"/>
  <c r="R112" i="9"/>
  <c r="T112" i="9"/>
  <c r="L113" i="9" s="1"/>
  <c r="AB111" i="9"/>
  <c r="AG111" i="9"/>
  <c r="Y112" i="9" s="1"/>
  <c r="AE111" i="9"/>
  <c r="AZ324" i="8"/>
  <c r="BM325" i="7"/>
  <c r="BM323" i="9"/>
  <c r="BC112" i="8"/>
  <c r="BU111" i="8"/>
  <c r="O113" i="7"/>
  <c r="T113" i="7"/>
  <c r="L114" i="7" s="1"/>
  <c r="R113" i="7"/>
  <c r="AO111" i="9"/>
  <c r="AT111" i="9"/>
  <c r="AL112" i="9" s="1"/>
  <c r="AR111" i="9"/>
  <c r="BO111" i="9"/>
  <c r="BR111" i="9"/>
  <c r="BT111" i="9"/>
  <c r="BL112" i="9" s="1"/>
  <c r="BZ323" i="9"/>
  <c r="BB111" i="9"/>
  <c r="BE111" i="9"/>
  <c r="BG111" i="9"/>
  <c r="AY112" i="9" s="1"/>
  <c r="AO111" i="8"/>
  <c r="AR111" i="8"/>
  <c r="AT111" i="8"/>
  <c r="AL112" i="8" s="1"/>
  <c r="Z325" i="8"/>
  <c r="AZ325" i="7"/>
  <c r="BZ324" i="8"/>
  <c r="AO113" i="7"/>
  <c r="AT113" i="7"/>
  <c r="AL114" i="7" s="1"/>
  <c r="AR113" i="7"/>
  <c r="CB111" i="9"/>
  <c r="CE111" i="9"/>
  <c r="CG111" i="9"/>
  <c r="BY112" i="9" s="1"/>
  <c r="CB113" i="7"/>
  <c r="CG113" i="7"/>
  <c r="BY114" i="7" s="1"/>
  <c r="CE113" i="7"/>
  <c r="Q112" i="8"/>
  <c r="N112" i="8"/>
  <c r="S112" i="8"/>
  <c r="AM323" i="8"/>
  <c r="CC112" i="8"/>
  <c r="Z323" i="9"/>
  <c r="Z327" i="7"/>
  <c r="BB113" i="7"/>
  <c r="BG113" i="7"/>
  <c r="AY114" i="7" s="1"/>
  <c r="BE113" i="7"/>
  <c r="AD114" i="7"/>
  <c r="AA114" i="7"/>
  <c r="AF114" i="7"/>
  <c r="AM323" i="9"/>
  <c r="BM324" i="8"/>
  <c r="CH111" i="8"/>
  <c r="AM325" i="7"/>
  <c r="BZ325" i="7"/>
  <c r="AD112" i="8"/>
  <c r="AA112" i="8"/>
  <c r="AF112" i="8"/>
  <c r="AZ323" i="9"/>
  <c r="BZ324" i="9" l="1"/>
  <c r="AM324" i="8"/>
  <c r="AU113" i="7"/>
  <c r="AU111" i="8"/>
  <c r="BP112" i="9"/>
  <c r="BD112" i="8"/>
  <c r="BA112" i="8"/>
  <c r="BF112" i="8"/>
  <c r="P113" i="9"/>
  <c r="AZ324" i="9"/>
  <c r="AM326" i="7"/>
  <c r="BU111" i="9"/>
  <c r="U112" i="9"/>
  <c r="BM324" i="9"/>
  <c r="BH113" i="7"/>
  <c r="O112" i="8"/>
  <c r="T112" i="8"/>
  <c r="L113" i="8" s="1"/>
  <c r="R112" i="8"/>
  <c r="BC114" i="7"/>
  <c r="BQ112" i="8"/>
  <c r="BN112" i="8"/>
  <c r="BS112" i="8"/>
  <c r="CD112" i="8"/>
  <c r="CA112" i="8"/>
  <c r="CF112" i="8"/>
  <c r="CH113" i="7"/>
  <c r="AP112" i="9"/>
  <c r="AB112" i="8"/>
  <c r="AE112" i="8"/>
  <c r="AG112" i="8"/>
  <c r="Y113" i="8" s="1"/>
  <c r="Z328" i="7"/>
  <c r="CC114" i="7"/>
  <c r="AZ326" i="7"/>
  <c r="BM326" i="7"/>
  <c r="AP114" i="7"/>
  <c r="AU111" i="9"/>
  <c r="BZ325" i="8"/>
  <c r="BC112" i="9"/>
  <c r="U113" i="7"/>
  <c r="AZ325" i="8"/>
  <c r="Z324" i="9"/>
  <c r="Z326" i="8"/>
  <c r="BH111" i="9"/>
  <c r="P114" i="7"/>
  <c r="BU113" i="7"/>
  <c r="BM325" i="8"/>
  <c r="CC112" i="9"/>
  <c r="AH111" i="9"/>
  <c r="BP114" i="7"/>
  <c r="AP112" i="8"/>
  <c r="AB114" i="7"/>
  <c r="AE114" i="7"/>
  <c r="AG114" i="7"/>
  <c r="Y115" i="7" s="1"/>
  <c r="BZ326" i="7"/>
  <c r="AM324" i="9"/>
  <c r="CH111" i="9"/>
  <c r="AC112" i="9"/>
  <c r="BB112" i="8" l="1"/>
  <c r="BE112" i="8"/>
  <c r="BG112" i="8"/>
  <c r="AY113" i="8" s="1"/>
  <c r="AQ114" i="7"/>
  <c r="AN114" i="7"/>
  <c r="AS114" i="7"/>
  <c r="AQ112" i="9"/>
  <c r="AN112" i="9"/>
  <c r="AS112" i="9"/>
  <c r="BO112" i="8"/>
  <c r="BT112" i="8"/>
  <c r="BL113" i="8" s="1"/>
  <c r="BR112" i="8"/>
  <c r="AC115" i="7"/>
  <c r="AH114" i="7"/>
  <c r="BM326" i="8"/>
  <c r="AZ326" i="8"/>
  <c r="BQ112" i="9"/>
  <c r="BN112" i="9"/>
  <c r="BS112" i="9"/>
  <c r="AM327" i="7"/>
  <c r="BD114" i="7"/>
  <c r="BA114" i="7"/>
  <c r="BF114" i="7"/>
  <c r="Q114" i="7"/>
  <c r="N114" i="7"/>
  <c r="S114" i="7"/>
  <c r="AM325" i="9"/>
  <c r="P113" i="8"/>
  <c r="U112" i="8"/>
  <c r="CD114" i="7"/>
  <c r="CA114" i="7"/>
  <c r="CF114" i="7"/>
  <c r="AM325" i="8"/>
  <c r="BQ114" i="7"/>
  <c r="BN114" i="7"/>
  <c r="BS114" i="7"/>
  <c r="BZ327" i="7"/>
  <c r="BZ326" i="8"/>
  <c r="AZ325" i="9"/>
  <c r="AD112" i="9"/>
  <c r="AA112" i="9"/>
  <c r="AF112" i="9"/>
  <c r="BM327" i="7"/>
  <c r="AZ327" i="7"/>
  <c r="AQ112" i="8"/>
  <c r="AN112" i="8"/>
  <c r="AS112" i="8"/>
  <c r="BD112" i="9"/>
  <c r="BA112" i="9"/>
  <c r="BF112" i="9"/>
  <c r="Z329" i="7"/>
  <c r="Z327" i="8"/>
  <c r="Q113" i="9"/>
  <c r="N113" i="9"/>
  <c r="S113" i="9"/>
  <c r="AC113" i="8"/>
  <c r="CB112" i="8"/>
  <c r="CG112" i="8"/>
  <c r="BY113" i="8" s="1"/>
  <c r="CE112" i="8"/>
  <c r="BZ325" i="9"/>
  <c r="CD112" i="9"/>
  <c r="CA112" i="9"/>
  <c r="CF112" i="9"/>
  <c r="Z325" i="9"/>
  <c r="AH112" i="8"/>
  <c r="BM325" i="9"/>
  <c r="BO112" i="9" l="1"/>
  <c r="BT112" i="9"/>
  <c r="BL113" i="9" s="1"/>
  <c r="BR112" i="9"/>
  <c r="AB112" i="9"/>
  <c r="AE112" i="9"/>
  <c r="AG112" i="9"/>
  <c r="Y113" i="9" s="1"/>
  <c r="AM326" i="8"/>
  <c r="Z330" i="7"/>
  <c r="CH112" i="8"/>
  <c r="AM326" i="9"/>
  <c r="AZ327" i="8"/>
  <c r="AO112" i="9"/>
  <c r="AR112" i="9"/>
  <c r="AT112" i="9"/>
  <c r="AL113" i="9" s="1"/>
  <c r="BO114" i="7"/>
  <c r="BT114" i="7"/>
  <c r="BL115" i="7" s="1"/>
  <c r="BR114" i="7"/>
  <c r="Q113" i="8"/>
  <c r="N113" i="8"/>
  <c r="S113" i="8"/>
  <c r="BP113" i="8"/>
  <c r="BZ326" i="9"/>
  <c r="CC113" i="8"/>
  <c r="Z326" i="9"/>
  <c r="O114" i="7"/>
  <c r="R114" i="7"/>
  <c r="T114" i="7"/>
  <c r="L115" i="7" s="1"/>
  <c r="BB112" i="9"/>
  <c r="BE112" i="9"/>
  <c r="BG112" i="9"/>
  <c r="AY113" i="9" s="1"/>
  <c r="BM327" i="8"/>
  <c r="AO114" i="7"/>
  <c r="AR114" i="7"/>
  <c r="AT114" i="7"/>
  <c r="AL115" i="7" s="1"/>
  <c r="AD113" i="8"/>
  <c r="AA113" i="8"/>
  <c r="AF113" i="8"/>
  <c r="AZ326" i="9"/>
  <c r="CB112" i="9"/>
  <c r="CE112" i="9"/>
  <c r="CG112" i="9"/>
  <c r="BY113" i="9" s="1"/>
  <c r="B17" i="9"/>
  <c r="AO112" i="8"/>
  <c r="AT112" i="8"/>
  <c r="AL113" i="8" s="1"/>
  <c r="AR112" i="8"/>
  <c r="O113" i="9"/>
  <c r="T113" i="9"/>
  <c r="L114" i="9" s="1"/>
  <c r="R113" i="9"/>
  <c r="BZ327" i="8"/>
  <c r="CB114" i="7"/>
  <c r="CE114" i="7"/>
  <c r="CG114" i="7"/>
  <c r="BY115" i="7" s="1"/>
  <c r="BB114" i="7"/>
  <c r="BE114" i="7"/>
  <c r="BG114" i="7"/>
  <c r="AY115" i="7" s="1"/>
  <c r="BC113" i="8"/>
  <c r="BM326" i="9"/>
  <c r="AZ328" i="7"/>
  <c r="BZ328" i="7"/>
  <c r="AD115" i="7"/>
  <c r="AA115" i="7"/>
  <c r="AF115" i="7"/>
  <c r="BH112" i="8"/>
  <c r="AM328" i="7"/>
  <c r="Z328" i="8"/>
  <c r="BM328" i="7"/>
  <c r="BU112" i="8"/>
  <c r="AB115" i="7" l="1"/>
  <c r="AG115" i="7"/>
  <c r="Y116" i="7" s="1"/>
  <c r="AE115" i="7"/>
  <c r="J46" i="10" s="1"/>
  <c r="BC115" i="7"/>
  <c r="AB113" i="8"/>
  <c r="AG113" i="8"/>
  <c r="Y114" i="8" s="1"/>
  <c r="AE113" i="8"/>
  <c r="BP115" i="7"/>
  <c r="Z331" i="7"/>
  <c r="AU112" i="8"/>
  <c r="CD113" i="8"/>
  <c r="CA113" i="8"/>
  <c r="CF113" i="8"/>
  <c r="AP113" i="9"/>
  <c r="AM327" i="8"/>
  <c r="P115" i="7"/>
  <c r="AU112" i="9"/>
  <c r="U114" i="7"/>
  <c r="BZ327" i="9"/>
  <c r="AC113" i="9"/>
  <c r="Z329" i="8"/>
  <c r="CC113" i="9"/>
  <c r="AZ328" i="8"/>
  <c r="AH112" i="9"/>
  <c r="CC115" i="7"/>
  <c r="AP115" i="7"/>
  <c r="BM329" i="7"/>
  <c r="AZ329" i="7"/>
  <c r="CH114" i="7"/>
  <c r="BH114" i="7"/>
  <c r="AM329" i="7"/>
  <c r="BZ328" i="8"/>
  <c r="BM328" i="8"/>
  <c r="B17" i="8"/>
  <c r="AM327" i="9"/>
  <c r="BM327" i="9"/>
  <c r="P114" i="9"/>
  <c r="O113" i="8"/>
  <c r="R113" i="8"/>
  <c r="T113" i="8"/>
  <c r="L114" i="8" s="1"/>
  <c r="BU112" i="9"/>
  <c r="AZ327" i="9"/>
  <c r="BP113" i="9"/>
  <c r="BZ329" i="7"/>
  <c r="AP113" i="8"/>
  <c r="AU114" i="7"/>
  <c r="CH112" i="9"/>
  <c r="BQ113" i="8"/>
  <c r="BN113" i="8"/>
  <c r="BS113" i="8"/>
  <c r="U113" i="9"/>
  <c r="BD113" i="8"/>
  <c r="BA113" i="8"/>
  <c r="BF113" i="8"/>
  <c r="BC113" i="9"/>
  <c r="C19" i="7"/>
  <c r="C17" i="8"/>
  <c r="BH112" i="9"/>
  <c r="Z327" i="9"/>
  <c r="BU114" i="7"/>
  <c r="Z330" i="8" l="1"/>
  <c r="AM328" i="8"/>
  <c r="Z332" i="7"/>
  <c r="AQ113" i="8"/>
  <c r="AN113" i="8"/>
  <c r="AS113" i="8"/>
  <c r="BM329" i="8"/>
  <c r="Q114" i="9"/>
  <c r="N114" i="9"/>
  <c r="S114" i="9"/>
  <c r="AD113" i="9"/>
  <c r="AA113" i="9"/>
  <c r="AF113" i="9"/>
  <c r="AQ113" i="9"/>
  <c r="AN113" i="9"/>
  <c r="AS113" i="9"/>
  <c r="BZ330" i="7"/>
  <c r="BZ329" i="8"/>
  <c r="AQ115" i="7"/>
  <c r="AN115" i="7"/>
  <c r="AS115" i="7"/>
  <c r="BQ115" i="7"/>
  <c r="BN115" i="7"/>
  <c r="BS115" i="7"/>
  <c r="AH113" i="8"/>
  <c r="BB113" i="8"/>
  <c r="BG113" i="8"/>
  <c r="AY114" i="8" s="1"/>
  <c r="BE113" i="8"/>
  <c r="BM330" i="7"/>
  <c r="AM330" i="7"/>
  <c r="BM328" i="9"/>
  <c r="BZ328" i="9"/>
  <c r="AC114" i="8"/>
  <c r="CD115" i="7"/>
  <c r="CA115" i="7"/>
  <c r="CF115" i="7"/>
  <c r="G17" i="8"/>
  <c r="BQ113" i="9"/>
  <c r="BN113" i="9"/>
  <c r="BS113" i="9"/>
  <c r="AZ328" i="9"/>
  <c r="CB113" i="8"/>
  <c r="CE113" i="8"/>
  <c r="CG113" i="8"/>
  <c r="BY114" i="8" s="1"/>
  <c r="BD115" i="7"/>
  <c r="BA115" i="7"/>
  <c r="BF115" i="7"/>
  <c r="U113" i="8"/>
  <c r="Z328" i="9"/>
  <c r="F17" i="8"/>
  <c r="BO113" i="8"/>
  <c r="BT113" i="8"/>
  <c r="BL114" i="8" s="1"/>
  <c r="BR113" i="8"/>
  <c r="AM328" i="9"/>
  <c r="AZ329" i="8"/>
  <c r="AH115" i="7"/>
  <c r="BD113" i="9"/>
  <c r="BA113" i="9"/>
  <c r="BF113" i="9"/>
  <c r="AZ330" i="7"/>
  <c r="CD113" i="9"/>
  <c r="CA113" i="9"/>
  <c r="CF113" i="9"/>
  <c r="AC116" i="7"/>
  <c r="E17" i="8"/>
  <c r="P114" i="8"/>
  <c r="Q115" i="7"/>
  <c r="N115" i="7"/>
  <c r="S115" i="7"/>
  <c r="BP114" i="8" l="1"/>
  <c r="AD114" i="8"/>
  <c r="AA114" i="8"/>
  <c r="AF114" i="8"/>
  <c r="E17" i="9"/>
  <c r="BH113" i="8"/>
  <c r="BZ330" i="8"/>
  <c r="BC114" i="8"/>
  <c r="BZ331" i="7"/>
  <c r="BM330" i="8"/>
  <c r="CH113" i="8"/>
  <c r="AZ329" i="9"/>
  <c r="D17" i="8"/>
  <c r="BB113" i="9"/>
  <c r="BG113" i="9"/>
  <c r="AY114" i="9" s="1"/>
  <c r="BE113" i="9"/>
  <c r="AD116" i="7"/>
  <c r="AA116" i="7"/>
  <c r="AF116" i="7"/>
  <c r="D17" i="9"/>
  <c r="AO113" i="8"/>
  <c r="AR113" i="8"/>
  <c r="AT113" i="8"/>
  <c r="AL114" i="8" s="1"/>
  <c r="F17" i="9"/>
  <c r="G17" i="9"/>
  <c r="Z329" i="9"/>
  <c r="BO113" i="9"/>
  <c r="BR113" i="9"/>
  <c r="BT113" i="9"/>
  <c r="BL114" i="9" s="1"/>
  <c r="BZ329" i="9"/>
  <c r="AO113" i="9"/>
  <c r="AR113" i="9"/>
  <c r="AT113" i="9"/>
  <c r="AL114" i="9" s="1"/>
  <c r="J49" i="10"/>
  <c r="J50" i="10" s="1"/>
  <c r="J53" i="10"/>
  <c r="J55" i="10"/>
  <c r="F19" i="7"/>
  <c r="Z333" i="7"/>
  <c r="CB113" i="9"/>
  <c r="CG113" i="9"/>
  <c r="BY114" i="9" s="1"/>
  <c r="CE113" i="9"/>
  <c r="B19" i="7"/>
  <c r="AZ330" i="8"/>
  <c r="BO115" i="7"/>
  <c r="BT115" i="7"/>
  <c r="BL116" i="7" s="1"/>
  <c r="BR115" i="7"/>
  <c r="C17" i="9"/>
  <c r="AB113" i="9"/>
  <c r="AE113" i="9"/>
  <c r="AG113" i="9"/>
  <c r="Y114" i="9" s="1"/>
  <c r="AM329" i="8"/>
  <c r="O115" i="7"/>
  <c r="T115" i="7"/>
  <c r="L116" i="7" s="1"/>
  <c r="R115" i="7"/>
  <c r="AZ331" i="7"/>
  <c r="E19" i="7"/>
  <c r="BB115" i="7"/>
  <c r="BG115" i="7"/>
  <c r="AY116" i="7" s="1"/>
  <c r="BE115" i="7"/>
  <c r="G19" i="7"/>
  <c r="AM331" i="7"/>
  <c r="D19" i="7"/>
  <c r="BM329" i="9"/>
  <c r="Q114" i="8"/>
  <c r="N114" i="8"/>
  <c r="S114" i="8"/>
  <c r="AM329" i="9"/>
  <c r="CB115" i="7"/>
  <c r="CE115" i="7"/>
  <c r="CG115" i="7"/>
  <c r="BY116" i="7" s="1"/>
  <c r="AO115" i="7"/>
  <c r="AR115" i="7"/>
  <c r="AT115" i="7"/>
  <c r="AL116" i="7" s="1"/>
  <c r="Z331" i="8"/>
  <c r="BU113" i="8"/>
  <c r="CC114" i="8"/>
  <c r="BM331" i="7"/>
  <c r="O114" i="9"/>
  <c r="R114" i="9"/>
  <c r="T114" i="9"/>
  <c r="L115" i="9" s="1"/>
  <c r="AZ330" i="9" l="1"/>
  <c r="BZ331" i="8"/>
  <c r="AU115" i="7"/>
  <c r="BU113" i="9"/>
  <c r="BM332" i="7"/>
  <c r="BM330" i="9"/>
  <c r="AZ332" i="7"/>
  <c r="BU115" i="7"/>
  <c r="CD114" i="8"/>
  <c r="CA114" i="8"/>
  <c r="CF114" i="8"/>
  <c r="BP116" i="7"/>
  <c r="AB116" i="7"/>
  <c r="AE116" i="7"/>
  <c r="AG116" i="7"/>
  <c r="Y117" i="7" s="1"/>
  <c r="BM331" i="8"/>
  <c r="BP114" i="9"/>
  <c r="Z330" i="9"/>
  <c r="BZ332" i="7"/>
  <c r="AP116" i="7"/>
  <c r="U115" i="7"/>
  <c r="P116" i="7"/>
  <c r="AM330" i="8"/>
  <c r="AP114" i="9"/>
  <c r="BH113" i="9"/>
  <c r="AB114" i="8"/>
  <c r="AE114" i="8"/>
  <c r="AG114" i="8"/>
  <c r="Y115" i="8" s="1"/>
  <c r="U114" i="9"/>
  <c r="AM332" i="7"/>
  <c r="AM330" i="9"/>
  <c r="AU113" i="9"/>
  <c r="BC114" i="9"/>
  <c r="O114" i="8"/>
  <c r="T114" i="8"/>
  <c r="L115" i="8" s="1"/>
  <c r="R114" i="8"/>
  <c r="AZ331" i="8"/>
  <c r="BH115" i="7"/>
  <c r="AC114" i="9"/>
  <c r="CH113" i="9"/>
  <c r="AP114" i="8"/>
  <c r="BD114" i="8"/>
  <c r="BA114" i="8"/>
  <c r="BF114" i="8"/>
  <c r="Z334" i="7"/>
  <c r="CC116" i="7"/>
  <c r="CH115" i="7"/>
  <c r="P115" i="9"/>
  <c r="Z332" i="8"/>
  <c r="BC116" i="7"/>
  <c r="AH113" i="9"/>
  <c r="CC114" i="9"/>
  <c r="BZ330" i="9"/>
  <c r="AU113" i="8"/>
  <c r="BQ114" i="8"/>
  <c r="BN114" i="8"/>
  <c r="BS114" i="8"/>
  <c r="Z333" i="8" l="1"/>
  <c r="CD116" i="7"/>
  <c r="CA116" i="7"/>
  <c r="CF116" i="7"/>
  <c r="AM331" i="9"/>
  <c r="Q116" i="7"/>
  <c r="N116" i="7"/>
  <c r="S116" i="7"/>
  <c r="Q115" i="9"/>
  <c r="N115" i="9"/>
  <c r="S115" i="9"/>
  <c r="BZ331" i="9"/>
  <c r="P115" i="8"/>
  <c r="BM332" i="8"/>
  <c r="BZ332" i="8"/>
  <c r="AM333" i="7"/>
  <c r="CB114" i="8"/>
  <c r="CG114" i="8"/>
  <c r="BY115" i="8" s="1"/>
  <c r="CE114" i="8"/>
  <c r="AZ332" i="8"/>
  <c r="AH114" i="8"/>
  <c r="CD114" i="9"/>
  <c r="CA114" i="9"/>
  <c r="CF114" i="9"/>
  <c r="AZ331" i="9"/>
  <c r="BO114" i="8"/>
  <c r="BR114" i="8"/>
  <c r="BT114" i="8"/>
  <c r="BL115" i="8" s="1"/>
  <c r="BB114" i="8"/>
  <c r="BG114" i="8"/>
  <c r="AY115" i="8" s="1"/>
  <c r="BE114" i="8"/>
  <c r="AC117" i="7"/>
  <c r="BD114" i="9"/>
  <c r="BA114" i="9"/>
  <c r="BF114" i="9"/>
  <c r="AQ116" i="7"/>
  <c r="AN116" i="7"/>
  <c r="AS116" i="7"/>
  <c r="AH116" i="7"/>
  <c r="BM331" i="9"/>
  <c r="U114" i="8"/>
  <c r="AC115" i="8"/>
  <c r="AZ333" i="7"/>
  <c r="AQ114" i="8"/>
  <c r="AN114" i="8"/>
  <c r="AS114" i="8"/>
  <c r="AM331" i="8"/>
  <c r="Z335" i="7"/>
  <c r="Z331" i="9"/>
  <c r="BQ114" i="9"/>
  <c r="BN114" i="9"/>
  <c r="BS114" i="9"/>
  <c r="BD116" i="7"/>
  <c r="BA116" i="7"/>
  <c r="BF116" i="7"/>
  <c r="AD114" i="9"/>
  <c r="AA114" i="9"/>
  <c r="AF114" i="9"/>
  <c r="AQ114" i="9"/>
  <c r="AN114" i="9"/>
  <c r="AS114" i="9"/>
  <c r="BZ333" i="7"/>
  <c r="BQ116" i="7"/>
  <c r="BN116" i="7"/>
  <c r="BS116" i="7"/>
  <c r="BM333" i="7"/>
  <c r="AD117" i="7" l="1"/>
  <c r="AA117" i="7"/>
  <c r="AF117" i="7"/>
  <c r="AZ332" i="9"/>
  <c r="BB116" i="7"/>
  <c r="BE116" i="7"/>
  <c r="BG116" i="7"/>
  <c r="AY117" i="7" s="1"/>
  <c r="O116" i="7"/>
  <c r="T116" i="7"/>
  <c r="L117" i="7" s="1"/>
  <c r="R116" i="7"/>
  <c r="BZ334" i="7"/>
  <c r="BM333" i="8"/>
  <c r="AO114" i="8"/>
  <c r="AT114" i="8"/>
  <c r="AL115" i="8" s="1"/>
  <c r="AR114" i="8"/>
  <c r="BH114" i="8"/>
  <c r="Q115" i="8"/>
  <c r="N115" i="8"/>
  <c r="S115" i="8"/>
  <c r="AM332" i="9"/>
  <c r="BO114" i="9"/>
  <c r="BT114" i="9"/>
  <c r="BL115" i="9" s="1"/>
  <c r="BR114" i="9"/>
  <c r="BC115" i="8"/>
  <c r="AZ333" i="8"/>
  <c r="CB114" i="9"/>
  <c r="CG114" i="9"/>
  <c r="BY115" i="9" s="1"/>
  <c r="CE114" i="9"/>
  <c r="AO114" i="9"/>
  <c r="AR114" i="9"/>
  <c r="AT114" i="9"/>
  <c r="AL115" i="9" s="1"/>
  <c r="CB116" i="7"/>
  <c r="CE116" i="7"/>
  <c r="CG116" i="7"/>
  <c r="BY117" i="7" s="1"/>
  <c r="Z332" i="9"/>
  <c r="BP115" i="8"/>
  <c r="CH114" i="8"/>
  <c r="BZ332" i="9"/>
  <c r="BZ333" i="8"/>
  <c r="BM332" i="9"/>
  <c r="AZ334" i="7"/>
  <c r="AO116" i="7"/>
  <c r="AT116" i="7"/>
  <c r="AL117" i="7" s="1"/>
  <c r="AR116" i="7"/>
  <c r="Z336" i="7"/>
  <c r="AD115" i="8"/>
  <c r="AA115" i="8"/>
  <c r="AF115" i="8"/>
  <c r="BU114" i="8"/>
  <c r="CC115" i="8"/>
  <c r="BB114" i="9"/>
  <c r="BG114" i="9"/>
  <c r="AY115" i="9" s="1"/>
  <c r="BE114" i="9"/>
  <c r="O115" i="9"/>
  <c r="T115" i="9"/>
  <c r="L116" i="9" s="1"/>
  <c r="R115" i="9"/>
  <c r="Z334" i="8"/>
  <c r="BO116" i="7"/>
  <c r="BR116" i="7"/>
  <c r="BT116" i="7"/>
  <c r="BL117" i="7" s="1"/>
  <c r="AB114" i="9"/>
  <c r="AE114" i="9"/>
  <c r="AG114" i="9"/>
  <c r="Y115" i="9" s="1"/>
  <c r="BM334" i="7"/>
  <c r="AM332" i="8"/>
  <c r="AM334" i="7"/>
  <c r="Z333" i="9" l="1"/>
  <c r="AZ334" i="8"/>
  <c r="AM333" i="9"/>
  <c r="BC117" i="7"/>
  <c r="BH116" i="7"/>
  <c r="AM335" i="7"/>
  <c r="Z335" i="8"/>
  <c r="BZ335" i="7"/>
  <c r="AM333" i="8"/>
  <c r="U115" i="9"/>
  <c r="BM333" i="9"/>
  <c r="CH116" i="7"/>
  <c r="BM334" i="8"/>
  <c r="BD115" i="8"/>
  <c r="BA115" i="8"/>
  <c r="BF115" i="8"/>
  <c r="O115" i="8"/>
  <c r="R115" i="8"/>
  <c r="T115" i="8"/>
  <c r="L116" i="8" s="1"/>
  <c r="AZ333" i="9"/>
  <c r="BZ334" i="8"/>
  <c r="BM335" i="7"/>
  <c r="BH114" i="9"/>
  <c r="BU114" i="9"/>
  <c r="U116" i="7"/>
  <c r="CC117" i="7"/>
  <c r="P116" i="9"/>
  <c r="AC115" i="9"/>
  <c r="BZ333" i="9"/>
  <c r="AH114" i="9"/>
  <c r="BP115" i="9"/>
  <c r="AU114" i="8"/>
  <c r="P117" i="7"/>
  <c r="AZ335" i="7"/>
  <c r="AB115" i="8"/>
  <c r="AG115" i="8"/>
  <c r="Y116" i="8" s="1"/>
  <c r="AE115" i="8"/>
  <c r="AP115" i="9"/>
  <c r="Z337" i="7"/>
  <c r="AU114" i="9"/>
  <c r="BC115" i="9"/>
  <c r="CH114" i="9"/>
  <c r="AU116" i="7"/>
  <c r="CC115" i="9"/>
  <c r="AP115" i="8"/>
  <c r="BU116" i="7"/>
  <c r="BP117" i="7"/>
  <c r="CD115" i="8"/>
  <c r="CA115" i="8"/>
  <c r="CF115" i="8"/>
  <c r="AP117" i="7"/>
  <c r="AB117" i="7"/>
  <c r="AE117" i="7"/>
  <c r="AG117" i="7"/>
  <c r="Y118" i="7" s="1"/>
  <c r="BQ115" i="8"/>
  <c r="BN115" i="8"/>
  <c r="BS115" i="8"/>
  <c r="BD117" i="7" l="1"/>
  <c r="BA117" i="7"/>
  <c r="BF117" i="7"/>
  <c r="AZ336" i="7"/>
  <c r="BM336" i="7"/>
  <c r="U115" i="8"/>
  <c r="BQ117" i="7"/>
  <c r="BN117" i="7"/>
  <c r="BS117" i="7"/>
  <c r="Q116" i="9"/>
  <c r="N116" i="9"/>
  <c r="S116" i="9"/>
  <c r="BB115" i="8"/>
  <c r="BE115" i="8"/>
  <c r="BG115" i="8"/>
  <c r="AY116" i="8" s="1"/>
  <c r="AM334" i="8"/>
  <c r="AD115" i="9"/>
  <c r="AA115" i="9"/>
  <c r="AF115" i="9"/>
  <c r="Q117" i="7"/>
  <c r="N117" i="7"/>
  <c r="S117" i="7"/>
  <c r="BZ335" i="8"/>
  <c r="AM334" i="9"/>
  <c r="BO115" i="8"/>
  <c r="BT115" i="8"/>
  <c r="BL116" i="8" s="1"/>
  <c r="BR115" i="8"/>
  <c r="BD115" i="9"/>
  <c r="BA115" i="9"/>
  <c r="BF115" i="9"/>
  <c r="AC118" i="7"/>
  <c r="BZ336" i="7"/>
  <c r="Z338" i="7"/>
  <c r="CD117" i="7"/>
  <c r="CA117" i="7"/>
  <c r="CF117" i="7"/>
  <c r="AZ334" i="9"/>
  <c r="BM335" i="8"/>
  <c r="AZ335" i="8"/>
  <c r="Z336" i="8"/>
  <c r="Z334" i="9"/>
  <c r="AQ115" i="8"/>
  <c r="AN115" i="8"/>
  <c r="AS115" i="8"/>
  <c r="AQ117" i="7"/>
  <c r="AN117" i="7"/>
  <c r="AS117" i="7"/>
  <c r="CD115" i="9"/>
  <c r="CA115" i="9"/>
  <c r="CF115" i="9"/>
  <c r="AQ115" i="9"/>
  <c r="AN115" i="9"/>
  <c r="AS115" i="9"/>
  <c r="BQ115" i="9"/>
  <c r="BN115" i="9"/>
  <c r="BS115" i="9"/>
  <c r="AM336" i="7"/>
  <c r="AH117" i="7"/>
  <c r="AH115" i="8"/>
  <c r="CB115" i="8"/>
  <c r="CE115" i="8"/>
  <c r="CG115" i="8"/>
  <c r="BY116" i="8" s="1"/>
  <c r="AC116" i="8"/>
  <c r="BZ334" i="9"/>
  <c r="P116" i="8"/>
  <c r="BM334" i="9"/>
  <c r="BU115" i="8" l="1"/>
  <c r="AB115" i="9"/>
  <c r="AE115" i="9"/>
  <c r="AG115" i="9"/>
  <c r="Y116" i="9" s="1"/>
  <c r="AZ335" i="9"/>
  <c r="BP116" i="8"/>
  <c r="BO117" i="7"/>
  <c r="BR117" i="7"/>
  <c r="BT117" i="7"/>
  <c r="BL118" i="7" s="1"/>
  <c r="BO115" i="9"/>
  <c r="BR115" i="9"/>
  <c r="BT115" i="9"/>
  <c r="BL116" i="9" s="1"/>
  <c r="Z335" i="9"/>
  <c r="AM335" i="8"/>
  <c r="Z339" i="7"/>
  <c r="Q116" i="8"/>
  <c r="N116" i="8"/>
  <c r="S116" i="8"/>
  <c r="AO115" i="8"/>
  <c r="AT115" i="8"/>
  <c r="AL116" i="8" s="1"/>
  <c r="AR115" i="8"/>
  <c r="CB117" i="7"/>
  <c r="CE117" i="7"/>
  <c r="CG117" i="7"/>
  <c r="BY118" i="7" s="1"/>
  <c r="BZ335" i="9"/>
  <c r="Z337" i="8"/>
  <c r="AM335" i="9"/>
  <c r="BC116" i="8"/>
  <c r="BM337" i="7"/>
  <c r="AO115" i="9"/>
  <c r="AT115" i="9"/>
  <c r="AL116" i="9" s="1"/>
  <c r="AR115" i="9"/>
  <c r="AD116" i="8"/>
  <c r="AA116" i="8"/>
  <c r="AF116" i="8"/>
  <c r="BZ337" i="7"/>
  <c r="BH115" i="8"/>
  <c r="CC116" i="8"/>
  <c r="CB115" i="9"/>
  <c r="CG115" i="9"/>
  <c r="BY116" i="9" s="1"/>
  <c r="CE115" i="9"/>
  <c r="AZ336" i="8"/>
  <c r="AZ337" i="7"/>
  <c r="AD118" i="7"/>
  <c r="AA118" i="7"/>
  <c r="AF118" i="7"/>
  <c r="BZ336" i="8"/>
  <c r="BM335" i="9"/>
  <c r="CH115" i="8"/>
  <c r="O116" i="9"/>
  <c r="T116" i="9"/>
  <c r="L117" i="9" s="1"/>
  <c r="R116" i="9"/>
  <c r="AM337" i="7"/>
  <c r="AO117" i="7"/>
  <c r="AR117" i="7"/>
  <c r="AT117" i="7"/>
  <c r="AL118" i="7" s="1"/>
  <c r="BM336" i="8"/>
  <c r="O117" i="7"/>
  <c r="R117" i="7"/>
  <c r="T117" i="7"/>
  <c r="L118" i="7" s="1"/>
  <c r="BB117" i="7"/>
  <c r="BE117" i="7"/>
  <c r="BG117" i="7"/>
  <c r="AY118" i="7" s="1"/>
  <c r="BB115" i="9"/>
  <c r="BE115" i="9"/>
  <c r="BG115" i="9"/>
  <c r="AY116" i="9" s="1"/>
  <c r="U116" i="9" l="1"/>
  <c r="U117" i="7"/>
  <c r="CD116" i="8"/>
  <c r="CA116" i="8"/>
  <c r="CF116" i="8"/>
  <c r="AU115" i="9"/>
  <c r="AM336" i="8"/>
  <c r="BQ116" i="8"/>
  <c r="BN116" i="8"/>
  <c r="BS116" i="8"/>
  <c r="BH115" i="9"/>
  <c r="BZ337" i="8"/>
  <c r="CH117" i="7"/>
  <c r="Z336" i="9"/>
  <c r="AZ336" i="9"/>
  <c r="BC116" i="9"/>
  <c r="CC118" i="7"/>
  <c r="BM337" i="8"/>
  <c r="AZ338" i="7"/>
  <c r="AC116" i="9"/>
  <c r="BZ338" i="7"/>
  <c r="BM338" i="7"/>
  <c r="AU115" i="8"/>
  <c r="AH115" i="9"/>
  <c r="BZ336" i="9"/>
  <c r="AZ337" i="8"/>
  <c r="AP116" i="8"/>
  <c r="BP116" i="9"/>
  <c r="AB118" i="7"/>
  <c r="AG118" i="7"/>
  <c r="Y119" i="7" s="1"/>
  <c r="AE118" i="7"/>
  <c r="BU115" i="9"/>
  <c r="P117" i="9"/>
  <c r="Z340" i="7"/>
  <c r="AP116" i="9"/>
  <c r="BC118" i="7"/>
  <c r="BH117" i="7"/>
  <c r="CC116" i="9"/>
  <c r="AM336" i="9"/>
  <c r="O116" i="8"/>
  <c r="T116" i="8"/>
  <c r="L117" i="8" s="1"/>
  <c r="R116" i="8"/>
  <c r="BP118" i="7"/>
  <c r="AB116" i="8"/>
  <c r="AG116" i="8"/>
  <c r="Y117" i="8" s="1"/>
  <c r="AE116" i="8"/>
  <c r="AP118" i="7"/>
  <c r="AU117" i="7"/>
  <c r="AM338" i="7"/>
  <c r="BD116" i="8"/>
  <c r="BA116" i="8"/>
  <c r="BF116" i="8"/>
  <c r="CH115" i="9"/>
  <c r="BM336" i="9"/>
  <c r="P118" i="7"/>
  <c r="Z338" i="8"/>
  <c r="BU117" i="7"/>
  <c r="BZ339" i="7" l="1"/>
  <c r="BM337" i="9"/>
  <c r="AZ337" i="9"/>
  <c r="AM337" i="8"/>
  <c r="AH116" i="8"/>
  <c r="AC117" i="8"/>
  <c r="AD116" i="9"/>
  <c r="AA116" i="9"/>
  <c r="AF116" i="9"/>
  <c r="Z337" i="9"/>
  <c r="AQ118" i="7"/>
  <c r="AN118" i="7"/>
  <c r="AS118" i="7"/>
  <c r="Q117" i="9"/>
  <c r="N117" i="9"/>
  <c r="S117" i="9"/>
  <c r="AZ338" i="8"/>
  <c r="BZ337" i="9"/>
  <c r="AM339" i="7"/>
  <c r="BQ118" i="7"/>
  <c r="BN118" i="7"/>
  <c r="BS118" i="7"/>
  <c r="BD118" i="7"/>
  <c r="BA118" i="7"/>
  <c r="BF118" i="7"/>
  <c r="AH118" i="7"/>
  <c r="AZ339" i="7"/>
  <c r="Z339" i="8"/>
  <c r="AQ116" i="9"/>
  <c r="AN116" i="9"/>
  <c r="AS116" i="9"/>
  <c r="AC119" i="7"/>
  <c r="BB116" i="8"/>
  <c r="BG116" i="8"/>
  <c r="AY117" i="8" s="1"/>
  <c r="BE116" i="8"/>
  <c r="U116" i="8"/>
  <c r="BZ338" i="8"/>
  <c r="CB116" i="8"/>
  <c r="CE116" i="8"/>
  <c r="CG116" i="8"/>
  <c r="BY117" i="8" s="1"/>
  <c r="Q118" i="7"/>
  <c r="N118" i="7"/>
  <c r="S118" i="7"/>
  <c r="P117" i="8"/>
  <c r="Z341" i="7"/>
  <c r="BM338" i="8"/>
  <c r="BQ116" i="9"/>
  <c r="BN116" i="9"/>
  <c r="BS116" i="9"/>
  <c r="BM339" i="7"/>
  <c r="CD118" i="7"/>
  <c r="CA118" i="7"/>
  <c r="CF118" i="7"/>
  <c r="AQ116" i="8"/>
  <c r="AN116" i="8"/>
  <c r="AS116" i="8"/>
  <c r="AM337" i="9"/>
  <c r="CD116" i="9"/>
  <c r="CA116" i="9"/>
  <c r="CF116" i="9"/>
  <c r="BD116" i="9"/>
  <c r="BA116" i="9"/>
  <c r="BF116" i="9"/>
  <c r="BO116" i="8"/>
  <c r="BR116" i="8"/>
  <c r="BT116" i="8"/>
  <c r="BL117" i="8" s="1"/>
  <c r="BO116" i="9" l="1"/>
  <c r="BT116" i="9"/>
  <c r="BL117" i="9" s="1"/>
  <c r="BR116" i="9"/>
  <c r="AO116" i="9"/>
  <c r="AT116" i="9"/>
  <c r="AL117" i="9" s="1"/>
  <c r="AR116" i="9"/>
  <c r="BO118" i="7"/>
  <c r="BT118" i="7"/>
  <c r="BL119" i="7" s="1"/>
  <c r="BR118" i="7"/>
  <c r="AO118" i="7"/>
  <c r="AR118" i="7"/>
  <c r="AT118" i="7"/>
  <c r="AL119" i="7" s="1"/>
  <c r="CH116" i="8"/>
  <c r="BZ339" i="8"/>
  <c r="BB116" i="9"/>
  <c r="BG116" i="9"/>
  <c r="AY117" i="9" s="1"/>
  <c r="BE116" i="9"/>
  <c r="Z340" i="8"/>
  <c r="AM340" i="7"/>
  <c r="AO116" i="8"/>
  <c r="AR116" i="8"/>
  <c r="AT116" i="8"/>
  <c r="AL117" i="8" s="1"/>
  <c r="Z342" i="7"/>
  <c r="Z338" i="9"/>
  <c r="AM338" i="8"/>
  <c r="AZ340" i="7"/>
  <c r="BZ338" i="9"/>
  <c r="AM338" i="9"/>
  <c r="Q117" i="8"/>
  <c r="N117" i="8"/>
  <c r="S117" i="8"/>
  <c r="BH116" i="8"/>
  <c r="AB116" i="9"/>
  <c r="AG116" i="9"/>
  <c r="Y117" i="9" s="1"/>
  <c r="AE116" i="9"/>
  <c r="AZ338" i="9"/>
  <c r="BU116" i="8"/>
  <c r="BM339" i="8"/>
  <c r="CB116" i="9"/>
  <c r="CE116" i="9"/>
  <c r="CG116" i="9"/>
  <c r="BY117" i="9" s="1"/>
  <c r="CB118" i="7"/>
  <c r="CG118" i="7"/>
  <c r="BY119" i="7" s="1"/>
  <c r="CE118" i="7"/>
  <c r="BC117" i="8"/>
  <c r="AZ339" i="8"/>
  <c r="AD117" i="8"/>
  <c r="AA117" i="8"/>
  <c r="AF117" i="8"/>
  <c r="BM338" i="9"/>
  <c r="O118" i="7"/>
  <c r="R118" i="7"/>
  <c r="T118" i="7"/>
  <c r="L119" i="7" s="1"/>
  <c r="BB118" i="7"/>
  <c r="BG118" i="7"/>
  <c r="AY119" i="7" s="1"/>
  <c r="BE118" i="7"/>
  <c r="O117" i="9"/>
  <c r="R117" i="9"/>
  <c r="T117" i="9"/>
  <c r="L118" i="9" s="1"/>
  <c r="BZ340" i="7"/>
  <c r="BM340" i="7"/>
  <c r="BP117" i="8"/>
  <c r="CC117" i="8"/>
  <c r="AD119" i="7"/>
  <c r="AA119" i="7"/>
  <c r="AF119" i="7"/>
  <c r="BC117" i="9" l="1"/>
  <c r="BD117" i="8"/>
  <c r="BA117" i="8"/>
  <c r="BF117" i="8"/>
  <c r="Z343" i="7"/>
  <c r="BU118" i="7"/>
  <c r="U118" i="7"/>
  <c r="Z339" i="9"/>
  <c r="AB119" i="7"/>
  <c r="AG119" i="7"/>
  <c r="Y120" i="7" s="1"/>
  <c r="AE119" i="7"/>
  <c r="BP119" i="7"/>
  <c r="AZ339" i="9"/>
  <c r="CC119" i="7"/>
  <c r="AM339" i="9"/>
  <c r="AP117" i="8"/>
  <c r="AU116" i="8"/>
  <c r="BZ340" i="8"/>
  <c r="AU116" i="9"/>
  <c r="AP117" i="9"/>
  <c r="BC119" i="7"/>
  <c r="CH116" i="9"/>
  <c r="AM341" i="7"/>
  <c r="BZ341" i="7"/>
  <c r="CD117" i="8"/>
  <c r="CA117" i="8"/>
  <c r="CF117" i="8"/>
  <c r="AH116" i="9"/>
  <c r="AC117" i="9"/>
  <c r="AB117" i="8"/>
  <c r="AE117" i="8"/>
  <c r="AG117" i="8"/>
  <c r="Y118" i="8" s="1"/>
  <c r="U117" i="9"/>
  <c r="BH118" i="7"/>
  <c r="CC117" i="9"/>
  <c r="BZ339" i="9"/>
  <c r="BQ117" i="8"/>
  <c r="BN117" i="8"/>
  <c r="BS117" i="8"/>
  <c r="BM340" i="8"/>
  <c r="Z341" i="8"/>
  <c r="BU116" i="9"/>
  <c r="P118" i="9"/>
  <c r="CH118" i="7"/>
  <c r="BM339" i="9"/>
  <c r="AZ340" i="8"/>
  <c r="O117" i="8"/>
  <c r="T117" i="8"/>
  <c r="L118" i="8" s="1"/>
  <c r="R117" i="8"/>
  <c r="AM339" i="8"/>
  <c r="AP119" i="7"/>
  <c r="BP117" i="9"/>
  <c r="AZ341" i="7"/>
  <c r="BM341" i="7"/>
  <c r="P119" i="7"/>
  <c r="BH116" i="9"/>
  <c r="AU118" i="7"/>
  <c r="Z342" i="8" l="1"/>
  <c r="BM340" i="9"/>
  <c r="CD117" i="9"/>
  <c r="CA117" i="9"/>
  <c r="CF117" i="9"/>
  <c r="BD119" i="7"/>
  <c r="BA119" i="7"/>
  <c r="BF119" i="7"/>
  <c r="Z340" i="9"/>
  <c r="AQ117" i="9"/>
  <c r="AN117" i="9"/>
  <c r="AS117" i="9"/>
  <c r="AM340" i="9"/>
  <c r="BM341" i="8"/>
  <c r="CB117" i="8"/>
  <c r="CG117" i="8"/>
  <c r="BY118" i="8" s="1"/>
  <c r="CE117" i="8"/>
  <c r="Q118" i="9"/>
  <c r="N118" i="9"/>
  <c r="S118" i="9"/>
  <c r="CD119" i="7"/>
  <c r="CA119" i="7"/>
  <c r="CF119" i="7"/>
  <c r="AM340" i="8"/>
  <c r="AZ340" i="9"/>
  <c r="Z344" i="7"/>
  <c r="U117" i="8"/>
  <c r="BZ342" i="7"/>
  <c r="BZ341" i="8"/>
  <c r="BQ119" i="7"/>
  <c r="BN119" i="7"/>
  <c r="BS119" i="7"/>
  <c r="AH117" i="8"/>
  <c r="AH119" i="7"/>
  <c r="BB117" i="8"/>
  <c r="BE117" i="8"/>
  <c r="BG117" i="8"/>
  <c r="AY118" i="8" s="1"/>
  <c r="BQ117" i="9"/>
  <c r="BN117" i="9"/>
  <c r="BS117" i="9"/>
  <c r="AC120" i="7"/>
  <c r="AQ119" i="7"/>
  <c r="AN119" i="7"/>
  <c r="AS119" i="7"/>
  <c r="Q119" i="7"/>
  <c r="N119" i="7"/>
  <c r="S119" i="7"/>
  <c r="P118" i="8"/>
  <c r="AC118" i="8"/>
  <c r="BO117" i="8"/>
  <c r="BT117" i="8"/>
  <c r="BL118" i="8" s="1"/>
  <c r="BR117" i="8"/>
  <c r="AM342" i="7"/>
  <c r="AZ341" i="8"/>
  <c r="BZ340" i="9"/>
  <c r="BM342" i="7"/>
  <c r="AZ342" i="7"/>
  <c r="AD117" i="9"/>
  <c r="AA117" i="9"/>
  <c r="AF117" i="9"/>
  <c r="AQ117" i="8"/>
  <c r="AN117" i="8"/>
  <c r="AS117" i="8"/>
  <c r="BD117" i="9"/>
  <c r="BA117" i="9"/>
  <c r="BF117" i="9"/>
  <c r="O118" i="9" l="1"/>
  <c r="T118" i="9"/>
  <c r="L119" i="9" s="1"/>
  <c r="R118" i="9"/>
  <c r="BB117" i="9"/>
  <c r="BG117" i="9"/>
  <c r="AY118" i="9" s="1"/>
  <c r="BE117" i="9"/>
  <c r="BM343" i="7"/>
  <c r="Z341" i="9"/>
  <c r="AD120" i="7"/>
  <c r="AA120" i="7"/>
  <c r="AF120" i="7"/>
  <c r="Z345" i="7"/>
  <c r="CH117" i="8"/>
  <c r="CC118" i="8"/>
  <c r="BB119" i="7"/>
  <c r="BE119" i="7"/>
  <c r="BG119" i="7"/>
  <c r="AY120" i="7" s="1"/>
  <c r="AZ343" i="7"/>
  <c r="AZ341" i="9"/>
  <c r="BO117" i="9"/>
  <c r="BR117" i="9"/>
  <c r="BT117" i="9"/>
  <c r="BL118" i="9" s="1"/>
  <c r="BO119" i="7"/>
  <c r="BT119" i="7"/>
  <c r="BL120" i="7" s="1"/>
  <c r="BR119" i="7"/>
  <c r="AM341" i="8"/>
  <c r="BM342" i="8"/>
  <c r="CB117" i="9"/>
  <c r="CE117" i="9"/>
  <c r="CG117" i="9"/>
  <c r="BY118" i="9" s="1"/>
  <c r="AD118" i="8"/>
  <c r="AA118" i="8"/>
  <c r="AF118" i="8"/>
  <c r="AO117" i="8"/>
  <c r="AR117" i="8"/>
  <c r="AT117" i="8"/>
  <c r="AL118" i="8" s="1"/>
  <c r="O119" i="7"/>
  <c r="R119" i="7"/>
  <c r="T119" i="7"/>
  <c r="L120" i="7" s="1"/>
  <c r="BZ342" i="8"/>
  <c r="AM343" i="7"/>
  <c r="CB119" i="7"/>
  <c r="CE119" i="7"/>
  <c r="CG119" i="7"/>
  <c r="BY120" i="7" s="1"/>
  <c r="AM341" i="9"/>
  <c r="AZ342" i="8"/>
  <c r="BM341" i="9"/>
  <c r="BZ341" i="9"/>
  <c r="Q118" i="8"/>
  <c r="N118" i="8"/>
  <c r="S118" i="8"/>
  <c r="BH117" i="8"/>
  <c r="BU117" i="8"/>
  <c r="BZ343" i="7"/>
  <c r="AO117" i="9"/>
  <c r="AR117" i="9"/>
  <c r="AT117" i="9"/>
  <c r="AL118" i="9" s="1"/>
  <c r="Z343" i="8"/>
  <c r="BC118" i="8"/>
  <c r="AB117" i="9"/>
  <c r="AE117" i="9"/>
  <c r="AG117" i="9"/>
  <c r="Y118" i="9" s="1"/>
  <c r="AO119" i="7"/>
  <c r="AT119" i="7"/>
  <c r="AL120" i="7" s="1"/>
  <c r="AR119" i="7"/>
  <c r="BP118" i="8"/>
  <c r="CC118" i="9" l="1"/>
  <c r="BU117" i="9"/>
  <c r="BH119" i="7"/>
  <c r="AB120" i="7"/>
  <c r="AE120" i="7"/>
  <c r="AG120" i="7"/>
  <c r="Y121" i="7" s="1"/>
  <c r="BZ343" i="8"/>
  <c r="CD118" i="8"/>
  <c r="CA118" i="8"/>
  <c r="CF118" i="8"/>
  <c r="Z342" i="9"/>
  <c r="O118" i="8"/>
  <c r="R118" i="8"/>
  <c r="T118" i="8"/>
  <c r="L119" i="8" s="1"/>
  <c r="AP118" i="9"/>
  <c r="AM342" i="9"/>
  <c r="U119" i="7"/>
  <c r="BM343" i="8"/>
  <c r="BQ118" i="8"/>
  <c r="BN118" i="8"/>
  <c r="BS118" i="8"/>
  <c r="BZ342" i="9"/>
  <c r="CC120" i="7"/>
  <c r="BM344" i="7"/>
  <c r="BD118" i="8"/>
  <c r="BA118" i="8"/>
  <c r="BF118" i="8"/>
  <c r="P120" i="7"/>
  <c r="AU117" i="9"/>
  <c r="AP120" i="7"/>
  <c r="CH119" i="7"/>
  <c r="AP118" i="8"/>
  <c r="BH117" i="9"/>
  <c r="AZ343" i="8"/>
  <c r="BM342" i="9"/>
  <c r="AU117" i="8"/>
  <c r="AM342" i="8"/>
  <c r="AZ342" i="9"/>
  <c r="BC118" i="9"/>
  <c r="AM344" i="7"/>
  <c r="BU119" i="7"/>
  <c r="CH117" i="9"/>
  <c r="Z344" i="8"/>
  <c r="AC118" i="9"/>
  <c r="BP120" i="7"/>
  <c r="U118" i="9"/>
  <c r="AB118" i="8"/>
  <c r="AE118" i="8"/>
  <c r="AG118" i="8"/>
  <c r="Y119" i="8" s="1"/>
  <c r="AZ344" i="7"/>
  <c r="Z346" i="7"/>
  <c r="P119" i="9"/>
  <c r="AU119" i="7"/>
  <c r="BZ344" i="7"/>
  <c r="AH117" i="9"/>
  <c r="BP118" i="9"/>
  <c r="BC120" i="7"/>
  <c r="BZ345" i="7" l="1"/>
  <c r="BM343" i="9"/>
  <c r="P119" i="8"/>
  <c r="BZ344" i="8"/>
  <c r="U118" i="8"/>
  <c r="AC121" i="7"/>
  <c r="AH120" i="7"/>
  <c r="BZ343" i="9"/>
  <c r="Q120" i="7"/>
  <c r="N120" i="7"/>
  <c r="S120" i="7"/>
  <c r="BD118" i="9"/>
  <c r="BA118" i="9"/>
  <c r="BF118" i="9"/>
  <c r="BM344" i="8"/>
  <c r="Z343" i="9"/>
  <c r="AH118" i="8"/>
  <c r="AM345" i="7"/>
  <c r="BQ120" i="7"/>
  <c r="BN120" i="7"/>
  <c r="BS120" i="7"/>
  <c r="BQ118" i="9"/>
  <c r="BN118" i="9"/>
  <c r="BS118" i="9"/>
  <c r="AD118" i="9"/>
  <c r="AA118" i="9"/>
  <c r="AF118" i="9"/>
  <c r="BB118" i="8"/>
  <c r="BE118" i="8"/>
  <c r="BG118" i="8"/>
  <c r="AY119" i="8" s="1"/>
  <c r="Q119" i="9"/>
  <c r="N119" i="9"/>
  <c r="S119" i="9"/>
  <c r="Z347" i="7"/>
  <c r="Z345" i="8"/>
  <c r="AM343" i="8"/>
  <c r="AQ118" i="8"/>
  <c r="AN118" i="8"/>
  <c r="AS118" i="8"/>
  <c r="AZ343" i="9"/>
  <c r="AZ345" i="7"/>
  <c r="BM345" i="7"/>
  <c r="CB118" i="8"/>
  <c r="CE118" i="8"/>
  <c r="CG118" i="8"/>
  <c r="BY119" i="8" s="1"/>
  <c r="BO118" i="8"/>
  <c r="BR118" i="8"/>
  <c r="BT118" i="8"/>
  <c r="BL119" i="8" s="1"/>
  <c r="BD120" i="7"/>
  <c r="BA120" i="7"/>
  <c r="BF120" i="7"/>
  <c r="AZ344" i="8"/>
  <c r="AC119" i="8"/>
  <c r="CD120" i="7"/>
  <c r="CA120" i="7"/>
  <c r="CF120" i="7"/>
  <c r="AM343" i="9"/>
  <c r="CD118" i="9"/>
  <c r="CA118" i="9"/>
  <c r="CF118" i="9"/>
  <c r="AQ120" i="7"/>
  <c r="AN120" i="7"/>
  <c r="AS120" i="7"/>
  <c r="AQ118" i="9"/>
  <c r="AN118" i="9"/>
  <c r="AS118" i="9"/>
  <c r="AM344" i="9" l="1"/>
  <c r="AO118" i="9"/>
  <c r="AR118" i="9"/>
  <c r="AT118" i="9"/>
  <c r="AL119" i="9" s="1"/>
  <c r="CH118" i="8"/>
  <c r="AD121" i="7"/>
  <c r="AA121" i="7"/>
  <c r="AF121" i="7"/>
  <c r="AD119" i="8"/>
  <c r="AA119" i="8"/>
  <c r="AF119" i="8"/>
  <c r="AM344" i="8"/>
  <c r="BO120" i="7"/>
  <c r="BT120" i="7"/>
  <c r="BL121" i="7" s="1"/>
  <c r="BR120" i="7"/>
  <c r="BB118" i="9"/>
  <c r="BE118" i="9"/>
  <c r="BG118" i="9"/>
  <c r="AY119" i="9" s="1"/>
  <c r="BC119" i="8"/>
  <c r="AM346" i="7"/>
  <c r="BM346" i="7"/>
  <c r="BH118" i="8"/>
  <c r="O120" i="7"/>
  <c r="R120" i="7"/>
  <c r="T120" i="7"/>
  <c r="L121" i="7" s="1"/>
  <c r="BZ345" i="8"/>
  <c r="AZ346" i="7"/>
  <c r="CB118" i="9"/>
  <c r="CG118" i="9"/>
  <c r="BY119" i="9" s="1"/>
  <c r="CE118" i="9"/>
  <c r="BB120" i="7"/>
  <c r="BE120" i="7"/>
  <c r="BG120" i="7"/>
  <c r="AY121" i="7" s="1"/>
  <c r="AZ344" i="9"/>
  <c r="Q119" i="8"/>
  <c r="N119" i="8"/>
  <c r="S119" i="8"/>
  <c r="Z348" i="7"/>
  <c r="BP119" i="8"/>
  <c r="AB118" i="9"/>
  <c r="AE118" i="9"/>
  <c r="AG118" i="9"/>
  <c r="Y119" i="9" s="1"/>
  <c r="Z344" i="9"/>
  <c r="BZ344" i="9"/>
  <c r="AO120" i="7"/>
  <c r="AR120" i="7"/>
  <c r="AT120" i="7"/>
  <c r="AL121" i="7" s="1"/>
  <c r="Z346" i="8"/>
  <c r="AZ345" i="8"/>
  <c r="BM344" i="9"/>
  <c r="BU118" i="8"/>
  <c r="AO118" i="8"/>
  <c r="AR118" i="8"/>
  <c r="AT118" i="8"/>
  <c r="AL119" i="8" s="1"/>
  <c r="CB120" i="7"/>
  <c r="CG120" i="7"/>
  <c r="BY121" i="7" s="1"/>
  <c r="CE120" i="7"/>
  <c r="CC119" i="8"/>
  <c r="O119" i="9"/>
  <c r="T119" i="9"/>
  <c r="L120" i="9" s="1"/>
  <c r="R119" i="9"/>
  <c r="BO118" i="9"/>
  <c r="BR118" i="9"/>
  <c r="BT118" i="9"/>
  <c r="BL119" i="9" s="1"/>
  <c r="BM345" i="8"/>
  <c r="BZ346" i="7"/>
  <c r="BP121" i="7" l="1"/>
  <c r="CH120" i="7"/>
  <c r="BZ346" i="8"/>
  <c r="BZ347" i="7"/>
  <c r="AB121" i="7"/>
  <c r="AG121" i="7"/>
  <c r="Y122" i="7" s="1"/>
  <c r="AE121" i="7"/>
  <c r="AM347" i="7"/>
  <c r="BM346" i="8"/>
  <c r="AC119" i="9"/>
  <c r="P121" i="7"/>
  <c r="AZ347" i="7"/>
  <c r="U120" i="7"/>
  <c r="BM347" i="7"/>
  <c r="BM345" i="9"/>
  <c r="BC121" i="7"/>
  <c r="Z347" i="8"/>
  <c r="AP119" i="9"/>
  <c r="AU118" i="9"/>
  <c r="O119" i="8"/>
  <c r="T119" i="8"/>
  <c r="L120" i="8" s="1"/>
  <c r="R119" i="8"/>
  <c r="AH118" i="9"/>
  <c r="BH120" i="7"/>
  <c r="AP119" i="8"/>
  <c r="U119" i="9"/>
  <c r="CC119" i="9"/>
  <c r="BC119" i="9"/>
  <c r="Z345" i="9"/>
  <c r="AZ346" i="8"/>
  <c r="BP119" i="9"/>
  <c r="BD119" i="8"/>
  <c r="BA119" i="8"/>
  <c r="BF119" i="8"/>
  <c r="BU118" i="9"/>
  <c r="BQ119" i="8"/>
  <c r="BN119" i="8"/>
  <c r="BS119" i="8"/>
  <c r="CH118" i="9"/>
  <c r="AU118" i="8"/>
  <c r="AP121" i="7"/>
  <c r="P120" i="9"/>
  <c r="AU120" i="7"/>
  <c r="Z349" i="7"/>
  <c r="BH118" i="9"/>
  <c r="AM345" i="8"/>
  <c r="AM345" i="9"/>
  <c r="CC121" i="7"/>
  <c r="AZ345" i="9"/>
  <c r="CD119" i="8"/>
  <c r="CA119" i="8"/>
  <c r="CF119" i="8"/>
  <c r="BZ345" i="9"/>
  <c r="BU120" i="7"/>
  <c r="AB119" i="8"/>
  <c r="AE119" i="8"/>
  <c r="AG119" i="8"/>
  <c r="Y120" i="8" s="1"/>
  <c r="AQ119" i="8" l="1"/>
  <c r="AN119" i="8"/>
  <c r="AS119" i="8"/>
  <c r="Z350" i="7"/>
  <c r="AC122" i="7"/>
  <c r="AC120" i="8"/>
  <c r="AZ346" i="9"/>
  <c r="BD121" i="7"/>
  <c r="BA121" i="7"/>
  <c r="BF121" i="7"/>
  <c r="Q121" i="7"/>
  <c r="N121" i="7"/>
  <c r="S121" i="7"/>
  <c r="AH119" i="8"/>
  <c r="BD119" i="9"/>
  <c r="BA119" i="9"/>
  <c r="BF119" i="9"/>
  <c r="BZ348" i="7"/>
  <c r="BB119" i="8"/>
  <c r="BE119" i="8"/>
  <c r="BG119" i="8"/>
  <c r="AY120" i="8" s="1"/>
  <c r="P120" i="8"/>
  <c r="BM348" i="7"/>
  <c r="BM346" i="9"/>
  <c r="AM346" i="9"/>
  <c r="AQ121" i="7"/>
  <c r="AN121" i="7"/>
  <c r="AS121" i="7"/>
  <c r="CD119" i="9"/>
  <c r="CA119" i="9"/>
  <c r="CF119" i="9"/>
  <c r="BM347" i="8"/>
  <c r="BZ347" i="8"/>
  <c r="Q120" i="9"/>
  <c r="N120" i="9"/>
  <c r="S120" i="9"/>
  <c r="Z346" i="9"/>
  <c r="BZ346" i="9"/>
  <c r="AM346" i="8"/>
  <c r="AD119" i="9"/>
  <c r="AA119" i="9"/>
  <c r="AF119" i="9"/>
  <c r="BQ119" i="9"/>
  <c r="BN119" i="9"/>
  <c r="BS119" i="9"/>
  <c r="AQ119" i="9"/>
  <c r="AN119" i="9"/>
  <c r="AS119" i="9"/>
  <c r="AM348" i="7"/>
  <c r="BQ121" i="7"/>
  <c r="BN121" i="7"/>
  <c r="BS121" i="7"/>
  <c r="AH121" i="7"/>
  <c r="BO119" i="8"/>
  <c r="BT119" i="8"/>
  <c r="BL120" i="8" s="1"/>
  <c r="BR119" i="8"/>
  <c r="Z348" i="8"/>
  <c r="CD121" i="7"/>
  <c r="CA121" i="7"/>
  <c r="CF121" i="7"/>
  <c r="U119" i="8"/>
  <c r="CB119" i="8"/>
  <c r="CE119" i="8"/>
  <c r="CG119" i="8"/>
  <c r="BY120" i="8" s="1"/>
  <c r="AZ347" i="8"/>
  <c r="AZ348" i="7"/>
  <c r="BZ349" i="7" l="1"/>
  <c r="AZ347" i="9"/>
  <c r="BZ348" i="8"/>
  <c r="BM347" i="9"/>
  <c r="Z347" i="9"/>
  <c r="BB119" i="9"/>
  <c r="BE119" i="9"/>
  <c r="BG119" i="9"/>
  <c r="AY120" i="9" s="1"/>
  <c r="AD120" i="8"/>
  <c r="AA120" i="8"/>
  <c r="AF120" i="8"/>
  <c r="BM348" i="8"/>
  <c r="AZ348" i="8"/>
  <c r="BU119" i="8"/>
  <c r="BP120" i="8"/>
  <c r="CC120" i="8"/>
  <c r="CH119" i="8"/>
  <c r="BO119" i="9"/>
  <c r="BT119" i="9"/>
  <c r="BL120" i="9" s="1"/>
  <c r="BR119" i="9"/>
  <c r="AD122" i="7"/>
  <c r="AA122" i="7"/>
  <c r="AF122" i="7"/>
  <c r="BM349" i="7"/>
  <c r="BO121" i="7"/>
  <c r="BT121" i="7"/>
  <c r="BL122" i="7" s="1"/>
  <c r="BR121" i="7"/>
  <c r="AB119" i="9"/>
  <c r="AG119" i="9"/>
  <c r="Y120" i="9" s="1"/>
  <c r="AE119" i="9"/>
  <c r="CB119" i="9"/>
  <c r="CE119" i="9"/>
  <c r="CG119" i="9"/>
  <c r="BY120" i="9" s="1"/>
  <c r="Q120" i="8"/>
  <c r="N120" i="8"/>
  <c r="S120" i="8"/>
  <c r="AM347" i="9"/>
  <c r="O121" i="7"/>
  <c r="R121" i="7"/>
  <c r="T121" i="7"/>
  <c r="L122" i="7" s="1"/>
  <c r="Z351" i="7"/>
  <c r="CB121" i="7"/>
  <c r="CE121" i="7"/>
  <c r="CG121" i="7"/>
  <c r="BY122" i="7" s="1"/>
  <c r="BC120" i="8"/>
  <c r="AO119" i="9"/>
  <c r="AT119" i="9"/>
  <c r="AL120" i="9" s="1"/>
  <c r="AR119" i="9"/>
  <c r="O120" i="9"/>
  <c r="R120" i="9"/>
  <c r="T120" i="9"/>
  <c r="L121" i="9" s="1"/>
  <c r="AO121" i="7"/>
  <c r="AT121" i="7"/>
  <c r="AL122" i="7" s="1"/>
  <c r="AR121" i="7"/>
  <c r="BH119" i="8"/>
  <c r="AO119" i="8"/>
  <c r="AT119" i="8"/>
  <c r="AL120" i="8" s="1"/>
  <c r="AR119" i="8"/>
  <c r="AM349" i="7"/>
  <c r="AM347" i="8"/>
  <c r="AZ349" i="7"/>
  <c r="Z349" i="8"/>
  <c r="BZ347" i="9"/>
  <c r="BB121" i="7"/>
  <c r="BG121" i="7"/>
  <c r="AY122" i="7" s="1"/>
  <c r="BE121" i="7"/>
  <c r="AM348" i="9" l="1"/>
  <c r="BP122" i="7"/>
  <c r="Z348" i="9"/>
  <c r="P121" i="9"/>
  <c r="CC122" i="7"/>
  <c r="BM350" i="7"/>
  <c r="BU119" i="9"/>
  <c r="AZ349" i="8"/>
  <c r="AM348" i="8"/>
  <c r="BC122" i="7"/>
  <c r="BP120" i="9"/>
  <c r="BU121" i="7"/>
  <c r="BM349" i="8"/>
  <c r="BM348" i="9"/>
  <c r="AM350" i="7"/>
  <c r="Z352" i="7"/>
  <c r="CC120" i="9"/>
  <c r="P122" i="7"/>
  <c r="CH119" i="9"/>
  <c r="BZ349" i="8"/>
  <c r="AB122" i="7"/>
  <c r="AG122" i="7"/>
  <c r="Y123" i="7" s="1"/>
  <c r="AE122" i="7"/>
  <c r="BH121" i="7"/>
  <c r="AP120" i="8"/>
  <c r="AB120" i="8"/>
  <c r="AE120" i="8"/>
  <c r="AG120" i="8"/>
  <c r="Y121" i="8" s="1"/>
  <c r="U120" i="9"/>
  <c r="CH121" i="7"/>
  <c r="AU119" i="9"/>
  <c r="BZ348" i="9"/>
  <c r="AP120" i="9"/>
  <c r="U121" i="7"/>
  <c r="CD120" i="8"/>
  <c r="CA120" i="8"/>
  <c r="CF120" i="8"/>
  <c r="Z350" i="8"/>
  <c r="AH119" i="9"/>
  <c r="AZ348" i="9"/>
  <c r="AU119" i="8"/>
  <c r="BD120" i="8"/>
  <c r="BA120" i="8"/>
  <c r="BF120" i="8"/>
  <c r="AC120" i="9"/>
  <c r="BC120" i="9"/>
  <c r="O120" i="8"/>
  <c r="T120" i="8"/>
  <c r="L121" i="8" s="1"/>
  <c r="R120" i="8"/>
  <c r="AU121" i="7"/>
  <c r="AZ350" i="7"/>
  <c r="AP122" i="7"/>
  <c r="BQ120" i="8"/>
  <c r="BN120" i="8"/>
  <c r="BS120" i="8"/>
  <c r="BH119" i="9"/>
  <c r="BZ350" i="7"/>
  <c r="BB120" i="8" l="1"/>
  <c r="BG120" i="8"/>
  <c r="AY121" i="8" s="1"/>
  <c r="BE120" i="8"/>
  <c r="AZ351" i="7"/>
  <c r="BZ350" i="8"/>
  <c r="Z353" i="7"/>
  <c r="CD122" i="7"/>
  <c r="CA122" i="7"/>
  <c r="CF122" i="7"/>
  <c r="AC121" i="8"/>
  <c r="AM351" i="7"/>
  <c r="AM349" i="8"/>
  <c r="AZ350" i="8"/>
  <c r="Q121" i="9"/>
  <c r="N121" i="9"/>
  <c r="S121" i="9"/>
  <c r="BD122" i="7"/>
  <c r="BA122" i="7"/>
  <c r="BF122" i="7"/>
  <c r="AH120" i="8"/>
  <c r="BM349" i="9"/>
  <c r="P121" i="8"/>
  <c r="AQ120" i="9"/>
  <c r="AN120" i="9"/>
  <c r="AS120" i="9"/>
  <c r="Z349" i="9"/>
  <c r="BZ351" i="7"/>
  <c r="U120" i="8"/>
  <c r="BM350" i="8"/>
  <c r="Z351" i="8"/>
  <c r="BM351" i="7"/>
  <c r="AZ349" i="9"/>
  <c r="BO120" i="8"/>
  <c r="BT120" i="8"/>
  <c r="BL121" i="8" s="1"/>
  <c r="BR120" i="8"/>
  <c r="BZ349" i="9"/>
  <c r="AQ120" i="8"/>
  <c r="AN120" i="8"/>
  <c r="AS120" i="8"/>
  <c r="BD120" i="9"/>
  <c r="BA120" i="9"/>
  <c r="BF120" i="9"/>
  <c r="AD120" i="9"/>
  <c r="AA120" i="9"/>
  <c r="AF120" i="9"/>
  <c r="Q122" i="7"/>
  <c r="N122" i="7"/>
  <c r="S122" i="7"/>
  <c r="BQ122" i="7"/>
  <c r="BN122" i="7"/>
  <c r="BS122" i="7"/>
  <c r="AH122" i="7"/>
  <c r="CD120" i="9"/>
  <c r="CA120" i="9"/>
  <c r="CF120" i="9"/>
  <c r="AM349" i="9"/>
  <c r="AQ122" i="7"/>
  <c r="AN122" i="7"/>
  <c r="AS122" i="7"/>
  <c r="CB120" i="8"/>
  <c r="CG120" i="8"/>
  <c r="BY121" i="8" s="1"/>
  <c r="CE120" i="8"/>
  <c r="AC123" i="7"/>
  <c r="BQ120" i="9"/>
  <c r="BN120" i="9"/>
  <c r="BS120" i="9"/>
  <c r="AD123" i="7" l="1"/>
  <c r="AA123" i="7"/>
  <c r="AF123" i="7"/>
  <c r="BM351" i="8"/>
  <c r="O122" i="7"/>
  <c r="R122" i="7"/>
  <c r="T122" i="7"/>
  <c r="L123" i="7" s="1"/>
  <c r="BZ350" i="9"/>
  <c r="CB122" i="7"/>
  <c r="CG122" i="7"/>
  <c r="BY123" i="7" s="1"/>
  <c r="CE122" i="7"/>
  <c r="Q121" i="8"/>
  <c r="N121" i="8"/>
  <c r="S121" i="8"/>
  <c r="AM350" i="9"/>
  <c r="BU120" i="8"/>
  <c r="AZ351" i="8"/>
  <c r="Z354" i="7"/>
  <c r="BO120" i="9"/>
  <c r="BT120" i="9"/>
  <c r="BL121" i="9" s="1"/>
  <c r="BR120" i="9"/>
  <c r="AB120" i="9"/>
  <c r="AG120" i="9"/>
  <c r="Y121" i="9" s="1"/>
  <c r="AE120" i="9"/>
  <c r="BZ352" i="7"/>
  <c r="BM350" i="9"/>
  <c r="CC121" i="8"/>
  <c r="BZ351" i="8"/>
  <c r="CB120" i="9"/>
  <c r="CG120" i="9"/>
  <c r="BY121" i="9" s="1"/>
  <c r="CE120" i="9"/>
  <c r="BB120" i="9"/>
  <c r="BG120" i="9"/>
  <c r="AY121" i="9" s="1"/>
  <c r="BE120" i="9"/>
  <c r="AM350" i="8"/>
  <c r="AZ352" i="7"/>
  <c r="BP121" i="8"/>
  <c r="BM352" i="7"/>
  <c r="Z350" i="9"/>
  <c r="BB122" i="7"/>
  <c r="BE122" i="7"/>
  <c r="BG122" i="7"/>
  <c r="AY123" i="7" s="1"/>
  <c r="AM352" i="7"/>
  <c r="BH120" i="8"/>
  <c r="CH120" i="8"/>
  <c r="BO122" i="7"/>
  <c r="BT122" i="7"/>
  <c r="BL123" i="7" s="1"/>
  <c r="BR122" i="7"/>
  <c r="Z352" i="8"/>
  <c r="AD121" i="8"/>
  <c r="AA121" i="8"/>
  <c r="AF121" i="8"/>
  <c r="BC121" i="8"/>
  <c r="AZ350" i="9"/>
  <c r="AO120" i="8"/>
  <c r="AT120" i="8"/>
  <c r="AL121" i="8" s="1"/>
  <c r="AR120" i="8"/>
  <c r="AO122" i="7"/>
  <c r="AT122" i="7"/>
  <c r="AL123" i="7" s="1"/>
  <c r="AR122" i="7"/>
  <c r="AO120" i="9"/>
  <c r="AR120" i="9"/>
  <c r="AT120" i="9"/>
  <c r="AL121" i="9" s="1"/>
  <c r="O121" i="9"/>
  <c r="T121" i="9"/>
  <c r="L122" i="9" s="1"/>
  <c r="R121" i="9"/>
  <c r="P123" i="7" l="1"/>
  <c r="AH120" i="9"/>
  <c r="U122" i="7"/>
  <c r="Z353" i="8"/>
  <c r="BH120" i="9"/>
  <c r="BU120" i="9"/>
  <c r="BM352" i="8"/>
  <c r="AM351" i="8"/>
  <c r="BP121" i="9"/>
  <c r="O121" i="8"/>
  <c r="T121" i="8"/>
  <c r="L122" i="8" s="1"/>
  <c r="R121" i="8"/>
  <c r="Z351" i="9"/>
  <c r="BD121" i="8"/>
  <c r="BA121" i="8"/>
  <c r="BF121" i="8"/>
  <c r="BM353" i="7"/>
  <c r="CH122" i="7"/>
  <c r="BC123" i="7"/>
  <c r="AC121" i="9"/>
  <c r="BP123" i="7"/>
  <c r="AP121" i="9"/>
  <c r="BC121" i="9"/>
  <c r="CH120" i="9"/>
  <c r="CC123" i="7"/>
  <c r="CC121" i="9"/>
  <c r="AP123" i="7"/>
  <c r="BZ352" i="8"/>
  <c r="U121" i="9"/>
  <c r="CD121" i="8"/>
  <c r="CA121" i="8"/>
  <c r="CF121" i="8"/>
  <c r="AM351" i="9"/>
  <c r="AZ351" i="9"/>
  <c r="AU120" i="9"/>
  <c r="AU122" i="7"/>
  <c r="AB121" i="8"/>
  <c r="AG121" i="8"/>
  <c r="Y122" i="8" s="1"/>
  <c r="AE121" i="8"/>
  <c r="Z355" i="7"/>
  <c r="AB123" i="7"/>
  <c r="AE123" i="7"/>
  <c r="AG123" i="7"/>
  <c r="Y124" i="7" s="1"/>
  <c r="P122" i="9"/>
  <c r="BU122" i="7"/>
  <c r="BH122" i="7"/>
  <c r="BQ121" i="8"/>
  <c r="BN121" i="8"/>
  <c r="BS121" i="8"/>
  <c r="BM351" i="9"/>
  <c r="AU120" i="8"/>
  <c r="AZ352" i="8"/>
  <c r="BZ351" i="9"/>
  <c r="AP121" i="8"/>
  <c r="AM353" i="7"/>
  <c r="AZ353" i="7"/>
  <c r="BZ353" i="7"/>
  <c r="Q122" i="9" l="1"/>
  <c r="N122" i="9"/>
  <c r="S122" i="9"/>
  <c r="AQ121" i="9"/>
  <c r="AN121" i="9"/>
  <c r="AS121" i="9"/>
  <c r="BM354" i="7"/>
  <c r="Z354" i="8"/>
  <c r="AZ353" i="8"/>
  <c r="AC124" i="7"/>
  <c r="BB121" i="8"/>
  <c r="BE121" i="8"/>
  <c r="BG121" i="8"/>
  <c r="AY122" i="8" s="1"/>
  <c r="P122" i="8"/>
  <c r="BZ354" i="7"/>
  <c r="BZ353" i="8"/>
  <c r="BQ121" i="9"/>
  <c r="BN121" i="9"/>
  <c r="BS121" i="9"/>
  <c r="AZ354" i="7"/>
  <c r="BM352" i="9"/>
  <c r="AZ352" i="9"/>
  <c r="CD121" i="9"/>
  <c r="CA121" i="9"/>
  <c r="CF121" i="9"/>
  <c r="AD121" i="9"/>
  <c r="AA121" i="9"/>
  <c r="AF121" i="9"/>
  <c r="AM352" i="8"/>
  <c r="AQ123" i="7"/>
  <c r="AN123" i="7"/>
  <c r="AS123" i="7"/>
  <c r="AM352" i="9"/>
  <c r="BO121" i="8"/>
  <c r="BT121" i="8"/>
  <c r="BL122" i="8" s="1"/>
  <c r="BR121" i="8"/>
  <c r="AH121" i="8"/>
  <c r="AQ121" i="8"/>
  <c r="AN121" i="8"/>
  <c r="AS121" i="8"/>
  <c r="CB121" i="8"/>
  <c r="CE121" i="8"/>
  <c r="CG121" i="8"/>
  <c r="BY122" i="8" s="1"/>
  <c r="Z352" i="9"/>
  <c r="AC122" i="8"/>
  <c r="CD123" i="7"/>
  <c r="CA123" i="7"/>
  <c r="CF123" i="7"/>
  <c r="BM353" i="8"/>
  <c r="Q123" i="7"/>
  <c r="N123" i="7"/>
  <c r="S123" i="7"/>
  <c r="BD121" i="9"/>
  <c r="BA121" i="9"/>
  <c r="BF121" i="9"/>
  <c r="AH123" i="7"/>
  <c r="AM354" i="7"/>
  <c r="Z356" i="7"/>
  <c r="BQ123" i="7"/>
  <c r="BN123" i="7"/>
  <c r="BS123" i="7"/>
  <c r="BZ352" i="9"/>
  <c r="BD123" i="7"/>
  <c r="BA123" i="7"/>
  <c r="BF123" i="7"/>
  <c r="U121" i="8"/>
  <c r="BC122" i="8" l="1"/>
  <c r="BZ353" i="9"/>
  <c r="AD122" i="8"/>
  <c r="AA122" i="8"/>
  <c r="AF122" i="8"/>
  <c r="Z357" i="7"/>
  <c r="AO121" i="8"/>
  <c r="AT121" i="8"/>
  <c r="AL122" i="8" s="1"/>
  <c r="AR121" i="8"/>
  <c r="AM355" i="7"/>
  <c r="BH121" i="8"/>
  <c r="BB123" i="7"/>
  <c r="BE123" i="7"/>
  <c r="BG123" i="7"/>
  <c r="AY124" i="7" s="1"/>
  <c r="CB123" i="7"/>
  <c r="CG123" i="7"/>
  <c r="BY124" i="7" s="1"/>
  <c r="CE123" i="7"/>
  <c r="AM353" i="8"/>
  <c r="AZ355" i="7"/>
  <c r="BM355" i="7"/>
  <c r="BU121" i="8"/>
  <c r="AB121" i="9"/>
  <c r="AG121" i="9"/>
  <c r="Y122" i="9" s="1"/>
  <c r="AE121" i="9"/>
  <c r="BO121" i="9"/>
  <c r="BT121" i="9"/>
  <c r="BL122" i="9" s="1"/>
  <c r="BR121" i="9"/>
  <c r="AD124" i="7"/>
  <c r="AA124" i="7"/>
  <c r="AF124" i="7"/>
  <c r="AO121" i="9"/>
  <c r="AT121" i="9"/>
  <c r="AL122" i="9" s="1"/>
  <c r="AR121" i="9"/>
  <c r="BP122" i="8"/>
  <c r="AZ354" i="8"/>
  <c r="BZ354" i="8"/>
  <c r="Z353" i="9"/>
  <c r="CB121" i="9"/>
  <c r="CE121" i="9"/>
  <c r="CG121" i="9"/>
  <c r="BY122" i="9" s="1"/>
  <c r="Z355" i="8"/>
  <c r="O122" i="9"/>
  <c r="R122" i="9"/>
  <c r="T122" i="9"/>
  <c r="L123" i="9" s="1"/>
  <c r="BB121" i="9"/>
  <c r="BE121" i="9"/>
  <c r="BG121" i="9"/>
  <c r="AY122" i="9" s="1"/>
  <c r="CC122" i="8"/>
  <c r="AM353" i="9"/>
  <c r="BZ355" i="7"/>
  <c r="O123" i="7"/>
  <c r="T123" i="7"/>
  <c r="L124" i="7" s="1"/>
  <c r="R123" i="7"/>
  <c r="CH121" i="8"/>
  <c r="AZ353" i="9"/>
  <c r="BO123" i="7"/>
  <c r="BR123" i="7"/>
  <c r="BT123" i="7"/>
  <c r="BL124" i="7" s="1"/>
  <c r="Q122" i="8"/>
  <c r="N122" i="8"/>
  <c r="S122" i="8"/>
  <c r="BM354" i="8"/>
  <c r="AO123" i="7"/>
  <c r="AR123" i="7"/>
  <c r="AT123" i="7"/>
  <c r="AL124" i="7" s="1"/>
  <c r="BM353" i="9"/>
  <c r="AH121" i="9" l="1"/>
  <c r="AU121" i="8"/>
  <c r="CC124" i="7"/>
  <c r="AP122" i="8"/>
  <c r="BM354" i="9"/>
  <c r="AP124" i="7"/>
  <c r="O122" i="8"/>
  <c r="T122" i="8"/>
  <c r="L123" i="8" s="1"/>
  <c r="R122" i="8"/>
  <c r="BC122" i="9"/>
  <c r="AU121" i="9"/>
  <c r="BC124" i="7"/>
  <c r="Z358" i="7"/>
  <c r="BH121" i="9"/>
  <c r="BH123" i="7"/>
  <c r="CH123" i="7"/>
  <c r="Z354" i="9"/>
  <c r="BM356" i="7"/>
  <c r="AB122" i="8"/>
  <c r="AG122" i="8"/>
  <c r="Y123" i="8" s="1"/>
  <c r="AE122" i="8"/>
  <c r="CC122" i="9"/>
  <c r="AC122" i="9"/>
  <c r="AU123" i="7"/>
  <c r="U123" i="7"/>
  <c r="AP122" i="9"/>
  <c r="AZ354" i="9"/>
  <c r="BZ356" i="7"/>
  <c r="U122" i="9"/>
  <c r="P124" i="7"/>
  <c r="BP124" i="7"/>
  <c r="P123" i="9"/>
  <c r="AB124" i="7"/>
  <c r="AE124" i="7"/>
  <c r="AG124" i="7"/>
  <c r="Y125" i="7" s="1"/>
  <c r="BU121" i="9"/>
  <c r="AZ356" i="7"/>
  <c r="AM356" i="7"/>
  <c r="BZ354" i="9"/>
  <c r="CH121" i="9"/>
  <c r="BQ122" i="8"/>
  <c r="BN122" i="8"/>
  <c r="BS122" i="8"/>
  <c r="BU123" i="7"/>
  <c r="BZ355" i="8"/>
  <c r="BM355" i="8"/>
  <c r="AM354" i="9"/>
  <c r="BP122" i="9"/>
  <c r="CD122" i="8"/>
  <c r="CA122" i="8"/>
  <c r="CF122" i="8"/>
  <c r="Z356" i="8"/>
  <c r="AZ355" i="8"/>
  <c r="AM354" i="8"/>
  <c r="BD122" i="8"/>
  <c r="BA122" i="8"/>
  <c r="BF122" i="8"/>
  <c r="AM355" i="9" l="1"/>
  <c r="CB122" i="8"/>
  <c r="CG122" i="8"/>
  <c r="BY123" i="8" s="1"/>
  <c r="CE122" i="8"/>
  <c r="AZ357" i="7"/>
  <c r="BQ124" i="7"/>
  <c r="BN124" i="7"/>
  <c r="BS124" i="7"/>
  <c r="AQ124" i="7"/>
  <c r="AN124" i="7"/>
  <c r="AS124" i="7"/>
  <c r="Q124" i="7"/>
  <c r="N124" i="7"/>
  <c r="S124" i="7"/>
  <c r="BM357" i="7"/>
  <c r="Z359" i="7"/>
  <c r="BQ122" i="9"/>
  <c r="BN122" i="9"/>
  <c r="BS122" i="9"/>
  <c r="AD122" i="9"/>
  <c r="AA122" i="9"/>
  <c r="AF122" i="9"/>
  <c r="BM355" i="9"/>
  <c r="BB122" i="8"/>
  <c r="BG122" i="8"/>
  <c r="AY123" i="8" s="1"/>
  <c r="BE122" i="8"/>
  <c r="BO122" i="8"/>
  <c r="BR122" i="8"/>
  <c r="BT122" i="8"/>
  <c r="BL123" i="8" s="1"/>
  <c r="BD124" i="7"/>
  <c r="BA124" i="7"/>
  <c r="BF124" i="7"/>
  <c r="AQ122" i="8"/>
  <c r="AN122" i="8"/>
  <c r="AS122" i="8"/>
  <c r="Z355" i="9"/>
  <c r="AC125" i="7"/>
  <c r="CD124" i="7"/>
  <c r="CA124" i="7"/>
  <c r="CF124" i="7"/>
  <c r="AM355" i="8"/>
  <c r="AH124" i="7"/>
  <c r="BD122" i="9"/>
  <c r="BA122" i="9"/>
  <c r="BF122" i="9"/>
  <c r="CD122" i="9"/>
  <c r="CA122" i="9"/>
  <c r="CF122" i="9"/>
  <c r="BZ357" i="7"/>
  <c r="AZ356" i="8"/>
  <c r="AZ355" i="9"/>
  <c r="Z357" i="8"/>
  <c r="Q123" i="9"/>
  <c r="N123" i="9"/>
  <c r="S123" i="9"/>
  <c r="AQ122" i="9"/>
  <c r="AN122" i="9"/>
  <c r="AS122" i="9"/>
  <c r="BM356" i="8"/>
  <c r="BZ355" i="9"/>
  <c r="U122" i="8"/>
  <c r="BZ356" i="8"/>
  <c r="AH122" i="8"/>
  <c r="P123" i="8"/>
  <c r="AM357" i="7"/>
  <c r="AC123" i="8"/>
  <c r="BP123" i="8" l="1"/>
  <c r="AO124" i="7"/>
  <c r="AT124" i="7"/>
  <c r="AL125" i="7" s="1"/>
  <c r="AR124" i="7"/>
  <c r="Z358" i="8"/>
  <c r="BU122" i="8"/>
  <c r="Z356" i="9"/>
  <c r="BO122" i="9"/>
  <c r="BR122" i="9"/>
  <c r="BT122" i="9"/>
  <c r="BL123" i="9" s="1"/>
  <c r="BO124" i="7"/>
  <c r="BT124" i="7"/>
  <c r="BL125" i="7" s="1"/>
  <c r="BR124" i="7"/>
  <c r="BH122" i="8"/>
  <c r="Q123" i="8"/>
  <c r="N123" i="8"/>
  <c r="S123" i="8"/>
  <c r="AZ357" i="8"/>
  <c r="AO122" i="8"/>
  <c r="AR122" i="8"/>
  <c r="AT122" i="8"/>
  <c r="AL123" i="8" s="1"/>
  <c r="BC123" i="8"/>
  <c r="Z360" i="7"/>
  <c r="BM358" i="7"/>
  <c r="AZ358" i="7"/>
  <c r="CH122" i="8"/>
  <c r="BZ356" i="9"/>
  <c r="AO122" i="9"/>
  <c r="AT122" i="9"/>
  <c r="AL123" i="9" s="1"/>
  <c r="AR122" i="9"/>
  <c r="AM356" i="8"/>
  <c r="BB124" i="7"/>
  <c r="BE124" i="7"/>
  <c r="BG124" i="7"/>
  <c r="AY125" i="7" s="1"/>
  <c r="CB122" i="9"/>
  <c r="CE122" i="9"/>
  <c r="CG122" i="9"/>
  <c r="BY123" i="9" s="1"/>
  <c r="CC123" i="8"/>
  <c r="O124" i="7"/>
  <c r="R124" i="7"/>
  <c r="T124" i="7"/>
  <c r="L125" i="7" s="1"/>
  <c r="AZ356" i="9"/>
  <c r="BZ358" i="7"/>
  <c r="AB122" i="9"/>
  <c r="AE122" i="9"/>
  <c r="AG122" i="9"/>
  <c r="Y123" i="9" s="1"/>
  <c r="AM358" i="7"/>
  <c r="BM357" i="8"/>
  <c r="BM356" i="9"/>
  <c r="BZ357" i="8"/>
  <c r="O123" i="9"/>
  <c r="T123" i="9"/>
  <c r="L124" i="9" s="1"/>
  <c r="R123" i="9"/>
  <c r="CB124" i="7"/>
  <c r="CE124" i="7"/>
  <c r="CG124" i="7"/>
  <c r="BY125" i="7" s="1"/>
  <c r="AD123" i="8"/>
  <c r="AA123" i="8"/>
  <c r="AF123" i="8"/>
  <c r="BB122" i="9"/>
  <c r="BG122" i="9"/>
  <c r="AY123" i="9" s="1"/>
  <c r="BE122" i="9"/>
  <c r="AD125" i="7"/>
  <c r="AA125" i="7"/>
  <c r="AF125" i="7"/>
  <c r="AM356" i="9"/>
  <c r="AU122" i="9" l="1"/>
  <c r="CC125" i="7"/>
  <c r="BM358" i="8"/>
  <c r="AP123" i="9"/>
  <c r="Z361" i="7"/>
  <c r="AM357" i="9"/>
  <c r="CH124" i="7"/>
  <c r="BZ357" i="9"/>
  <c r="BP125" i="7"/>
  <c r="BU124" i="7"/>
  <c r="AU122" i="8"/>
  <c r="Z359" i="8"/>
  <c r="BZ359" i="7"/>
  <c r="BD123" i="8"/>
  <c r="BA123" i="8"/>
  <c r="BF123" i="8"/>
  <c r="CH122" i="9"/>
  <c r="AB125" i="7"/>
  <c r="AE125" i="7"/>
  <c r="AG125" i="7"/>
  <c r="Y126" i="7" s="1"/>
  <c r="AM359" i="7"/>
  <c r="U124" i="7"/>
  <c r="BP123" i="9"/>
  <c r="AU124" i="7"/>
  <c r="BC123" i="9"/>
  <c r="AH122" i="9"/>
  <c r="BH124" i="7"/>
  <c r="AZ359" i="7"/>
  <c r="BU122" i="9"/>
  <c r="AP125" i="7"/>
  <c r="CC123" i="9"/>
  <c r="U123" i="9"/>
  <c r="BH122" i="9"/>
  <c r="BC125" i="7"/>
  <c r="AZ358" i="8"/>
  <c r="AP123" i="8"/>
  <c r="P124" i="9"/>
  <c r="P125" i="7"/>
  <c r="BZ358" i="8"/>
  <c r="AC123" i="9"/>
  <c r="BM357" i="9"/>
  <c r="BM359" i="7"/>
  <c r="O123" i="8"/>
  <c r="R123" i="8"/>
  <c r="T123" i="8"/>
  <c r="L124" i="8" s="1"/>
  <c r="AZ357" i="9"/>
  <c r="AB123" i="8"/>
  <c r="AE123" i="8"/>
  <c r="AG123" i="8"/>
  <c r="Y124" i="8" s="1"/>
  <c r="CD123" i="8"/>
  <c r="CA123" i="8"/>
  <c r="CF123" i="8"/>
  <c r="AM357" i="8"/>
  <c r="Z357" i="9"/>
  <c r="BQ123" i="8"/>
  <c r="BN123" i="8"/>
  <c r="BS123" i="8"/>
  <c r="AH125" i="7" l="1"/>
  <c r="AM358" i="9"/>
  <c r="AC124" i="8"/>
  <c r="BM360" i="7"/>
  <c r="AQ123" i="8"/>
  <c r="AN123" i="8"/>
  <c r="AS123" i="8"/>
  <c r="BD123" i="9"/>
  <c r="BA123" i="9"/>
  <c r="BF123" i="9"/>
  <c r="Z362" i="7"/>
  <c r="AH123" i="8"/>
  <c r="AQ125" i="7"/>
  <c r="AN125" i="7"/>
  <c r="AS125" i="7"/>
  <c r="BQ125" i="7"/>
  <c r="BN125" i="7"/>
  <c r="BS125" i="7"/>
  <c r="BM358" i="9"/>
  <c r="AQ123" i="9"/>
  <c r="AN123" i="9"/>
  <c r="AS123" i="9"/>
  <c r="AD123" i="9"/>
  <c r="AA123" i="9"/>
  <c r="AF123" i="9"/>
  <c r="AZ359" i="8"/>
  <c r="BB123" i="8"/>
  <c r="BG123" i="8"/>
  <c r="AY124" i="8" s="1"/>
  <c r="BE123" i="8"/>
  <c r="BO123" i="8"/>
  <c r="BT123" i="8"/>
  <c r="BL124" i="8" s="1"/>
  <c r="BR123" i="8"/>
  <c r="Z358" i="9"/>
  <c r="AZ358" i="9"/>
  <c r="BQ123" i="9"/>
  <c r="BN123" i="9"/>
  <c r="BS123" i="9"/>
  <c r="BZ358" i="9"/>
  <c r="BD125" i="7"/>
  <c r="BA125" i="7"/>
  <c r="BF125" i="7"/>
  <c r="AZ360" i="7"/>
  <c r="BM359" i="8"/>
  <c r="CD123" i="9"/>
  <c r="CA123" i="9"/>
  <c r="CF123" i="9"/>
  <c r="U123" i="8"/>
  <c r="BZ360" i="7"/>
  <c r="CD125" i="7"/>
  <c r="CA125" i="7"/>
  <c r="CF125" i="7"/>
  <c r="AM360" i="7"/>
  <c r="P124" i="8"/>
  <c r="CB123" i="8"/>
  <c r="CE123" i="8"/>
  <c r="CG123" i="8"/>
  <c r="BY124" i="8" s="1"/>
  <c r="Z360" i="8"/>
  <c r="AM358" i="8"/>
  <c r="BZ359" i="8"/>
  <c r="Q125" i="7"/>
  <c r="N125" i="7"/>
  <c r="S125" i="7"/>
  <c r="Q124" i="9"/>
  <c r="N124" i="9"/>
  <c r="S124" i="9"/>
  <c r="AC126" i="7"/>
  <c r="CB123" i="9" l="1"/>
  <c r="CE123" i="9"/>
  <c r="CG123" i="9"/>
  <c r="BY124" i="9" s="1"/>
  <c r="BO123" i="9"/>
  <c r="BR123" i="9"/>
  <c r="BT123" i="9"/>
  <c r="BL124" i="9" s="1"/>
  <c r="AZ360" i="8"/>
  <c r="BO125" i="7"/>
  <c r="BT125" i="7"/>
  <c r="BL126" i="7" s="1"/>
  <c r="BR125" i="7"/>
  <c r="AO123" i="8"/>
  <c r="AR123" i="8"/>
  <c r="AT123" i="8"/>
  <c r="AL124" i="8" s="1"/>
  <c r="AM359" i="8"/>
  <c r="O124" i="9"/>
  <c r="R124" i="9"/>
  <c r="T124" i="9"/>
  <c r="L125" i="9" s="1"/>
  <c r="CB125" i="7"/>
  <c r="CE125" i="7"/>
  <c r="CG125" i="7"/>
  <c r="BY126" i="7" s="1"/>
  <c r="BM360" i="8"/>
  <c r="AZ359" i="9"/>
  <c r="AB123" i="9"/>
  <c r="AE123" i="9"/>
  <c r="AG123" i="9"/>
  <c r="Y124" i="9" s="1"/>
  <c r="AO125" i="7"/>
  <c r="AT125" i="7"/>
  <c r="AL126" i="7" s="1"/>
  <c r="AR125" i="7"/>
  <c r="BM361" i="7"/>
  <c r="AZ361" i="7"/>
  <c r="AD124" i="8"/>
  <c r="AA124" i="8"/>
  <c r="AF124" i="8"/>
  <c r="AD126" i="7"/>
  <c r="AA126" i="7"/>
  <c r="AF126" i="7"/>
  <c r="Z361" i="8"/>
  <c r="CC124" i="8"/>
  <c r="Z359" i="9"/>
  <c r="CH123" i="8"/>
  <c r="BU123" i="8"/>
  <c r="AO123" i="9"/>
  <c r="AR123" i="9"/>
  <c r="AT123" i="9"/>
  <c r="AL124" i="9" s="1"/>
  <c r="BZ361" i="7"/>
  <c r="BB125" i="7"/>
  <c r="BE125" i="7"/>
  <c r="BG125" i="7"/>
  <c r="AY126" i="7" s="1"/>
  <c r="BP124" i="8"/>
  <c r="Q124" i="8"/>
  <c r="N124" i="8"/>
  <c r="S124" i="8"/>
  <c r="Z363" i="7"/>
  <c r="BH123" i="8"/>
  <c r="BM359" i="9"/>
  <c r="AM359" i="9"/>
  <c r="AM361" i="7"/>
  <c r="BZ359" i="9"/>
  <c r="BC124" i="8"/>
  <c r="BB123" i="9"/>
  <c r="BE123" i="9"/>
  <c r="BG123" i="9"/>
  <c r="AY124" i="9" s="1"/>
  <c r="O125" i="7"/>
  <c r="T125" i="7"/>
  <c r="L126" i="7" s="1"/>
  <c r="R125" i="7"/>
  <c r="BZ360" i="8"/>
  <c r="BZ362" i="7" l="1"/>
  <c r="BM361" i="8"/>
  <c r="BD124" i="8"/>
  <c r="BA124" i="8"/>
  <c r="BF124" i="8"/>
  <c r="Z364" i="7"/>
  <c r="AU125" i="7"/>
  <c r="CC126" i="7"/>
  <c r="BU125" i="7"/>
  <c r="AP124" i="9"/>
  <c r="CD124" i="8"/>
  <c r="CA124" i="8"/>
  <c r="CF124" i="8"/>
  <c r="AZ362" i="7"/>
  <c r="AP126" i="7"/>
  <c r="CH125" i="7"/>
  <c r="BP126" i="7"/>
  <c r="BZ360" i="9"/>
  <c r="AU123" i="9"/>
  <c r="AM362" i="7"/>
  <c r="O124" i="8"/>
  <c r="R124" i="8"/>
  <c r="T124" i="8"/>
  <c r="L125" i="8" s="1"/>
  <c r="AC124" i="9"/>
  <c r="P125" i="9"/>
  <c r="Z362" i="8"/>
  <c r="AH123" i="9"/>
  <c r="U124" i="9"/>
  <c r="AZ361" i="8"/>
  <c r="BP124" i="9"/>
  <c r="BQ124" i="8"/>
  <c r="BN124" i="8"/>
  <c r="BS124" i="8"/>
  <c r="BU123" i="9"/>
  <c r="P126" i="7"/>
  <c r="AM360" i="9"/>
  <c r="BC126" i="7"/>
  <c r="AB126" i="7"/>
  <c r="AG126" i="7"/>
  <c r="Y127" i="7" s="1"/>
  <c r="AE126" i="7"/>
  <c r="BM362" i="7"/>
  <c r="AM360" i="8"/>
  <c r="AP124" i="8"/>
  <c r="CC124" i="9"/>
  <c r="BZ361" i="8"/>
  <c r="U125" i="7"/>
  <c r="BH125" i="7"/>
  <c r="BH123" i="9"/>
  <c r="BM360" i="9"/>
  <c r="Z360" i="9"/>
  <c r="AZ360" i="9"/>
  <c r="AU123" i="8"/>
  <c r="CH123" i="9"/>
  <c r="BC124" i="9"/>
  <c r="AB124" i="8"/>
  <c r="AG124" i="8"/>
  <c r="Y125" i="8" s="1"/>
  <c r="AE124" i="8"/>
  <c r="CD126" i="7" l="1"/>
  <c r="CA126" i="7"/>
  <c r="CF126" i="7"/>
  <c r="AH126" i="7"/>
  <c r="AM363" i="7"/>
  <c r="AQ126" i="7"/>
  <c r="AN126" i="7"/>
  <c r="AS126" i="7"/>
  <c r="AC127" i="7"/>
  <c r="Z363" i="8"/>
  <c r="AC125" i="8"/>
  <c r="AZ363" i="7"/>
  <c r="BM363" i="7"/>
  <c r="AH124" i="8"/>
  <c r="BO124" i="8"/>
  <c r="BR124" i="8"/>
  <c r="BT124" i="8"/>
  <c r="BL125" i="8" s="1"/>
  <c r="BZ362" i="8"/>
  <c r="BD126" i="7"/>
  <c r="BA126" i="7"/>
  <c r="BF126" i="7"/>
  <c r="Q125" i="9"/>
  <c r="N125" i="9"/>
  <c r="S125" i="9"/>
  <c r="Z365" i="7"/>
  <c r="BB124" i="8"/>
  <c r="BE124" i="8"/>
  <c r="BG124" i="8"/>
  <c r="AY125" i="8" s="1"/>
  <c r="AQ124" i="9"/>
  <c r="AN124" i="9"/>
  <c r="AS124" i="9"/>
  <c r="BQ124" i="9"/>
  <c r="BN124" i="9"/>
  <c r="BS124" i="9"/>
  <c r="BD124" i="9"/>
  <c r="BA124" i="9"/>
  <c r="BF124" i="9"/>
  <c r="BZ361" i="9"/>
  <c r="Q126" i="7"/>
  <c r="N126" i="7"/>
  <c r="S126" i="7"/>
  <c r="BQ126" i="7"/>
  <c r="BN126" i="7"/>
  <c r="BS126" i="7"/>
  <c r="BM362" i="8"/>
  <c r="CB124" i="8"/>
  <c r="CE124" i="8"/>
  <c r="CG124" i="8"/>
  <c r="BY125" i="8" s="1"/>
  <c r="Z361" i="9"/>
  <c r="AZ362" i="8"/>
  <c r="AD124" i="9"/>
  <c r="AA124" i="9"/>
  <c r="AF124" i="9"/>
  <c r="AM361" i="9"/>
  <c r="AQ124" i="8"/>
  <c r="AN124" i="8"/>
  <c r="AS124" i="8"/>
  <c r="P125" i="8"/>
  <c r="BZ363" i="7"/>
  <c r="CD124" i="9"/>
  <c r="CA124" i="9"/>
  <c r="CF124" i="9"/>
  <c r="BM361" i="9"/>
  <c r="AM361" i="8"/>
  <c r="AZ361" i="9"/>
  <c r="U124" i="8"/>
  <c r="BH124" i="8" l="1"/>
  <c r="BC125" i="8"/>
  <c r="AZ362" i="9"/>
  <c r="CC125" i="8"/>
  <c r="BZ362" i="9"/>
  <c r="BZ363" i="8"/>
  <c r="Z364" i="8"/>
  <c r="BB124" i="9"/>
  <c r="BE124" i="9"/>
  <c r="BG124" i="9"/>
  <c r="AY125" i="9" s="1"/>
  <c r="AM364" i="7"/>
  <c r="BP125" i="8"/>
  <c r="BM363" i="8"/>
  <c r="AD127" i="7"/>
  <c r="AA127" i="7"/>
  <c r="AF127" i="7"/>
  <c r="CH124" i="8"/>
  <c r="AM362" i="8"/>
  <c r="Z366" i="7"/>
  <c r="BU124" i="8"/>
  <c r="BM362" i="9"/>
  <c r="AM362" i="9"/>
  <c r="B18" i="9"/>
  <c r="CB124" i="9"/>
  <c r="CG124" i="9"/>
  <c r="BY125" i="9" s="1"/>
  <c r="CE124" i="9"/>
  <c r="AB124" i="9"/>
  <c r="AE124" i="9"/>
  <c r="AG124" i="9"/>
  <c r="Y125" i="9" s="1"/>
  <c r="BO126" i="7"/>
  <c r="BR126" i="7"/>
  <c r="BT126" i="7"/>
  <c r="BL127" i="7" s="1"/>
  <c r="O125" i="9"/>
  <c r="T125" i="9"/>
  <c r="L126" i="9" s="1"/>
  <c r="R125" i="9"/>
  <c r="BM364" i="7"/>
  <c r="Z362" i="9"/>
  <c r="BO124" i="9"/>
  <c r="BR124" i="9"/>
  <c r="BT124" i="9"/>
  <c r="BL125" i="9" s="1"/>
  <c r="Q125" i="8"/>
  <c r="N125" i="8"/>
  <c r="S125" i="8"/>
  <c r="AD125" i="8"/>
  <c r="AA125" i="8"/>
  <c r="AF125" i="8"/>
  <c r="AO124" i="8"/>
  <c r="AR124" i="8"/>
  <c r="AT124" i="8"/>
  <c r="AL125" i="8" s="1"/>
  <c r="AO124" i="9"/>
  <c r="AT124" i="9"/>
  <c r="AL125" i="9" s="1"/>
  <c r="AR124" i="9"/>
  <c r="AO126" i="7"/>
  <c r="AT126" i="7"/>
  <c r="AL127" i="7" s="1"/>
  <c r="AR126" i="7"/>
  <c r="CB126" i="7"/>
  <c r="CG126" i="7"/>
  <c r="BY127" i="7" s="1"/>
  <c r="CE126" i="7"/>
  <c r="BZ364" i="7"/>
  <c r="AZ363" i="8"/>
  <c r="O126" i="7"/>
  <c r="T126" i="7"/>
  <c r="L127" i="7" s="1"/>
  <c r="R126" i="7"/>
  <c r="BB126" i="7"/>
  <c r="BE126" i="7"/>
  <c r="BG126" i="7"/>
  <c r="AY127" i="7" s="1"/>
  <c r="AZ364" i="7"/>
  <c r="BC127" i="7" l="1"/>
  <c r="AZ365" i="7"/>
  <c r="CH126" i="7"/>
  <c r="AM365" i="7"/>
  <c r="AU124" i="8"/>
  <c r="BU124" i="9"/>
  <c r="CC127" i="7"/>
  <c r="AC125" i="9"/>
  <c r="BM363" i="9"/>
  <c r="C20" i="7"/>
  <c r="BC125" i="9"/>
  <c r="BZ363" i="9"/>
  <c r="C18" i="8"/>
  <c r="AH124" i="9"/>
  <c r="AB127" i="7"/>
  <c r="AE127" i="7"/>
  <c r="K46" i="10" s="1"/>
  <c r="AG127" i="7"/>
  <c r="Y128" i="7" s="1"/>
  <c r="BH124" i="9"/>
  <c r="CD125" i="8"/>
  <c r="CA125" i="8"/>
  <c r="CF125" i="8"/>
  <c r="AP127" i="7"/>
  <c r="Z363" i="9"/>
  <c r="CH124" i="9"/>
  <c r="BH126" i="7"/>
  <c r="Z367" i="7"/>
  <c r="AZ363" i="9"/>
  <c r="U126" i="7"/>
  <c r="B18" i="8"/>
  <c r="P127" i="7"/>
  <c r="BM365" i="7"/>
  <c r="AU124" i="9"/>
  <c r="U125" i="9"/>
  <c r="AM363" i="8"/>
  <c r="BM364" i="8"/>
  <c r="O125" i="8"/>
  <c r="R125" i="8"/>
  <c r="T125" i="8"/>
  <c r="L126" i="8" s="1"/>
  <c r="P126" i="9"/>
  <c r="Z365" i="8"/>
  <c r="AU126" i="7"/>
  <c r="AB125" i="8"/>
  <c r="AE125" i="8"/>
  <c r="AG125" i="8"/>
  <c r="Y126" i="8" s="1"/>
  <c r="BD125" i="8"/>
  <c r="BA125" i="8"/>
  <c r="BF125" i="8"/>
  <c r="CC125" i="9"/>
  <c r="AZ364" i="8"/>
  <c r="AP125" i="9"/>
  <c r="BP127" i="7"/>
  <c r="BQ125" i="8"/>
  <c r="BN125" i="8"/>
  <c r="BS125" i="8"/>
  <c r="BZ365" i="7"/>
  <c r="AP125" i="8"/>
  <c r="BP125" i="9"/>
  <c r="BU126" i="7"/>
  <c r="AM363" i="9"/>
  <c r="BZ364" i="8"/>
  <c r="L46" i="10" l="1"/>
  <c r="K49" i="10"/>
  <c r="K50" i="10" s="1"/>
  <c r="O15" i="10"/>
  <c r="BM366" i="7"/>
  <c r="E18" i="8"/>
  <c r="P126" i="8"/>
  <c r="CB125" i="8"/>
  <c r="CE125" i="8"/>
  <c r="CG125" i="8"/>
  <c r="BY126" i="8" s="1"/>
  <c r="BZ364" i="9"/>
  <c r="AM364" i="9"/>
  <c r="BB125" i="8"/>
  <c r="BE125" i="8"/>
  <c r="BG125" i="8"/>
  <c r="AY126" i="8" s="1"/>
  <c r="Q127" i="7"/>
  <c r="N127" i="7"/>
  <c r="S127" i="7"/>
  <c r="BD125" i="9"/>
  <c r="BA125" i="9"/>
  <c r="BF125" i="9"/>
  <c r="BZ365" i="8"/>
  <c r="AM366" i="7"/>
  <c r="G18" i="8"/>
  <c r="AH125" i="8"/>
  <c r="BM365" i="8"/>
  <c r="AC128" i="7"/>
  <c r="BM364" i="9"/>
  <c r="BO125" i="8"/>
  <c r="BT125" i="8"/>
  <c r="BL126" i="8" s="1"/>
  <c r="BR125" i="8"/>
  <c r="AH127" i="7"/>
  <c r="AM364" i="8"/>
  <c r="AQ125" i="8"/>
  <c r="AN125" i="8"/>
  <c r="AS125" i="8"/>
  <c r="AQ125" i="9"/>
  <c r="AN125" i="9"/>
  <c r="AS125" i="9"/>
  <c r="Z364" i="9"/>
  <c r="AD125" i="9"/>
  <c r="AA125" i="9"/>
  <c r="AF125" i="9"/>
  <c r="AZ366" i="7"/>
  <c r="AZ364" i="9"/>
  <c r="BZ366" i="7"/>
  <c r="AZ365" i="8"/>
  <c r="AQ127" i="7"/>
  <c r="AN127" i="7"/>
  <c r="AS127" i="7"/>
  <c r="CD127" i="7"/>
  <c r="CA127" i="7"/>
  <c r="CF127" i="7"/>
  <c r="U125" i="8"/>
  <c r="AC126" i="8"/>
  <c r="BQ125" i="9"/>
  <c r="BN125" i="9"/>
  <c r="BS125" i="9"/>
  <c r="BQ127" i="7"/>
  <c r="BN127" i="7"/>
  <c r="BS127" i="7"/>
  <c r="F18" i="8"/>
  <c r="CD125" i="9"/>
  <c r="CA125" i="9"/>
  <c r="CF125" i="9"/>
  <c r="Q126" i="9"/>
  <c r="N126" i="9"/>
  <c r="S126" i="9"/>
  <c r="BD127" i="7"/>
  <c r="BA127" i="7"/>
  <c r="BF127" i="7"/>
  <c r="P15" i="10" l="1"/>
  <c r="P17" i="10" s="1"/>
  <c r="O17" i="10"/>
  <c r="K53" i="10"/>
  <c r="L50" i="10"/>
  <c r="K55" i="10"/>
  <c r="E18" i="9"/>
  <c r="BO125" i="9"/>
  <c r="BT125" i="9"/>
  <c r="BL126" i="9" s="1"/>
  <c r="BR125" i="9"/>
  <c r="D18" i="9"/>
  <c r="AD128" i="7"/>
  <c r="AA128" i="7"/>
  <c r="AF128" i="7"/>
  <c r="BB125" i="9"/>
  <c r="BE125" i="9"/>
  <c r="BG125" i="9"/>
  <c r="AY126" i="9" s="1"/>
  <c r="BZ365" i="9"/>
  <c r="CC126" i="8"/>
  <c r="BZ367" i="7"/>
  <c r="B20" i="7"/>
  <c r="CH125" i="8"/>
  <c r="D18" i="8"/>
  <c r="O127" i="7"/>
  <c r="R127" i="7"/>
  <c r="T127" i="7"/>
  <c r="L128" i="7" s="1"/>
  <c r="Q126" i="8"/>
  <c r="N126" i="8"/>
  <c r="S126" i="8"/>
  <c r="CB127" i="7"/>
  <c r="CG127" i="7"/>
  <c r="BY128" i="7" s="1"/>
  <c r="CE127" i="7"/>
  <c r="BC126" i="8"/>
  <c r="O126" i="9"/>
  <c r="R126" i="9"/>
  <c r="T126" i="9"/>
  <c r="L127" i="9" s="1"/>
  <c r="AD126" i="8"/>
  <c r="AA126" i="8"/>
  <c r="AF126" i="8"/>
  <c r="G20" i="7"/>
  <c r="F20" i="7"/>
  <c r="AZ367" i="7"/>
  <c r="BU125" i="8"/>
  <c r="BH125" i="8"/>
  <c r="AZ365" i="9"/>
  <c r="AO125" i="8"/>
  <c r="AT125" i="8"/>
  <c r="AL126" i="8" s="1"/>
  <c r="AR125" i="8"/>
  <c r="E20" i="7"/>
  <c r="BO127" i="7"/>
  <c r="BR127" i="7"/>
  <c r="BT127" i="7"/>
  <c r="BL128" i="7" s="1"/>
  <c r="D20" i="7"/>
  <c r="C18" i="9"/>
  <c r="BP126" i="8"/>
  <c r="G18" i="9"/>
  <c r="AO125" i="9"/>
  <c r="AR125" i="9"/>
  <c r="AT125" i="9"/>
  <c r="AL126" i="9" s="1"/>
  <c r="CB125" i="9"/>
  <c r="CG125" i="9"/>
  <c r="BY126" i="9" s="1"/>
  <c r="CE125" i="9"/>
  <c r="BB127" i="7"/>
  <c r="BG127" i="7"/>
  <c r="AY128" i="7" s="1"/>
  <c r="BE127" i="7"/>
  <c r="AO127" i="7"/>
  <c r="AT127" i="7"/>
  <c r="AL128" i="7" s="1"/>
  <c r="AR127" i="7"/>
  <c r="AB125" i="9"/>
  <c r="AG125" i="9"/>
  <c r="Y126" i="9" s="1"/>
  <c r="AE125" i="9"/>
  <c r="AM365" i="8"/>
  <c r="AM367" i="7"/>
  <c r="BM367" i="7"/>
  <c r="BM365" i="9"/>
  <c r="Z365" i="9"/>
  <c r="F18" i="9"/>
  <c r="AM365" i="9"/>
  <c r="K56" i="10" l="1"/>
  <c r="L56" i="10"/>
  <c r="K54" i="10"/>
  <c r="L54" i="10"/>
  <c r="AB126" i="8"/>
  <c r="AE126" i="8"/>
  <c r="AG126" i="8"/>
  <c r="Y127" i="8" s="1"/>
  <c r="P127" i="9"/>
  <c r="U127" i="7"/>
  <c r="CD126" i="8"/>
  <c r="CA126" i="8"/>
  <c r="CF126" i="8"/>
  <c r="U126" i="9"/>
  <c r="BU125" i="9"/>
  <c r="BP126" i="9"/>
  <c r="AP126" i="9"/>
  <c r="AU125" i="9"/>
  <c r="P128" i="7"/>
  <c r="AU127" i="7"/>
  <c r="AP128" i="7"/>
  <c r="BH127" i="7"/>
  <c r="AP126" i="8"/>
  <c r="BC128" i="7"/>
  <c r="BQ126" i="8"/>
  <c r="BN126" i="8"/>
  <c r="BS126" i="8"/>
  <c r="BD126" i="8"/>
  <c r="BA126" i="8"/>
  <c r="BF126" i="8"/>
  <c r="BC126" i="9"/>
  <c r="AU125" i="8"/>
  <c r="BH125" i="9"/>
  <c r="CC128" i="7"/>
  <c r="BU127" i="7"/>
  <c r="CH127" i="7"/>
  <c r="CH125" i="9"/>
  <c r="AC126" i="9"/>
  <c r="CC126" i="9"/>
  <c r="AB128" i="7"/>
  <c r="AE128" i="7"/>
  <c r="AG128" i="7"/>
  <c r="Y129" i="7" s="1"/>
  <c r="AH125" i="9"/>
  <c r="BP128" i="7"/>
  <c r="O126" i="8"/>
  <c r="R126" i="8"/>
  <c r="T126" i="8"/>
  <c r="L127" i="8" s="1"/>
  <c r="BB126" i="8" l="1"/>
  <c r="BE126" i="8"/>
  <c r="BG126" i="8"/>
  <c r="AY127" i="8" s="1"/>
  <c r="AQ126" i="9"/>
  <c r="AN126" i="9"/>
  <c r="AS126" i="9"/>
  <c r="CD128" i="7"/>
  <c r="CA128" i="7"/>
  <c r="CF128" i="7"/>
  <c r="CB126" i="8"/>
  <c r="CE126" i="8"/>
  <c r="CG126" i="8"/>
  <c r="BY127" i="8" s="1"/>
  <c r="BQ126" i="9"/>
  <c r="BN126" i="9"/>
  <c r="BS126" i="9"/>
  <c r="AD126" i="9"/>
  <c r="AA126" i="9"/>
  <c r="AF126" i="9"/>
  <c r="Q127" i="9"/>
  <c r="N127" i="9"/>
  <c r="S127" i="9"/>
  <c r="P127" i="8"/>
  <c r="U126" i="8"/>
  <c r="AH128" i="7"/>
  <c r="Q128" i="7"/>
  <c r="N128" i="7"/>
  <c r="S128" i="7"/>
  <c r="AC127" i="8"/>
  <c r="AQ128" i="7"/>
  <c r="AN128" i="7"/>
  <c r="AS128" i="7"/>
  <c r="AH126" i="8"/>
  <c r="BO126" i="8"/>
  <c r="BT126" i="8"/>
  <c r="BL127" i="8" s="1"/>
  <c r="BR126" i="8"/>
  <c r="AC129" i="7"/>
  <c r="BD128" i="7"/>
  <c r="BA128" i="7"/>
  <c r="BF128" i="7"/>
  <c r="BQ128" i="7"/>
  <c r="BN128" i="7"/>
  <c r="BS128" i="7"/>
  <c r="CD126" i="9"/>
  <c r="CA126" i="9"/>
  <c r="CF126" i="9"/>
  <c r="BD126" i="9"/>
  <c r="BA126" i="9"/>
  <c r="BF126" i="9"/>
  <c r="AQ126" i="8"/>
  <c r="AN126" i="8"/>
  <c r="AS126" i="8"/>
  <c r="AB126" i="9" l="1"/>
  <c r="AG126" i="9"/>
  <c r="Y127" i="9" s="1"/>
  <c r="AE126" i="9"/>
  <c r="CB126" i="9"/>
  <c r="CG126" i="9"/>
  <c r="BY127" i="9" s="1"/>
  <c r="CE126" i="9"/>
  <c r="Q127" i="8"/>
  <c r="N127" i="8"/>
  <c r="S127" i="8"/>
  <c r="CB128" i="7"/>
  <c r="CE128" i="7"/>
  <c r="CG128" i="7"/>
  <c r="BY129" i="7" s="1"/>
  <c r="BP127" i="8"/>
  <c r="BO128" i="7"/>
  <c r="BT128" i="7"/>
  <c r="BL129" i="7" s="1"/>
  <c r="BR128" i="7"/>
  <c r="BO126" i="9"/>
  <c r="BR126" i="9"/>
  <c r="BT126" i="9"/>
  <c r="BL127" i="9" s="1"/>
  <c r="AO128" i="7"/>
  <c r="AR128" i="7"/>
  <c r="AT128" i="7"/>
  <c r="AL129" i="7" s="1"/>
  <c r="AO126" i="8"/>
  <c r="AT126" i="8"/>
  <c r="AL127" i="8" s="1"/>
  <c r="AR126" i="8"/>
  <c r="CC127" i="8"/>
  <c r="AO126" i="9"/>
  <c r="AT126" i="9"/>
  <c r="AL127" i="9" s="1"/>
  <c r="AR126" i="9"/>
  <c r="BB128" i="7"/>
  <c r="BG128" i="7"/>
  <c r="AY129" i="7" s="1"/>
  <c r="BE128" i="7"/>
  <c r="CH126" i="8"/>
  <c r="AD127" i="8"/>
  <c r="AA127" i="8"/>
  <c r="AF127" i="8"/>
  <c r="BC127" i="8"/>
  <c r="AD129" i="7"/>
  <c r="AA129" i="7"/>
  <c r="AF129" i="7"/>
  <c r="BB126" i="9"/>
  <c r="BE126" i="9"/>
  <c r="BG126" i="9"/>
  <c r="AY127" i="9" s="1"/>
  <c r="O128" i="7"/>
  <c r="T128" i="7"/>
  <c r="L129" i="7" s="1"/>
  <c r="R128" i="7"/>
  <c r="BH126" i="8"/>
  <c r="BU126" i="8"/>
  <c r="O127" i="9"/>
  <c r="R127" i="9"/>
  <c r="T127" i="9"/>
  <c r="L128" i="9" s="1"/>
  <c r="O127" i="8" l="1"/>
  <c r="T127" i="8"/>
  <c r="L128" i="8" s="1"/>
  <c r="R127" i="8"/>
  <c r="BU128" i="7"/>
  <c r="CH126" i="9"/>
  <c r="BP129" i="7"/>
  <c r="CC127" i="9"/>
  <c r="BU126" i="9"/>
  <c r="BH128" i="7"/>
  <c r="AU126" i="8"/>
  <c r="U128" i="7"/>
  <c r="AH126" i="9"/>
  <c r="AP127" i="8"/>
  <c r="BD127" i="8"/>
  <c r="BA127" i="8"/>
  <c r="BF127" i="8"/>
  <c r="BC129" i="7"/>
  <c r="AU128" i="7"/>
  <c r="BQ127" i="8"/>
  <c r="BN127" i="8"/>
  <c r="BS127" i="8"/>
  <c r="AB127" i="8"/>
  <c r="AG127" i="8"/>
  <c r="Y128" i="8" s="1"/>
  <c r="AE127" i="8"/>
  <c r="P129" i="7"/>
  <c r="AB129" i="7"/>
  <c r="AG129" i="7"/>
  <c r="Y130" i="7" s="1"/>
  <c r="AE129" i="7"/>
  <c r="AP129" i="7"/>
  <c r="AU126" i="9"/>
  <c r="CC129" i="7"/>
  <c r="AC127" i="9"/>
  <c r="P128" i="9"/>
  <c r="AP127" i="9"/>
  <c r="CH128" i="7"/>
  <c r="U127" i="9"/>
  <c r="BC127" i="9"/>
  <c r="BH126" i="9"/>
  <c r="CD127" i="8"/>
  <c r="CA127" i="8"/>
  <c r="CF127" i="8"/>
  <c r="BP127" i="9"/>
  <c r="AH129" i="7" l="1"/>
  <c r="CD127" i="9"/>
  <c r="CA127" i="9"/>
  <c r="CF127" i="9"/>
  <c r="AD127" i="9"/>
  <c r="AA127" i="9"/>
  <c r="AF127" i="9"/>
  <c r="AC130" i="7"/>
  <c r="BQ129" i="7"/>
  <c r="BN129" i="7"/>
  <c r="BS129" i="7"/>
  <c r="Q129" i="7"/>
  <c r="N129" i="7"/>
  <c r="S129" i="7"/>
  <c r="CD129" i="7"/>
  <c r="CA129" i="7"/>
  <c r="CF129" i="7"/>
  <c r="BB127" i="8"/>
  <c r="BE127" i="8"/>
  <c r="BG127" i="8"/>
  <c r="AY128" i="8" s="1"/>
  <c r="BD129" i="7"/>
  <c r="BA129" i="7"/>
  <c r="BF129" i="7"/>
  <c r="AC128" i="8"/>
  <c r="U127" i="8"/>
  <c r="BD127" i="9"/>
  <c r="BA127" i="9"/>
  <c r="BF127" i="9"/>
  <c r="AH127" i="8"/>
  <c r="AQ129" i="7"/>
  <c r="AN129" i="7"/>
  <c r="AS129" i="7"/>
  <c r="BQ127" i="9"/>
  <c r="BN127" i="9"/>
  <c r="BS127" i="9"/>
  <c r="AQ127" i="9"/>
  <c r="AN127" i="9"/>
  <c r="AS127" i="9"/>
  <c r="AQ127" i="8"/>
  <c r="AN127" i="8"/>
  <c r="AS127" i="8"/>
  <c r="P128" i="8"/>
  <c r="CB127" i="8"/>
  <c r="CE127" i="8"/>
  <c r="CG127" i="8"/>
  <c r="BY128" i="8" s="1"/>
  <c r="Q128" i="9"/>
  <c r="N128" i="9"/>
  <c r="S128" i="9"/>
  <c r="BO127" i="8"/>
  <c r="BR127" i="8"/>
  <c r="BT127" i="8"/>
  <c r="BL128" i="8" s="1"/>
  <c r="BC128" i="8" l="1"/>
  <c r="BH127" i="8"/>
  <c r="AD130" i="7"/>
  <c r="AA130" i="7"/>
  <c r="AF130" i="7"/>
  <c r="CH127" i="8"/>
  <c r="AO127" i="9"/>
  <c r="AT127" i="9"/>
  <c r="AL128" i="9" s="1"/>
  <c r="AR127" i="9"/>
  <c r="Q128" i="8"/>
  <c r="N128" i="8"/>
  <c r="S128" i="8"/>
  <c r="BP128" i="8"/>
  <c r="CB129" i="7"/>
  <c r="CE129" i="7"/>
  <c r="CG129" i="7"/>
  <c r="BY130" i="7" s="1"/>
  <c r="AB127" i="9"/>
  <c r="AE127" i="9"/>
  <c r="AG127" i="9"/>
  <c r="Y128" i="9" s="1"/>
  <c r="BB127" i="9"/>
  <c r="BG127" i="9"/>
  <c r="AY128" i="9" s="1"/>
  <c r="BE127" i="9"/>
  <c r="AO127" i="8"/>
  <c r="AT127" i="8"/>
  <c r="AL128" i="8" s="1"/>
  <c r="AR127" i="8"/>
  <c r="BO129" i="7"/>
  <c r="BR129" i="7"/>
  <c r="BT129" i="7"/>
  <c r="BL130" i="7" s="1"/>
  <c r="BO127" i="9"/>
  <c r="BR127" i="9"/>
  <c r="BT127" i="9"/>
  <c r="BL128" i="9" s="1"/>
  <c r="BU127" i="8"/>
  <c r="AD128" i="8"/>
  <c r="AA128" i="8"/>
  <c r="AF128" i="8"/>
  <c r="CB127" i="9"/>
  <c r="CE127" i="9"/>
  <c r="CG127" i="9"/>
  <c r="BY128" i="9" s="1"/>
  <c r="AO129" i="7"/>
  <c r="AT129" i="7"/>
  <c r="AL130" i="7" s="1"/>
  <c r="AR129" i="7"/>
  <c r="O128" i="9"/>
  <c r="R128" i="9"/>
  <c r="T128" i="9"/>
  <c r="L129" i="9" s="1"/>
  <c r="O129" i="7"/>
  <c r="T129" i="7"/>
  <c r="L130" i="7" s="1"/>
  <c r="R129" i="7"/>
  <c r="CC128" i="8"/>
  <c r="BB129" i="7"/>
  <c r="BE129" i="7"/>
  <c r="BG129" i="7"/>
  <c r="AY130" i="7" s="1"/>
  <c r="AP128" i="8" l="1"/>
  <c r="P129" i="9"/>
  <c r="BH127" i="9"/>
  <c r="BQ128" i="8"/>
  <c r="BN128" i="8"/>
  <c r="BS128" i="8"/>
  <c r="BC128" i="9"/>
  <c r="AP130" i="7"/>
  <c r="CD128" i="8"/>
  <c r="CA128" i="8"/>
  <c r="CF128" i="8"/>
  <c r="BP128" i="9"/>
  <c r="AU129" i="7"/>
  <c r="AB130" i="7"/>
  <c r="AE130" i="7"/>
  <c r="AG130" i="7"/>
  <c r="Y131" i="7" s="1"/>
  <c r="U128" i="9"/>
  <c r="CC128" i="9"/>
  <c r="BU127" i="9"/>
  <c r="CH127" i="9"/>
  <c r="AC128" i="9"/>
  <c r="BP130" i="7"/>
  <c r="AH127" i="9"/>
  <c r="AU127" i="9"/>
  <c r="BC130" i="7"/>
  <c r="BU129" i="7"/>
  <c r="AP128" i="9"/>
  <c r="BH129" i="7"/>
  <c r="CC130" i="7"/>
  <c r="O128" i="8"/>
  <c r="R128" i="8"/>
  <c r="T128" i="8"/>
  <c r="L129" i="8" s="1"/>
  <c r="U129" i="7"/>
  <c r="P130" i="7"/>
  <c r="AB128" i="8"/>
  <c r="AG128" i="8"/>
  <c r="Y129" i="8" s="1"/>
  <c r="AE128" i="8"/>
  <c r="AU127" i="8"/>
  <c r="CH129" i="7"/>
  <c r="BD128" i="8"/>
  <c r="BA128" i="8"/>
  <c r="BF128" i="8"/>
  <c r="BD128" i="9" l="1"/>
  <c r="BA128" i="9"/>
  <c r="BF128" i="9"/>
  <c r="CD128" i="9"/>
  <c r="CA128" i="9"/>
  <c r="CF128" i="9"/>
  <c r="AH128" i="8"/>
  <c r="CD130" i="7"/>
  <c r="CA130" i="7"/>
  <c r="CF130" i="7"/>
  <c r="AC129" i="8"/>
  <c r="BQ128" i="9"/>
  <c r="BN128" i="9"/>
  <c r="BS128" i="9"/>
  <c r="BO128" i="8"/>
  <c r="BR128" i="8"/>
  <c r="BT128" i="8"/>
  <c r="BL129" i="8" s="1"/>
  <c r="U128" i="8"/>
  <c r="AC131" i="7"/>
  <c r="AH130" i="7"/>
  <c r="AD128" i="9"/>
  <c r="AA128" i="9"/>
  <c r="AF128" i="9"/>
  <c r="Q129" i="9"/>
  <c r="N129" i="9"/>
  <c r="S129" i="9"/>
  <c r="P129" i="8"/>
  <c r="BD130" i="7"/>
  <c r="BA130" i="7"/>
  <c r="BF130" i="7"/>
  <c r="BQ130" i="7"/>
  <c r="BN130" i="7"/>
  <c r="BS130" i="7"/>
  <c r="CB128" i="8"/>
  <c r="CE128" i="8"/>
  <c r="CG128" i="8"/>
  <c r="BY129" i="8" s="1"/>
  <c r="AQ130" i="7"/>
  <c r="AN130" i="7"/>
  <c r="AS130" i="7"/>
  <c r="Q130" i="7"/>
  <c r="N130" i="7"/>
  <c r="S130" i="7"/>
  <c r="BB128" i="8"/>
  <c r="BG128" i="8"/>
  <c r="AY129" i="8" s="1"/>
  <c r="BE128" i="8"/>
  <c r="AQ128" i="9"/>
  <c r="AN128" i="9"/>
  <c r="AS128" i="9"/>
  <c r="AQ128" i="8"/>
  <c r="AN128" i="8"/>
  <c r="AS128" i="8"/>
  <c r="CB130" i="7" l="1"/>
  <c r="CE130" i="7"/>
  <c r="CG130" i="7"/>
  <c r="BY131" i="7" s="1"/>
  <c r="AD131" i="7"/>
  <c r="AA131" i="7"/>
  <c r="AF131" i="7"/>
  <c r="CC129" i="8"/>
  <c r="BP129" i="8"/>
  <c r="Q129" i="8"/>
  <c r="N129" i="8"/>
  <c r="S129" i="8"/>
  <c r="AO128" i="9"/>
  <c r="AT128" i="9"/>
  <c r="AL129" i="9" s="1"/>
  <c r="AR128" i="9"/>
  <c r="BU128" i="8"/>
  <c r="AO130" i="7"/>
  <c r="AR130" i="7"/>
  <c r="AT130" i="7"/>
  <c r="AL131" i="7" s="1"/>
  <c r="O129" i="9"/>
  <c r="T129" i="9"/>
  <c r="L130" i="9" s="1"/>
  <c r="R129" i="9"/>
  <c r="CH128" i="8"/>
  <c r="BH128" i="8"/>
  <c r="BO130" i="7"/>
  <c r="BR130" i="7"/>
  <c r="BT130" i="7"/>
  <c r="BL131" i="7" s="1"/>
  <c r="CB128" i="9"/>
  <c r="CE128" i="9"/>
  <c r="CG128" i="9"/>
  <c r="BY129" i="9" s="1"/>
  <c r="BO128" i="9"/>
  <c r="BT128" i="9"/>
  <c r="BL129" i="9" s="1"/>
  <c r="BR128" i="9"/>
  <c r="BC129" i="8"/>
  <c r="O130" i="7"/>
  <c r="T130" i="7"/>
  <c r="L131" i="7" s="1"/>
  <c r="R130" i="7"/>
  <c r="BB130" i="7"/>
  <c r="BE130" i="7"/>
  <c r="BG130" i="7"/>
  <c r="AY131" i="7" s="1"/>
  <c r="AD129" i="8"/>
  <c r="AA129" i="8"/>
  <c r="AF129" i="8"/>
  <c r="BB128" i="9"/>
  <c r="BE128" i="9"/>
  <c r="BG128" i="9"/>
  <c r="AY129" i="9" s="1"/>
  <c r="AO128" i="8"/>
  <c r="AT128" i="8"/>
  <c r="AL129" i="8" s="1"/>
  <c r="AR128" i="8"/>
  <c r="AB128" i="9"/>
  <c r="AG128" i="9"/>
  <c r="Y129" i="9" s="1"/>
  <c r="AE128" i="9"/>
  <c r="AB129" i="8" l="1"/>
  <c r="AG129" i="8"/>
  <c r="Y130" i="8" s="1"/>
  <c r="AE129" i="8"/>
  <c r="AC129" i="9"/>
  <c r="AP129" i="8"/>
  <c r="U130" i="7"/>
  <c r="BU128" i="9"/>
  <c r="P131" i="7"/>
  <c r="BP129" i="9"/>
  <c r="AB131" i="7"/>
  <c r="AG131" i="7"/>
  <c r="Y132" i="7" s="1"/>
  <c r="AE131" i="7"/>
  <c r="AU128" i="9"/>
  <c r="BC129" i="9"/>
  <c r="AP129" i="9"/>
  <c r="BH128" i="9"/>
  <c r="CC129" i="9"/>
  <c r="U129" i="9"/>
  <c r="P130" i="9"/>
  <c r="O129" i="8"/>
  <c r="T129" i="8"/>
  <c r="L130" i="8" s="1"/>
  <c r="R129" i="8"/>
  <c r="CC131" i="7"/>
  <c r="CH128" i="9"/>
  <c r="AH128" i="9"/>
  <c r="CH130" i="7"/>
  <c r="BC131" i="7"/>
  <c r="BP131" i="7"/>
  <c r="AP131" i="7"/>
  <c r="BH130" i="7"/>
  <c r="BU130" i="7"/>
  <c r="AU130" i="7"/>
  <c r="BQ129" i="8"/>
  <c r="BN129" i="8"/>
  <c r="BS129" i="8"/>
  <c r="AU128" i="8"/>
  <c r="BD129" i="8"/>
  <c r="BA129" i="8"/>
  <c r="BF129" i="8"/>
  <c r="CD129" i="8"/>
  <c r="CA129" i="8"/>
  <c r="CF129" i="8"/>
  <c r="AQ131" i="7" l="1"/>
  <c r="AN131" i="7"/>
  <c r="AS131" i="7"/>
  <c r="BD129" i="9"/>
  <c r="BA129" i="9"/>
  <c r="BF129" i="9"/>
  <c r="BQ131" i="7"/>
  <c r="BN131" i="7"/>
  <c r="BS131" i="7"/>
  <c r="BB129" i="8"/>
  <c r="BG129" i="8"/>
  <c r="AY130" i="8" s="1"/>
  <c r="BE129" i="8"/>
  <c r="Q131" i="7"/>
  <c r="N131" i="7"/>
  <c r="S131" i="7"/>
  <c r="AH131" i="7"/>
  <c r="AC132" i="7"/>
  <c r="AQ129" i="8"/>
  <c r="AN129" i="8"/>
  <c r="AS129" i="8"/>
  <c r="U129" i="8"/>
  <c r="AD129" i="9"/>
  <c r="AA129" i="9"/>
  <c r="AF129" i="9"/>
  <c r="CD129" i="9"/>
  <c r="CA129" i="9"/>
  <c r="CF129" i="9"/>
  <c r="CD131" i="7"/>
  <c r="CA131" i="7"/>
  <c r="CF131" i="7"/>
  <c r="AH129" i="8"/>
  <c r="AQ129" i="9"/>
  <c r="AN129" i="9"/>
  <c r="AS129" i="9"/>
  <c r="BO129" i="8"/>
  <c r="BT129" i="8"/>
  <c r="BL130" i="8" s="1"/>
  <c r="BR129" i="8"/>
  <c r="BD131" i="7"/>
  <c r="BA131" i="7"/>
  <c r="BF131" i="7"/>
  <c r="P130" i="8"/>
  <c r="BQ129" i="9"/>
  <c r="BN129" i="9"/>
  <c r="BS129" i="9"/>
  <c r="AC130" i="8"/>
  <c r="CB129" i="8"/>
  <c r="CE129" i="8"/>
  <c r="CG129" i="8"/>
  <c r="BY130" i="8" s="1"/>
  <c r="Q130" i="9"/>
  <c r="N130" i="9"/>
  <c r="S130" i="9"/>
  <c r="BC130" i="8" l="1"/>
  <c r="CB131" i="7"/>
  <c r="CE131" i="7"/>
  <c r="CG131" i="7"/>
  <c r="BY132" i="7" s="1"/>
  <c r="BH129" i="8"/>
  <c r="BB131" i="7"/>
  <c r="BG131" i="7"/>
  <c r="AY132" i="7" s="1"/>
  <c r="BE131" i="7"/>
  <c r="AD132" i="7"/>
  <c r="AA132" i="7"/>
  <c r="AF132" i="7"/>
  <c r="BO131" i="7"/>
  <c r="BR131" i="7"/>
  <c r="BT131" i="7"/>
  <c r="BL132" i="7" s="1"/>
  <c r="AO129" i="8"/>
  <c r="AT129" i="8"/>
  <c r="AL130" i="8" s="1"/>
  <c r="AR129" i="8"/>
  <c r="AD130" i="8"/>
  <c r="AA130" i="8"/>
  <c r="AF130" i="8"/>
  <c r="Q130" i="8"/>
  <c r="N130" i="8"/>
  <c r="S130" i="8"/>
  <c r="CH129" i="8"/>
  <c r="CB129" i="9"/>
  <c r="CG129" i="9"/>
  <c r="BY130" i="9" s="1"/>
  <c r="CE129" i="9"/>
  <c r="BP130" i="8"/>
  <c r="BB129" i="9"/>
  <c r="BE129" i="9"/>
  <c r="BG129" i="9"/>
  <c r="AY130" i="9" s="1"/>
  <c r="O130" i="9"/>
  <c r="T130" i="9"/>
  <c r="L131" i="9" s="1"/>
  <c r="R130" i="9"/>
  <c r="AB129" i="9"/>
  <c r="AG129" i="9"/>
  <c r="Y130" i="9" s="1"/>
  <c r="AE129" i="9"/>
  <c r="CC130" i="8"/>
  <c r="BO129" i="9"/>
  <c r="BT129" i="9"/>
  <c r="BL130" i="9" s="1"/>
  <c r="BR129" i="9"/>
  <c r="AO129" i="9"/>
  <c r="AT129" i="9"/>
  <c r="AL130" i="9" s="1"/>
  <c r="AR129" i="9"/>
  <c r="O131" i="7"/>
  <c r="T131" i="7"/>
  <c r="L132" i="7" s="1"/>
  <c r="R131" i="7"/>
  <c r="AO131" i="7"/>
  <c r="AR131" i="7"/>
  <c r="AT131" i="7"/>
  <c r="AL132" i="7" s="1"/>
  <c r="BU129" i="8"/>
  <c r="U130" i="9" l="1"/>
  <c r="AU129" i="8"/>
  <c r="AP132" i="7"/>
  <c r="BP130" i="9"/>
  <c r="P131" i="9"/>
  <c r="AP130" i="8"/>
  <c r="CD130" i="8"/>
  <c r="CA130" i="8"/>
  <c r="CF130" i="8"/>
  <c r="BP132" i="7"/>
  <c r="CC130" i="9"/>
  <c r="BU129" i="9"/>
  <c r="AU131" i="7"/>
  <c r="U131" i="7"/>
  <c r="BC130" i="9"/>
  <c r="O130" i="8"/>
  <c r="R130" i="8"/>
  <c r="T130" i="8"/>
  <c r="L131" i="8" s="1"/>
  <c r="BU131" i="7"/>
  <c r="CC132" i="7"/>
  <c r="BH129" i="9"/>
  <c r="CH131" i="7"/>
  <c r="AU129" i="9"/>
  <c r="AH129" i="9"/>
  <c r="AB132" i="7"/>
  <c r="AE132" i="7"/>
  <c r="AG132" i="7"/>
  <c r="Y133" i="7" s="1"/>
  <c r="AP130" i="9"/>
  <c r="BC132" i="7"/>
  <c r="P132" i="7"/>
  <c r="AC130" i="9"/>
  <c r="BQ130" i="8"/>
  <c r="BN130" i="8"/>
  <c r="BS130" i="8"/>
  <c r="CH129" i="9"/>
  <c r="AB130" i="8"/>
  <c r="AE130" i="8"/>
  <c r="AG130" i="8"/>
  <c r="Y131" i="8" s="1"/>
  <c r="BH131" i="7"/>
  <c r="BD130" i="8"/>
  <c r="BA130" i="8"/>
  <c r="BF130" i="8"/>
  <c r="AC131" i="8" l="1"/>
  <c r="AC133" i="7"/>
  <c r="CD132" i="7"/>
  <c r="CA132" i="7"/>
  <c r="CF132" i="7"/>
  <c r="AQ130" i="8"/>
  <c r="AN130" i="8"/>
  <c r="AS130" i="8"/>
  <c r="AH132" i="7"/>
  <c r="CD130" i="9"/>
  <c r="CA130" i="9"/>
  <c r="CF130" i="9"/>
  <c r="P131" i="8"/>
  <c r="BQ130" i="9"/>
  <c r="BN130" i="9"/>
  <c r="BS130" i="9"/>
  <c r="AH130" i="8"/>
  <c r="U130" i="8"/>
  <c r="AQ132" i="7"/>
  <c r="AN132" i="7"/>
  <c r="AS132" i="7"/>
  <c r="Q131" i="9"/>
  <c r="N131" i="9"/>
  <c r="S131" i="9"/>
  <c r="BO130" i="8"/>
  <c r="BR130" i="8"/>
  <c r="BT130" i="8"/>
  <c r="BL131" i="8" s="1"/>
  <c r="BQ132" i="7"/>
  <c r="BN132" i="7"/>
  <c r="BS132" i="7"/>
  <c r="AQ130" i="9"/>
  <c r="AN130" i="9"/>
  <c r="AS130" i="9"/>
  <c r="Q132" i="7"/>
  <c r="N132" i="7"/>
  <c r="S132" i="7"/>
  <c r="BD130" i="9"/>
  <c r="BA130" i="9"/>
  <c r="BF130" i="9"/>
  <c r="BB130" i="8"/>
  <c r="BG130" i="8"/>
  <c r="AY131" i="8" s="1"/>
  <c r="BE130" i="8"/>
  <c r="AD130" i="9"/>
  <c r="AA130" i="9"/>
  <c r="AF130" i="9"/>
  <c r="CB130" i="8"/>
  <c r="CG130" i="8"/>
  <c r="BY131" i="8" s="1"/>
  <c r="CE130" i="8"/>
  <c r="BD132" i="7"/>
  <c r="BA132" i="7"/>
  <c r="BF132" i="7"/>
  <c r="O132" i="7" l="1"/>
  <c r="R132" i="7"/>
  <c r="T132" i="7"/>
  <c r="L133" i="7" s="1"/>
  <c r="BP131" i="8"/>
  <c r="BU130" i="8"/>
  <c r="AO130" i="8"/>
  <c r="AR130" i="8"/>
  <c r="AT130" i="8"/>
  <c r="AL131" i="8" s="1"/>
  <c r="AB130" i="9"/>
  <c r="AG130" i="9"/>
  <c r="Y131" i="9" s="1"/>
  <c r="AE130" i="9"/>
  <c r="BH130" i="8"/>
  <c r="BC131" i="8"/>
  <c r="BO130" i="9"/>
  <c r="BT130" i="9"/>
  <c r="BL131" i="9" s="1"/>
  <c r="BR130" i="9"/>
  <c r="BO132" i="7"/>
  <c r="BT132" i="7"/>
  <c r="BL133" i="7" s="1"/>
  <c r="BR132" i="7"/>
  <c r="CB132" i="7"/>
  <c r="CE132" i="7"/>
  <c r="CG132" i="7"/>
  <c r="BY133" i="7" s="1"/>
  <c r="BB132" i="7"/>
  <c r="BE132" i="7"/>
  <c r="BG132" i="7"/>
  <c r="AY133" i="7" s="1"/>
  <c r="O131" i="9"/>
  <c r="R131" i="9"/>
  <c r="T131" i="9"/>
  <c r="L132" i="9" s="1"/>
  <c r="Q131" i="8"/>
  <c r="N131" i="8"/>
  <c r="S131" i="8"/>
  <c r="BB130" i="9"/>
  <c r="BG130" i="9"/>
  <c r="AY131" i="9" s="1"/>
  <c r="BE130" i="9"/>
  <c r="AO130" i="9"/>
  <c r="AR130" i="9"/>
  <c r="AT130" i="9"/>
  <c r="AL131" i="9" s="1"/>
  <c r="CH130" i="8"/>
  <c r="AD133" i="7"/>
  <c r="AA133" i="7"/>
  <c r="AF133" i="7"/>
  <c r="AO132" i="7"/>
  <c r="AT132" i="7"/>
  <c r="AL133" i="7" s="1"/>
  <c r="AR132" i="7"/>
  <c r="CB130" i="9"/>
  <c r="CE130" i="9"/>
  <c r="CG130" i="9"/>
  <c r="BY131" i="9" s="1"/>
  <c r="AD131" i="8"/>
  <c r="AA131" i="8"/>
  <c r="AF131" i="8"/>
  <c r="CC131" i="8"/>
  <c r="CC133" i="7" l="1"/>
  <c r="CH132" i="7"/>
  <c r="BD131" i="8"/>
  <c r="BA131" i="8"/>
  <c r="BF131" i="8"/>
  <c r="AU130" i="8"/>
  <c r="O131" i="8"/>
  <c r="T131" i="8"/>
  <c r="L132" i="8" s="1"/>
  <c r="R131" i="8"/>
  <c r="AB131" i="8"/>
  <c r="AG131" i="8"/>
  <c r="Y132" i="8" s="1"/>
  <c r="AE131" i="8"/>
  <c r="BU132" i="7"/>
  <c r="CD131" i="8"/>
  <c r="CA131" i="8"/>
  <c r="CF131" i="8"/>
  <c r="BP133" i="7"/>
  <c r="AH130" i="9"/>
  <c r="AC131" i="9"/>
  <c r="BQ131" i="8"/>
  <c r="BN131" i="8"/>
  <c r="BS131" i="8"/>
  <c r="AB133" i="7"/>
  <c r="AG133" i="7"/>
  <c r="Y134" i="7" s="1"/>
  <c r="AE133" i="7"/>
  <c r="P132" i="9"/>
  <c r="P133" i="7"/>
  <c r="AU132" i="7"/>
  <c r="AU130" i="9"/>
  <c r="BU130" i="9"/>
  <c r="U132" i="7"/>
  <c r="CC131" i="9"/>
  <c r="CH130" i="9"/>
  <c r="U131" i="9"/>
  <c r="AP131" i="9"/>
  <c r="AP133" i="7"/>
  <c r="BP131" i="9"/>
  <c r="BC133" i="7"/>
  <c r="BH130" i="9"/>
  <c r="BC131" i="9"/>
  <c r="BH132" i="7"/>
  <c r="AP131" i="8"/>
  <c r="P132" i="8" l="1"/>
  <c r="AQ133" i="7"/>
  <c r="AN133" i="7"/>
  <c r="AS133" i="7"/>
  <c r="BQ133" i="7"/>
  <c r="BN133" i="7"/>
  <c r="BS133" i="7"/>
  <c r="AC134" i="7"/>
  <c r="CB131" i="8"/>
  <c r="CE131" i="8"/>
  <c r="CG131" i="8"/>
  <c r="BY132" i="8" s="1"/>
  <c r="BD131" i="9"/>
  <c r="BA131" i="9"/>
  <c r="BF131" i="9"/>
  <c r="Q132" i="9"/>
  <c r="N132" i="9"/>
  <c r="S132" i="9"/>
  <c r="BB131" i="8"/>
  <c r="BE131" i="8"/>
  <c r="BG131" i="8"/>
  <c r="AY132" i="8" s="1"/>
  <c r="AH133" i="7"/>
  <c r="BO131" i="8"/>
  <c r="BT131" i="8"/>
  <c r="BL132" i="8" s="1"/>
  <c r="BR131" i="8"/>
  <c r="AQ131" i="9"/>
  <c r="AN131" i="9"/>
  <c r="AS131" i="9"/>
  <c r="AH131" i="8"/>
  <c r="CD131" i="9"/>
  <c r="CA131" i="9"/>
  <c r="CF131" i="9"/>
  <c r="BD133" i="7"/>
  <c r="BA133" i="7"/>
  <c r="BF133" i="7"/>
  <c r="AC132" i="8"/>
  <c r="AQ131" i="8"/>
  <c r="AN131" i="8"/>
  <c r="AS131" i="8"/>
  <c r="AD131" i="9"/>
  <c r="AA131" i="9"/>
  <c r="AF131" i="9"/>
  <c r="Q133" i="7"/>
  <c r="N133" i="7"/>
  <c r="S133" i="7"/>
  <c r="BQ131" i="9"/>
  <c r="BN131" i="9"/>
  <c r="BS131" i="9"/>
  <c r="U131" i="8"/>
  <c r="CD133" i="7"/>
  <c r="CA133" i="7"/>
  <c r="CF133" i="7"/>
  <c r="AO131" i="8" l="1"/>
  <c r="AT131" i="8"/>
  <c r="AL132" i="8" s="1"/>
  <c r="AR131" i="8"/>
  <c r="CH131" i="8"/>
  <c r="AD134" i="7"/>
  <c r="AA134" i="7"/>
  <c r="AF134" i="7"/>
  <c r="BP132" i="8"/>
  <c r="O132" i="9"/>
  <c r="R132" i="9"/>
  <c r="T132" i="9"/>
  <c r="L133" i="9" s="1"/>
  <c r="BO133" i="7"/>
  <c r="BT133" i="7"/>
  <c r="BL134" i="7" s="1"/>
  <c r="BR133" i="7"/>
  <c r="AO131" i="9"/>
  <c r="AR131" i="9"/>
  <c r="AT131" i="9"/>
  <c r="AL132" i="9" s="1"/>
  <c r="BU131" i="8"/>
  <c r="BB133" i="7"/>
  <c r="BG133" i="7"/>
  <c r="AY134" i="7" s="1"/>
  <c r="BE133" i="7"/>
  <c r="BB131" i="9"/>
  <c r="BE131" i="9"/>
  <c r="BG131" i="9"/>
  <c r="AY132" i="9" s="1"/>
  <c r="AO133" i="7"/>
  <c r="AR133" i="7"/>
  <c r="AT133" i="7"/>
  <c r="AL134" i="7" s="1"/>
  <c r="O133" i="7"/>
  <c r="T133" i="7"/>
  <c r="L134" i="7" s="1"/>
  <c r="R133" i="7"/>
  <c r="BH131" i="8"/>
  <c r="AD132" i="8"/>
  <c r="AA132" i="8"/>
  <c r="AF132" i="8"/>
  <c r="BC132" i="8"/>
  <c r="Q132" i="8"/>
  <c r="N132" i="8"/>
  <c r="S132" i="8"/>
  <c r="CB133" i="7"/>
  <c r="CG133" i="7"/>
  <c r="BY134" i="7" s="1"/>
  <c r="CE133" i="7"/>
  <c r="AB131" i="9"/>
  <c r="AE131" i="9"/>
  <c r="AG131" i="9"/>
  <c r="Y132" i="9" s="1"/>
  <c r="CB131" i="9"/>
  <c r="CE131" i="9"/>
  <c r="CG131" i="9"/>
  <c r="BY132" i="9" s="1"/>
  <c r="BO131" i="9"/>
  <c r="BT131" i="9"/>
  <c r="BL132" i="9" s="1"/>
  <c r="BR131" i="9"/>
  <c r="CC132" i="8"/>
  <c r="O132" i="8" l="1"/>
  <c r="T132" i="8"/>
  <c r="L133" i="8" s="1"/>
  <c r="R132" i="8"/>
  <c r="P134" i="7"/>
  <c r="AB134" i="7"/>
  <c r="AE134" i="7"/>
  <c r="AG134" i="7"/>
  <c r="Y135" i="7" s="1"/>
  <c r="CC132" i="9"/>
  <c r="BH133" i="7"/>
  <c r="BU133" i="7"/>
  <c r="BC134" i="7"/>
  <c r="BP134" i="7"/>
  <c r="P133" i="9"/>
  <c r="BP132" i="9"/>
  <c r="AC132" i="9"/>
  <c r="AP134" i="7"/>
  <c r="AH131" i="9"/>
  <c r="AU133" i="7"/>
  <c r="U132" i="9"/>
  <c r="CD132" i="8"/>
  <c r="CA132" i="8"/>
  <c r="CF132" i="8"/>
  <c r="AB132" i="8"/>
  <c r="AE132" i="8"/>
  <c r="AG132" i="8"/>
  <c r="Y133" i="8" s="1"/>
  <c r="BC132" i="9"/>
  <c r="AP132" i="9"/>
  <c r="CC134" i="7"/>
  <c r="BH131" i="9"/>
  <c r="AU131" i="9"/>
  <c r="AU131" i="8"/>
  <c r="CH131" i="9"/>
  <c r="BD132" i="8"/>
  <c r="BA132" i="8"/>
  <c r="BF132" i="8"/>
  <c r="AP132" i="8"/>
  <c r="CH133" i="7"/>
  <c r="BU131" i="9"/>
  <c r="U133" i="7"/>
  <c r="BQ132" i="8"/>
  <c r="BN132" i="8"/>
  <c r="BS132" i="8"/>
  <c r="AH132" i="8" l="1"/>
  <c r="BD132" i="9"/>
  <c r="BA132" i="9"/>
  <c r="BF132" i="9"/>
  <c r="Q133" i="9"/>
  <c r="N133" i="9"/>
  <c r="S133" i="9"/>
  <c r="AC133" i="8"/>
  <c r="CD132" i="9"/>
  <c r="CA132" i="9"/>
  <c r="CF132" i="9"/>
  <c r="AQ134" i="7"/>
  <c r="AN134" i="7"/>
  <c r="AS134" i="7"/>
  <c r="AC135" i="7"/>
  <c r="CB132" i="8"/>
  <c r="CG132" i="8"/>
  <c r="BY133" i="8" s="1"/>
  <c r="CE132" i="8"/>
  <c r="AH134" i="7"/>
  <c r="AD132" i="9"/>
  <c r="AA132" i="9"/>
  <c r="AF132" i="9"/>
  <c r="BQ134" i="7"/>
  <c r="BN134" i="7"/>
  <c r="BS134" i="7"/>
  <c r="CD134" i="7"/>
  <c r="CA134" i="7"/>
  <c r="CF134" i="7"/>
  <c r="Q134" i="7"/>
  <c r="N134" i="7"/>
  <c r="S134" i="7"/>
  <c r="BB132" i="8"/>
  <c r="BE132" i="8"/>
  <c r="BG132" i="8"/>
  <c r="AY133" i="8" s="1"/>
  <c r="BQ132" i="9"/>
  <c r="BN132" i="9"/>
  <c r="BS132" i="9"/>
  <c r="U132" i="8"/>
  <c r="AQ132" i="9"/>
  <c r="AN132" i="9"/>
  <c r="AS132" i="9"/>
  <c r="P133" i="8"/>
  <c r="AQ132" i="8"/>
  <c r="AN132" i="8"/>
  <c r="AS132" i="8"/>
  <c r="BD134" i="7"/>
  <c r="BA134" i="7"/>
  <c r="BF134" i="7"/>
  <c r="BO132" i="8"/>
  <c r="BT132" i="8"/>
  <c r="BL133" i="8" s="1"/>
  <c r="BR132" i="8"/>
  <c r="CB132" i="9" l="1"/>
  <c r="CG132" i="9"/>
  <c r="BY133" i="9" s="1"/>
  <c r="CE132" i="9"/>
  <c r="CB134" i="7"/>
  <c r="CG134" i="7"/>
  <c r="BY135" i="7" s="1"/>
  <c r="CE134" i="7"/>
  <c r="AO132" i="8"/>
  <c r="AT132" i="8"/>
  <c r="AL133" i="8" s="1"/>
  <c r="AR132" i="8"/>
  <c r="BC133" i="8"/>
  <c r="BH132" i="8"/>
  <c r="AD135" i="7"/>
  <c r="AA135" i="7"/>
  <c r="AF135" i="7"/>
  <c r="AD133" i="8"/>
  <c r="AA133" i="8"/>
  <c r="AF133" i="8"/>
  <c r="Q133" i="8"/>
  <c r="N133" i="8"/>
  <c r="S133" i="8"/>
  <c r="BO134" i="7"/>
  <c r="BR134" i="7"/>
  <c r="BT134" i="7"/>
  <c r="BL135" i="7" s="1"/>
  <c r="BU132" i="8"/>
  <c r="O134" i="7"/>
  <c r="T134" i="7"/>
  <c r="L135" i="7" s="1"/>
  <c r="R134" i="7"/>
  <c r="AO134" i="7"/>
  <c r="AR134" i="7"/>
  <c r="AT134" i="7"/>
  <c r="AL135" i="7" s="1"/>
  <c r="O133" i="9"/>
  <c r="R133" i="9"/>
  <c r="T133" i="9"/>
  <c r="L134" i="9" s="1"/>
  <c r="AB132" i="9"/>
  <c r="AG132" i="9"/>
  <c r="Y133" i="9" s="1"/>
  <c r="AE132" i="9"/>
  <c r="BB132" i="9"/>
  <c r="BG132" i="9"/>
  <c r="AY133" i="9" s="1"/>
  <c r="BE132" i="9"/>
  <c r="BP133" i="8"/>
  <c r="AO132" i="9"/>
  <c r="AT132" i="9"/>
  <c r="AL133" i="9" s="1"/>
  <c r="AR132" i="9"/>
  <c r="CH132" i="8"/>
  <c r="BB134" i="7"/>
  <c r="BE134" i="7"/>
  <c r="BG134" i="7"/>
  <c r="AY135" i="7" s="1"/>
  <c r="BO132" i="9"/>
  <c r="BT132" i="9"/>
  <c r="BL133" i="9" s="1"/>
  <c r="BR132" i="9"/>
  <c r="CC133" i="8"/>
  <c r="U134" i="7" l="1"/>
  <c r="BQ133" i="8"/>
  <c r="BN133" i="8"/>
  <c r="BS133" i="8"/>
  <c r="P135" i="7"/>
  <c r="O133" i="8"/>
  <c r="R133" i="8"/>
  <c r="T133" i="8"/>
  <c r="L134" i="8" s="1"/>
  <c r="BD133" i="8"/>
  <c r="BA133" i="8"/>
  <c r="BF133" i="8"/>
  <c r="AH132" i="9"/>
  <c r="AU132" i="8"/>
  <c r="BH134" i="7"/>
  <c r="BC133" i="9"/>
  <c r="AC133" i="9"/>
  <c r="AP133" i="8"/>
  <c r="BH132" i="9"/>
  <c r="AB133" i="8"/>
  <c r="AE133" i="8"/>
  <c r="AG133" i="8"/>
  <c r="Y134" i="8" s="1"/>
  <c r="P134" i="9"/>
  <c r="CH134" i="7"/>
  <c r="U133" i="9"/>
  <c r="CC135" i="7"/>
  <c r="AB135" i="7"/>
  <c r="AE135" i="7"/>
  <c r="AG135" i="7"/>
  <c r="Y136" i="7" s="1"/>
  <c r="BP133" i="9"/>
  <c r="BC135" i="7"/>
  <c r="AP135" i="7"/>
  <c r="CH132" i="9"/>
  <c r="AP133" i="9"/>
  <c r="AU134" i="7"/>
  <c r="BP135" i="7"/>
  <c r="CC133" i="9"/>
  <c r="CD133" i="8"/>
  <c r="CA133" i="8"/>
  <c r="CF133" i="8"/>
  <c r="AU132" i="9"/>
  <c r="BU132" i="9"/>
  <c r="BU134" i="7"/>
  <c r="P134" i="8" l="1"/>
  <c r="AH135" i="7"/>
  <c r="Q134" i="9"/>
  <c r="N134" i="9"/>
  <c r="S134" i="9"/>
  <c r="U133" i="8"/>
  <c r="BQ133" i="9"/>
  <c r="BN133" i="9"/>
  <c r="BS133" i="9"/>
  <c r="CD135" i="7"/>
  <c r="CA135" i="7"/>
  <c r="CF135" i="7"/>
  <c r="AC134" i="8"/>
  <c r="Q135" i="7"/>
  <c r="N135" i="7"/>
  <c r="S135" i="7"/>
  <c r="AH133" i="8"/>
  <c r="BD133" i="9"/>
  <c r="BA133" i="9"/>
  <c r="BF133" i="9"/>
  <c r="CB133" i="8"/>
  <c r="CG133" i="8"/>
  <c r="BY134" i="8" s="1"/>
  <c r="CE133" i="8"/>
  <c r="AQ135" i="7"/>
  <c r="AN135" i="7"/>
  <c r="AS135" i="7"/>
  <c r="CD133" i="9"/>
  <c r="CA133" i="9"/>
  <c r="CF133" i="9"/>
  <c r="BO133" i="8"/>
  <c r="BR133" i="8"/>
  <c r="BT133" i="8"/>
  <c r="BL134" i="8" s="1"/>
  <c r="AD133" i="9"/>
  <c r="AA133" i="9"/>
  <c r="AF133" i="9"/>
  <c r="AC136" i="7"/>
  <c r="BD135" i="7"/>
  <c r="BA135" i="7"/>
  <c r="BF135" i="7"/>
  <c r="AQ133" i="8"/>
  <c r="AN133" i="8"/>
  <c r="AS133" i="8"/>
  <c r="AQ133" i="9"/>
  <c r="AN133" i="9"/>
  <c r="AS133" i="9"/>
  <c r="BQ135" i="7"/>
  <c r="BN135" i="7"/>
  <c r="BS135" i="7"/>
  <c r="BB133" i="8"/>
  <c r="BG133" i="8"/>
  <c r="AY134" i="8" s="1"/>
  <c r="BE133" i="8"/>
  <c r="AO133" i="8" l="1"/>
  <c r="AT133" i="8"/>
  <c r="AL134" i="8" s="1"/>
  <c r="AR133" i="8"/>
  <c r="AO133" i="9"/>
  <c r="AR133" i="9"/>
  <c r="AT133" i="9"/>
  <c r="AL134" i="9" s="1"/>
  <c r="BB133" i="9"/>
  <c r="BE133" i="9"/>
  <c r="BG133" i="9"/>
  <c r="AY134" i="9" s="1"/>
  <c r="BB135" i="7"/>
  <c r="BG135" i="7"/>
  <c r="AY136" i="7" s="1"/>
  <c r="BE135" i="7"/>
  <c r="CB133" i="9"/>
  <c r="CG133" i="9"/>
  <c r="BY134" i="9" s="1"/>
  <c r="CE133" i="9"/>
  <c r="BO133" i="9"/>
  <c r="BT133" i="9"/>
  <c r="BL134" i="9" s="1"/>
  <c r="BR133" i="9"/>
  <c r="AD136" i="7"/>
  <c r="AA136" i="7"/>
  <c r="AF136" i="7"/>
  <c r="BH133" i="8"/>
  <c r="AO135" i="7"/>
  <c r="AR135" i="7"/>
  <c r="AT135" i="7"/>
  <c r="AL136" i="7" s="1"/>
  <c r="O135" i="7"/>
  <c r="R135" i="7"/>
  <c r="T135" i="7"/>
  <c r="L136" i="7" s="1"/>
  <c r="BC134" i="8"/>
  <c r="AB133" i="9"/>
  <c r="AG133" i="9"/>
  <c r="Y134" i="9" s="1"/>
  <c r="AE133" i="9"/>
  <c r="O134" i="9"/>
  <c r="T134" i="9"/>
  <c r="L135" i="9" s="1"/>
  <c r="R134" i="9"/>
  <c r="AD134" i="8"/>
  <c r="AA134" i="8"/>
  <c r="AF134" i="8"/>
  <c r="CC134" i="8"/>
  <c r="CH133" i="8"/>
  <c r="BO135" i="7"/>
  <c r="BT135" i="7"/>
  <c r="BL136" i="7" s="1"/>
  <c r="BR135" i="7"/>
  <c r="BP134" i="8"/>
  <c r="BU133" i="8"/>
  <c r="CB135" i="7"/>
  <c r="CE135" i="7"/>
  <c r="CG135" i="7"/>
  <c r="BY136" i="7" s="1"/>
  <c r="Q134" i="8"/>
  <c r="N134" i="8"/>
  <c r="S134" i="8"/>
  <c r="AP136" i="7" l="1"/>
  <c r="BC134" i="9"/>
  <c r="AH133" i="9"/>
  <c r="AU135" i="7"/>
  <c r="BH133" i="9"/>
  <c r="P135" i="9"/>
  <c r="BP136" i="7"/>
  <c r="BU133" i="9"/>
  <c r="CC136" i="7"/>
  <c r="CH135" i="7"/>
  <c r="BP134" i="9"/>
  <c r="CD134" i="8"/>
  <c r="CA134" i="8"/>
  <c r="CF134" i="8"/>
  <c r="CH133" i="9"/>
  <c r="AP134" i="9"/>
  <c r="BD134" i="8"/>
  <c r="BA134" i="8"/>
  <c r="BF134" i="8"/>
  <c r="CC134" i="9"/>
  <c r="AU133" i="9"/>
  <c r="BU135" i="7"/>
  <c r="AC134" i="9"/>
  <c r="BQ134" i="8"/>
  <c r="BN134" i="8"/>
  <c r="BS134" i="8"/>
  <c r="AB134" i="8"/>
  <c r="AG134" i="8"/>
  <c r="Y135" i="8" s="1"/>
  <c r="AE134" i="8"/>
  <c r="BH135" i="7"/>
  <c r="AU133" i="8"/>
  <c r="AB136" i="7"/>
  <c r="AE136" i="7"/>
  <c r="AG136" i="7"/>
  <c r="Y137" i="7" s="1"/>
  <c r="O134" i="8"/>
  <c r="T134" i="8"/>
  <c r="L135" i="8" s="1"/>
  <c r="R134" i="8"/>
  <c r="P136" i="7"/>
  <c r="BC136" i="7"/>
  <c r="AP134" i="8"/>
  <c r="U134" i="9"/>
  <c r="U135" i="7"/>
  <c r="BB134" i="8" l="1"/>
  <c r="BG134" i="8"/>
  <c r="AY135" i="8" s="1"/>
  <c r="BE134" i="8"/>
  <c r="AD134" i="9"/>
  <c r="AA134" i="9"/>
  <c r="AF134" i="9"/>
  <c r="BQ134" i="9"/>
  <c r="BN134" i="9"/>
  <c r="BS134" i="9"/>
  <c r="AQ134" i="9"/>
  <c r="AN134" i="9"/>
  <c r="AS134" i="9"/>
  <c r="CD136" i="7"/>
  <c r="CA136" i="7"/>
  <c r="CF136" i="7"/>
  <c r="AH136" i="7"/>
  <c r="Q136" i="7"/>
  <c r="N136" i="7"/>
  <c r="S136" i="7"/>
  <c r="AC135" i="8"/>
  <c r="CB134" i="8"/>
  <c r="CG134" i="8"/>
  <c r="BY135" i="8" s="1"/>
  <c r="CE134" i="8"/>
  <c r="BD134" i="9"/>
  <c r="BA134" i="9"/>
  <c r="BF134" i="9"/>
  <c r="BD136" i="7"/>
  <c r="BA136" i="7"/>
  <c r="BF136" i="7"/>
  <c r="AQ136" i="7"/>
  <c r="AN136" i="7"/>
  <c r="AS136" i="7"/>
  <c r="U134" i="8"/>
  <c r="P135" i="8"/>
  <c r="CD134" i="9"/>
  <c r="CA134" i="9"/>
  <c r="CF134" i="9"/>
  <c r="BQ136" i="7"/>
  <c r="BN136" i="7"/>
  <c r="BS136" i="7"/>
  <c r="Q135" i="9"/>
  <c r="N135" i="9"/>
  <c r="S135" i="9"/>
  <c r="AQ134" i="8"/>
  <c r="AN134" i="8"/>
  <c r="AS134" i="8"/>
  <c r="AH134" i="8"/>
  <c r="BO134" i="8"/>
  <c r="BT134" i="8"/>
  <c r="BL135" i="8" s="1"/>
  <c r="BR134" i="8"/>
  <c r="AC137" i="7"/>
  <c r="AO134" i="9" l="1"/>
  <c r="AR134" i="9"/>
  <c r="AT134" i="9"/>
  <c r="AL135" i="9" s="1"/>
  <c r="AO136" i="7"/>
  <c r="AT136" i="7"/>
  <c r="AL137" i="7" s="1"/>
  <c r="AR136" i="7"/>
  <c r="AD135" i="8"/>
  <c r="AA135" i="8"/>
  <c r="AF135" i="8"/>
  <c r="AO134" i="8"/>
  <c r="AT134" i="8"/>
  <c r="AL135" i="8" s="1"/>
  <c r="AR134" i="8"/>
  <c r="BO136" i="7"/>
  <c r="BT136" i="7"/>
  <c r="BL137" i="7" s="1"/>
  <c r="BR136" i="7"/>
  <c r="O136" i="7"/>
  <c r="R136" i="7"/>
  <c r="T136" i="7"/>
  <c r="L137" i="7" s="1"/>
  <c r="BO134" i="9"/>
  <c r="BR134" i="9"/>
  <c r="BT134" i="9"/>
  <c r="BL135" i="9" s="1"/>
  <c r="CB134" i="9"/>
  <c r="CG134" i="9"/>
  <c r="BY135" i="9" s="1"/>
  <c r="CE134" i="9"/>
  <c r="AB134" i="9"/>
  <c r="AE134" i="9"/>
  <c r="AG134" i="9"/>
  <c r="Y135" i="9" s="1"/>
  <c r="BU134" i="8"/>
  <c r="O135" i="9"/>
  <c r="T135" i="9"/>
  <c r="L136" i="9" s="1"/>
  <c r="R135" i="9"/>
  <c r="BB134" i="9"/>
  <c r="BG134" i="9"/>
  <c r="AY135" i="9" s="1"/>
  <c r="BE134" i="9"/>
  <c r="AD137" i="7"/>
  <c r="AA137" i="7"/>
  <c r="AF137" i="7"/>
  <c r="Q135" i="8"/>
  <c r="N135" i="8"/>
  <c r="S135" i="8"/>
  <c r="BH134" i="8"/>
  <c r="BB136" i="7"/>
  <c r="BE136" i="7"/>
  <c r="BG136" i="7"/>
  <c r="AY137" i="7" s="1"/>
  <c r="CH134" i="8"/>
  <c r="CB136" i="7"/>
  <c r="CG136" i="7"/>
  <c r="BY137" i="7" s="1"/>
  <c r="CE136" i="7"/>
  <c r="BC135" i="8"/>
  <c r="BP135" i="8"/>
  <c r="CC135" i="8"/>
  <c r="U135" i="9" l="1"/>
  <c r="BU136" i="7"/>
  <c r="BP137" i="7"/>
  <c r="BD135" i="8"/>
  <c r="BA135" i="8"/>
  <c r="BF135" i="8"/>
  <c r="AU136" i="7"/>
  <c r="CH136" i="7"/>
  <c r="O135" i="8"/>
  <c r="R135" i="8"/>
  <c r="T135" i="8"/>
  <c r="L136" i="8" s="1"/>
  <c r="AP137" i="7"/>
  <c r="AC135" i="9"/>
  <c r="AU134" i="8"/>
  <c r="CC137" i="7"/>
  <c r="CD135" i="8"/>
  <c r="CA135" i="8"/>
  <c r="CF135" i="8"/>
  <c r="AH134" i="9"/>
  <c r="BP135" i="9"/>
  <c r="AP135" i="8"/>
  <c r="AP135" i="9"/>
  <c r="AU134" i="9"/>
  <c r="BQ135" i="8"/>
  <c r="BN135" i="8"/>
  <c r="BS135" i="8"/>
  <c r="BU134" i="9"/>
  <c r="BC137" i="7"/>
  <c r="BH134" i="9"/>
  <c r="CH134" i="9"/>
  <c r="P137" i="7"/>
  <c r="AB135" i="8"/>
  <c r="AE135" i="8"/>
  <c r="AG135" i="8"/>
  <c r="Y136" i="8" s="1"/>
  <c r="P136" i="9"/>
  <c r="AB137" i="7"/>
  <c r="AE137" i="7"/>
  <c r="AG137" i="7"/>
  <c r="Y138" i="7" s="1"/>
  <c r="BH136" i="7"/>
  <c r="BC135" i="9"/>
  <c r="CC135" i="9"/>
  <c r="U136" i="7"/>
  <c r="P136" i="8" l="1"/>
  <c r="U135" i="8"/>
  <c r="BB135" i="8"/>
  <c r="BE135" i="8"/>
  <c r="BG135" i="8"/>
  <c r="AY136" i="8" s="1"/>
  <c r="BQ137" i="7"/>
  <c r="BN137" i="7"/>
  <c r="BS137" i="7"/>
  <c r="BD135" i="9"/>
  <c r="BA135" i="9"/>
  <c r="BF135" i="9"/>
  <c r="BO135" i="8"/>
  <c r="BR135" i="8"/>
  <c r="BT135" i="8"/>
  <c r="BL136" i="8" s="1"/>
  <c r="AC138" i="7"/>
  <c r="CD137" i="7"/>
  <c r="CA137" i="7"/>
  <c r="CF137" i="7"/>
  <c r="AH135" i="8"/>
  <c r="Q137" i="7"/>
  <c r="N137" i="7"/>
  <c r="S137" i="7"/>
  <c r="AQ137" i="7"/>
  <c r="AN137" i="7"/>
  <c r="AS137" i="7"/>
  <c r="AQ135" i="9"/>
  <c r="AN135" i="9"/>
  <c r="AS135" i="9"/>
  <c r="CD135" i="9"/>
  <c r="CA135" i="9"/>
  <c r="CF135" i="9"/>
  <c r="BD137" i="7"/>
  <c r="BA137" i="7"/>
  <c r="BF137" i="7"/>
  <c r="AC136" i="8"/>
  <c r="BQ135" i="9"/>
  <c r="BN135" i="9"/>
  <c r="BS135" i="9"/>
  <c r="CB135" i="8"/>
  <c r="CE135" i="8"/>
  <c r="CG135" i="8"/>
  <c r="BY136" i="8" s="1"/>
  <c r="AH137" i="7"/>
  <c r="Q136" i="9"/>
  <c r="N136" i="9"/>
  <c r="S136" i="9"/>
  <c r="AQ135" i="8"/>
  <c r="AN135" i="8"/>
  <c r="AS135" i="8"/>
  <c r="AD135" i="9"/>
  <c r="AA135" i="9"/>
  <c r="AF135" i="9"/>
  <c r="AD138" i="7" l="1"/>
  <c r="AA138" i="7"/>
  <c r="AF138" i="7"/>
  <c r="BB137" i="7"/>
  <c r="BG137" i="7"/>
  <c r="AY138" i="7" s="1"/>
  <c r="BE137" i="7"/>
  <c r="BP136" i="8"/>
  <c r="BH135" i="8"/>
  <c r="BU135" i="8"/>
  <c r="CC136" i="8"/>
  <c r="CB135" i="9"/>
  <c r="CG135" i="9"/>
  <c r="BY136" i="9" s="1"/>
  <c r="CE135" i="9"/>
  <c r="O137" i="7"/>
  <c r="R137" i="7"/>
  <c r="T137" i="7"/>
  <c r="L138" i="7" s="1"/>
  <c r="O136" i="9"/>
  <c r="T136" i="9"/>
  <c r="L137" i="9" s="1"/>
  <c r="R136" i="9"/>
  <c r="BB135" i="9"/>
  <c r="BE135" i="9"/>
  <c r="BG135" i="9"/>
  <c r="AY136" i="9" s="1"/>
  <c r="AB135" i="9"/>
  <c r="AE135" i="9"/>
  <c r="AG135" i="9"/>
  <c r="Y136" i="9" s="1"/>
  <c r="Q136" i="8"/>
  <c r="N136" i="8"/>
  <c r="S136" i="8"/>
  <c r="CH135" i="8"/>
  <c r="BO135" i="9"/>
  <c r="BT135" i="9"/>
  <c r="BL136" i="9" s="1"/>
  <c r="BR135" i="9"/>
  <c r="CB137" i="7"/>
  <c r="CG137" i="7"/>
  <c r="BY138" i="7" s="1"/>
  <c r="CE137" i="7"/>
  <c r="BO137" i="7"/>
  <c r="BR137" i="7"/>
  <c r="BT137" i="7"/>
  <c r="BL138" i="7" s="1"/>
  <c r="AO135" i="9"/>
  <c r="AT135" i="9"/>
  <c r="AL136" i="9" s="1"/>
  <c r="AR135" i="9"/>
  <c r="AO135" i="8"/>
  <c r="AR135" i="8"/>
  <c r="AT135" i="8"/>
  <c r="AL136" i="8" s="1"/>
  <c r="AD136" i="8"/>
  <c r="AA136" i="8"/>
  <c r="AF136" i="8"/>
  <c r="AO137" i="7"/>
  <c r="AR137" i="7"/>
  <c r="AT137" i="7"/>
  <c r="AL138" i="7" s="1"/>
  <c r="BC136" i="8"/>
  <c r="P138" i="7" l="1"/>
  <c r="AU135" i="8"/>
  <c r="AH135" i="9"/>
  <c r="AP138" i="7"/>
  <c r="BP136" i="9"/>
  <c r="U137" i="7"/>
  <c r="BU135" i="9"/>
  <c r="AU137" i="7"/>
  <c r="BQ136" i="8"/>
  <c r="BN136" i="8"/>
  <c r="BS136" i="8"/>
  <c r="CH137" i="7"/>
  <c r="AP136" i="8"/>
  <c r="BD136" i="8"/>
  <c r="BA136" i="8"/>
  <c r="BF136" i="8"/>
  <c r="AP136" i="9"/>
  <c r="BC136" i="9"/>
  <c r="BP138" i="7"/>
  <c r="BH135" i="9"/>
  <c r="CH135" i="9"/>
  <c r="CC136" i="9"/>
  <c r="AB136" i="8"/>
  <c r="AG136" i="8"/>
  <c r="Y137" i="8" s="1"/>
  <c r="AE136" i="8"/>
  <c r="CD136" i="8"/>
  <c r="CA136" i="8"/>
  <c r="CF136" i="8"/>
  <c r="BH137" i="7"/>
  <c r="BU137" i="7"/>
  <c r="CC138" i="7"/>
  <c r="BC138" i="7"/>
  <c r="U136" i="9"/>
  <c r="O136" i="8"/>
  <c r="T136" i="8"/>
  <c r="L137" i="8" s="1"/>
  <c r="R136" i="8"/>
  <c r="AU135" i="9"/>
  <c r="P137" i="9"/>
  <c r="AB138" i="7"/>
  <c r="AG138" i="7"/>
  <c r="Y139" i="7" s="1"/>
  <c r="AE138" i="7"/>
  <c r="AC136" i="9"/>
  <c r="AQ138" i="7" l="1"/>
  <c r="AN138" i="7"/>
  <c r="AS138" i="7"/>
  <c r="BD138" i="7"/>
  <c r="BA138" i="7"/>
  <c r="BF138" i="7"/>
  <c r="BO136" i="8"/>
  <c r="BR136" i="8"/>
  <c r="BT136" i="8"/>
  <c r="BL137" i="8" s="1"/>
  <c r="Q137" i="9"/>
  <c r="N137" i="9"/>
  <c r="S137" i="9"/>
  <c r="AH136" i="8"/>
  <c r="BD136" i="9"/>
  <c r="BA136" i="9"/>
  <c r="BF136" i="9"/>
  <c r="AC137" i="8"/>
  <c r="AQ136" i="9"/>
  <c r="AN136" i="9"/>
  <c r="AS136" i="9"/>
  <c r="CD136" i="9"/>
  <c r="CA136" i="9"/>
  <c r="CF136" i="9"/>
  <c r="BB136" i="8"/>
  <c r="BE136" i="8"/>
  <c r="BG136" i="8"/>
  <c r="AY137" i="8" s="1"/>
  <c r="CD138" i="7"/>
  <c r="CA138" i="7"/>
  <c r="CF138" i="7"/>
  <c r="AQ136" i="8"/>
  <c r="AN136" i="8"/>
  <c r="AS136" i="8"/>
  <c r="U136" i="8"/>
  <c r="AD136" i="9"/>
  <c r="AA136" i="9"/>
  <c r="AF136" i="9"/>
  <c r="P137" i="8"/>
  <c r="BQ138" i="7"/>
  <c r="BN138" i="7"/>
  <c r="BS138" i="7"/>
  <c r="BQ136" i="9"/>
  <c r="BN136" i="9"/>
  <c r="BS136" i="9"/>
  <c r="Q138" i="7"/>
  <c r="N138" i="7"/>
  <c r="S138" i="7"/>
  <c r="AH138" i="7"/>
  <c r="AC139" i="7"/>
  <c r="CB136" i="8"/>
  <c r="CG136" i="8"/>
  <c r="BY137" i="8" s="1"/>
  <c r="CE136" i="8"/>
  <c r="CB138" i="7" l="1"/>
  <c r="CE138" i="7"/>
  <c r="CG138" i="7"/>
  <c r="BY139" i="7" s="1"/>
  <c r="O137" i="9"/>
  <c r="R137" i="9"/>
  <c r="T137" i="9"/>
  <c r="L138" i="9" s="1"/>
  <c r="O138" i="7"/>
  <c r="T138" i="7"/>
  <c r="L139" i="7" s="1"/>
  <c r="R138" i="7"/>
  <c r="AB136" i="9"/>
  <c r="AG136" i="9"/>
  <c r="Y137" i="9" s="1"/>
  <c r="AE136" i="9"/>
  <c r="AO136" i="9"/>
  <c r="AR136" i="9"/>
  <c r="AT136" i="9"/>
  <c r="AL137" i="9" s="1"/>
  <c r="BP137" i="8"/>
  <c r="BU136" i="8"/>
  <c r="Q137" i="8"/>
  <c r="N137" i="8"/>
  <c r="S137" i="8"/>
  <c r="BC137" i="8"/>
  <c r="BO136" i="9"/>
  <c r="BT136" i="9"/>
  <c r="BL137" i="9" s="1"/>
  <c r="BR136" i="9"/>
  <c r="BH136" i="8"/>
  <c r="CH136" i="8"/>
  <c r="AD137" i="8"/>
  <c r="AA137" i="8"/>
  <c r="AF137" i="8"/>
  <c r="CC137" i="8"/>
  <c r="BB138" i="7"/>
  <c r="BE138" i="7"/>
  <c r="BG138" i="7"/>
  <c r="AY139" i="7" s="1"/>
  <c r="BO138" i="7"/>
  <c r="BT138" i="7"/>
  <c r="BL139" i="7" s="1"/>
  <c r="BR138" i="7"/>
  <c r="BB136" i="9"/>
  <c r="BE136" i="9"/>
  <c r="BG136" i="9"/>
  <c r="AY137" i="9" s="1"/>
  <c r="AD139" i="7"/>
  <c r="AA139" i="7"/>
  <c r="AF139" i="7"/>
  <c r="AO136" i="8"/>
  <c r="AT136" i="8"/>
  <c r="AL137" i="8" s="1"/>
  <c r="AR136" i="8"/>
  <c r="AO138" i="7"/>
  <c r="AT138" i="7"/>
  <c r="AL139" i="7" s="1"/>
  <c r="AR138" i="7"/>
  <c r="CB136" i="9"/>
  <c r="CG136" i="9"/>
  <c r="BY137" i="9" s="1"/>
  <c r="CE136" i="9"/>
  <c r="B19" i="9"/>
  <c r="BC137" i="9" l="1"/>
  <c r="BH136" i="9"/>
  <c r="AC137" i="9"/>
  <c r="B19" i="8"/>
  <c r="BH138" i="7"/>
  <c r="U138" i="7"/>
  <c r="AH136" i="9"/>
  <c r="AP139" i="7"/>
  <c r="P139" i="7"/>
  <c r="BU138" i="7"/>
  <c r="P138" i="9"/>
  <c r="AU138" i="7"/>
  <c r="BP139" i="7"/>
  <c r="BU136" i="9"/>
  <c r="AP137" i="9"/>
  <c r="U137" i="9"/>
  <c r="CH136" i="9"/>
  <c r="C21" i="7"/>
  <c r="BP137" i="9"/>
  <c r="AU136" i="9"/>
  <c r="AP137" i="8"/>
  <c r="BQ137" i="8"/>
  <c r="BN137" i="8"/>
  <c r="BS137" i="8"/>
  <c r="CD137" i="8"/>
  <c r="CA137" i="8"/>
  <c r="CF137" i="8"/>
  <c r="CC137" i="9"/>
  <c r="C19" i="8"/>
  <c r="CC139" i="7"/>
  <c r="BC139" i="7"/>
  <c r="AB139" i="7"/>
  <c r="AG139" i="7"/>
  <c r="Y140" i="7" s="1"/>
  <c r="AE139" i="7"/>
  <c r="AB137" i="8"/>
  <c r="AE137" i="8"/>
  <c r="AG137" i="8"/>
  <c r="Y138" i="8" s="1"/>
  <c r="BD137" i="8"/>
  <c r="BA137" i="8"/>
  <c r="BF137" i="8"/>
  <c r="CH138" i="7"/>
  <c r="O137" i="8"/>
  <c r="T137" i="8"/>
  <c r="L138" i="8" s="1"/>
  <c r="R137" i="8"/>
  <c r="AU136" i="8"/>
  <c r="Q138" i="9" l="1"/>
  <c r="N138" i="9"/>
  <c r="S138" i="9"/>
  <c r="BB137" i="8"/>
  <c r="BG137" i="8"/>
  <c r="AY138" i="8" s="1"/>
  <c r="BE137" i="8"/>
  <c r="AQ137" i="8"/>
  <c r="AN137" i="8"/>
  <c r="AS137" i="8"/>
  <c r="AC138" i="8"/>
  <c r="AQ137" i="9"/>
  <c r="AN137" i="9"/>
  <c r="AS137" i="9"/>
  <c r="AD137" i="9"/>
  <c r="AA137" i="9"/>
  <c r="AF137" i="9"/>
  <c r="G19" i="8"/>
  <c r="Q139" i="7"/>
  <c r="N139" i="7"/>
  <c r="S139" i="7"/>
  <c r="BD139" i="7"/>
  <c r="BA139" i="7"/>
  <c r="BF139" i="7"/>
  <c r="AH139" i="7"/>
  <c r="AQ139" i="7"/>
  <c r="AN139" i="7"/>
  <c r="AS139" i="7"/>
  <c r="CD137" i="9"/>
  <c r="CA137" i="9"/>
  <c r="CF137" i="9"/>
  <c r="AH137" i="8"/>
  <c r="AC140" i="7"/>
  <c r="BQ137" i="9"/>
  <c r="BN137" i="9"/>
  <c r="BS137" i="9"/>
  <c r="BQ139" i="7"/>
  <c r="BN139" i="7"/>
  <c r="BS139" i="7"/>
  <c r="CB137" i="8"/>
  <c r="CG137" i="8"/>
  <c r="BY138" i="8" s="1"/>
  <c r="CE137" i="8"/>
  <c r="U137" i="8"/>
  <c r="P138" i="8"/>
  <c r="F19" i="8"/>
  <c r="CD139" i="7"/>
  <c r="CA139" i="7"/>
  <c r="CF139" i="7"/>
  <c r="E19" i="8"/>
  <c r="BO137" i="8"/>
  <c r="BT137" i="8"/>
  <c r="BL138" i="8" s="1"/>
  <c r="BR137" i="8"/>
  <c r="BD137" i="9"/>
  <c r="BA137" i="9"/>
  <c r="BF137" i="9"/>
  <c r="AD138" i="8" l="1"/>
  <c r="AA138" i="8"/>
  <c r="AF138" i="8"/>
  <c r="F19" i="9"/>
  <c r="AO137" i="8"/>
  <c r="AR137" i="8"/>
  <c r="AT137" i="8"/>
  <c r="AL138" i="8" s="1"/>
  <c r="BO137" i="9"/>
  <c r="BT137" i="9"/>
  <c r="BL138" i="9" s="1"/>
  <c r="BR137" i="9"/>
  <c r="D21" i="7"/>
  <c r="BH137" i="8"/>
  <c r="E19" i="9"/>
  <c r="AD140" i="7"/>
  <c r="AA140" i="7"/>
  <c r="AF140" i="7"/>
  <c r="CH137" i="8"/>
  <c r="BC138" i="8"/>
  <c r="CB137" i="9"/>
  <c r="CG137" i="9"/>
  <c r="BY138" i="9" s="1"/>
  <c r="CE137" i="9"/>
  <c r="BB137" i="9"/>
  <c r="BG137" i="9"/>
  <c r="AY138" i="9" s="1"/>
  <c r="BE137" i="9"/>
  <c r="Q138" i="8"/>
  <c r="N138" i="8"/>
  <c r="S138" i="8"/>
  <c r="AO139" i="7"/>
  <c r="AR139" i="7"/>
  <c r="AT139" i="7"/>
  <c r="AL140" i="7" s="1"/>
  <c r="C19" i="9"/>
  <c r="BU137" i="8"/>
  <c r="BP138" i="8"/>
  <c r="AB137" i="9"/>
  <c r="AE137" i="9"/>
  <c r="AG137" i="9"/>
  <c r="Y138" i="9" s="1"/>
  <c r="G21" i="7"/>
  <c r="AO137" i="9"/>
  <c r="AR137" i="9"/>
  <c r="AT137" i="9"/>
  <c r="AL138" i="9" s="1"/>
  <c r="D19" i="8"/>
  <c r="E21" i="7"/>
  <c r="CC138" i="8"/>
  <c r="BB139" i="7"/>
  <c r="BG139" i="7"/>
  <c r="AY140" i="7" s="1"/>
  <c r="BE139" i="7"/>
  <c r="D19" i="9"/>
  <c r="F21" i="7"/>
  <c r="B21" i="7"/>
  <c r="O138" i="9"/>
  <c r="R138" i="9"/>
  <c r="T138" i="9"/>
  <c r="L139" i="9" s="1"/>
  <c r="CB139" i="7"/>
  <c r="CG139" i="7"/>
  <c r="BY140" i="7" s="1"/>
  <c r="CE139" i="7"/>
  <c r="BO139" i="7"/>
  <c r="BT139" i="7"/>
  <c r="BL140" i="7" s="1"/>
  <c r="BR139" i="7"/>
  <c r="G19" i="9"/>
  <c r="O139" i="7"/>
  <c r="T139" i="7"/>
  <c r="L140" i="7" s="1"/>
  <c r="R139" i="7"/>
  <c r="AB140" i="7" l="1"/>
  <c r="AG140" i="7"/>
  <c r="Y141" i="7" s="1"/>
  <c r="AE140" i="7"/>
  <c r="BP140" i="7"/>
  <c r="BQ138" i="8"/>
  <c r="BN138" i="8"/>
  <c r="BS138" i="8"/>
  <c r="BH137" i="9"/>
  <c r="AP138" i="8"/>
  <c r="BC138" i="9"/>
  <c r="AU137" i="8"/>
  <c r="AP138" i="9"/>
  <c r="CC138" i="9"/>
  <c r="P139" i="9"/>
  <c r="O138" i="8"/>
  <c r="R138" i="8"/>
  <c r="T138" i="8"/>
  <c r="L139" i="8" s="1"/>
  <c r="BU139" i="7"/>
  <c r="CC140" i="7"/>
  <c r="AU137" i="9"/>
  <c r="BH139" i="7"/>
  <c r="U138" i="9"/>
  <c r="BC140" i="7"/>
  <c r="AP140" i="7"/>
  <c r="U139" i="7"/>
  <c r="P140" i="7"/>
  <c r="AU139" i="7"/>
  <c r="BD138" i="8"/>
  <c r="BA138" i="8"/>
  <c r="BF138" i="8"/>
  <c r="BU137" i="9"/>
  <c r="CH137" i="9"/>
  <c r="CD138" i="8"/>
  <c r="CA138" i="8"/>
  <c r="CF138" i="8"/>
  <c r="AC138" i="9"/>
  <c r="BP138" i="9"/>
  <c r="AB138" i="8"/>
  <c r="AE138" i="8"/>
  <c r="AG138" i="8"/>
  <c r="Y139" i="8" s="1"/>
  <c r="CH139" i="7"/>
  <c r="AH137" i="9"/>
  <c r="AC139" i="8" l="1"/>
  <c r="CD140" i="7"/>
  <c r="CA140" i="7"/>
  <c r="CF140" i="7"/>
  <c r="CD138" i="9"/>
  <c r="CA138" i="9"/>
  <c r="CF138" i="9"/>
  <c r="AH138" i="8"/>
  <c r="AQ140" i="7"/>
  <c r="AN140" i="7"/>
  <c r="AS140" i="7"/>
  <c r="BD140" i="7"/>
  <c r="BA140" i="7"/>
  <c r="BF140" i="7"/>
  <c r="AQ138" i="9"/>
  <c r="AN138" i="9"/>
  <c r="AS138" i="9"/>
  <c r="BO138" i="8"/>
  <c r="BR138" i="8"/>
  <c r="BT138" i="8"/>
  <c r="BL139" i="8" s="1"/>
  <c r="BQ138" i="9"/>
  <c r="BN138" i="9"/>
  <c r="BS138" i="9"/>
  <c r="BB138" i="8"/>
  <c r="BE138" i="8"/>
  <c r="BG138" i="8"/>
  <c r="AY139" i="8" s="1"/>
  <c r="P139" i="8"/>
  <c r="BQ140" i="7"/>
  <c r="BN140" i="7"/>
  <c r="BS140" i="7"/>
  <c r="AD138" i="9"/>
  <c r="AA138" i="9"/>
  <c r="AF138" i="9"/>
  <c r="U138" i="8"/>
  <c r="AH140" i="7"/>
  <c r="CB138" i="8"/>
  <c r="CE138" i="8"/>
  <c r="CG138" i="8"/>
  <c r="BY139" i="8" s="1"/>
  <c r="Q140" i="7"/>
  <c r="N140" i="7"/>
  <c r="S140" i="7"/>
  <c r="AC141" i="7"/>
  <c r="BD138" i="9"/>
  <c r="BA138" i="9"/>
  <c r="BF138" i="9"/>
  <c r="Q139" i="9"/>
  <c r="N139" i="9"/>
  <c r="S139" i="9"/>
  <c r="AQ138" i="8"/>
  <c r="AN138" i="8"/>
  <c r="AS138" i="8"/>
  <c r="BP139" i="8" l="1"/>
  <c r="BU138" i="8"/>
  <c r="Q139" i="8"/>
  <c r="N139" i="8"/>
  <c r="S139" i="8"/>
  <c r="AO138" i="9"/>
  <c r="AR138" i="9"/>
  <c r="AT138" i="9"/>
  <c r="AL139" i="9" s="1"/>
  <c r="CB138" i="9"/>
  <c r="CG138" i="9"/>
  <c r="BY139" i="9" s="1"/>
  <c r="CE138" i="9"/>
  <c r="AD141" i="7"/>
  <c r="AA141" i="7"/>
  <c r="AF141" i="7"/>
  <c r="CH138" i="8"/>
  <c r="BB138" i="9"/>
  <c r="BG138" i="9"/>
  <c r="AY139" i="9" s="1"/>
  <c r="BE138" i="9"/>
  <c r="AO138" i="8"/>
  <c r="AR138" i="8"/>
  <c r="AT138" i="8"/>
  <c r="AL139" i="8" s="1"/>
  <c r="AB138" i="9"/>
  <c r="AE138" i="9"/>
  <c r="AG138" i="9"/>
  <c r="Y139" i="9" s="1"/>
  <c r="BH138" i="8"/>
  <c r="CB140" i="7"/>
  <c r="CE140" i="7"/>
  <c r="CG140" i="7"/>
  <c r="BY141" i="7" s="1"/>
  <c r="O140" i="7"/>
  <c r="T140" i="7"/>
  <c r="L141" i="7" s="1"/>
  <c r="R140" i="7"/>
  <c r="BB140" i="7"/>
  <c r="BE140" i="7"/>
  <c r="BG140" i="7"/>
  <c r="AY141" i="7" s="1"/>
  <c r="O139" i="9"/>
  <c r="T139" i="9"/>
  <c r="L140" i="9" s="1"/>
  <c r="R139" i="9"/>
  <c r="BO140" i="7"/>
  <c r="BT140" i="7"/>
  <c r="BL141" i="7" s="1"/>
  <c r="BR140" i="7"/>
  <c r="AO140" i="7"/>
  <c r="AR140" i="7"/>
  <c r="AT140" i="7"/>
  <c r="AL141" i="7" s="1"/>
  <c r="BC139" i="8"/>
  <c r="CC139" i="8"/>
  <c r="BO138" i="9"/>
  <c r="BT138" i="9"/>
  <c r="BL139" i="9" s="1"/>
  <c r="BR138" i="9"/>
  <c r="AD139" i="8"/>
  <c r="AA139" i="8"/>
  <c r="AF139" i="8"/>
  <c r="U140" i="7" l="1"/>
  <c r="AB141" i="7"/>
  <c r="AG141" i="7"/>
  <c r="Y142" i="7" s="1"/>
  <c r="AE141" i="7"/>
  <c r="AP139" i="8"/>
  <c r="CH138" i="9"/>
  <c r="BP139" i="9"/>
  <c r="CD139" i="8"/>
  <c r="CA139" i="8"/>
  <c r="CF139" i="8"/>
  <c r="AU138" i="8"/>
  <c r="CC139" i="9"/>
  <c r="AU140" i="7"/>
  <c r="AH138" i="9"/>
  <c r="P141" i="7"/>
  <c r="BP141" i="7"/>
  <c r="CC141" i="7"/>
  <c r="AP141" i="7"/>
  <c r="BU140" i="7"/>
  <c r="BH138" i="9"/>
  <c r="AB139" i="8"/>
  <c r="AG139" i="8"/>
  <c r="Y140" i="8" s="1"/>
  <c r="AE139" i="8"/>
  <c r="AP139" i="9"/>
  <c r="BD139" i="8"/>
  <c r="BA139" i="8"/>
  <c r="BF139" i="8"/>
  <c r="BC141" i="7"/>
  <c r="BQ139" i="8"/>
  <c r="BN139" i="8"/>
  <c r="BS139" i="8"/>
  <c r="AC139" i="9"/>
  <c r="U139" i="9"/>
  <c r="CH140" i="7"/>
  <c r="P140" i="9"/>
  <c r="BC139" i="9"/>
  <c r="AU138" i="9"/>
  <c r="BU138" i="9"/>
  <c r="BH140" i="7"/>
  <c r="O139" i="8"/>
  <c r="T139" i="8"/>
  <c r="L140" i="8" s="1"/>
  <c r="R139" i="8"/>
  <c r="AQ141" i="7" l="1"/>
  <c r="AN141" i="7"/>
  <c r="AS141" i="7"/>
  <c r="CD139" i="9"/>
  <c r="CA139" i="9"/>
  <c r="CF139" i="9"/>
  <c r="AQ139" i="8"/>
  <c r="AN139" i="8"/>
  <c r="AS139" i="8"/>
  <c r="BB139" i="8"/>
  <c r="BE139" i="8"/>
  <c r="BG139" i="8"/>
  <c r="AY140" i="8" s="1"/>
  <c r="CD141" i="7"/>
  <c r="CA141" i="7"/>
  <c r="CF141" i="7"/>
  <c r="AQ139" i="9"/>
  <c r="AN139" i="9"/>
  <c r="AS139" i="9"/>
  <c r="CB139" i="8"/>
  <c r="CE139" i="8"/>
  <c r="CG139" i="8"/>
  <c r="BY140" i="8" s="1"/>
  <c r="AH141" i="7"/>
  <c r="AC142" i="7"/>
  <c r="AD139" i="9"/>
  <c r="AA139" i="9"/>
  <c r="AF139" i="9"/>
  <c r="BD139" i="9"/>
  <c r="BA139" i="9"/>
  <c r="BF139" i="9"/>
  <c r="AH139" i="8"/>
  <c r="BQ141" i="7"/>
  <c r="BN141" i="7"/>
  <c r="BS141" i="7"/>
  <c r="U139" i="8"/>
  <c r="BO139" i="8"/>
  <c r="BT139" i="8"/>
  <c r="BL140" i="8" s="1"/>
  <c r="BR139" i="8"/>
  <c r="BQ139" i="9"/>
  <c r="BN139" i="9"/>
  <c r="BS139" i="9"/>
  <c r="Q140" i="9"/>
  <c r="N140" i="9"/>
  <c r="S140" i="9"/>
  <c r="P140" i="8"/>
  <c r="AC140" i="8"/>
  <c r="Q141" i="7"/>
  <c r="N141" i="7"/>
  <c r="S141" i="7"/>
  <c r="BD141" i="7"/>
  <c r="BA141" i="7"/>
  <c r="BF141" i="7"/>
  <c r="AO139" i="8" l="1"/>
  <c r="AR139" i="8"/>
  <c r="AT139" i="8"/>
  <c r="AL140" i="8" s="1"/>
  <c r="AB139" i="9"/>
  <c r="AG139" i="9"/>
  <c r="Y140" i="9" s="1"/>
  <c r="AE139" i="9"/>
  <c r="Q140" i="8"/>
  <c r="N140" i="8"/>
  <c r="S140" i="8"/>
  <c r="BO141" i="7"/>
  <c r="BR141" i="7"/>
  <c r="BT141" i="7"/>
  <c r="BL142" i="7" s="1"/>
  <c r="BB141" i="7"/>
  <c r="BE141" i="7"/>
  <c r="BG141" i="7"/>
  <c r="AY142" i="7" s="1"/>
  <c r="CB141" i="7"/>
  <c r="CE141" i="7"/>
  <c r="CG141" i="7"/>
  <c r="BY142" i="7" s="1"/>
  <c r="CB139" i="9"/>
  <c r="CE139" i="9"/>
  <c r="CG139" i="9"/>
  <c r="BY140" i="9" s="1"/>
  <c r="AD142" i="7"/>
  <c r="AA142" i="7"/>
  <c r="AF142" i="7"/>
  <c r="O140" i="9"/>
  <c r="R140" i="9"/>
  <c r="T140" i="9"/>
  <c r="L141" i="9" s="1"/>
  <c r="CH139" i="8"/>
  <c r="AO141" i="7"/>
  <c r="AR141" i="7"/>
  <c r="AT141" i="7"/>
  <c r="AL142" i="7" s="1"/>
  <c r="BC140" i="8"/>
  <c r="BO139" i="9"/>
  <c r="BT139" i="9"/>
  <c r="BL140" i="9" s="1"/>
  <c r="BR139" i="9"/>
  <c r="BH139" i="8"/>
  <c r="BB139" i="9"/>
  <c r="BE139" i="9"/>
  <c r="BG139" i="9"/>
  <c r="AY140" i="9" s="1"/>
  <c r="BP140" i="8"/>
  <c r="AO139" i="9"/>
  <c r="AT139" i="9"/>
  <c r="AL140" i="9" s="1"/>
  <c r="AR139" i="9"/>
  <c r="CC140" i="8"/>
  <c r="O141" i="7"/>
  <c r="T141" i="7"/>
  <c r="L142" i="7" s="1"/>
  <c r="R141" i="7"/>
  <c r="AD140" i="8"/>
  <c r="AA140" i="8"/>
  <c r="AF140" i="8"/>
  <c r="BU139" i="8"/>
  <c r="CC142" i="7" l="1"/>
  <c r="AB140" i="8"/>
  <c r="AE140" i="8"/>
  <c r="AG140" i="8"/>
  <c r="Y141" i="8" s="1"/>
  <c r="BC140" i="9"/>
  <c r="AU141" i="7"/>
  <c r="P142" i="7"/>
  <c r="AP140" i="8"/>
  <c r="AU139" i="9"/>
  <c r="BH139" i="9"/>
  <c r="U141" i="7"/>
  <c r="AB142" i="7"/>
  <c r="AG142" i="7"/>
  <c r="Y143" i="7" s="1"/>
  <c r="AE142" i="7"/>
  <c r="AU139" i="8"/>
  <c r="CC140" i="9"/>
  <c r="BP142" i="7"/>
  <c r="BU139" i="9"/>
  <c r="CH139" i="9"/>
  <c r="BU141" i="7"/>
  <c r="CD140" i="8"/>
  <c r="CA140" i="8"/>
  <c r="CF140" i="8"/>
  <c r="BP140" i="9"/>
  <c r="CH141" i="7"/>
  <c r="O140" i="8"/>
  <c r="R140" i="8"/>
  <c r="T140" i="8"/>
  <c r="L141" i="8" s="1"/>
  <c r="BD140" i="8"/>
  <c r="BA140" i="8"/>
  <c r="BF140" i="8"/>
  <c r="BQ140" i="8"/>
  <c r="BN140" i="8"/>
  <c r="BS140" i="8"/>
  <c r="P141" i="9"/>
  <c r="BC142" i="7"/>
  <c r="AH139" i="9"/>
  <c r="AP140" i="9"/>
  <c r="AP142" i="7"/>
  <c r="U140" i="9"/>
  <c r="BH141" i="7"/>
  <c r="AC140" i="9"/>
  <c r="BD142" i="7" l="1"/>
  <c r="BA142" i="7"/>
  <c r="BF142" i="7"/>
  <c r="AH142" i="7"/>
  <c r="Q142" i="7"/>
  <c r="N142" i="7"/>
  <c r="S142" i="7"/>
  <c r="Q141" i="9"/>
  <c r="N141" i="9"/>
  <c r="S141" i="9"/>
  <c r="AC143" i="7"/>
  <c r="AQ142" i="7"/>
  <c r="AN142" i="7"/>
  <c r="AS142" i="7"/>
  <c r="BD140" i="9"/>
  <c r="BA140" i="9"/>
  <c r="BF140" i="9"/>
  <c r="BQ142" i="7"/>
  <c r="BN142" i="7"/>
  <c r="BS142" i="7"/>
  <c r="AC141" i="8"/>
  <c r="AH140" i="8"/>
  <c r="BO140" i="8"/>
  <c r="BT140" i="8"/>
  <c r="BL141" i="8" s="1"/>
  <c r="BR140" i="8"/>
  <c r="AQ140" i="9"/>
  <c r="AN140" i="9"/>
  <c r="AS140" i="9"/>
  <c r="BQ140" i="9"/>
  <c r="BN140" i="9"/>
  <c r="BS140" i="9"/>
  <c r="CD140" i="9"/>
  <c r="CA140" i="9"/>
  <c r="CF140" i="9"/>
  <c r="P141" i="8"/>
  <c r="AQ140" i="8"/>
  <c r="AN140" i="8"/>
  <c r="AS140" i="8"/>
  <c r="BB140" i="8"/>
  <c r="BG140" i="8"/>
  <c r="AY141" i="8" s="1"/>
  <c r="BE140" i="8"/>
  <c r="AD140" i="9"/>
  <c r="AA140" i="9"/>
  <c r="AF140" i="9"/>
  <c r="U140" i="8"/>
  <c r="CB140" i="8"/>
  <c r="CE140" i="8"/>
  <c r="CG140" i="8"/>
  <c r="BY141" i="8" s="1"/>
  <c r="CD142" i="7"/>
  <c r="CA142" i="7"/>
  <c r="CF142" i="7"/>
  <c r="BU140" i="8" l="1"/>
  <c r="BB140" i="9"/>
  <c r="BE140" i="9"/>
  <c r="BG140" i="9"/>
  <c r="AY141" i="9" s="1"/>
  <c r="O141" i="9"/>
  <c r="T141" i="9"/>
  <c r="L142" i="9" s="1"/>
  <c r="R141" i="9"/>
  <c r="AD143" i="7"/>
  <c r="AA143" i="7"/>
  <c r="AF143" i="7"/>
  <c r="J13" i="6" s="1"/>
  <c r="AB140" i="9"/>
  <c r="AE140" i="9"/>
  <c r="AG140" i="9"/>
  <c r="Y141" i="9" s="1"/>
  <c r="CB140" i="9"/>
  <c r="CG140" i="9"/>
  <c r="BY141" i="9" s="1"/>
  <c r="CE140" i="9"/>
  <c r="BP141" i="8"/>
  <c r="BH140" i="8"/>
  <c r="O142" i="7"/>
  <c r="R142" i="7"/>
  <c r="T142" i="7"/>
  <c r="L143" i="7" s="1"/>
  <c r="Q141" i="8"/>
  <c r="N141" i="8"/>
  <c r="S141" i="8"/>
  <c r="CB142" i="7"/>
  <c r="CG142" i="7"/>
  <c r="BY143" i="7" s="1"/>
  <c r="CE142" i="7"/>
  <c r="BC141" i="8"/>
  <c r="CC141" i="8"/>
  <c r="AD141" i="8"/>
  <c r="AA141" i="8"/>
  <c r="AF141" i="8"/>
  <c r="J14" i="6" s="1"/>
  <c r="AO142" i="7"/>
  <c r="AT142" i="7"/>
  <c r="AL143" i="7" s="1"/>
  <c r="AR142" i="7"/>
  <c r="AO140" i="9"/>
  <c r="AR140" i="9"/>
  <c r="AT140" i="9"/>
  <c r="AL141" i="9" s="1"/>
  <c r="CH140" i="8"/>
  <c r="AO140" i="8"/>
  <c r="AT140" i="8"/>
  <c r="AL141" i="8" s="1"/>
  <c r="AR140" i="8"/>
  <c r="BB142" i="7"/>
  <c r="BG142" i="7"/>
  <c r="AY143" i="7" s="1"/>
  <c r="BE142" i="7"/>
  <c r="BO140" i="9"/>
  <c r="BT140" i="9"/>
  <c r="BL141" i="9" s="1"/>
  <c r="BR140" i="9"/>
  <c r="BO142" i="7"/>
  <c r="BT142" i="7"/>
  <c r="BL143" i="7" s="1"/>
  <c r="BR142" i="7"/>
  <c r="K14" i="6" l="1"/>
  <c r="O141" i="8"/>
  <c r="T141" i="8"/>
  <c r="L142" i="8" s="1"/>
  <c r="R141" i="8"/>
  <c r="BP141" i="9"/>
  <c r="BQ141" i="8"/>
  <c r="BN141" i="8"/>
  <c r="BS141" i="8"/>
  <c r="AB143" i="7"/>
  <c r="AG143" i="7"/>
  <c r="Y144" i="7" s="1"/>
  <c r="AE143" i="7"/>
  <c r="U141" i="9"/>
  <c r="CH140" i="9"/>
  <c r="BC143" i="7"/>
  <c r="CC141" i="9"/>
  <c r="P142" i="9"/>
  <c r="BC141" i="9"/>
  <c r="AP141" i="9"/>
  <c r="U142" i="7"/>
  <c r="AH140" i="9"/>
  <c r="BH140" i="9"/>
  <c r="AB141" i="8"/>
  <c r="AG141" i="8"/>
  <c r="Y142" i="8" s="1"/>
  <c r="AE141" i="8"/>
  <c r="AC141" i="9"/>
  <c r="BU140" i="9"/>
  <c r="BU142" i="7"/>
  <c r="CH142" i="7"/>
  <c r="AU140" i="8"/>
  <c r="CC143" i="7"/>
  <c r="P143" i="7"/>
  <c r="BH142" i="7"/>
  <c r="CD141" i="8"/>
  <c r="CA141" i="8"/>
  <c r="CF141" i="8"/>
  <c r="BD141" i="8"/>
  <c r="BA141" i="8"/>
  <c r="BF141" i="8"/>
  <c r="BP143" i="7"/>
  <c r="AU142" i="7"/>
  <c r="AP141" i="8"/>
  <c r="AU140" i="9"/>
  <c r="AP143" i="7"/>
  <c r="AH143" i="7" l="1"/>
  <c r="BB141" i="8"/>
  <c r="BE141" i="8"/>
  <c r="BG141" i="8"/>
  <c r="AY142" i="8" s="1"/>
  <c r="AC144" i="7"/>
  <c r="Q142" i="9"/>
  <c r="N142" i="9"/>
  <c r="S142" i="9"/>
  <c r="AQ141" i="8"/>
  <c r="AN141" i="8"/>
  <c r="AS141" i="8"/>
  <c r="CB141" i="8"/>
  <c r="CG141" i="8"/>
  <c r="BY142" i="8" s="1"/>
  <c r="CE141" i="8"/>
  <c r="CD141" i="9"/>
  <c r="CA141" i="9"/>
  <c r="CF141" i="9"/>
  <c r="BO141" i="8"/>
  <c r="BR141" i="8"/>
  <c r="BT141" i="8"/>
  <c r="BL142" i="8" s="1"/>
  <c r="BQ141" i="9"/>
  <c r="BN141" i="9"/>
  <c r="BS141" i="9"/>
  <c r="Q143" i="7"/>
  <c r="N143" i="7"/>
  <c r="S143" i="7"/>
  <c r="AD141" i="9"/>
  <c r="AA141" i="9"/>
  <c r="AF141" i="9"/>
  <c r="AH141" i="8"/>
  <c r="BD141" i="9"/>
  <c r="BA141" i="9"/>
  <c r="BF141" i="9"/>
  <c r="U141" i="8"/>
  <c r="AQ141" i="9"/>
  <c r="AN141" i="9"/>
  <c r="AS141" i="9"/>
  <c r="J15" i="6" s="1"/>
  <c r="K15" i="6" s="1"/>
  <c r="AQ143" i="7"/>
  <c r="AN143" i="7"/>
  <c r="AS143" i="7"/>
  <c r="CD143" i="7"/>
  <c r="CA143" i="7"/>
  <c r="CF143" i="7"/>
  <c r="AC142" i="8"/>
  <c r="P142" i="8"/>
  <c r="BD143" i="7"/>
  <c r="BA143" i="7"/>
  <c r="BF143" i="7"/>
  <c r="BQ143" i="7"/>
  <c r="BN143" i="7"/>
  <c r="BS143" i="7"/>
  <c r="Q142" i="8" l="1"/>
  <c r="N142" i="8"/>
  <c r="S142" i="8"/>
  <c r="BP142" i="8"/>
  <c r="BU141" i="8"/>
  <c r="AB141" i="9"/>
  <c r="AG141" i="9"/>
  <c r="Y142" i="9" s="1"/>
  <c r="AE141" i="9"/>
  <c r="O142" i="9"/>
  <c r="R142" i="9"/>
  <c r="T142" i="9"/>
  <c r="L143" i="9" s="1"/>
  <c r="CB141" i="9"/>
  <c r="CE141" i="9"/>
  <c r="CG141" i="9"/>
  <c r="BY142" i="9" s="1"/>
  <c r="AD144" i="7"/>
  <c r="AA144" i="7"/>
  <c r="AF144" i="7"/>
  <c r="AO143" i="7"/>
  <c r="AT143" i="7"/>
  <c r="AL144" i="7" s="1"/>
  <c r="AR143" i="7"/>
  <c r="AO141" i="9"/>
  <c r="AT141" i="9"/>
  <c r="AL142" i="9" s="1"/>
  <c r="AR141" i="9"/>
  <c r="O143" i="7"/>
  <c r="T143" i="7"/>
  <c r="L144" i="7" s="1"/>
  <c r="R143" i="7"/>
  <c r="CH141" i="8"/>
  <c r="BC142" i="8"/>
  <c r="AD142" i="8"/>
  <c r="AA142" i="8"/>
  <c r="AF142" i="8"/>
  <c r="BO143" i="7"/>
  <c r="BT143" i="7"/>
  <c r="BL144" i="7" s="1"/>
  <c r="BR143" i="7"/>
  <c r="BO141" i="9"/>
  <c r="BR141" i="9"/>
  <c r="BT141" i="9"/>
  <c r="BL142" i="9" s="1"/>
  <c r="CC142" i="8"/>
  <c r="BH141" i="8"/>
  <c r="CB143" i="7"/>
  <c r="CG143" i="7"/>
  <c r="BY144" i="7" s="1"/>
  <c r="CE143" i="7"/>
  <c r="BB141" i="9"/>
  <c r="BG141" i="9"/>
  <c r="AY142" i="9" s="1"/>
  <c r="BE141" i="9"/>
  <c r="BB143" i="7"/>
  <c r="BE143" i="7"/>
  <c r="BG143" i="7"/>
  <c r="AY144" i="7" s="1"/>
  <c r="AO141" i="8"/>
  <c r="AR141" i="8"/>
  <c r="AT141" i="8"/>
  <c r="AL142" i="8" s="1"/>
  <c r="P144" i="7" l="1"/>
  <c r="CH141" i="9"/>
  <c r="AB144" i="7"/>
  <c r="AE144" i="7"/>
  <c r="AG144" i="7"/>
  <c r="Y145" i="7" s="1"/>
  <c r="CC142" i="9"/>
  <c r="U143" i="7"/>
  <c r="BH143" i="7"/>
  <c r="CD142" i="8"/>
  <c r="CA142" i="8"/>
  <c r="CF142" i="8"/>
  <c r="AU141" i="9"/>
  <c r="AB142" i="8"/>
  <c r="AG142" i="8"/>
  <c r="Y143" i="8" s="1"/>
  <c r="AE142" i="8"/>
  <c r="AP142" i="9"/>
  <c r="BQ142" i="8"/>
  <c r="BN142" i="8"/>
  <c r="BS142" i="8"/>
  <c r="BD142" i="8"/>
  <c r="BA142" i="8"/>
  <c r="BF142" i="8"/>
  <c r="P143" i="9"/>
  <c r="AU141" i="8"/>
  <c r="BC142" i="9"/>
  <c r="AU143" i="7"/>
  <c r="U142" i="9"/>
  <c r="BC144" i="7"/>
  <c r="BP142" i="9"/>
  <c r="AP144" i="7"/>
  <c r="CC144" i="7"/>
  <c r="AP142" i="8"/>
  <c r="BH141" i="9"/>
  <c r="BU141" i="9"/>
  <c r="BU143" i="7"/>
  <c r="AH141" i="9"/>
  <c r="O142" i="8"/>
  <c r="R142" i="8"/>
  <c r="T142" i="8"/>
  <c r="L143" i="8" s="1"/>
  <c r="CH143" i="7"/>
  <c r="BP144" i="7"/>
  <c r="AC142" i="9"/>
  <c r="AH142" i="8" l="1"/>
  <c r="CD142" i="9"/>
  <c r="CA142" i="9"/>
  <c r="CF142" i="9"/>
  <c r="BQ144" i="7"/>
  <c r="BN144" i="7"/>
  <c r="BS144" i="7"/>
  <c r="BB142" i="8"/>
  <c r="BE142" i="8"/>
  <c r="BG142" i="8"/>
  <c r="AY143" i="8" s="1"/>
  <c r="AC145" i="7"/>
  <c r="Q143" i="9"/>
  <c r="N143" i="9"/>
  <c r="S143" i="9"/>
  <c r="AH144" i="7"/>
  <c r="BQ142" i="9"/>
  <c r="BN142" i="9"/>
  <c r="BS142" i="9"/>
  <c r="AQ142" i="8"/>
  <c r="AN142" i="8"/>
  <c r="AS142" i="8"/>
  <c r="P143" i="8"/>
  <c r="BO142" i="8"/>
  <c r="BT142" i="8"/>
  <c r="BL143" i="8" s="1"/>
  <c r="BR142" i="8"/>
  <c r="U142" i="8"/>
  <c r="CB142" i="8"/>
  <c r="CE142" i="8"/>
  <c r="CG142" i="8"/>
  <c r="BY143" i="8" s="1"/>
  <c r="AD142" i="9"/>
  <c r="AA142" i="9"/>
  <c r="AF142" i="9"/>
  <c r="BD142" i="9"/>
  <c r="BA142" i="9"/>
  <c r="BF142" i="9"/>
  <c r="Q144" i="7"/>
  <c r="N144" i="7"/>
  <c r="S144" i="7"/>
  <c r="AC143" i="8"/>
  <c r="BD144" i="7"/>
  <c r="BA144" i="7"/>
  <c r="BF144" i="7"/>
  <c r="CD144" i="7"/>
  <c r="CA144" i="7"/>
  <c r="CF144" i="7"/>
  <c r="AQ142" i="9"/>
  <c r="AN142" i="9"/>
  <c r="AS142" i="9"/>
  <c r="AQ144" i="7"/>
  <c r="AN144" i="7"/>
  <c r="AS144" i="7"/>
  <c r="AD143" i="8" l="1"/>
  <c r="AA143" i="8"/>
  <c r="AF143" i="8"/>
  <c r="CC143" i="8"/>
  <c r="AO142" i="8"/>
  <c r="AR142" i="8"/>
  <c r="AT142" i="8"/>
  <c r="AL143" i="8" s="1"/>
  <c r="BC143" i="8"/>
  <c r="BH142" i="8"/>
  <c r="BO142" i="9"/>
  <c r="BR142" i="9"/>
  <c r="BT142" i="9"/>
  <c r="BL143" i="9" s="1"/>
  <c r="BO144" i="7"/>
  <c r="BT144" i="7"/>
  <c r="BL145" i="7" s="1"/>
  <c r="BR144" i="7"/>
  <c r="CB144" i="7"/>
  <c r="CG144" i="7"/>
  <c r="BY145" i="7" s="1"/>
  <c r="CE144" i="7"/>
  <c r="CB142" i="9"/>
  <c r="CE142" i="9"/>
  <c r="CG142" i="9"/>
  <c r="BY143" i="9" s="1"/>
  <c r="BU142" i="8"/>
  <c r="Q143" i="8"/>
  <c r="N143" i="8"/>
  <c r="S143" i="8"/>
  <c r="O144" i="7"/>
  <c r="T144" i="7"/>
  <c r="L145" i="7" s="1"/>
  <c r="R144" i="7"/>
  <c r="BP143" i="8"/>
  <c r="AO142" i="9"/>
  <c r="AT142" i="9"/>
  <c r="AL143" i="9" s="1"/>
  <c r="AR142" i="9"/>
  <c r="CH142" i="8"/>
  <c r="BB142" i="9"/>
  <c r="BE142" i="9"/>
  <c r="BG142" i="9"/>
  <c r="AY143" i="9" s="1"/>
  <c r="O143" i="9"/>
  <c r="T143" i="9"/>
  <c r="L144" i="9" s="1"/>
  <c r="R143" i="9"/>
  <c r="AB142" i="9"/>
  <c r="AG142" i="9"/>
  <c r="Y143" i="9" s="1"/>
  <c r="AE142" i="9"/>
  <c r="AO144" i="7"/>
  <c r="AT144" i="7"/>
  <c r="AL145" i="7" s="1"/>
  <c r="AR144" i="7"/>
  <c r="BB144" i="7"/>
  <c r="BE144" i="7"/>
  <c r="BG144" i="7"/>
  <c r="AY145" i="7" s="1"/>
  <c r="AD145" i="7"/>
  <c r="AA145" i="7"/>
  <c r="AF145" i="7"/>
  <c r="O143" i="8" l="1"/>
  <c r="T143" i="8"/>
  <c r="L144" i="8" s="1"/>
  <c r="R143" i="8"/>
  <c r="CH144" i="7"/>
  <c r="BD143" i="8"/>
  <c r="BA143" i="8"/>
  <c r="BF143" i="8"/>
  <c r="CC145" i="7"/>
  <c r="P144" i="9"/>
  <c r="AP143" i="9"/>
  <c r="BC143" i="9"/>
  <c r="AP143" i="8"/>
  <c r="AU142" i="8"/>
  <c r="AP145" i="7"/>
  <c r="BH142" i="9"/>
  <c r="BP145" i="7"/>
  <c r="CD143" i="8"/>
  <c r="CA143" i="8"/>
  <c r="CF143" i="8"/>
  <c r="BH144" i="7"/>
  <c r="U143" i="9"/>
  <c r="AU142" i="9"/>
  <c r="BP143" i="9"/>
  <c r="AU144" i="7"/>
  <c r="BQ143" i="8"/>
  <c r="BN143" i="8"/>
  <c r="BS143" i="8"/>
  <c r="AB145" i="7"/>
  <c r="AG145" i="7"/>
  <c r="Y146" i="7" s="1"/>
  <c r="AE145" i="7"/>
  <c r="AB143" i="8"/>
  <c r="AE143" i="8"/>
  <c r="AG143" i="8"/>
  <c r="Y144" i="8" s="1"/>
  <c r="AC143" i="9"/>
  <c r="U144" i="7"/>
  <c r="P145" i="7"/>
  <c r="BU144" i="7"/>
  <c r="AH142" i="9"/>
  <c r="CC143" i="9"/>
  <c r="CH142" i="9"/>
  <c r="BU142" i="9"/>
  <c r="BC145" i="7"/>
  <c r="AC146" i="7" l="1"/>
  <c r="AQ145" i="7"/>
  <c r="AN145" i="7"/>
  <c r="AS145" i="7"/>
  <c r="CD145" i="7"/>
  <c r="CA145" i="7"/>
  <c r="CF145" i="7"/>
  <c r="AQ143" i="8"/>
  <c r="AN143" i="8"/>
  <c r="AS143" i="8"/>
  <c r="BB143" i="8"/>
  <c r="BE143" i="8"/>
  <c r="BG143" i="8"/>
  <c r="AY144" i="8" s="1"/>
  <c r="Q145" i="7"/>
  <c r="N145" i="7"/>
  <c r="S145" i="7"/>
  <c r="CD143" i="9"/>
  <c r="CA143" i="9"/>
  <c r="CF143" i="9"/>
  <c r="BO143" i="8"/>
  <c r="BT143" i="8"/>
  <c r="BL144" i="8" s="1"/>
  <c r="BR143" i="8"/>
  <c r="CB143" i="8"/>
  <c r="CE143" i="8"/>
  <c r="CG143" i="8"/>
  <c r="BY144" i="8" s="1"/>
  <c r="AD143" i="9"/>
  <c r="AA143" i="9"/>
  <c r="AF143" i="9"/>
  <c r="AC144" i="8"/>
  <c r="BD143" i="9"/>
  <c r="BA143" i="9"/>
  <c r="BF143" i="9"/>
  <c r="BD145" i="7"/>
  <c r="BA145" i="7"/>
  <c r="BF145" i="7"/>
  <c r="AH143" i="8"/>
  <c r="BQ145" i="7"/>
  <c r="BN145" i="7"/>
  <c r="BS145" i="7"/>
  <c r="U143" i="8"/>
  <c r="AQ143" i="9"/>
  <c r="AN143" i="9"/>
  <c r="AS143" i="9"/>
  <c r="P144" i="8"/>
  <c r="AH145" i="7"/>
  <c r="BQ143" i="9"/>
  <c r="BN143" i="9"/>
  <c r="BS143" i="9"/>
  <c r="Q144" i="9"/>
  <c r="N144" i="9"/>
  <c r="S144" i="9"/>
  <c r="BB143" i="9" l="1"/>
  <c r="BG143" i="9"/>
  <c r="AY144" i="9" s="1"/>
  <c r="BE143" i="9"/>
  <c r="BP144" i="8"/>
  <c r="AO143" i="8"/>
  <c r="AT143" i="8"/>
  <c r="AL144" i="8" s="1"/>
  <c r="AR143" i="8"/>
  <c r="AD144" i="8"/>
  <c r="AA144" i="8"/>
  <c r="AF144" i="8"/>
  <c r="CB143" i="9"/>
  <c r="CG143" i="9"/>
  <c r="BY144" i="9" s="1"/>
  <c r="CE143" i="9"/>
  <c r="CB145" i="7"/>
  <c r="CE145" i="7"/>
  <c r="CG145" i="7"/>
  <c r="BY146" i="7" s="1"/>
  <c r="BO145" i="7"/>
  <c r="BT145" i="7"/>
  <c r="BL146" i="7" s="1"/>
  <c r="BR145" i="7"/>
  <c r="O145" i="7"/>
  <c r="R145" i="7"/>
  <c r="T145" i="7"/>
  <c r="L146" i="7" s="1"/>
  <c r="CC144" i="8"/>
  <c r="AO145" i="7"/>
  <c r="AR145" i="7"/>
  <c r="AT145" i="7"/>
  <c r="AL146" i="7" s="1"/>
  <c r="Q144" i="8"/>
  <c r="N144" i="8"/>
  <c r="S144" i="8"/>
  <c r="O144" i="9"/>
  <c r="R144" i="9"/>
  <c r="T144" i="9"/>
  <c r="L145" i="9" s="1"/>
  <c r="BB145" i="7"/>
  <c r="BG145" i="7"/>
  <c r="AY146" i="7" s="1"/>
  <c r="BE145" i="7"/>
  <c r="CH143" i="8"/>
  <c r="BH143" i="8"/>
  <c r="AB143" i="9"/>
  <c r="AE143" i="9"/>
  <c r="AG143" i="9"/>
  <c r="Y144" i="9" s="1"/>
  <c r="AO143" i="9"/>
  <c r="AT143" i="9"/>
  <c r="AL144" i="9" s="1"/>
  <c r="AR143" i="9"/>
  <c r="BC144" i="8"/>
  <c r="BO143" i="9"/>
  <c r="BT143" i="9"/>
  <c r="BL144" i="9" s="1"/>
  <c r="BR143" i="9"/>
  <c r="AD146" i="7"/>
  <c r="AA146" i="7"/>
  <c r="AF146" i="7"/>
  <c r="BU143" i="8"/>
  <c r="AP146" i="7" l="1"/>
  <c r="AB144" i="8"/>
  <c r="AE144" i="8"/>
  <c r="AG144" i="8"/>
  <c r="Y145" i="8" s="1"/>
  <c r="BD144" i="8"/>
  <c r="BA144" i="8"/>
  <c r="BF144" i="8"/>
  <c r="AU145" i="7"/>
  <c r="BH145" i="7"/>
  <c r="CC146" i="7"/>
  <c r="AU143" i="9"/>
  <c r="BC146" i="7"/>
  <c r="CH145" i="7"/>
  <c r="AU143" i="8"/>
  <c r="AP144" i="8"/>
  <c r="AP144" i="9"/>
  <c r="CD144" i="8"/>
  <c r="CA144" i="8"/>
  <c r="CF144" i="8"/>
  <c r="P145" i="9"/>
  <c r="AB146" i="7"/>
  <c r="AG146" i="7"/>
  <c r="Y147" i="7" s="1"/>
  <c r="AE146" i="7"/>
  <c r="U144" i="9"/>
  <c r="P146" i="7"/>
  <c r="CH143" i="9"/>
  <c r="AC144" i="9"/>
  <c r="AH143" i="9"/>
  <c r="U145" i="7"/>
  <c r="CC144" i="9"/>
  <c r="BQ144" i="8"/>
  <c r="BN144" i="8"/>
  <c r="BS144" i="8"/>
  <c r="BU143" i="9"/>
  <c r="BH143" i="9"/>
  <c r="BP144" i="9"/>
  <c r="O144" i="8"/>
  <c r="R144" i="8"/>
  <c r="T144" i="8"/>
  <c r="L145" i="8" s="1"/>
  <c r="BU145" i="7"/>
  <c r="BC144" i="9"/>
  <c r="BP146" i="7"/>
  <c r="CB144" i="8" l="1"/>
  <c r="CG144" i="8"/>
  <c r="BY145" i="8" s="1"/>
  <c r="CE144" i="8"/>
  <c r="BD146" i="7"/>
  <c r="BA146" i="7"/>
  <c r="BF146" i="7"/>
  <c r="BO144" i="8"/>
  <c r="BR144" i="8"/>
  <c r="BT144" i="8"/>
  <c r="BL145" i="8" s="1"/>
  <c r="BB144" i="8"/>
  <c r="BE144" i="8"/>
  <c r="BG144" i="8"/>
  <c r="AY145" i="8" s="1"/>
  <c r="BQ146" i="7"/>
  <c r="BN146" i="7"/>
  <c r="BS146" i="7"/>
  <c r="AD144" i="9"/>
  <c r="AA144" i="9"/>
  <c r="AF144" i="9"/>
  <c r="P145" i="8"/>
  <c r="U144" i="8"/>
  <c r="Q146" i="7"/>
  <c r="N146" i="7"/>
  <c r="S146" i="7"/>
  <c r="AQ144" i="9"/>
  <c r="AN144" i="9"/>
  <c r="AS144" i="9"/>
  <c r="Q145" i="9"/>
  <c r="N145" i="9"/>
  <c r="S145" i="9"/>
  <c r="AC145" i="8"/>
  <c r="BD144" i="9"/>
  <c r="BA144" i="9"/>
  <c r="BF144" i="9"/>
  <c r="CD144" i="9"/>
  <c r="CA144" i="9"/>
  <c r="CF144" i="9"/>
  <c r="AH144" i="8"/>
  <c r="BQ144" i="9"/>
  <c r="BN144" i="9"/>
  <c r="BS144" i="9"/>
  <c r="AH146" i="7"/>
  <c r="AC147" i="7"/>
  <c r="AQ144" i="8"/>
  <c r="AN144" i="8"/>
  <c r="AS144" i="8"/>
  <c r="CD146" i="7"/>
  <c r="CA146" i="7"/>
  <c r="CF146" i="7"/>
  <c r="AQ146" i="7"/>
  <c r="AN146" i="7"/>
  <c r="AS146" i="7"/>
  <c r="BP145" i="8" l="1"/>
  <c r="Q145" i="8"/>
  <c r="N145" i="8"/>
  <c r="S145" i="8"/>
  <c r="BU144" i="8"/>
  <c r="AB144" i="9"/>
  <c r="AE144" i="9"/>
  <c r="AG144" i="9"/>
  <c r="Y145" i="9" s="1"/>
  <c r="AO144" i="8"/>
  <c r="AR144" i="8"/>
  <c r="AT144" i="8"/>
  <c r="AL145" i="8" s="1"/>
  <c r="AD147" i="7"/>
  <c r="AA147" i="7"/>
  <c r="AF147" i="7"/>
  <c r="AO144" i="9"/>
  <c r="AR144" i="9"/>
  <c r="AT144" i="9"/>
  <c r="AL145" i="9" s="1"/>
  <c r="BB146" i="7"/>
  <c r="BE146" i="7"/>
  <c r="BG146" i="7"/>
  <c r="AY147" i="7" s="1"/>
  <c r="AO146" i="7"/>
  <c r="AT146" i="7"/>
  <c r="AL147" i="7" s="1"/>
  <c r="AR146" i="7"/>
  <c r="CB144" i="9"/>
  <c r="CG144" i="9"/>
  <c r="BY145" i="9" s="1"/>
  <c r="CE144" i="9"/>
  <c r="BO144" i="9"/>
  <c r="BT144" i="9"/>
  <c r="BL145" i="9" s="1"/>
  <c r="BR144" i="9"/>
  <c r="BO146" i="7"/>
  <c r="BT146" i="7"/>
  <c r="BL147" i="7" s="1"/>
  <c r="BR146" i="7"/>
  <c r="CH144" i="8"/>
  <c r="BB144" i="9"/>
  <c r="BG144" i="9"/>
  <c r="AY145" i="9" s="1"/>
  <c r="BE144" i="9"/>
  <c r="O146" i="7"/>
  <c r="R146" i="7"/>
  <c r="T146" i="7"/>
  <c r="L147" i="7" s="1"/>
  <c r="BC145" i="8"/>
  <c r="CC145" i="8"/>
  <c r="BH144" i="8"/>
  <c r="O145" i="9"/>
  <c r="R145" i="9"/>
  <c r="T145" i="9"/>
  <c r="L146" i="9" s="1"/>
  <c r="CB146" i="7"/>
  <c r="CG146" i="7"/>
  <c r="BY147" i="7" s="1"/>
  <c r="CE146" i="7"/>
  <c r="AD145" i="8"/>
  <c r="AA145" i="8"/>
  <c r="AF145" i="8"/>
  <c r="CC147" i="7" l="1"/>
  <c r="U146" i="7"/>
  <c r="AB147" i="7"/>
  <c r="AG147" i="7"/>
  <c r="Y148" i="7" s="1"/>
  <c r="AE147" i="7"/>
  <c r="AP147" i="7"/>
  <c r="BH144" i="9"/>
  <c r="BC147" i="7"/>
  <c r="BU144" i="9"/>
  <c r="BH146" i="7"/>
  <c r="AP145" i="8"/>
  <c r="BP147" i="7"/>
  <c r="BP145" i="9"/>
  <c r="AU144" i="8"/>
  <c r="BC145" i="9"/>
  <c r="AB145" i="8"/>
  <c r="AE145" i="8"/>
  <c r="AG145" i="8"/>
  <c r="Y146" i="8" s="1"/>
  <c r="O145" i="8"/>
  <c r="R145" i="8"/>
  <c r="T145" i="8"/>
  <c r="L146" i="8" s="1"/>
  <c r="AU146" i="7"/>
  <c r="CH146" i="7"/>
  <c r="U145" i="9"/>
  <c r="CH144" i="9"/>
  <c r="AC145" i="9"/>
  <c r="AP145" i="9"/>
  <c r="CC145" i="9"/>
  <c r="AU144" i="9"/>
  <c r="AH144" i="9"/>
  <c r="BQ145" i="8"/>
  <c r="BN145" i="8"/>
  <c r="BS145" i="8"/>
  <c r="BD145" i="8"/>
  <c r="BA145" i="8"/>
  <c r="BF145" i="8"/>
  <c r="P147" i="7"/>
  <c r="BU146" i="7"/>
  <c r="P146" i="9"/>
  <c r="CD145" i="8"/>
  <c r="CA145" i="8"/>
  <c r="CF145" i="8"/>
  <c r="AH147" i="7" l="1"/>
  <c r="AC148" i="7"/>
  <c r="AQ145" i="8"/>
  <c r="AN145" i="8"/>
  <c r="AS145" i="8"/>
  <c r="Q146" i="9"/>
  <c r="N146" i="9"/>
  <c r="S146" i="9"/>
  <c r="BD145" i="9"/>
  <c r="BA145" i="9"/>
  <c r="BF145" i="9"/>
  <c r="CD147" i="7"/>
  <c r="CA147" i="7"/>
  <c r="CF147" i="7"/>
  <c r="AH145" i="8"/>
  <c r="CD145" i="9"/>
  <c r="CA145" i="9"/>
  <c r="CF145" i="9"/>
  <c r="P146" i="8"/>
  <c r="BQ145" i="9"/>
  <c r="BN145" i="9"/>
  <c r="BS145" i="9"/>
  <c r="AQ145" i="9"/>
  <c r="AN145" i="9"/>
  <c r="AS145" i="9"/>
  <c r="U145" i="8"/>
  <c r="BD147" i="7"/>
  <c r="BA147" i="7"/>
  <c r="BF147" i="7"/>
  <c r="CB145" i="8"/>
  <c r="CG145" i="8"/>
  <c r="BY146" i="8" s="1"/>
  <c r="CE145" i="8"/>
  <c r="BB145" i="8"/>
  <c r="BE145" i="8"/>
  <c r="BG145" i="8"/>
  <c r="AY146" i="8" s="1"/>
  <c r="AD145" i="9"/>
  <c r="AA145" i="9"/>
  <c r="AF145" i="9"/>
  <c r="BQ147" i="7"/>
  <c r="BN147" i="7"/>
  <c r="BS147" i="7"/>
  <c r="BO145" i="8"/>
  <c r="BT145" i="8"/>
  <c r="BL146" i="8" s="1"/>
  <c r="BR145" i="8"/>
  <c r="Q147" i="7"/>
  <c r="N147" i="7"/>
  <c r="S147" i="7"/>
  <c r="AC146" i="8"/>
  <c r="AQ147" i="7"/>
  <c r="AN147" i="7"/>
  <c r="AS147" i="7"/>
  <c r="BH145" i="8" l="1"/>
  <c r="CB145" i="9"/>
  <c r="CG145" i="9"/>
  <c r="BY146" i="9" s="1"/>
  <c r="CE145" i="9"/>
  <c r="AO145" i="9"/>
  <c r="AR145" i="9"/>
  <c r="AT145" i="9"/>
  <c r="AL146" i="9" s="1"/>
  <c r="CH145" i="8"/>
  <c r="O146" i="9"/>
  <c r="T146" i="9"/>
  <c r="L147" i="9" s="1"/>
  <c r="R146" i="9"/>
  <c r="AO147" i="7"/>
  <c r="AR147" i="7"/>
  <c r="AT147" i="7"/>
  <c r="AL148" i="7" s="1"/>
  <c r="AO145" i="8"/>
  <c r="AR145" i="8"/>
  <c r="AT145" i="8"/>
  <c r="AL146" i="8" s="1"/>
  <c r="O147" i="7"/>
  <c r="T147" i="7"/>
  <c r="L148" i="7" s="1"/>
  <c r="R147" i="7"/>
  <c r="BP146" i="8"/>
  <c r="BO145" i="9"/>
  <c r="BT145" i="9"/>
  <c r="BL146" i="9" s="1"/>
  <c r="BR145" i="9"/>
  <c r="BB145" i="9"/>
  <c r="BE145" i="9"/>
  <c r="BG145" i="9"/>
  <c r="AY146" i="9" s="1"/>
  <c r="CC146" i="8"/>
  <c r="BO147" i="7"/>
  <c r="BT147" i="7"/>
  <c r="BL148" i="7" s="1"/>
  <c r="BR147" i="7"/>
  <c r="AD146" i="8"/>
  <c r="AA146" i="8"/>
  <c r="AF146" i="8"/>
  <c r="CB147" i="7"/>
  <c r="CE147" i="7"/>
  <c r="CG147" i="7"/>
  <c r="BY148" i="7" s="1"/>
  <c r="AD148" i="7"/>
  <c r="AA148" i="7"/>
  <c r="AF148" i="7"/>
  <c r="BU145" i="8"/>
  <c r="AB145" i="9"/>
  <c r="AG145" i="9"/>
  <c r="Y146" i="9" s="1"/>
  <c r="AE145" i="9"/>
  <c r="Q146" i="8"/>
  <c r="N146" i="8"/>
  <c r="S146" i="8"/>
  <c r="BC146" i="8"/>
  <c r="BB147" i="7"/>
  <c r="BG147" i="7"/>
  <c r="AY148" i="7" s="1"/>
  <c r="BE147" i="7"/>
  <c r="U147" i="7" l="1"/>
  <c r="AU147" i="7"/>
  <c r="BD146" i="8"/>
  <c r="BA146" i="8"/>
  <c r="BF146" i="8"/>
  <c r="AB148" i="7"/>
  <c r="AE148" i="7"/>
  <c r="AG148" i="7"/>
  <c r="Y149" i="7" s="1"/>
  <c r="CD146" i="8"/>
  <c r="CA146" i="8"/>
  <c r="CF146" i="8"/>
  <c r="P148" i="7"/>
  <c r="O146" i="8"/>
  <c r="T146" i="8"/>
  <c r="L147" i="8" s="1"/>
  <c r="R146" i="8"/>
  <c r="BH145" i="9"/>
  <c r="AP146" i="9"/>
  <c r="CC148" i="7"/>
  <c r="CH147" i="7"/>
  <c r="AP146" i="8"/>
  <c r="AU145" i="9"/>
  <c r="AU145" i="8"/>
  <c r="CH145" i="9"/>
  <c r="CC146" i="9"/>
  <c r="BC146" i="9"/>
  <c r="AH145" i="9"/>
  <c r="BH147" i="7"/>
  <c r="BC148" i="7"/>
  <c r="BU147" i="7"/>
  <c r="U146" i="9"/>
  <c r="AC146" i="9"/>
  <c r="BU145" i="9"/>
  <c r="AB146" i="8"/>
  <c r="AG146" i="8"/>
  <c r="Y147" i="8" s="1"/>
  <c r="AE146" i="8"/>
  <c r="BP146" i="9"/>
  <c r="BQ146" i="8"/>
  <c r="BN146" i="8"/>
  <c r="BS146" i="8"/>
  <c r="P147" i="9"/>
  <c r="BP148" i="7"/>
  <c r="AP148" i="7"/>
  <c r="CD148" i="7" l="1"/>
  <c r="CA148" i="7"/>
  <c r="CF148" i="7"/>
  <c r="AC149" i="7"/>
  <c r="BQ148" i="7"/>
  <c r="BN148" i="7"/>
  <c r="BS148" i="7"/>
  <c r="BD148" i="7"/>
  <c r="BA148" i="7"/>
  <c r="BF148" i="7"/>
  <c r="AH146" i="8"/>
  <c r="AH148" i="7"/>
  <c r="AQ146" i="9"/>
  <c r="AN146" i="9"/>
  <c r="AS146" i="9"/>
  <c r="Q147" i="9"/>
  <c r="N147" i="9"/>
  <c r="S147" i="9"/>
  <c r="BQ146" i="9"/>
  <c r="BN146" i="9"/>
  <c r="BS146" i="9"/>
  <c r="AC147" i="8"/>
  <c r="AD146" i="9"/>
  <c r="AA146" i="9"/>
  <c r="AF146" i="9"/>
  <c r="U146" i="8"/>
  <c r="BB146" i="8"/>
  <c r="BE146" i="8"/>
  <c r="BG146" i="8"/>
  <c r="AY147" i="8" s="1"/>
  <c r="P147" i="8"/>
  <c r="BD146" i="9"/>
  <c r="BA146" i="9"/>
  <c r="BF146" i="9"/>
  <c r="AQ146" i="8"/>
  <c r="AN146" i="8"/>
  <c r="AS146" i="8"/>
  <c r="AQ148" i="7"/>
  <c r="AN148" i="7"/>
  <c r="AS148" i="7"/>
  <c r="CD146" i="9"/>
  <c r="CA146" i="9"/>
  <c r="CF146" i="9"/>
  <c r="Q148" i="7"/>
  <c r="N148" i="7"/>
  <c r="S148" i="7"/>
  <c r="BO146" i="8"/>
  <c r="BT146" i="8"/>
  <c r="BL147" i="8" s="1"/>
  <c r="BR146" i="8"/>
  <c r="CB146" i="8"/>
  <c r="CG146" i="8"/>
  <c r="BY147" i="8" s="1"/>
  <c r="CE146" i="8"/>
  <c r="O148" i="7" l="1"/>
  <c r="R148" i="7"/>
  <c r="T148" i="7"/>
  <c r="L149" i="7" s="1"/>
  <c r="AO146" i="8"/>
  <c r="AT146" i="8"/>
  <c r="AL147" i="8" s="1"/>
  <c r="AR146" i="8"/>
  <c r="BB148" i="7"/>
  <c r="BE148" i="7"/>
  <c r="BG148" i="7"/>
  <c r="AY149" i="7" s="1"/>
  <c r="CH146" i="8"/>
  <c r="BB146" i="9"/>
  <c r="BG146" i="9"/>
  <c r="AY147" i="9" s="1"/>
  <c r="BE146" i="9"/>
  <c r="BO148" i="7"/>
  <c r="BT148" i="7"/>
  <c r="BL149" i="7" s="1"/>
  <c r="BR148" i="7"/>
  <c r="O147" i="9"/>
  <c r="R147" i="9"/>
  <c r="T147" i="9"/>
  <c r="L148" i="9" s="1"/>
  <c r="AB146" i="9"/>
  <c r="AG146" i="9"/>
  <c r="Y147" i="9" s="1"/>
  <c r="AE146" i="9"/>
  <c r="CB146" i="9"/>
  <c r="CG146" i="9"/>
  <c r="BY147" i="9" s="1"/>
  <c r="CE146" i="9"/>
  <c r="AD147" i="8"/>
  <c r="AA147" i="8"/>
  <c r="AF147" i="8"/>
  <c r="AD149" i="7"/>
  <c r="AA149" i="7"/>
  <c r="AF149" i="7"/>
  <c r="AO146" i="9"/>
  <c r="AR146" i="9"/>
  <c r="AT146" i="9"/>
  <c r="AL147" i="9" s="1"/>
  <c r="BC147" i="8"/>
  <c r="BU146" i="8"/>
  <c r="BH146" i="8"/>
  <c r="BO146" i="9"/>
  <c r="BT146" i="9"/>
  <c r="BL147" i="9" s="1"/>
  <c r="BR146" i="9"/>
  <c r="CB148" i="7"/>
  <c r="CE148" i="7"/>
  <c r="CG148" i="7"/>
  <c r="BY149" i="7" s="1"/>
  <c r="CC147" i="8"/>
  <c r="Q147" i="8"/>
  <c r="N147" i="8"/>
  <c r="S147" i="8"/>
  <c r="BP147" i="8"/>
  <c r="AO148" i="7"/>
  <c r="AT148" i="7"/>
  <c r="AL149" i="7" s="1"/>
  <c r="AR148" i="7"/>
  <c r="BU146" i="9" l="1"/>
  <c r="O147" i="8"/>
  <c r="T147" i="8"/>
  <c r="L148" i="8" s="1"/>
  <c r="R147" i="8"/>
  <c r="BC149" i="7"/>
  <c r="CC147" i="9"/>
  <c r="BU148" i="7"/>
  <c r="BP149" i="7"/>
  <c r="BH148" i="7"/>
  <c r="AP147" i="9"/>
  <c r="AU146" i="9"/>
  <c r="AH146" i="9"/>
  <c r="BH146" i="9"/>
  <c r="AB149" i="7"/>
  <c r="AE149" i="7"/>
  <c r="AG149" i="7"/>
  <c r="Y150" i="7" s="1"/>
  <c r="BC147" i="9"/>
  <c r="AU146" i="8"/>
  <c r="BP147" i="9"/>
  <c r="CH146" i="9"/>
  <c r="AP147" i="8"/>
  <c r="AC147" i="9"/>
  <c r="P148" i="9"/>
  <c r="AU148" i="7"/>
  <c r="CD147" i="8"/>
  <c r="CA147" i="8"/>
  <c r="CF147" i="8"/>
  <c r="AP149" i="7"/>
  <c r="CC149" i="7"/>
  <c r="U147" i="9"/>
  <c r="P149" i="7"/>
  <c r="CH148" i="7"/>
  <c r="U148" i="7"/>
  <c r="BQ147" i="8"/>
  <c r="BN147" i="8"/>
  <c r="BS147" i="8"/>
  <c r="BD147" i="8"/>
  <c r="BA147" i="8"/>
  <c r="BF147" i="8"/>
  <c r="AB147" i="8"/>
  <c r="AG147" i="8"/>
  <c r="Y148" i="8" s="1"/>
  <c r="AE147" i="8"/>
  <c r="BB147" i="8" l="1"/>
  <c r="BG147" i="8"/>
  <c r="AY148" i="8" s="1"/>
  <c r="BE147" i="8"/>
  <c r="BD147" i="9"/>
  <c r="BA147" i="9"/>
  <c r="BF147" i="9"/>
  <c r="CD147" i="9"/>
  <c r="CA147" i="9"/>
  <c r="CF147" i="9"/>
  <c r="AC150" i="7"/>
  <c r="AH149" i="7"/>
  <c r="AQ147" i="9"/>
  <c r="AN147" i="9"/>
  <c r="AS147" i="9"/>
  <c r="BD149" i="7"/>
  <c r="BA149" i="7"/>
  <c r="BF149" i="7"/>
  <c r="BO147" i="8"/>
  <c r="BT147" i="8"/>
  <c r="BL148" i="8" s="1"/>
  <c r="BR147" i="8"/>
  <c r="AQ149" i="7"/>
  <c r="AN149" i="7"/>
  <c r="AS149" i="7"/>
  <c r="CB147" i="8"/>
  <c r="CG147" i="8"/>
  <c r="BY148" i="8" s="1"/>
  <c r="CE147" i="8"/>
  <c r="U147" i="8"/>
  <c r="AD147" i="9"/>
  <c r="AA147" i="9"/>
  <c r="AF147" i="9"/>
  <c r="P148" i="8"/>
  <c r="BQ149" i="7"/>
  <c r="BN149" i="7"/>
  <c r="BS149" i="7"/>
  <c r="CD149" i="7"/>
  <c r="CA149" i="7"/>
  <c r="CF149" i="7"/>
  <c r="AC148" i="8"/>
  <c r="AQ147" i="8"/>
  <c r="AN147" i="8"/>
  <c r="AS147" i="8"/>
  <c r="AH147" i="8"/>
  <c r="Q149" i="7"/>
  <c r="N149" i="7"/>
  <c r="S149" i="7"/>
  <c r="Q148" i="9"/>
  <c r="N148" i="9"/>
  <c r="S148" i="9"/>
  <c r="BQ147" i="9"/>
  <c r="BN147" i="9"/>
  <c r="BS147" i="9"/>
  <c r="AD150" i="7" l="1"/>
  <c r="AA150" i="7"/>
  <c r="AF150" i="7"/>
  <c r="AB147" i="9"/>
  <c r="AE147" i="9"/>
  <c r="AG147" i="9"/>
  <c r="Y148" i="9" s="1"/>
  <c r="BP148" i="8"/>
  <c r="CB147" i="9"/>
  <c r="CE147" i="9"/>
  <c r="CG147" i="9"/>
  <c r="BY148" i="9" s="1"/>
  <c r="BB149" i="7"/>
  <c r="BE149" i="7"/>
  <c r="BG149" i="7"/>
  <c r="AY150" i="7" s="1"/>
  <c r="BB147" i="9"/>
  <c r="BE147" i="9"/>
  <c r="BG147" i="9"/>
  <c r="AY148" i="9" s="1"/>
  <c r="BU147" i="8"/>
  <c r="CB149" i="7"/>
  <c r="CE149" i="7"/>
  <c r="CG149" i="7"/>
  <c r="BY150" i="7" s="1"/>
  <c r="AO147" i="8"/>
  <c r="AT147" i="8"/>
  <c r="AL148" i="8" s="1"/>
  <c r="AR147" i="8"/>
  <c r="CC148" i="8"/>
  <c r="AO147" i="9"/>
  <c r="AT147" i="9"/>
  <c r="AL148" i="9" s="1"/>
  <c r="AR147" i="9"/>
  <c r="BH147" i="8"/>
  <c r="BC148" i="8"/>
  <c r="CH147" i="8"/>
  <c r="BO147" i="9"/>
  <c r="BR147" i="9"/>
  <c r="BT147" i="9"/>
  <c r="BL148" i="9" s="1"/>
  <c r="BO149" i="7"/>
  <c r="BT149" i="7"/>
  <c r="BL150" i="7" s="1"/>
  <c r="BR149" i="7"/>
  <c r="O148" i="9"/>
  <c r="R148" i="9"/>
  <c r="T148" i="9"/>
  <c r="L149" i="9" s="1"/>
  <c r="AO149" i="7"/>
  <c r="AR149" i="7"/>
  <c r="AT149" i="7"/>
  <c r="AL150" i="7" s="1"/>
  <c r="O149" i="7"/>
  <c r="T149" i="7"/>
  <c r="L150" i="7" s="1"/>
  <c r="R149" i="7"/>
  <c r="AD148" i="8"/>
  <c r="AA148" i="8"/>
  <c r="AF148" i="8"/>
  <c r="Q148" i="8"/>
  <c r="N148" i="8"/>
  <c r="S148" i="8"/>
  <c r="BC148" i="9" l="1"/>
  <c r="BH147" i="9"/>
  <c r="BQ148" i="8"/>
  <c r="BN148" i="8"/>
  <c r="BS148" i="8"/>
  <c r="BU149" i="7"/>
  <c r="AC148" i="9"/>
  <c r="BP148" i="9"/>
  <c r="AP148" i="9"/>
  <c r="BU147" i="9"/>
  <c r="AP150" i="7"/>
  <c r="BP150" i="7"/>
  <c r="BD148" i="8"/>
  <c r="BA148" i="8"/>
  <c r="BF148" i="8"/>
  <c r="CD148" i="8"/>
  <c r="CA148" i="8"/>
  <c r="CF148" i="8"/>
  <c r="AH147" i="9"/>
  <c r="AU149" i="7"/>
  <c r="AU147" i="8"/>
  <c r="BC150" i="7"/>
  <c r="U149" i="7"/>
  <c r="AP148" i="8"/>
  <c r="BH149" i="7"/>
  <c r="P150" i="7"/>
  <c r="P149" i="9"/>
  <c r="U148" i="9"/>
  <c r="CC150" i="7"/>
  <c r="AB150" i="7"/>
  <c r="AG150" i="7"/>
  <c r="Y151" i="7" s="1"/>
  <c r="AE150" i="7"/>
  <c r="O148" i="8"/>
  <c r="T148" i="8"/>
  <c r="L149" i="8" s="1"/>
  <c r="R148" i="8"/>
  <c r="CH149" i="7"/>
  <c r="CC148" i="9"/>
  <c r="AB148" i="8"/>
  <c r="AE148" i="8"/>
  <c r="AG148" i="8"/>
  <c r="Y149" i="8" s="1"/>
  <c r="AU147" i="9"/>
  <c r="CH147" i="9"/>
  <c r="Q149" i="9" l="1"/>
  <c r="N149" i="9"/>
  <c r="S149" i="9"/>
  <c r="AD148" i="9"/>
  <c r="AA148" i="9"/>
  <c r="AF148" i="9"/>
  <c r="AH150" i="7"/>
  <c r="AC149" i="8"/>
  <c r="AC151" i="7"/>
  <c r="Q150" i="7"/>
  <c r="N150" i="7"/>
  <c r="S150" i="7"/>
  <c r="AH148" i="8"/>
  <c r="AQ150" i="7"/>
  <c r="AN150" i="7"/>
  <c r="AS150" i="7"/>
  <c r="BQ150" i="7"/>
  <c r="BN150" i="7"/>
  <c r="BS150" i="7"/>
  <c r="CD150" i="7"/>
  <c r="CA150" i="7"/>
  <c r="CF150" i="7"/>
  <c r="AQ148" i="8"/>
  <c r="AN148" i="8"/>
  <c r="AS148" i="8"/>
  <c r="BO148" i="8"/>
  <c r="BR148" i="8"/>
  <c r="BT148" i="8"/>
  <c r="BL149" i="8" s="1"/>
  <c r="CD148" i="9"/>
  <c r="CA148" i="9"/>
  <c r="CF148" i="9"/>
  <c r="CB148" i="8"/>
  <c r="CE148" i="8"/>
  <c r="CG148" i="8"/>
  <c r="BY149" i="8" s="1"/>
  <c r="AQ148" i="9"/>
  <c r="AN148" i="9"/>
  <c r="AS148" i="9"/>
  <c r="U148" i="8"/>
  <c r="BQ148" i="9"/>
  <c r="BN148" i="9"/>
  <c r="BS148" i="9"/>
  <c r="P149" i="8"/>
  <c r="BD150" i="7"/>
  <c r="BA150" i="7"/>
  <c r="BF150" i="7"/>
  <c r="BB148" i="8"/>
  <c r="BE148" i="8"/>
  <c r="BG148" i="8"/>
  <c r="AY149" i="8" s="1"/>
  <c r="BD148" i="9"/>
  <c r="BA148" i="9"/>
  <c r="BF148" i="9"/>
  <c r="BP149" i="8" l="1"/>
  <c r="BB150" i="7"/>
  <c r="BE150" i="7"/>
  <c r="BG150" i="7"/>
  <c r="AY151" i="7" s="1"/>
  <c r="AO148" i="9"/>
  <c r="AR148" i="9"/>
  <c r="AT148" i="9"/>
  <c r="AL149" i="9" s="1"/>
  <c r="AO150" i="7"/>
  <c r="AT150" i="7"/>
  <c r="AL151" i="7" s="1"/>
  <c r="AR150" i="7"/>
  <c r="AO148" i="8"/>
  <c r="AT148" i="8"/>
  <c r="AL149" i="8" s="1"/>
  <c r="AR148" i="8"/>
  <c r="BO148" i="9"/>
  <c r="BT148" i="9"/>
  <c r="BL149" i="9" s="1"/>
  <c r="BR148" i="9"/>
  <c r="CC149" i="8"/>
  <c r="CH148" i="8"/>
  <c r="AB148" i="9"/>
  <c r="AE148" i="9"/>
  <c r="AG148" i="9"/>
  <c r="Y149" i="9" s="1"/>
  <c r="Q149" i="8"/>
  <c r="N149" i="8"/>
  <c r="S149" i="8"/>
  <c r="CB150" i="7"/>
  <c r="CE150" i="7"/>
  <c r="CG150" i="7"/>
  <c r="BY151" i="7" s="1"/>
  <c r="BH148" i="8"/>
  <c r="CB148" i="9"/>
  <c r="CE148" i="9"/>
  <c r="CG148" i="9"/>
  <c r="BY149" i="9" s="1"/>
  <c r="B20" i="9"/>
  <c r="BU148" i="8"/>
  <c r="BB148" i="9"/>
  <c r="BG148" i="9"/>
  <c r="AY149" i="9" s="1"/>
  <c r="BE148" i="9"/>
  <c r="AD151" i="7"/>
  <c r="AA151" i="7"/>
  <c r="AF151" i="7"/>
  <c r="O149" i="9"/>
  <c r="R149" i="9"/>
  <c r="T149" i="9"/>
  <c r="L150" i="9" s="1"/>
  <c r="O150" i="7"/>
  <c r="R150" i="7"/>
  <c r="T150" i="7"/>
  <c r="L151" i="7" s="1"/>
  <c r="BC149" i="8"/>
  <c r="BO150" i="7"/>
  <c r="BR150" i="7"/>
  <c r="BT150" i="7"/>
  <c r="BL151" i="7" s="1"/>
  <c r="AD149" i="8"/>
  <c r="AA149" i="8"/>
  <c r="AF149" i="8"/>
  <c r="BU148" i="9" l="1"/>
  <c r="BP149" i="9"/>
  <c r="AC149" i="9"/>
  <c r="AP149" i="9"/>
  <c r="CH148" i="9"/>
  <c r="BH148" i="9"/>
  <c r="AH148" i="9"/>
  <c r="AU148" i="9"/>
  <c r="P150" i="9"/>
  <c r="AU148" i="8"/>
  <c r="BC151" i="7"/>
  <c r="O149" i="8"/>
  <c r="T149" i="8"/>
  <c r="L150" i="8" s="1"/>
  <c r="R149" i="8"/>
  <c r="U149" i="9"/>
  <c r="CC151" i="7"/>
  <c r="AP149" i="8"/>
  <c r="BH150" i="7"/>
  <c r="B20" i="8"/>
  <c r="U150" i="7"/>
  <c r="C20" i="8"/>
  <c r="BP151" i="7"/>
  <c r="BD149" i="8"/>
  <c r="BA149" i="8"/>
  <c r="BF149" i="8"/>
  <c r="P151" i="7"/>
  <c r="BC149" i="9"/>
  <c r="AB149" i="8"/>
  <c r="AE149" i="8"/>
  <c r="AG149" i="8"/>
  <c r="Y150" i="8" s="1"/>
  <c r="CH150" i="7"/>
  <c r="BU150" i="7"/>
  <c r="CD149" i="8"/>
  <c r="CA149" i="8"/>
  <c r="CF149" i="8"/>
  <c r="AP151" i="7"/>
  <c r="C22" i="7"/>
  <c r="AB151" i="7"/>
  <c r="AG151" i="7"/>
  <c r="Y152" i="7" s="1"/>
  <c r="AE151" i="7"/>
  <c r="CC149" i="9"/>
  <c r="AU150" i="7"/>
  <c r="BQ149" i="8"/>
  <c r="BN149" i="8"/>
  <c r="BS149" i="8"/>
  <c r="F20" i="8" l="1"/>
  <c r="AH151" i="7"/>
  <c r="AC152" i="7"/>
  <c r="BQ151" i="7"/>
  <c r="BN151" i="7"/>
  <c r="BS151" i="7"/>
  <c r="CD151" i="7"/>
  <c r="CA151" i="7"/>
  <c r="CF151" i="7"/>
  <c r="AC150" i="8"/>
  <c r="Q150" i="9"/>
  <c r="N150" i="9"/>
  <c r="S150" i="9"/>
  <c r="AH149" i="8"/>
  <c r="AQ149" i="9"/>
  <c r="AN149" i="9"/>
  <c r="AS149" i="9"/>
  <c r="U149" i="8"/>
  <c r="P150" i="8"/>
  <c r="BO149" i="8"/>
  <c r="BR149" i="8"/>
  <c r="BT149" i="8"/>
  <c r="BL150" i="8" s="1"/>
  <c r="AQ151" i="7"/>
  <c r="AN151" i="7"/>
  <c r="AS151" i="7"/>
  <c r="BD149" i="9"/>
  <c r="BA149" i="9"/>
  <c r="BF149" i="9"/>
  <c r="AD149" i="9"/>
  <c r="AA149" i="9"/>
  <c r="AF149" i="9"/>
  <c r="Q151" i="7"/>
  <c r="N151" i="7"/>
  <c r="S151" i="7"/>
  <c r="CB149" i="8"/>
  <c r="CG149" i="8"/>
  <c r="BY150" i="8" s="1"/>
  <c r="CE149" i="8"/>
  <c r="E20" i="8"/>
  <c r="BQ149" i="9"/>
  <c r="BN149" i="9"/>
  <c r="BS149" i="9"/>
  <c r="G20" i="8"/>
  <c r="BB149" i="8"/>
  <c r="BE149" i="8"/>
  <c r="BG149" i="8"/>
  <c r="AY150" i="8" s="1"/>
  <c r="BD151" i="7"/>
  <c r="BA151" i="7"/>
  <c r="BF151" i="7"/>
  <c r="CD149" i="9"/>
  <c r="CA149" i="9"/>
  <c r="CF149" i="9"/>
  <c r="AQ149" i="8"/>
  <c r="AN149" i="8"/>
  <c r="AS149" i="8"/>
  <c r="G22" i="7" l="1"/>
  <c r="CC150" i="8"/>
  <c r="D22" i="7"/>
  <c r="CB151" i="7"/>
  <c r="CE151" i="7"/>
  <c r="CG151" i="7"/>
  <c r="BY152" i="7" s="1"/>
  <c r="D20" i="9"/>
  <c r="CH149" i="8"/>
  <c r="AO149" i="9"/>
  <c r="AR149" i="9"/>
  <c r="AT149" i="9"/>
  <c r="AL150" i="9" s="1"/>
  <c r="F22" i="7"/>
  <c r="BP150" i="8"/>
  <c r="BO151" i="7"/>
  <c r="BR151" i="7"/>
  <c r="BT151" i="7"/>
  <c r="BL152" i="7" s="1"/>
  <c r="BO149" i="9"/>
  <c r="BR149" i="9"/>
  <c r="BT149" i="9"/>
  <c r="BL150" i="9" s="1"/>
  <c r="O151" i="7"/>
  <c r="T151" i="7"/>
  <c r="L152" i="7" s="1"/>
  <c r="R151" i="7"/>
  <c r="BU149" i="8"/>
  <c r="AD152" i="7"/>
  <c r="AA152" i="7"/>
  <c r="AF152" i="7"/>
  <c r="D20" i="8"/>
  <c r="AO151" i="7"/>
  <c r="AR151" i="7"/>
  <c r="AT151" i="7"/>
  <c r="AL152" i="7" s="1"/>
  <c r="CB149" i="9"/>
  <c r="CG149" i="9"/>
  <c r="BY150" i="9" s="1"/>
  <c r="CE149" i="9"/>
  <c r="C20" i="9"/>
  <c r="AB149" i="9"/>
  <c r="AE149" i="9"/>
  <c r="AG149" i="9"/>
  <c r="Y150" i="9" s="1"/>
  <c r="O150" i="9"/>
  <c r="T150" i="9"/>
  <c r="L151" i="9" s="1"/>
  <c r="R150" i="9"/>
  <c r="BH149" i="8"/>
  <c r="F20" i="9"/>
  <c r="B22" i="7"/>
  <c r="E22" i="7"/>
  <c r="AO149" i="8"/>
  <c r="AT149" i="8"/>
  <c r="AL150" i="8" s="1"/>
  <c r="AR149" i="8"/>
  <c r="G20" i="9"/>
  <c r="BB151" i="7"/>
  <c r="BG151" i="7"/>
  <c r="AY152" i="7" s="1"/>
  <c r="BE151" i="7"/>
  <c r="E20" i="9"/>
  <c r="AD150" i="8"/>
  <c r="AA150" i="8"/>
  <c r="AF150" i="8"/>
  <c r="Q150" i="8"/>
  <c r="N150" i="8"/>
  <c r="S150" i="8"/>
  <c r="BC150" i="8"/>
  <c r="BB149" i="9"/>
  <c r="BE149" i="9"/>
  <c r="BG149" i="9"/>
  <c r="AY150" i="9" s="1"/>
  <c r="BP152" i="7" l="1"/>
  <c r="BU151" i="7"/>
  <c r="AB152" i="7"/>
  <c r="AE152" i="7"/>
  <c r="AG152" i="7"/>
  <c r="Y153" i="7" s="1"/>
  <c r="CC152" i="7"/>
  <c r="BH151" i="7"/>
  <c r="O150" i="8"/>
  <c r="T150" i="8"/>
  <c r="L151" i="8" s="1"/>
  <c r="R150" i="8"/>
  <c r="BQ150" i="8"/>
  <c r="BN150" i="8"/>
  <c r="BS150" i="8"/>
  <c r="CH151" i="7"/>
  <c r="CH149" i="9"/>
  <c r="AH149" i="9"/>
  <c r="U150" i="9"/>
  <c r="CC150" i="9"/>
  <c r="AU149" i="8"/>
  <c r="P151" i="9"/>
  <c r="U151" i="7"/>
  <c r="BC150" i="9"/>
  <c r="AP150" i="8"/>
  <c r="AP152" i="7"/>
  <c r="P152" i="7"/>
  <c r="AP150" i="9"/>
  <c r="BH149" i="9"/>
  <c r="AB150" i="8"/>
  <c r="AG150" i="8"/>
  <c r="Y151" i="8" s="1"/>
  <c r="AE150" i="8"/>
  <c r="AU151" i="7"/>
  <c r="AU149" i="9"/>
  <c r="CD150" i="8"/>
  <c r="CA150" i="8"/>
  <c r="CF150" i="8"/>
  <c r="AC150" i="9"/>
  <c r="BP150" i="9"/>
  <c r="BC152" i="7"/>
  <c r="BD150" i="8"/>
  <c r="BA150" i="8"/>
  <c r="BF150" i="8"/>
  <c r="BU149" i="9"/>
  <c r="BD152" i="7" l="1"/>
  <c r="BA152" i="7"/>
  <c r="BF152" i="7"/>
  <c r="AQ150" i="9"/>
  <c r="AN150" i="9"/>
  <c r="AS150" i="9"/>
  <c r="Q151" i="9"/>
  <c r="N151" i="9"/>
  <c r="S151" i="9"/>
  <c r="CD152" i="7"/>
  <c r="CA152" i="7"/>
  <c r="CF152" i="7"/>
  <c r="AC153" i="7"/>
  <c r="AH150" i="8"/>
  <c r="AH152" i="7"/>
  <c r="AD150" i="9"/>
  <c r="AA150" i="9"/>
  <c r="AF150" i="9"/>
  <c r="AC151" i="8"/>
  <c r="CD150" i="9"/>
  <c r="CA150" i="9"/>
  <c r="CF150" i="9"/>
  <c r="BO150" i="8"/>
  <c r="BT150" i="8"/>
  <c r="BL151" i="8" s="1"/>
  <c r="BR150" i="8"/>
  <c r="Q152" i="7"/>
  <c r="N152" i="7"/>
  <c r="S152" i="7"/>
  <c r="BQ150" i="9"/>
  <c r="BN150" i="9"/>
  <c r="BS150" i="9"/>
  <c r="AQ152" i="7"/>
  <c r="AN152" i="7"/>
  <c r="AS152" i="7"/>
  <c r="CB150" i="8"/>
  <c r="CE150" i="8"/>
  <c r="CG150" i="8"/>
  <c r="BY151" i="8" s="1"/>
  <c r="BD150" i="9"/>
  <c r="BA150" i="9"/>
  <c r="BF150" i="9"/>
  <c r="U150" i="8"/>
  <c r="AQ150" i="8"/>
  <c r="AN150" i="8"/>
  <c r="AS150" i="8"/>
  <c r="BB150" i="8"/>
  <c r="BG150" i="8"/>
  <c r="AY151" i="8" s="1"/>
  <c r="BE150" i="8"/>
  <c r="P151" i="8"/>
  <c r="BQ152" i="7"/>
  <c r="BN152" i="7"/>
  <c r="BS152" i="7"/>
  <c r="CB150" i="9" l="1"/>
  <c r="CG150" i="9"/>
  <c r="BY151" i="9" s="1"/>
  <c r="CE150" i="9"/>
  <c r="O152" i="7"/>
  <c r="R152" i="7"/>
  <c r="T152" i="7"/>
  <c r="L153" i="7" s="1"/>
  <c r="AB150" i="9"/>
  <c r="AG150" i="9"/>
  <c r="Y151" i="9" s="1"/>
  <c r="AE150" i="9"/>
  <c r="CB152" i="7"/>
  <c r="CE152" i="7"/>
  <c r="CG152" i="7"/>
  <c r="BY153" i="7" s="1"/>
  <c r="AO152" i="7"/>
  <c r="AT152" i="7"/>
  <c r="AL153" i="7" s="1"/>
  <c r="AR152" i="7"/>
  <c r="AO150" i="8"/>
  <c r="AT150" i="8"/>
  <c r="AL151" i="8" s="1"/>
  <c r="AR150" i="8"/>
  <c r="BU150" i="8"/>
  <c r="BO152" i="7"/>
  <c r="BT152" i="7"/>
  <c r="BL153" i="7" s="1"/>
  <c r="BR152" i="7"/>
  <c r="BP151" i="8"/>
  <c r="O151" i="9"/>
  <c r="R151" i="9"/>
  <c r="T151" i="9"/>
  <c r="L152" i="9" s="1"/>
  <c r="BB150" i="9"/>
  <c r="BE150" i="9"/>
  <c r="BG150" i="9"/>
  <c r="AY151" i="9" s="1"/>
  <c r="AO150" i="9"/>
  <c r="AR150" i="9"/>
  <c r="AT150" i="9"/>
  <c r="AL151" i="9" s="1"/>
  <c r="AD151" i="8"/>
  <c r="AA151" i="8"/>
  <c r="AF151" i="8"/>
  <c r="AD153" i="7"/>
  <c r="AA153" i="7"/>
  <c r="AF153" i="7"/>
  <c r="CH150" i="8"/>
  <c r="BB152" i="7"/>
  <c r="BG152" i="7"/>
  <c r="AY153" i="7" s="1"/>
  <c r="BE152" i="7"/>
  <c r="Q151" i="8"/>
  <c r="N151" i="8"/>
  <c r="S151" i="8"/>
  <c r="CC151" i="8"/>
  <c r="BO150" i="9"/>
  <c r="BR150" i="9"/>
  <c r="BT150" i="9"/>
  <c r="BL151" i="9" s="1"/>
  <c r="BH150" i="8"/>
  <c r="BC151" i="8"/>
  <c r="AP151" i="8" l="1"/>
  <c r="BC151" i="9"/>
  <c r="BQ151" i="8"/>
  <c r="BN151" i="8"/>
  <c r="BS151" i="8"/>
  <c r="AH150" i="9"/>
  <c r="BU150" i="9"/>
  <c r="BH150" i="9"/>
  <c r="AU152" i="7"/>
  <c r="AC151" i="9"/>
  <c r="AB153" i="7"/>
  <c r="AG153" i="7"/>
  <c r="Y154" i="7" s="1"/>
  <c r="AE153" i="7"/>
  <c r="BP153" i="7"/>
  <c r="P153" i="7"/>
  <c r="CD151" i="8"/>
  <c r="CA151" i="8"/>
  <c r="CF151" i="8"/>
  <c r="CC153" i="7"/>
  <c r="U152" i="7"/>
  <c r="AP153" i="7"/>
  <c r="CH152" i="7"/>
  <c r="AB151" i="8"/>
  <c r="AG151" i="8"/>
  <c r="Y152" i="8" s="1"/>
  <c r="AE151" i="8"/>
  <c r="CH150" i="9"/>
  <c r="CC151" i="9"/>
  <c r="BH152" i="7"/>
  <c r="O151" i="8"/>
  <c r="T151" i="8"/>
  <c r="L152" i="8" s="1"/>
  <c r="R151" i="8"/>
  <c r="BD151" i="8"/>
  <c r="BA151" i="8"/>
  <c r="BF151" i="8"/>
  <c r="P152" i="9"/>
  <c r="BC153" i="7"/>
  <c r="U151" i="9"/>
  <c r="BP151" i="9"/>
  <c r="BU152" i="7"/>
  <c r="AP151" i="9"/>
  <c r="AU150" i="9"/>
  <c r="AU150" i="8"/>
  <c r="AQ153" i="7" l="1"/>
  <c r="AN153" i="7"/>
  <c r="AS153" i="7"/>
  <c r="Q153" i="7"/>
  <c r="N153" i="7"/>
  <c r="S153" i="7"/>
  <c r="BQ153" i="7"/>
  <c r="BN153" i="7"/>
  <c r="BS153" i="7"/>
  <c r="AC154" i="7"/>
  <c r="AC152" i="8"/>
  <c r="BO151" i="8"/>
  <c r="BR151" i="8"/>
  <c r="BT151" i="8"/>
  <c r="BL152" i="8" s="1"/>
  <c r="BQ151" i="9"/>
  <c r="BN151" i="9"/>
  <c r="BS151" i="9"/>
  <c r="AD151" i="9"/>
  <c r="AA151" i="9"/>
  <c r="AF151" i="9"/>
  <c r="CD153" i="7"/>
  <c r="CA153" i="7"/>
  <c r="CF153" i="7"/>
  <c r="P152" i="8"/>
  <c r="AQ151" i="9"/>
  <c r="AN151" i="9"/>
  <c r="AS151" i="9"/>
  <c r="BD151" i="9"/>
  <c r="BA151" i="9"/>
  <c r="BF151" i="9"/>
  <c r="BB151" i="8"/>
  <c r="BE151" i="8"/>
  <c r="BG151" i="8"/>
  <c r="AY152" i="8" s="1"/>
  <c r="U151" i="8"/>
  <c r="AH153" i="7"/>
  <c r="AH151" i="8"/>
  <c r="BD153" i="7"/>
  <c r="BA153" i="7"/>
  <c r="BF153" i="7"/>
  <c r="CB151" i="8"/>
  <c r="CE151" i="8"/>
  <c r="CG151" i="8"/>
  <c r="BY152" i="8" s="1"/>
  <c r="Q152" i="9"/>
  <c r="N152" i="9"/>
  <c r="S152" i="9"/>
  <c r="CD151" i="9"/>
  <c r="CA151" i="9"/>
  <c r="CF151" i="9"/>
  <c r="AQ151" i="8"/>
  <c r="AN151" i="8"/>
  <c r="AS151" i="8"/>
  <c r="CC152" i="8" l="1"/>
  <c r="BO153" i="7"/>
  <c r="BR153" i="7"/>
  <c r="BT153" i="7"/>
  <c r="BL154" i="7" s="1"/>
  <c r="BO151" i="9"/>
  <c r="BT151" i="9"/>
  <c r="BL152" i="9" s="1"/>
  <c r="BR151" i="9"/>
  <c r="AO151" i="9"/>
  <c r="AR151" i="9"/>
  <c r="AT151" i="9"/>
  <c r="AL152" i="9" s="1"/>
  <c r="BC152" i="8"/>
  <c r="O152" i="9"/>
  <c r="R152" i="9"/>
  <c r="T152" i="9"/>
  <c r="L153" i="9" s="1"/>
  <c r="CH151" i="8"/>
  <c r="BB151" i="9"/>
  <c r="BG151" i="9"/>
  <c r="AY152" i="9" s="1"/>
  <c r="BE151" i="9"/>
  <c r="O153" i="7"/>
  <c r="R153" i="7"/>
  <c r="T153" i="7"/>
  <c r="L154" i="7" s="1"/>
  <c r="BB153" i="7"/>
  <c r="BE153" i="7"/>
  <c r="BG153" i="7"/>
  <c r="AY154" i="7" s="1"/>
  <c r="AD154" i="7"/>
  <c r="AA154" i="7"/>
  <c r="AF154" i="7"/>
  <c r="BH151" i="8"/>
  <c r="Q152" i="8"/>
  <c r="N152" i="8"/>
  <c r="S152" i="8"/>
  <c r="AO151" i="8"/>
  <c r="AT151" i="8"/>
  <c r="AL152" i="8" s="1"/>
  <c r="AR151" i="8"/>
  <c r="BP152" i="8"/>
  <c r="BU151" i="8"/>
  <c r="CB153" i="7"/>
  <c r="CE153" i="7"/>
  <c r="CG153" i="7"/>
  <c r="BY154" i="7" s="1"/>
  <c r="CB151" i="9"/>
  <c r="CE151" i="9"/>
  <c r="CG151" i="9"/>
  <c r="BY152" i="9" s="1"/>
  <c r="AD152" i="8"/>
  <c r="AA152" i="8"/>
  <c r="AF152" i="8"/>
  <c r="AB151" i="9"/>
  <c r="AG151" i="9"/>
  <c r="Y152" i="9" s="1"/>
  <c r="AE151" i="9"/>
  <c r="AO153" i="7"/>
  <c r="AR153" i="7"/>
  <c r="AT153" i="7"/>
  <c r="AL154" i="7" s="1"/>
  <c r="AP152" i="9" l="1"/>
  <c r="AU151" i="9"/>
  <c r="BH153" i="7"/>
  <c r="AH151" i="9"/>
  <c r="CH153" i="7"/>
  <c r="O152" i="8"/>
  <c r="T152" i="8"/>
  <c r="L153" i="8" s="1"/>
  <c r="R152" i="8"/>
  <c r="BU151" i="9"/>
  <c r="BP152" i="9"/>
  <c r="BC154" i="7"/>
  <c r="P154" i="7"/>
  <c r="BP154" i="7"/>
  <c r="BQ152" i="8"/>
  <c r="BN152" i="8"/>
  <c r="BS152" i="8"/>
  <c r="U153" i="7"/>
  <c r="U152" i="9"/>
  <c r="BU153" i="7"/>
  <c r="P153" i="9"/>
  <c r="AB152" i="8"/>
  <c r="AE152" i="8"/>
  <c r="AG152" i="8"/>
  <c r="Y153" i="8" s="1"/>
  <c r="BH151" i="9"/>
  <c r="AB154" i="7"/>
  <c r="AE154" i="7"/>
  <c r="AG154" i="7"/>
  <c r="Y155" i="7" s="1"/>
  <c r="CC152" i="9"/>
  <c r="BC152" i="9"/>
  <c r="AU153" i="7"/>
  <c r="CC154" i="7"/>
  <c r="AC152" i="9"/>
  <c r="AU151" i="8"/>
  <c r="AP154" i="7"/>
  <c r="CH151" i="9"/>
  <c r="AP152" i="8"/>
  <c r="BD152" i="8"/>
  <c r="BA152" i="8"/>
  <c r="BF152" i="8"/>
  <c r="CD152" i="8"/>
  <c r="CA152" i="8"/>
  <c r="CF152" i="8"/>
  <c r="BB152" i="8" l="1"/>
  <c r="BG152" i="8"/>
  <c r="AY153" i="8" s="1"/>
  <c r="BE152" i="8"/>
  <c r="CD154" i="7"/>
  <c r="CA154" i="7"/>
  <c r="CF154" i="7"/>
  <c r="BD154" i="7"/>
  <c r="BA154" i="7"/>
  <c r="BF154" i="7"/>
  <c r="P153" i="8"/>
  <c r="AD152" i="9"/>
  <c r="AA152" i="9"/>
  <c r="AF152" i="9"/>
  <c r="AH152" i="8"/>
  <c r="BD152" i="9"/>
  <c r="BA152" i="9"/>
  <c r="BF152" i="9"/>
  <c r="BQ152" i="9"/>
  <c r="BN152" i="9"/>
  <c r="BS152" i="9"/>
  <c r="CD152" i="9"/>
  <c r="CA152" i="9"/>
  <c r="CF152" i="9"/>
  <c r="AQ152" i="8"/>
  <c r="AN152" i="8"/>
  <c r="AS152" i="8"/>
  <c r="AC153" i="8"/>
  <c r="BO152" i="8"/>
  <c r="BR152" i="8"/>
  <c r="BT152" i="8"/>
  <c r="BL153" i="8" s="1"/>
  <c r="CB152" i="8"/>
  <c r="CG152" i="8"/>
  <c r="BY153" i="8" s="1"/>
  <c r="CE152" i="8"/>
  <c r="BQ154" i="7"/>
  <c r="BN154" i="7"/>
  <c r="BS154" i="7"/>
  <c r="AH154" i="7"/>
  <c r="AQ154" i="7"/>
  <c r="AN154" i="7"/>
  <c r="AS154" i="7"/>
  <c r="Q153" i="9"/>
  <c r="N153" i="9"/>
  <c r="S153" i="9"/>
  <c r="AC155" i="7"/>
  <c r="Q154" i="7"/>
  <c r="N154" i="7"/>
  <c r="S154" i="7"/>
  <c r="U152" i="8"/>
  <c r="AQ152" i="9"/>
  <c r="AN152" i="9"/>
  <c r="AS152" i="9"/>
  <c r="BO154" i="7" l="1"/>
  <c r="BR154" i="7"/>
  <c r="BT154" i="7"/>
  <c r="BL155" i="7" s="1"/>
  <c r="AD153" i="8"/>
  <c r="AA153" i="8"/>
  <c r="AF153" i="8"/>
  <c r="BB152" i="9"/>
  <c r="BG152" i="9"/>
  <c r="AY153" i="9" s="1"/>
  <c r="BE152" i="9"/>
  <c r="Q153" i="8"/>
  <c r="N153" i="8"/>
  <c r="S153" i="8"/>
  <c r="AD155" i="7"/>
  <c r="AA155" i="7"/>
  <c r="AF155" i="7"/>
  <c r="BB154" i="7"/>
  <c r="BE154" i="7"/>
  <c r="BG154" i="7"/>
  <c r="AY155" i="7" s="1"/>
  <c r="O153" i="9"/>
  <c r="T153" i="9"/>
  <c r="L154" i="9" s="1"/>
  <c r="R153" i="9"/>
  <c r="AO152" i="8"/>
  <c r="AR152" i="8"/>
  <c r="AT152" i="8"/>
  <c r="AL153" i="8" s="1"/>
  <c r="CH152" i="8"/>
  <c r="CC153" i="8"/>
  <c r="CB154" i="7"/>
  <c r="CG154" i="7"/>
  <c r="BY155" i="7" s="1"/>
  <c r="CE154" i="7"/>
  <c r="CB152" i="9"/>
  <c r="CG152" i="9"/>
  <c r="BY153" i="9" s="1"/>
  <c r="CE152" i="9"/>
  <c r="BH152" i="8"/>
  <c r="BP153" i="8"/>
  <c r="BO152" i="9"/>
  <c r="BR152" i="9"/>
  <c r="BT152" i="9"/>
  <c r="BL153" i="9" s="1"/>
  <c r="AB152" i="9"/>
  <c r="AG152" i="9"/>
  <c r="Y153" i="9" s="1"/>
  <c r="AE152" i="9"/>
  <c r="BC153" i="8"/>
  <c r="AO152" i="9"/>
  <c r="AT152" i="9"/>
  <c r="AL153" i="9" s="1"/>
  <c r="AR152" i="9"/>
  <c r="AO154" i="7"/>
  <c r="AR154" i="7"/>
  <c r="AT154" i="7"/>
  <c r="AL155" i="7" s="1"/>
  <c r="O154" i="7"/>
  <c r="R154" i="7"/>
  <c r="T154" i="7"/>
  <c r="L155" i="7" s="1"/>
  <c r="BU152" i="8"/>
  <c r="P154" i="9" l="1"/>
  <c r="O153" i="8"/>
  <c r="R153" i="8"/>
  <c r="T153" i="8"/>
  <c r="L154" i="8" s="1"/>
  <c r="BP153" i="9"/>
  <c r="AU154" i="7"/>
  <c r="BH152" i="9"/>
  <c r="BC153" i="9"/>
  <c r="BU152" i="9"/>
  <c r="BQ153" i="8"/>
  <c r="BN153" i="8"/>
  <c r="BS153" i="8"/>
  <c r="BH154" i="7"/>
  <c r="CD153" i="8"/>
  <c r="CA153" i="8"/>
  <c r="CF153" i="8"/>
  <c r="AB153" i="8"/>
  <c r="AE153" i="8"/>
  <c r="AG153" i="8"/>
  <c r="Y154" i="8" s="1"/>
  <c r="BC155" i="7"/>
  <c r="AP153" i="9"/>
  <c r="AP153" i="8"/>
  <c r="AP155" i="7"/>
  <c r="AU152" i="9"/>
  <c r="BP155" i="7"/>
  <c r="CH154" i="7"/>
  <c r="CC155" i="7"/>
  <c r="AU152" i="8"/>
  <c r="U154" i="7"/>
  <c r="AC153" i="9"/>
  <c r="P155" i="7"/>
  <c r="AB155" i="7"/>
  <c r="AE155" i="7"/>
  <c r="AG155" i="7"/>
  <c r="Y156" i="7" s="1"/>
  <c r="BD153" i="8"/>
  <c r="BA153" i="8"/>
  <c r="BF153" i="8"/>
  <c r="CH152" i="9"/>
  <c r="BU154" i="7"/>
  <c r="AH152" i="9"/>
  <c r="CC153" i="9"/>
  <c r="U153" i="9"/>
  <c r="AQ153" i="8" l="1"/>
  <c r="AN153" i="8"/>
  <c r="AS153" i="8"/>
  <c r="AH155" i="7"/>
  <c r="AC156" i="7"/>
  <c r="Q155" i="7"/>
  <c r="N155" i="7"/>
  <c r="S155" i="7"/>
  <c r="AQ153" i="9"/>
  <c r="AN153" i="9"/>
  <c r="AS153" i="9"/>
  <c r="BQ155" i="7"/>
  <c r="BN155" i="7"/>
  <c r="BS155" i="7"/>
  <c r="BD155" i="7"/>
  <c r="BA155" i="7"/>
  <c r="BF155" i="7"/>
  <c r="BO153" i="8"/>
  <c r="BR153" i="8"/>
  <c r="BT153" i="8"/>
  <c r="BL154" i="8" s="1"/>
  <c r="BQ153" i="9"/>
  <c r="BN153" i="9"/>
  <c r="BS153" i="9"/>
  <c r="P154" i="8"/>
  <c r="U153" i="8"/>
  <c r="AC154" i="8"/>
  <c r="AH153" i="8"/>
  <c r="AD153" i="9"/>
  <c r="AA153" i="9"/>
  <c r="AF153" i="9"/>
  <c r="AQ155" i="7"/>
  <c r="AN155" i="7"/>
  <c r="AS155" i="7"/>
  <c r="BB153" i="8"/>
  <c r="BG153" i="8"/>
  <c r="AY154" i="8" s="1"/>
  <c r="BE153" i="8"/>
  <c r="CB153" i="8"/>
  <c r="CG153" i="8"/>
  <c r="BY154" i="8" s="1"/>
  <c r="CE153" i="8"/>
  <c r="Q154" i="9"/>
  <c r="N154" i="9"/>
  <c r="S154" i="9"/>
  <c r="CD153" i="9"/>
  <c r="CA153" i="9"/>
  <c r="CF153" i="9"/>
  <c r="CD155" i="7"/>
  <c r="CA155" i="7"/>
  <c r="CF155" i="7"/>
  <c r="BD153" i="9"/>
  <c r="BA153" i="9"/>
  <c r="BF153" i="9"/>
  <c r="BU153" i="8" l="1"/>
  <c r="O155" i="7"/>
  <c r="R155" i="7"/>
  <c r="T155" i="7"/>
  <c r="L156" i="7" s="1"/>
  <c r="AO155" i="7"/>
  <c r="AT155" i="7"/>
  <c r="AL156" i="7" s="1"/>
  <c r="AR155" i="7"/>
  <c r="O154" i="9"/>
  <c r="T154" i="9"/>
  <c r="L155" i="9" s="1"/>
  <c r="R154" i="9"/>
  <c r="AB153" i="9"/>
  <c r="AG153" i="9"/>
  <c r="Y154" i="9" s="1"/>
  <c r="AE153" i="9"/>
  <c r="BB155" i="7"/>
  <c r="BG155" i="7"/>
  <c r="AY156" i="7" s="1"/>
  <c r="BE155" i="7"/>
  <c r="AO153" i="9"/>
  <c r="AR153" i="9"/>
  <c r="AT153" i="9"/>
  <c r="AL154" i="9" s="1"/>
  <c r="CC154" i="8"/>
  <c r="AD156" i="7"/>
  <c r="AA156" i="7"/>
  <c r="AF156" i="7"/>
  <c r="CB153" i="9"/>
  <c r="CG153" i="9"/>
  <c r="BY154" i="9" s="1"/>
  <c r="CE153" i="9"/>
  <c r="CH153" i="8"/>
  <c r="BO155" i="7"/>
  <c r="BT155" i="7"/>
  <c r="BL156" i="7" s="1"/>
  <c r="BR155" i="7"/>
  <c r="AD154" i="8"/>
  <c r="AA154" i="8"/>
  <c r="AF154" i="8"/>
  <c r="BB153" i="9"/>
  <c r="BG153" i="9"/>
  <c r="AY154" i="9" s="1"/>
  <c r="BE153" i="9"/>
  <c r="BH153" i="8"/>
  <c r="Q154" i="8"/>
  <c r="N154" i="8"/>
  <c r="S154" i="8"/>
  <c r="BP154" i="8"/>
  <c r="CB155" i="7"/>
  <c r="CG155" i="7"/>
  <c r="BY156" i="7" s="1"/>
  <c r="CE155" i="7"/>
  <c r="BC154" i="8"/>
  <c r="BO153" i="9"/>
  <c r="BR153" i="9"/>
  <c r="BT153" i="9"/>
  <c r="BL154" i="9" s="1"/>
  <c r="AO153" i="8"/>
  <c r="AR153" i="8"/>
  <c r="AT153" i="8"/>
  <c r="AL154" i="8" s="1"/>
  <c r="AU155" i="7" l="1"/>
  <c r="O154" i="8"/>
  <c r="T154" i="8"/>
  <c r="L155" i="8" s="1"/>
  <c r="R154" i="8"/>
  <c r="AP156" i="7"/>
  <c r="BH155" i="7"/>
  <c r="BC156" i="7"/>
  <c r="P156" i="7"/>
  <c r="BP154" i="9"/>
  <c r="AU153" i="9"/>
  <c r="U155" i="7"/>
  <c r="BP156" i="7"/>
  <c r="CD154" i="8"/>
  <c r="CA154" i="8"/>
  <c r="CF154" i="8"/>
  <c r="BD154" i="8"/>
  <c r="BA154" i="8"/>
  <c r="BF154" i="8"/>
  <c r="BH153" i="9"/>
  <c r="CH153" i="9"/>
  <c r="AH153" i="9"/>
  <c r="CC154" i="9"/>
  <c r="AC154" i="9"/>
  <c r="BC154" i="9"/>
  <c r="U154" i="9"/>
  <c r="BU153" i="9"/>
  <c r="BU155" i="7"/>
  <c r="CC156" i="7"/>
  <c r="BQ154" i="8"/>
  <c r="BN154" i="8"/>
  <c r="BS154" i="8"/>
  <c r="P155" i="9"/>
  <c r="CH155" i="7"/>
  <c r="AP154" i="8"/>
  <c r="AU153" i="8"/>
  <c r="AB154" i="8"/>
  <c r="AE154" i="8"/>
  <c r="AG154" i="8"/>
  <c r="Y155" i="8" s="1"/>
  <c r="AB156" i="7"/>
  <c r="AE156" i="7"/>
  <c r="AG156" i="7"/>
  <c r="Y157" i="7" s="1"/>
  <c r="AP154" i="9"/>
  <c r="AC155" i="8" l="1"/>
  <c r="AH154" i="8"/>
  <c r="BD154" i="9"/>
  <c r="BA154" i="9"/>
  <c r="BF154" i="9"/>
  <c r="BO154" i="8"/>
  <c r="BR154" i="8"/>
  <c r="BT154" i="8"/>
  <c r="BL155" i="8" s="1"/>
  <c r="AQ156" i="7"/>
  <c r="AN156" i="7"/>
  <c r="AS156" i="7"/>
  <c r="AQ154" i="8"/>
  <c r="AN154" i="8"/>
  <c r="AS154" i="8"/>
  <c r="BQ154" i="9"/>
  <c r="BN154" i="9"/>
  <c r="BS154" i="9"/>
  <c r="U154" i="8"/>
  <c r="Q156" i="7"/>
  <c r="N156" i="7"/>
  <c r="S156" i="7"/>
  <c r="P155" i="8"/>
  <c r="BQ156" i="7"/>
  <c r="BN156" i="7"/>
  <c r="BS156" i="7"/>
  <c r="BB154" i="8"/>
  <c r="BG154" i="8"/>
  <c r="AY155" i="8" s="1"/>
  <c r="BE154" i="8"/>
  <c r="AQ154" i="9"/>
  <c r="AN154" i="9"/>
  <c r="AS154" i="9"/>
  <c r="CD154" i="9"/>
  <c r="CA154" i="9"/>
  <c r="CF154" i="9"/>
  <c r="CD156" i="7"/>
  <c r="CA156" i="7"/>
  <c r="CF156" i="7"/>
  <c r="AD154" i="9"/>
  <c r="AA154" i="9"/>
  <c r="AF154" i="9"/>
  <c r="CB154" i="8"/>
  <c r="CG154" i="8"/>
  <c r="BY155" i="8" s="1"/>
  <c r="CE154" i="8"/>
  <c r="AC157" i="7"/>
  <c r="AH156" i="7"/>
  <c r="Q155" i="9"/>
  <c r="N155" i="9"/>
  <c r="S155" i="9"/>
  <c r="BD156" i="7"/>
  <c r="BA156" i="7"/>
  <c r="BF156" i="7"/>
  <c r="AO154" i="8" l="1"/>
  <c r="AT154" i="8"/>
  <c r="AL155" i="8" s="1"/>
  <c r="AR154" i="8"/>
  <c r="BP155" i="8"/>
  <c r="CB154" i="9"/>
  <c r="CG154" i="9"/>
  <c r="BY155" i="9" s="1"/>
  <c r="CE154" i="9"/>
  <c r="Q155" i="8"/>
  <c r="N155" i="8"/>
  <c r="S155" i="8"/>
  <c r="BU154" i="8"/>
  <c r="AD157" i="7"/>
  <c r="AA157" i="7"/>
  <c r="AF157" i="7"/>
  <c r="AO156" i="7"/>
  <c r="AR156" i="7"/>
  <c r="AT156" i="7"/>
  <c r="AL157" i="7" s="1"/>
  <c r="CC155" i="8"/>
  <c r="AO154" i="9"/>
  <c r="AT154" i="9"/>
  <c r="AL155" i="9" s="1"/>
  <c r="AR154" i="9"/>
  <c r="O156" i="7"/>
  <c r="T156" i="7"/>
  <c r="L157" i="7" s="1"/>
  <c r="R156" i="7"/>
  <c r="BB154" i="9"/>
  <c r="BE154" i="9"/>
  <c r="BG154" i="9"/>
  <c r="AY155" i="9" s="1"/>
  <c r="BB156" i="7"/>
  <c r="BG156" i="7"/>
  <c r="AY157" i="7" s="1"/>
  <c r="BE156" i="7"/>
  <c r="BH154" i="8"/>
  <c r="CH154" i="8"/>
  <c r="AB154" i="9"/>
  <c r="AE154" i="9"/>
  <c r="AG154" i="9"/>
  <c r="Y155" i="9" s="1"/>
  <c r="BC155" i="8"/>
  <c r="BO154" i="9"/>
  <c r="BR154" i="9"/>
  <c r="BT154" i="9"/>
  <c r="BL155" i="9" s="1"/>
  <c r="AD155" i="8"/>
  <c r="AA155" i="8"/>
  <c r="AF155" i="8"/>
  <c r="O155" i="9"/>
  <c r="R155" i="9"/>
  <c r="T155" i="9"/>
  <c r="L156" i="9" s="1"/>
  <c r="CB156" i="7"/>
  <c r="CE156" i="7"/>
  <c r="CG156" i="7"/>
  <c r="BY157" i="7" s="1"/>
  <c r="BO156" i="7"/>
  <c r="BT156" i="7"/>
  <c r="BL157" i="7" s="1"/>
  <c r="BR156" i="7"/>
  <c r="CD155" i="8" l="1"/>
  <c r="CA155" i="8"/>
  <c r="CF155" i="8"/>
  <c r="O155" i="8"/>
  <c r="R155" i="8"/>
  <c r="T155" i="8"/>
  <c r="L156" i="8" s="1"/>
  <c r="BP155" i="9"/>
  <c r="BU154" i="9"/>
  <c r="P156" i="9"/>
  <c r="BC155" i="9"/>
  <c r="U155" i="9"/>
  <c r="BH154" i="9"/>
  <c r="AP157" i="7"/>
  <c r="AU156" i="7"/>
  <c r="CH154" i="9"/>
  <c r="CC155" i="9"/>
  <c r="U156" i="7"/>
  <c r="AB155" i="8"/>
  <c r="AG155" i="8"/>
  <c r="Y156" i="8" s="1"/>
  <c r="AE155" i="8"/>
  <c r="BC157" i="7"/>
  <c r="BQ155" i="8"/>
  <c r="BN155" i="8"/>
  <c r="BS155" i="8"/>
  <c r="BD155" i="8"/>
  <c r="BA155" i="8"/>
  <c r="BF155" i="8"/>
  <c r="AU154" i="9"/>
  <c r="AB157" i="7"/>
  <c r="AE157" i="7"/>
  <c r="AG157" i="7"/>
  <c r="Y158" i="7" s="1"/>
  <c r="CH156" i="7"/>
  <c r="BH156" i="7"/>
  <c r="AP155" i="9"/>
  <c r="AU154" i="8"/>
  <c r="BP157" i="7"/>
  <c r="AP155" i="8"/>
  <c r="AC155" i="9"/>
  <c r="P157" i="7"/>
  <c r="AH154" i="9"/>
  <c r="BU156" i="7"/>
  <c r="CC157" i="7"/>
  <c r="AC158" i="7" l="1"/>
  <c r="AH155" i="8"/>
  <c r="AQ157" i="7"/>
  <c r="AN157" i="7"/>
  <c r="AS157" i="7"/>
  <c r="BQ155" i="9"/>
  <c r="BN155" i="9"/>
  <c r="BS155" i="9"/>
  <c r="P156" i="8"/>
  <c r="BD157" i="7"/>
  <c r="BA157" i="7"/>
  <c r="BF157" i="7"/>
  <c r="AH157" i="7"/>
  <c r="U155" i="8"/>
  <c r="AQ155" i="8"/>
  <c r="AN155" i="8"/>
  <c r="AS155" i="8"/>
  <c r="BQ157" i="7"/>
  <c r="BN157" i="7"/>
  <c r="BS157" i="7"/>
  <c r="AC156" i="8"/>
  <c r="BB155" i="8"/>
  <c r="BE155" i="8"/>
  <c r="BG155" i="8"/>
  <c r="AY156" i="8" s="1"/>
  <c r="AQ155" i="9"/>
  <c r="AN155" i="9"/>
  <c r="AS155" i="9"/>
  <c r="CD157" i="7"/>
  <c r="CA157" i="7"/>
  <c r="CF157" i="7"/>
  <c r="Q157" i="7"/>
  <c r="N157" i="7"/>
  <c r="S157" i="7"/>
  <c r="CD155" i="9"/>
  <c r="CA155" i="9"/>
  <c r="CF155" i="9"/>
  <c r="BO155" i="8"/>
  <c r="BT155" i="8"/>
  <c r="BL156" i="8" s="1"/>
  <c r="BR155" i="8"/>
  <c r="BD155" i="9"/>
  <c r="BA155" i="9"/>
  <c r="BF155" i="9"/>
  <c r="CB155" i="8"/>
  <c r="CG155" i="8"/>
  <c r="BY156" i="8" s="1"/>
  <c r="CE155" i="8"/>
  <c r="AD155" i="9"/>
  <c r="AA155" i="9"/>
  <c r="AF155" i="9"/>
  <c r="Q156" i="9"/>
  <c r="N156" i="9"/>
  <c r="S156" i="9"/>
  <c r="AO155" i="8" l="1"/>
  <c r="AR155" i="8"/>
  <c r="AT155" i="8"/>
  <c r="AL156" i="8" s="1"/>
  <c r="Q156" i="8"/>
  <c r="N156" i="8"/>
  <c r="S156" i="8"/>
  <c r="BO155" i="9"/>
  <c r="BR155" i="9"/>
  <c r="BT155" i="9"/>
  <c r="BL156" i="9" s="1"/>
  <c r="CC156" i="8"/>
  <c r="BH155" i="8"/>
  <c r="BC156" i="8"/>
  <c r="AO157" i="7"/>
  <c r="AR157" i="7"/>
  <c r="AT157" i="7"/>
  <c r="AL158" i="7" s="1"/>
  <c r="CB155" i="9"/>
  <c r="CG155" i="9"/>
  <c r="BY156" i="9" s="1"/>
  <c r="CE155" i="9"/>
  <c r="O156" i="9"/>
  <c r="R156" i="9"/>
  <c r="T156" i="9"/>
  <c r="L157" i="9" s="1"/>
  <c r="AD156" i="8"/>
  <c r="AA156" i="8"/>
  <c r="AF156" i="8"/>
  <c r="CH155" i="8"/>
  <c r="O157" i="7"/>
  <c r="T157" i="7"/>
  <c r="L158" i="7" s="1"/>
  <c r="R157" i="7"/>
  <c r="BB155" i="9"/>
  <c r="BG155" i="9"/>
  <c r="AY156" i="9" s="1"/>
  <c r="BE155" i="9"/>
  <c r="AB155" i="9"/>
  <c r="AE155" i="9"/>
  <c r="AG155" i="9"/>
  <c r="Y156" i="9" s="1"/>
  <c r="BU155" i="8"/>
  <c r="CB157" i="7"/>
  <c r="CG157" i="7"/>
  <c r="BY158" i="7" s="1"/>
  <c r="CE157" i="7"/>
  <c r="BB157" i="7"/>
  <c r="BE157" i="7"/>
  <c r="BG157" i="7"/>
  <c r="AY158" i="7" s="1"/>
  <c r="BP156" i="8"/>
  <c r="BO157" i="7"/>
  <c r="BT157" i="7"/>
  <c r="BL158" i="7" s="1"/>
  <c r="BR157" i="7"/>
  <c r="AD158" i="7"/>
  <c r="AA158" i="7"/>
  <c r="AF158" i="7"/>
  <c r="AO155" i="9"/>
  <c r="AT155" i="9"/>
  <c r="AL156" i="9" s="1"/>
  <c r="AR155" i="9"/>
  <c r="BH155" i="9" l="1"/>
  <c r="CD156" i="8"/>
  <c r="CA156" i="8"/>
  <c r="CF156" i="8"/>
  <c r="BC156" i="9"/>
  <c r="P157" i="9"/>
  <c r="BP156" i="9"/>
  <c r="AH155" i="9"/>
  <c r="BH157" i="7"/>
  <c r="AB158" i="7"/>
  <c r="AG158" i="7"/>
  <c r="Y159" i="7" s="1"/>
  <c r="AE158" i="7"/>
  <c r="U156" i="9"/>
  <c r="BU155" i="9"/>
  <c r="CH157" i="7"/>
  <c r="U157" i="7"/>
  <c r="CC158" i="7"/>
  <c r="P158" i="7"/>
  <c r="BQ156" i="8"/>
  <c r="BN156" i="8"/>
  <c r="BS156" i="8"/>
  <c r="O156" i="8"/>
  <c r="R156" i="8"/>
  <c r="T156" i="8"/>
  <c r="L157" i="8" s="1"/>
  <c r="BP158" i="7"/>
  <c r="CH155" i="9"/>
  <c r="BD156" i="8"/>
  <c r="BA156" i="8"/>
  <c r="BF156" i="8"/>
  <c r="AP156" i="8"/>
  <c r="AP156" i="9"/>
  <c r="BU157" i="7"/>
  <c r="AU155" i="9"/>
  <c r="CC156" i="9"/>
  <c r="AU155" i="8"/>
  <c r="AC156" i="9"/>
  <c r="AP158" i="7"/>
  <c r="BC158" i="7"/>
  <c r="AB156" i="8"/>
  <c r="AG156" i="8"/>
  <c r="Y157" i="8" s="1"/>
  <c r="AE156" i="8"/>
  <c r="AU157" i="7"/>
  <c r="Q158" i="7" l="1"/>
  <c r="N158" i="7"/>
  <c r="S158" i="7"/>
  <c r="BB156" i="8"/>
  <c r="BE156" i="8"/>
  <c r="BG156" i="8"/>
  <c r="AY157" i="8" s="1"/>
  <c r="Q157" i="9"/>
  <c r="N157" i="9"/>
  <c r="S157" i="9"/>
  <c r="AH156" i="8"/>
  <c r="CD156" i="9"/>
  <c r="CA156" i="9"/>
  <c r="CF156" i="9"/>
  <c r="BQ156" i="9"/>
  <c r="BN156" i="9"/>
  <c r="BS156" i="9"/>
  <c r="BD156" i="9"/>
  <c r="BA156" i="9"/>
  <c r="BF156" i="9"/>
  <c r="AC157" i="8"/>
  <c r="P157" i="8"/>
  <c r="CD158" i="7"/>
  <c r="CA158" i="7"/>
  <c r="CF158" i="7"/>
  <c r="BD158" i="7"/>
  <c r="BA158" i="7"/>
  <c r="BF158" i="7"/>
  <c r="AC159" i="7"/>
  <c r="AQ156" i="9"/>
  <c r="AN156" i="9"/>
  <c r="AS156" i="9"/>
  <c r="BQ158" i="7"/>
  <c r="BN158" i="7"/>
  <c r="BS158" i="7"/>
  <c r="AH158" i="7"/>
  <c r="AQ158" i="7"/>
  <c r="AN158" i="7"/>
  <c r="AS158" i="7"/>
  <c r="U156" i="8"/>
  <c r="CB156" i="8"/>
  <c r="CG156" i="8"/>
  <c r="BY157" i="8" s="1"/>
  <c r="CE156" i="8"/>
  <c r="AD156" i="9"/>
  <c r="AA156" i="9"/>
  <c r="AF156" i="9"/>
  <c r="AQ156" i="8"/>
  <c r="AN156" i="8"/>
  <c r="AS156" i="8"/>
  <c r="BO156" i="8"/>
  <c r="BT156" i="8"/>
  <c r="BL157" i="8" s="1"/>
  <c r="BR156" i="8"/>
  <c r="AB156" i="9" l="1"/>
  <c r="AE156" i="9"/>
  <c r="AG156" i="9"/>
  <c r="Y157" i="9" s="1"/>
  <c r="AO158" i="7"/>
  <c r="AR158" i="7"/>
  <c r="AT158" i="7"/>
  <c r="AL159" i="7" s="1"/>
  <c r="AD157" i="8"/>
  <c r="AA157" i="8"/>
  <c r="AF157" i="8"/>
  <c r="O157" i="9"/>
  <c r="T157" i="9"/>
  <c r="L158" i="9" s="1"/>
  <c r="R157" i="9"/>
  <c r="BB156" i="9"/>
  <c r="BE156" i="9"/>
  <c r="BG156" i="9"/>
  <c r="AY157" i="9" s="1"/>
  <c r="AD159" i="7"/>
  <c r="AA159" i="7"/>
  <c r="AF159" i="7"/>
  <c r="CB158" i="7"/>
  <c r="CG158" i="7"/>
  <c r="BY159" i="7" s="1"/>
  <c r="CE158" i="7"/>
  <c r="BC157" i="8"/>
  <c r="BB158" i="7"/>
  <c r="BG158" i="7"/>
  <c r="AY159" i="7" s="1"/>
  <c r="BE158" i="7"/>
  <c r="BU156" i="8"/>
  <c r="BP157" i="8"/>
  <c r="CH156" i="8"/>
  <c r="BO158" i="7"/>
  <c r="BR158" i="7"/>
  <c r="BT158" i="7"/>
  <c r="BL159" i="7" s="1"/>
  <c r="BH156" i="8"/>
  <c r="BO156" i="9"/>
  <c r="BR156" i="9"/>
  <c r="BT156" i="9"/>
  <c r="BL157" i="9" s="1"/>
  <c r="AO156" i="9"/>
  <c r="AT156" i="9"/>
  <c r="AL157" i="9" s="1"/>
  <c r="AR156" i="9"/>
  <c r="O158" i="7"/>
  <c r="R158" i="7"/>
  <c r="T158" i="7"/>
  <c r="L159" i="7" s="1"/>
  <c r="CC157" i="8"/>
  <c r="Q157" i="8"/>
  <c r="N157" i="8"/>
  <c r="S157" i="8"/>
  <c r="AO156" i="8"/>
  <c r="AR156" i="8"/>
  <c r="AT156" i="8"/>
  <c r="AL157" i="8" s="1"/>
  <c r="CB156" i="9"/>
  <c r="CE156" i="9"/>
  <c r="CG156" i="9"/>
  <c r="BY157" i="9" s="1"/>
  <c r="BH156" i="9" l="1"/>
  <c r="AU156" i="9"/>
  <c r="AB157" i="8"/>
  <c r="AG157" i="8"/>
  <c r="Y158" i="8" s="1"/>
  <c r="AE157" i="8"/>
  <c r="BD157" i="8"/>
  <c r="BA157" i="8"/>
  <c r="BF157" i="8"/>
  <c r="AP159" i="7"/>
  <c r="CH158" i="7"/>
  <c r="AU158" i="7"/>
  <c r="AU156" i="8"/>
  <c r="BQ157" i="8"/>
  <c r="BN157" i="8"/>
  <c r="BS157" i="8"/>
  <c r="BP157" i="9"/>
  <c r="P158" i="9"/>
  <c r="AP157" i="9"/>
  <c r="O157" i="8"/>
  <c r="R157" i="8"/>
  <c r="T157" i="8"/>
  <c r="L158" i="8" s="1"/>
  <c r="AC157" i="9"/>
  <c r="CC159" i="7"/>
  <c r="BU156" i="9"/>
  <c r="AH156" i="9"/>
  <c r="BU158" i="7"/>
  <c r="CH156" i="9"/>
  <c r="BH158" i="7"/>
  <c r="BC159" i="7"/>
  <c r="CC157" i="9"/>
  <c r="CD157" i="8"/>
  <c r="CA157" i="8"/>
  <c r="CF157" i="8"/>
  <c r="P159" i="7"/>
  <c r="U157" i="9"/>
  <c r="AB159" i="7"/>
  <c r="AE159" i="7"/>
  <c r="AG159" i="7"/>
  <c r="Y160" i="7" s="1"/>
  <c r="U158" i="7"/>
  <c r="AP157" i="8"/>
  <c r="BP159" i="7"/>
  <c r="BC157" i="9"/>
  <c r="U157" i="8" l="1"/>
  <c r="BB157" i="8"/>
  <c r="BE157" i="8"/>
  <c r="BG157" i="8"/>
  <c r="AY158" i="8" s="1"/>
  <c r="BO157" i="8"/>
  <c r="BR157" i="8"/>
  <c r="BT157" i="8"/>
  <c r="BL158" i="8" s="1"/>
  <c r="BQ159" i="7"/>
  <c r="BN159" i="7"/>
  <c r="BS159" i="7"/>
  <c r="AH157" i="8"/>
  <c r="CB157" i="8"/>
  <c r="CG157" i="8"/>
  <c r="BY158" i="8" s="1"/>
  <c r="CE157" i="8"/>
  <c r="AQ157" i="9"/>
  <c r="AN157" i="9"/>
  <c r="AS157" i="9"/>
  <c r="AC158" i="8"/>
  <c r="Q158" i="9"/>
  <c r="N158" i="9"/>
  <c r="S158" i="9"/>
  <c r="AQ157" i="8"/>
  <c r="AN157" i="8"/>
  <c r="AS157" i="8"/>
  <c r="AC160" i="7"/>
  <c r="Q159" i="7"/>
  <c r="N159" i="7"/>
  <c r="S159" i="7"/>
  <c r="AH159" i="7"/>
  <c r="CD159" i="7"/>
  <c r="CA159" i="7"/>
  <c r="CF159" i="7"/>
  <c r="BD159" i="7"/>
  <c r="BA159" i="7"/>
  <c r="BF159" i="7"/>
  <c r="AD157" i="9"/>
  <c r="AA157" i="9"/>
  <c r="AF157" i="9"/>
  <c r="AQ159" i="7"/>
  <c r="AN159" i="7"/>
  <c r="AS159" i="7"/>
  <c r="CD157" i="9"/>
  <c r="CA157" i="9"/>
  <c r="CF157" i="9"/>
  <c r="BQ157" i="9"/>
  <c r="BN157" i="9"/>
  <c r="BS157" i="9"/>
  <c r="BD157" i="9"/>
  <c r="BA157" i="9"/>
  <c r="BF157" i="9"/>
  <c r="P158" i="8"/>
  <c r="AD158" i="8" l="1"/>
  <c r="AA158" i="8"/>
  <c r="AF158" i="8"/>
  <c r="BO159" i="7"/>
  <c r="BR159" i="7"/>
  <c r="BT159" i="7"/>
  <c r="BL160" i="7" s="1"/>
  <c r="BB157" i="9"/>
  <c r="BE157" i="9"/>
  <c r="BG157" i="9"/>
  <c r="AY158" i="9" s="1"/>
  <c r="BP158" i="8"/>
  <c r="O159" i="7"/>
  <c r="R159" i="7"/>
  <c r="T159" i="7"/>
  <c r="L160" i="7" s="1"/>
  <c r="AO157" i="9"/>
  <c r="AR157" i="9"/>
  <c r="AT157" i="9"/>
  <c r="AL158" i="9" s="1"/>
  <c r="BU157" i="8"/>
  <c r="BO157" i="9"/>
  <c r="BT157" i="9"/>
  <c r="BL158" i="9" s="1"/>
  <c r="BR157" i="9"/>
  <c r="AD160" i="7"/>
  <c r="AA160" i="7"/>
  <c r="AF160" i="7"/>
  <c r="O158" i="9"/>
  <c r="R158" i="9"/>
  <c r="T158" i="9"/>
  <c r="L159" i="9" s="1"/>
  <c r="CH157" i="8"/>
  <c r="BC158" i="8"/>
  <c r="BB159" i="7"/>
  <c r="BE159" i="7"/>
  <c r="BG159" i="7"/>
  <c r="AY160" i="7" s="1"/>
  <c r="BH157" i="8"/>
  <c r="AB157" i="9"/>
  <c r="AG157" i="9"/>
  <c r="Y158" i="9" s="1"/>
  <c r="AE157" i="9"/>
  <c r="CB157" i="9"/>
  <c r="CG157" i="9"/>
  <c r="BY158" i="9" s="1"/>
  <c r="CE157" i="9"/>
  <c r="AO157" i="8"/>
  <c r="AR157" i="8"/>
  <c r="AT157" i="8"/>
  <c r="AL158" i="8" s="1"/>
  <c r="Q158" i="8"/>
  <c r="N158" i="8"/>
  <c r="S158" i="8"/>
  <c r="CC158" i="8"/>
  <c r="AO159" i="7"/>
  <c r="AT159" i="7"/>
  <c r="AL160" i="7" s="1"/>
  <c r="AR159" i="7"/>
  <c r="CB159" i="7"/>
  <c r="CE159" i="7"/>
  <c r="CG159" i="7"/>
  <c r="BY160" i="7" s="1"/>
  <c r="O158" i="8" l="1"/>
  <c r="R158" i="8"/>
  <c r="T158" i="8"/>
  <c r="L159" i="8" s="1"/>
  <c r="AC158" i="9"/>
  <c r="U158" i="9"/>
  <c r="AU157" i="9"/>
  <c r="BC158" i="9"/>
  <c r="BH157" i="9"/>
  <c r="AP158" i="8"/>
  <c r="P160" i="7"/>
  <c r="AP160" i="7"/>
  <c r="AB160" i="7"/>
  <c r="AG160" i="7"/>
  <c r="Y161" i="7" s="1"/>
  <c r="AE160" i="7"/>
  <c r="U159" i="7"/>
  <c r="BP160" i="7"/>
  <c r="BU159" i="7"/>
  <c r="AU157" i="8"/>
  <c r="BH159" i="7"/>
  <c r="BU157" i="9"/>
  <c r="BP158" i="9"/>
  <c r="BQ158" i="8"/>
  <c r="BN158" i="8"/>
  <c r="BS158" i="8"/>
  <c r="AB158" i="8"/>
  <c r="AG158" i="8"/>
  <c r="Y159" i="8" s="1"/>
  <c r="AE158" i="8"/>
  <c r="CC160" i="7"/>
  <c r="CH159" i="7"/>
  <c r="CC158" i="9"/>
  <c r="BC160" i="7"/>
  <c r="CH157" i="9"/>
  <c r="BD158" i="8"/>
  <c r="BA158" i="8"/>
  <c r="BF158" i="8"/>
  <c r="CD158" i="8"/>
  <c r="CA158" i="8"/>
  <c r="CF158" i="8"/>
  <c r="AU159" i="7"/>
  <c r="AH157" i="9"/>
  <c r="P159" i="9"/>
  <c r="AP158" i="9"/>
  <c r="AC159" i="8" l="1"/>
  <c r="AH160" i="7"/>
  <c r="AC161" i="7"/>
  <c r="BD158" i="9"/>
  <c r="BA158" i="9"/>
  <c r="BF158" i="9"/>
  <c r="BD160" i="7"/>
  <c r="BA160" i="7"/>
  <c r="BF160" i="7"/>
  <c r="AQ160" i="7"/>
  <c r="AN160" i="7"/>
  <c r="AS160" i="7"/>
  <c r="BB158" i="8"/>
  <c r="BG158" i="8"/>
  <c r="AY159" i="8" s="1"/>
  <c r="BE158" i="8"/>
  <c r="AH158" i="8"/>
  <c r="Q160" i="7"/>
  <c r="N160" i="7"/>
  <c r="S160" i="7"/>
  <c r="AD158" i="9"/>
  <c r="AA158" i="9"/>
  <c r="AF158" i="9"/>
  <c r="CD158" i="9"/>
  <c r="CA158" i="9"/>
  <c r="CF158" i="9"/>
  <c r="BO158" i="8"/>
  <c r="BR158" i="8"/>
  <c r="BT158" i="8"/>
  <c r="BL159" i="8" s="1"/>
  <c r="AQ158" i="9"/>
  <c r="AN158" i="9"/>
  <c r="AS158" i="9"/>
  <c r="AQ158" i="8"/>
  <c r="AN158" i="8"/>
  <c r="AS158" i="8"/>
  <c r="CB158" i="8"/>
  <c r="CE158" i="8"/>
  <c r="CG158" i="8"/>
  <c r="BY159" i="8" s="1"/>
  <c r="U158" i="8"/>
  <c r="P159" i="8"/>
  <c r="Q159" i="9"/>
  <c r="N159" i="9"/>
  <c r="S159" i="9"/>
  <c r="CD160" i="7"/>
  <c r="CA160" i="7"/>
  <c r="CF160" i="7"/>
  <c r="BQ158" i="9"/>
  <c r="BN158" i="9"/>
  <c r="BS158" i="9"/>
  <c r="BQ160" i="7"/>
  <c r="BN160" i="7"/>
  <c r="BS160" i="7"/>
  <c r="BU158" i="8" l="1"/>
  <c r="BB160" i="7"/>
  <c r="BE160" i="7"/>
  <c r="BG160" i="7"/>
  <c r="AY161" i="7" s="1"/>
  <c r="CH158" i="8"/>
  <c r="CB160" i="7"/>
  <c r="CG160" i="7"/>
  <c r="BY161" i="7" s="1"/>
  <c r="CE160" i="7"/>
  <c r="CB158" i="9"/>
  <c r="CG158" i="9"/>
  <c r="BY159" i="9" s="1"/>
  <c r="CE158" i="9"/>
  <c r="BB158" i="9"/>
  <c r="BG158" i="9"/>
  <c r="AY159" i="9" s="1"/>
  <c r="BE158" i="9"/>
  <c r="BH158" i="8"/>
  <c r="AO158" i="8"/>
  <c r="AT158" i="8"/>
  <c r="AL159" i="8" s="1"/>
  <c r="AR158" i="8"/>
  <c r="BC159" i="8"/>
  <c r="AD161" i="7"/>
  <c r="AA161" i="7"/>
  <c r="AF161" i="7"/>
  <c r="BO158" i="9"/>
  <c r="BT158" i="9"/>
  <c r="BL159" i="9" s="1"/>
  <c r="BR158" i="9"/>
  <c r="CC159" i="8"/>
  <c r="O160" i="7"/>
  <c r="T160" i="7"/>
  <c r="L161" i="7" s="1"/>
  <c r="R160" i="7"/>
  <c r="Q159" i="8"/>
  <c r="N159" i="8"/>
  <c r="S159" i="8"/>
  <c r="AO158" i="9"/>
  <c r="AT158" i="9"/>
  <c r="AL159" i="9" s="1"/>
  <c r="AR158" i="9"/>
  <c r="AO160" i="7"/>
  <c r="AT160" i="7"/>
  <c r="AL161" i="7" s="1"/>
  <c r="AR160" i="7"/>
  <c r="AD159" i="8"/>
  <c r="AA159" i="8"/>
  <c r="AF159" i="8"/>
  <c r="O159" i="9"/>
  <c r="T159" i="9"/>
  <c r="L160" i="9" s="1"/>
  <c r="R159" i="9"/>
  <c r="BO160" i="7"/>
  <c r="BT160" i="7"/>
  <c r="BL161" i="7" s="1"/>
  <c r="BR160" i="7"/>
  <c r="AB158" i="9"/>
  <c r="AG158" i="9"/>
  <c r="Y159" i="9" s="1"/>
  <c r="AE158" i="9"/>
  <c r="BP159" i="8"/>
  <c r="P160" i="9" l="1"/>
  <c r="BU160" i="7"/>
  <c r="BP161" i="7"/>
  <c r="BH158" i="9"/>
  <c r="BC159" i="9"/>
  <c r="BC161" i="7"/>
  <c r="BH160" i="7"/>
  <c r="BD159" i="8"/>
  <c r="BA159" i="8"/>
  <c r="BF159" i="8"/>
  <c r="CH158" i="9"/>
  <c r="BP159" i="9"/>
  <c r="CC159" i="9"/>
  <c r="AU158" i="9"/>
  <c r="CD159" i="8"/>
  <c r="CA159" i="8"/>
  <c r="CF159" i="8"/>
  <c r="BU158" i="9"/>
  <c r="BQ159" i="8"/>
  <c r="BN159" i="8"/>
  <c r="BS159" i="8"/>
  <c r="AB159" i="8"/>
  <c r="AG159" i="8"/>
  <c r="Y160" i="8" s="1"/>
  <c r="AE159" i="8"/>
  <c r="O159" i="8"/>
  <c r="T159" i="8"/>
  <c r="L160" i="8" s="1"/>
  <c r="R159" i="8"/>
  <c r="AH158" i="9"/>
  <c r="AU158" i="8"/>
  <c r="CH160" i="7"/>
  <c r="AB161" i="7"/>
  <c r="AE161" i="7"/>
  <c r="AG161" i="7"/>
  <c r="Y162" i="7" s="1"/>
  <c r="AP159" i="8"/>
  <c r="CC161" i="7"/>
  <c r="U159" i="9"/>
  <c r="AP159" i="9"/>
  <c r="AC159" i="9"/>
  <c r="AU160" i="7"/>
  <c r="U160" i="7"/>
  <c r="AP161" i="7"/>
  <c r="P161" i="7"/>
  <c r="AQ159" i="8" l="1"/>
  <c r="AN159" i="8"/>
  <c r="AS159" i="8"/>
  <c r="P160" i="8"/>
  <c r="AC162" i="7"/>
  <c r="CB159" i="8"/>
  <c r="CG159" i="8"/>
  <c r="BY160" i="8" s="1"/>
  <c r="CE159" i="8"/>
  <c r="U159" i="8"/>
  <c r="BQ159" i="9"/>
  <c r="BN159" i="9"/>
  <c r="BS159" i="9"/>
  <c r="AD159" i="9"/>
  <c r="AA159" i="9"/>
  <c r="AF159" i="9"/>
  <c r="BB159" i="8"/>
  <c r="BG159" i="8"/>
  <c r="AY160" i="8" s="1"/>
  <c r="BE159" i="8"/>
  <c r="AH161" i="7"/>
  <c r="AH159" i="8"/>
  <c r="CD159" i="9"/>
  <c r="CA159" i="9"/>
  <c r="CF159" i="9"/>
  <c r="AC160" i="8"/>
  <c r="BQ161" i="7"/>
  <c r="BN161" i="7"/>
  <c r="BS161" i="7"/>
  <c r="BD161" i="7"/>
  <c r="BA161" i="7"/>
  <c r="BF161" i="7"/>
  <c r="BO159" i="8"/>
  <c r="BR159" i="8"/>
  <c r="BT159" i="8"/>
  <c r="BL160" i="8" s="1"/>
  <c r="Q161" i="7"/>
  <c r="N161" i="7"/>
  <c r="S161" i="7"/>
  <c r="AQ161" i="7"/>
  <c r="AN161" i="7"/>
  <c r="AS161" i="7"/>
  <c r="CD161" i="7"/>
  <c r="CA161" i="7"/>
  <c r="CF161" i="7"/>
  <c r="Q160" i="9"/>
  <c r="N160" i="9"/>
  <c r="S160" i="9"/>
  <c r="AQ159" i="9"/>
  <c r="AN159" i="9"/>
  <c r="AS159" i="9"/>
  <c r="BD159" i="9"/>
  <c r="BA159" i="9"/>
  <c r="BF159" i="9"/>
  <c r="AD160" i="8" l="1"/>
  <c r="AA160" i="8"/>
  <c r="AF160" i="8"/>
  <c r="CH159" i="8"/>
  <c r="BP160" i="8"/>
  <c r="AB159" i="9"/>
  <c r="AE159" i="9"/>
  <c r="AG159" i="9"/>
  <c r="Y160" i="9" s="1"/>
  <c r="CC160" i="8"/>
  <c r="CB161" i="7"/>
  <c r="CG161" i="7"/>
  <c r="BY162" i="7" s="1"/>
  <c r="CE161" i="7"/>
  <c r="BU159" i="8"/>
  <c r="CB159" i="9"/>
  <c r="CG159" i="9"/>
  <c r="BY160" i="9" s="1"/>
  <c r="CE159" i="9"/>
  <c r="BO159" i="9"/>
  <c r="BT159" i="9"/>
  <c r="BL160" i="9" s="1"/>
  <c r="BR159" i="9"/>
  <c r="AD162" i="7"/>
  <c r="AA162" i="7"/>
  <c r="AF162" i="7"/>
  <c r="Q160" i="8"/>
  <c r="N160" i="8"/>
  <c r="S160" i="8"/>
  <c r="BB161" i="7"/>
  <c r="BG161" i="7"/>
  <c r="AY162" i="7" s="1"/>
  <c r="BE161" i="7"/>
  <c r="AO161" i="7"/>
  <c r="AT161" i="7"/>
  <c r="AL162" i="7" s="1"/>
  <c r="AR161" i="7"/>
  <c r="AO159" i="9"/>
  <c r="AR159" i="9"/>
  <c r="AT159" i="9"/>
  <c r="AL160" i="9" s="1"/>
  <c r="AO159" i="8"/>
  <c r="AR159" i="8"/>
  <c r="AT159" i="8"/>
  <c r="AL160" i="8" s="1"/>
  <c r="BH159" i="8"/>
  <c r="O160" i="9"/>
  <c r="T160" i="9"/>
  <c r="L161" i="9" s="1"/>
  <c r="R160" i="9"/>
  <c r="BB159" i="9"/>
  <c r="BG159" i="9"/>
  <c r="AY160" i="9" s="1"/>
  <c r="BE159" i="9"/>
  <c r="O161" i="7"/>
  <c r="T161" i="7"/>
  <c r="L162" i="7" s="1"/>
  <c r="R161" i="7"/>
  <c r="BO161" i="7"/>
  <c r="BR161" i="7"/>
  <c r="BT161" i="7"/>
  <c r="BL162" i="7" s="1"/>
  <c r="BC160" i="8"/>
  <c r="CC160" i="9" l="1"/>
  <c r="AH159" i="9"/>
  <c r="AP160" i="9"/>
  <c r="BU161" i="7"/>
  <c r="U160" i="9"/>
  <c r="AU159" i="9"/>
  <c r="O160" i="8"/>
  <c r="R160" i="8"/>
  <c r="T160" i="8"/>
  <c r="L161" i="8" s="1"/>
  <c r="BQ160" i="8"/>
  <c r="BN160" i="8"/>
  <c r="BS160" i="8"/>
  <c r="BP162" i="7"/>
  <c r="AU161" i="7"/>
  <c r="CH161" i="7"/>
  <c r="CC162" i="7"/>
  <c r="U161" i="7"/>
  <c r="BH161" i="7"/>
  <c r="BU159" i="9"/>
  <c r="AB160" i="8"/>
  <c r="AE160" i="8"/>
  <c r="AG160" i="8"/>
  <c r="Y161" i="8" s="1"/>
  <c r="AB162" i="7"/>
  <c r="AE162" i="7"/>
  <c r="AG162" i="7"/>
  <c r="Y163" i="7" s="1"/>
  <c r="AP160" i="8"/>
  <c r="BC162" i="7"/>
  <c r="BP160" i="9"/>
  <c r="P161" i="9"/>
  <c r="AP162" i="7"/>
  <c r="P162" i="7"/>
  <c r="CD160" i="8"/>
  <c r="CA160" i="8"/>
  <c r="CF160" i="8"/>
  <c r="BH159" i="9"/>
  <c r="AU159" i="8"/>
  <c r="BD160" i="8"/>
  <c r="BA160" i="8"/>
  <c r="BF160" i="8"/>
  <c r="BC160" i="9"/>
  <c r="CH159" i="9"/>
  <c r="AC160" i="9"/>
  <c r="BD160" i="9" l="1"/>
  <c r="BA160" i="9"/>
  <c r="BF160" i="9"/>
  <c r="BQ162" i="7"/>
  <c r="BN162" i="7"/>
  <c r="BS162" i="7"/>
  <c r="AQ160" i="9"/>
  <c r="AN160" i="9"/>
  <c r="AS160" i="9"/>
  <c r="AQ162" i="7"/>
  <c r="AN162" i="7"/>
  <c r="AS162" i="7"/>
  <c r="CB160" i="8"/>
  <c r="CG160" i="8"/>
  <c r="BY161" i="8" s="1"/>
  <c r="CE160" i="8"/>
  <c r="BB160" i="8"/>
  <c r="BG160" i="8"/>
  <c r="AY161" i="8" s="1"/>
  <c r="BE160" i="8"/>
  <c r="Q162" i="7"/>
  <c r="N162" i="7"/>
  <c r="S162" i="7"/>
  <c r="AH162" i="7"/>
  <c r="AC161" i="8"/>
  <c r="CD162" i="7"/>
  <c r="CA162" i="7"/>
  <c r="CF162" i="7"/>
  <c r="P161" i="8"/>
  <c r="AQ160" i="8"/>
  <c r="AN160" i="8"/>
  <c r="AS160" i="8"/>
  <c r="AC163" i="7"/>
  <c r="BO160" i="8"/>
  <c r="BR160" i="8"/>
  <c r="BT160" i="8"/>
  <c r="BL161" i="8" s="1"/>
  <c r="AD160" i="9"/>
  <c r="AA160" i="9"/>
  <c r="AF160" i="9"/>
  <c r="AH160" i="8"/>
  <c r="U160" i="8"/>
  <c r="BD162" i="7"/>
  <c r="BA162" i="7"/>
  <c r="BF162" i="7"/>
  <c r="Q161" i="9"/>
  <c r="N161" i="9"/>
  <c r="S161" i="9"/>
  <c r="CD160" i="9"/>
  <c r="CA160" i="9"/>
  <c r="CF160" i="9"/>
  <c r="BQ160" i="9"/>
  <c r="BN160" i="9"/>
  <c r="BS160" i="9"/>
  <c r="CB160" i="9" l="1"/>
  <c r="CE160" i="9"/>
  <c r="CG160" i="9"/>
  <c r="BY161" i="9" s="1"/>
  <c r="AD163" i="7"/>
  <c r="AA163" i="7"/>
  <c r="AF163" i="7"/>
  <c r="AO162" i="7"/>
  <c r="AT162" i="7"/>
  <c r="AL163" i="7" s="1"/>
  <c r="AR162" i="7"/>
  <c r="BH160" i="8"/>
  <c r="AO160" i="8"/>
  <c r="AR160" i="8"/>
  <c r="AT160" i="8"/>
  <c r="AL161" i="8" s="1"/>
  <c r="O162" i="7"/>
  <c r="R162" i="7"/>
  <c r="T162" i="7"/>
  <c r="L163" i="7" s="1"/>
  <c r="AO160" i="9"/>
  <c r="AT160" i="9"/>
  <c r="AL161" i="9" s="1"/>
  <c r="AR160" i="9"/>
  <c r="BC161" i="8"/>
  <c r="O161" i="9"/>
  <c r="T161" i="9"/>
  <c r="L162" i="9" s="1"/>
  <c r="R161" i="9"/>
  <c r="Q161" i="8"/>
  <c r="N161" i="8"/>
  <c r="S161" i="8"/>
  <c r="AB160" i="9"/>
  <c r="AG160" i="9"/>
  <c r="Y161" i="9" s="1"/>
  <c r="AE160" i="9"/>
  <c r="CB162" i="7"/>
  <c r="CE162" i="7"/>
  <c r="CG162" i="7"/>
  <c r="BY163" i="7" s="1"/>
  <c r="BO162" i="7"/>
  <c r="BR162" i="7"/>
  <c r="BT162" i="7"/>
  <c r="BL163" i="7" s="1"/>
  <c r="BO160" i="9"/>
  <c r="BT160" i="9"/>
  <c r="BL161" i="9" s="1"/>
  <c r="BR160" i="9"/>
  <c r="BP161" i="8"/>
  <c r="CH160" i="8"/>
  <c r="BB162" i="7"/>
  <c r="BE162" i="7"/>
  <c r="BG162" i="7"/>
  <c r="AY163" i="7" s="1"/>
  <c r="BU160" i="8"/>
  <c r="AD161" i="8"/>
  <c r="AA161" i="8"/>
  <c r="AF161" i="8"/>
  <c r="CC161" i="8"/>
  <c r="B21" i="9"/>
  <c r="BB160" i="9"/>
  <c r="BE160" i="9"/>
  <c r="BG160" i="9"/>
  <c r="AY161" i="9" s="1"/>
  <c r="B21" i="8" l="1"/>
  <c r="O161" i="8"/>
  <c r="T161" i="8"/>
  <c r="L162" i="8" s="1"/>
  <c r="R161" i="8"/>
  <c r="BP161" i="9"/>
  <c r="AU160" i="9"/>
  <c r="BH162" i="7"/>
  <c r="BP163" i="7"/>
  <c r="AP161" i="9"/>
  <c r="AU162" i="7"/>
  <c r="BU162" i="7"/>
  <c r="AP163" i="7"/>
  <c r="U161" i="9"/>
  <c r="P163" i="7"/>
  <c r="P162" i="9"/>
  <c r="U162" i="7"/>
  <c r="C23" i="7"/>
  <c r="CH162" i="7"/>
  <c r="AB163" i="7"/>
  <c r="AE163" i="7"/>
  <c r="AG163" i="7"/>
  <c r="Y164" i="7" s="1"/>
  <c r="BC163" i="7"/>
  <c r="CC163" i="7"/>
  <c r="CD161" i="8"/>
  <c r="CA161" i="8"/>
  <c r="CF161" i="8"/>
  <c r="AP161" i="8"/>
  <c r="BC161" i="9"/>
  <c r="AH160" i="9"/>
  <c r="AU160" i="8"/>
  <c r="CC161" i="9"/>
  <c r="BQ161" i="8"/>
  <c r="BN161" i="8"/>
  <c r="BS161" i="8"/>
  <c r="BH160" i="9"/>
  <c r="C21" i="8"/>
  <c r="AB161" i="8"/>
  <c r="AG161" i="8"/>
  <c r="Y162" i="8" s="1"/>
  <c r="AE161" i="8"/>
  <c r="AC161" i="9"/>
  <c r="CH160" i="9"/>
  <c r="BU160" i="9"/>
  <c r="BD161" i="8"/>
  <c r="BA161" i="8"/>
  <c r="BF161" i="8"/>
  <c r="AC164" i="7" l="1"/>
  <c r="BQ163" i="7"/>
  <c r="BN163" i="7"/>
  <c r="BS163" i="7"/>
  <c r="BD161" i="9"/>
  <c r="BA161" i="9"/>
  <c r="BF161" i="9"/>
  <c r="AH163" i="7"/>
  <c r="AQ163" i="7"/>
  <c r="AN163" i="7"/>
  <c r="AS163" i="7"/>
  <c r="BO161" i="8"/>
  <c r="BR161" i="8"/>
  <c r="BT161" i="8"/>
  <c r="BL162" i="8" s="1"/>
  <c r="G21" i="8"/>
  <c r="AD161" i="9"/>
  <c r="AA161" i="9"/>
  <c r="AF161" i="9"/>
  <c r="F21" i="8"/>
  <c r="CB161" i="8"/>
  <c r="CG161" i="8"/>
  <c r="BY162" i="8" s="1"/>
  <c r="CE161" i="8"/>
  <c r="BQ161" i="9"/>
  <c r="BN161" i="9"/>
  <c r="BS161" i="9"/>
  <c r="U161" i="8"/>
  <c r="P162" i="8"/>
  <c r="CD163" i="7"/>
  <c r="CA163" i="7"/>
  <c r="CF163" i="7"/>
  <c r="Q162" i="9"/>
  <c r="N162" i="9"/>
  <c r="S162" i="9"/>
  <c r="AQ161" i="9"/>
  <c r="AN161" i="9"/>
  <c r="AS161" i="9"/>
  <c r="AQ161" i="8"/>
  <c r="AN161" i="8"/>
  <c r="AS161" i="8"/>
  <c r="BD163" i="7"/>
  <c r="BA163" i="7"/>
  <c r="BF163" i="7"/>
  <c r="E21" i="8"/>
  <c r="BB161" i="8"/>
  <c r="BE161" i="8"/>
  <c r="BG161" i="8"/>
  <c r="AY162" i="8" s="1"/>
  <c r="CD161" i="9"/>
  <c r="CA161" i="9"/>
  <c r="CF161" i="9"/>
  <c r="AH161" i="8"/>
  <c r="AC162" i="8"/>
  <c r="Q163" i="7"/>
  <c r="N163" i="7"/>
  <c r="S163" i="7"/>
  <c r="B23" i="7" l="1"/>
  <c r="D21" i="9"/>
  <c r="AO161" i="9"/>
  <c r="AT161" i="9"/>
  <c r="AL162" i="9" s="1"/>
  <c r="AR161" i="9"/>
  <c r="BC162" i="8"/>
  <c r="AO161" i="8"/>
  <c r="AR161" i="8"/>
  <c r="AT161" i="8"/>
  <c r="AL162" i="8" s="1"/>
  <c r="Q162" i="8"/>
  <c r="N162" i="8"/>
  <c r="S162" i="8"/>
  <c r="C21" i="9"/>
  <c r="BH161" i="8"/>
  <c r="AB161" i="9"/>
  <c r="AG161" i="9"/>
  <c r="Y162" i="9" s="1"/>
  <c r="AE161" i="9"/>
  <c r="O163" i="7"/>
  <c r="R163" i="7"/>
  <c r="T163" i="7"/>
  <c r="L164" i="7" s="1"/>
  <c r="E21" i="9"/>
  <c r="BO161" i="9"/>
  <c r="BR161" i="9"/>
  <c r="BT161" i="9"/>
  <c r="BL162" i="9" s="1"/>
  <c r="BP162" i="8"/>
  <c r="BB161" i="9"/>
  <c r="BG161" i="9"/>
  <c r="AY162" i="9" s="1"/>
  <c r="BE161" i="9"/>
  <c r="BU161" i="8"/>
  <c r="F23" i="7"/>
  <c r="D23" i="7"/>
  <c r="BO163" i="7"/>
  <c r="BT163" i="7"/>
  <c r="BL164" i="7" s="1"/>
  <c r="BR163" i="7"/>
  <c r="E23" i="7"/>
  <c r="O162" i="9"/>
  <c r="T162" i="9"/>
  <c r="L163" i="9" s="1"/>
  <c r="R162" i="9"/>
  <c r="CH161" i="8"/>
  <c r="CB163" i="7"/>
  <c r="CG163" i="7"/>
  <c r="BY164" i="7" s="1"/>
  <c r="CE163" i="7"/>
  <c r="AO163" i="7"/>
  <c r="AR163" i="7"/>
  <c r="AT163" i="7"/>
  <c r="AL164" i="7" s="1"/>
  <c r="AD162" i="8"/>
  <c r="AA162" i="8"/>
  <c r="AF162" i="8"/>
  <c r="BB163" i="7"/>
  <c r="BG163" i="7"/>
  <c r="AY164" i="7" s="1"/>
  <c r="BE163" i="7"/>
  <c r="CC162" i="8"/>
  <c r="G23" i="7"/>
  <c r="AD164" i="7"/>
  <c r="AA164" i="7"/>
  <c r="AF164" i="7"/>
  <c r="F21" i="9"/>
  <c r="G21" i="9"/>
  <c r="CB161" i="9"/>
  <c r="CG161" i="9"/>
  <c r="BY162" i="9" s="1"/>
  <c r="CE161" i="9"/>
  <c r="D21" i="8"/>
  <c r="BU163" i="7" l="1"/>
  <c r="BQ162" i="8"/>
  <c r="BN162" i="8"/>
  <c r="BS162" i="8"/>
  <c r="AC162" i="9"/>
  <c r="AP162" i="8"/>
  <c r="AU161" i="8"/>
  <c r="CC164" i="7"/>
  <c r="BP164" i="7"/>
  <c r="CD162" i="8"/>
  <c r="CA162" i="8"/>
  <c r="CF162" i="8"/>
  <c r="BP162" i="9"/>
  <c r="BU161" i="9"/>
  <c r="BD162" i="8"/>
  <c r="BA162" i="8"/>
  <c r="BF162" i="8"/>
  <c r="AU161" i="9"/>
  <c r="CC162" i="9"/>
  <c r="CH163" i="7"/>
  <c r="BC164" i="7"/>
  <c r="AP162" i="9"/>
  <c r="AB162" i="8"/>
  <c r="AE162" i="8"/>
  <c r="AG162" i="8"/>
  <c r="Y163" i="8" s="1"/>
  <c r="U162" i="9"/>
  <c r="P164" i="7"/>
  <c r="BH163" i="7"/>
  <c r="AB164" i="7"/>
  <c r="AG164" i="7"/>
  <c r="Y165" i="7" s="1"/>
  <c r="AE164" i="7"/>
  <c r="AP164" i="7"/>
  <c r="BH161" i="9"/>
  <c r="U163" i="7"/>
  <c r="P163" i="9"/>
  <c r="AU163" i="7"/>
  <c r="BC162" i="9"/>
  <c r="O162" i="8"/>
  <c r="T162" i="8"/>
  <c r="L163" i="8" s="1"/>
  <c r="R162" i="8"/>
  <c r="CH161" i="9"/>
  <c r="AH161" i="9"/>
  <c r="U162" i="8" l="1"/>
  <c r="Q164" i="7"/>
  <c r="N164" i="7"/>
  <c r="S164" i="7"/>
  <c r="CD164" i="7"/>
  <c r="CA164" i="7"/>
  <c r="CF164" i="7"/>
  <c r="CD162" i="9"/>
  <c r="CA162" i="9"/>
  <c r="CF162" i="9"/>
  <c r="AQ162" i="8"/>
  <c r="AN162" i="8"/>
  <c r="AS162" i="8"/>
  <c r="P163" i="8"/>
  <c r="AQ164" i="7"/>
  <c r="AN164" i="7"/>
  <c r="AS164" i="7"/>
  <c r="BD162" i="9"/>
  <c r="BA162" i="9"/>
  <c r="BF162" i="9"/>
  <c r="BQ162" i="9"/>
  <c r="BN162" i="9"/>
  <c r="BS162" i="9"/>
  <c r="AC165" i="7"/>
  <c r="AC163" i="8"/>
  <c r="AD162" i="9"/>
  <c r="AA162" i="9"/>
  <c r="AF162" i="9"/>
  <c r="CB162" i="8"/>
  <c r="CE162" i="8"/>
  <c r="CG162" i="8"/>
  <c r="BY163" i="8" s="1"/>
  <c r="BO162" i="8"/>
  <c r="BR162" i="8"/>
  <c r="BT162" i="8"/>
  <c r="BL163" i="8" s="1"/>
  <c r="AH162" i="8"/>
  <c r="AH164" i="7"/>
  <c r="Q163" i="9"/>
  <c r="N163" i="9"/>
  <c r="S163" i="9"/>
  <c r="BB162" i="8"/>
  <c r="BG162" i="8"/>
  <c r="AY163" i="8" s="1"/>
  <c r="BE162" i="8"/>
  <c r="BQ164" i="7"/>
  <c r="BN164" i="7"/>
  <c r="BS164" i="7"/>
  <c r="AQ162" i="9"/>
  <c r="AN162" i="9"/>
  <c r="AS162" i="9"/>
  <c r="BD164" i="7"/>
  <c r="BA164" i="7"/>
  <c r="BF164" i="7"/>
  <c r="BO164" i="7" l="1"/>
  <c r="BR164" i="7"/>
  <c r="BT164" i="7"/>
  <c r="BL165" i="7" s="1"/>
  <c r="BH162" i="8"/>
  <c r="BB162" i="9"/>
  <c r="BG162" i="9"/>
  <c r="AY163" i="9" s="1"/>
  <c r="BE162" i="9"/>
  <c r="BP163" i="8"/>
  <c r="AB162" i="9"/>
  <c r="AE162" i="9"/>
  <c r="AG162" i="9"/>
  <c r="Y163" i="9" s="1"/>
  <c r="CB164" i="7"/>
  <c r="CG164" i="7"/>
  <c r="BY165" i="7" s="1"/>
  <c r="CE164" i="7"/>
  <c r="BU162" i="8"/>
  <c r="AO164" i="7"/>
  <c r="AT164" i="7"/>
  <c r="AL165" i="7" s="1"/>
  <c r="AR164" i="7"/>
  <c r="O163" i="9"/>
  <c r="T163" i="9"/>
  <c r="L164" i="9" s="1"/>
  <c r="R163" i="9"/>
  <c r="AD165" i="7"/>
  <c r="AA165" i="7"/>
  <c r="AF165" i="7"/>
  <c r="AO162" i="8"/>
  <c r="AT162" i="8"/>
  <c r="AL163" i="8" s="1"/>
  <c r="AR162" i="8"/>
  <c r="O164" i="7"/>
  <c r="R164" i="7"/>
  <c r="T164" i="7"/>
  <c r="L165" i="7" s="1"/>
  <c r="BC163" i="8"/>
  <c r="AD163" i="8"/>
  <c r="AA163" i="8"/>
  <c r="AF163" i="8"/>
  <c r="Q163" i="8"/>
  <c r="N163" i="8"/>
  <c r="S163" i="8"/>
  <c r="AO162" i="9"/>
  <c r="AT162" i="9"/>
  <c r="AL163" i="9" s="1"/>
  <c r="AR162" i="9"/>
  <c r="CH162" i="8"/>
  <c r="BO162" i="9"/>
  <c r="BR162" i="9"/>
  <c r="BT162" i="9"/>
  <c r="BL163" i="9" s="1"/>
  <c r="BB164" i="7"/>
  <c r="BE164" i="7"/>
  <c r="BG164" i="7"/>
  <c r="AY165" i="7" s="1"/>
  <c r="CC163" i="8"/>
  <c r="CB162" i="9"/>
  <c r="CE162" i="9"/>
  <c r="CG162" i="9"/>
  <c r="BY163" i="9" s="1"/>
  <c r="AB163" i="8" l="1"/>
  <c r="AE163" i="8"/>
  <c r="AG163" i="8"/>
  <c r="Y164" i="8" s="1"/>
  <c r="BQ163" i="8"/>
  <c r="BN163" i="8"/>
  <c r="BS163" i="8"/>
  <c r="AU162" i="9"/>
  <c r="BD163" i="8"/>
  <c r="BA163" i="8"/>
  <c r="BF163" i="8"/>
  <c r="U163" i="9"/>
  <c r="BH162" i="9"/>
  <c r="AP163" i="9"/>
  <c r="AU164" i="7"/>
  <c r="CH164" i="7"/>
  <c r="P164" i="9"/>
  <c r="CC163" i="9"/>
  <c r="O163" i="8"/>
  <c r="R163" i="8"/>
  <c r="T163" i="8"/>
  <c r="L164" i="8" s="1"/>
  <c r="AU162" i="8"/>
  <c r="AP165" i="7"/>
  <c r="CC165" i="7"/>
  <c r="CD163" i="8"/>
  <c r="CA163" i="8"/>
  <c r="CF163" i="8"/>
  <c r="AB165" i="7"/>
  <c r="AE165" i="7"/>
  <c r="AG165" i="7"/>
  <c r="Y166" i="7" s="1"/>
  <c r="BH164" i="7"/>
  <c r="P165" i="7"/>
  <c r="U164" i="7"/>
  <c r="AP163" i="8"/>
  <c r="BC165" i="7"/>
  <c r="BC163" i="9"/>
  <c r="BP165" i="7"/>
  <c r="CH162" i="9"/>
  <c r="BP163" i="9"/>
  <c r="AC163" i="9"/>
  <c r="BU164" i="7"/>
  <c r="BU162" i="9"/>
  <c r="AH162" i="9"/>
  <c r="BD163" i="9" l="1"/>
  <c r="BA163" i="9"/>
  <c r="BF163" i="9"/>
  <c r="BQ165" i="7"/>
  <c r="BN165" i="7"/>
  <c r="BS165" i="7"/>
  <c r="Q165" i="7"/>
  <c r="N165" i="7"/>
  <c r="S165" i="7"/>
  <c r="AQ165" i="7"/>
  <c r="AN165" i="7"/>
  <c r="AS165" i="7"/>
  <c r="AC166" i="7"/>
  <c r="AQ163" i="9"/>
  <c r="AN163" i="9"/>
  <c r="AS163" i="9"/>
  <c r="AH165" i="7"/>
  <c r="U163" i="8"/>
  <c r="BD165" i="7"/>
  <c r="BA165" i="7"/>
  <c r="BF165" i="7"/>
  <c r="AQ163" i="8"/>
  <c r="AN163" i="8"/>
  <c r="AS163" i="8"/>
  <c r="AD163" i="9"/>
  <c r="AA163" i="9"/>
  <c r="AF163" i="9"/>
  <c r="P164" i="8"/>
  <c r="CB163" i="8"/>
  <c r="CE163" i="8"/>
  <c r="CG163" i="8"/>
  <c r="BY164" i="8" s="1"/>
  <c r="Q164" i="9"/>
  <c r="N164" i="9"/>
  <c r="S164" i="9"/>
  <c r="AC164" i="8"/>
  <c r="CD165" i="7"/>
  <c r="CA165" i="7"/>
  <c r="CF165" i="7"/>
  <c r="AH163" i="8"/>
  <c r="BO163" i="8"/>
  <c r="BT163" i="8"/>
  <c r="BL164" i="8" s="1"/>
  <c r="BR163" i="8"/>
  <c r="BQ163" i="9"/>
  <c r="BN163" i="9"/>
  <c r="BS163" i="9"/>
  <c r="CD163" i="9"/>
  <c r="CA163" i="9"/>
  <c r="CF163" i="9"/>
  <c r="BB163" i="8"/>
  <c r="BG163" i="8"/>
  <c r="AY164" i="8" s="1"/>
  <c r="BE163" i="8"/>
  <c r="AB163" i="9" l="1"/>
  <c r="AE163" i="9"/>
  <c r="AG163" i="9"/>
  <c r="Y164" i="9" s="1"/>
  <c r="BB165" i="7"/>
  <c r="BG165" i="7"/>
  <c r="AY166" i="7" s="1"/>
  <c r="BE165" i="7"/>
  <c r="AO165" i="7"/>
  <c r="AR165" i="7"/>
  <c r="AT165" i="7"/>
  <c r="AL166" i="7" s="1"/>
  <c r="BU163" i="8"/>
  <c r="BP164" i="8"/>
  <c r="BO163" i="9"/>
  <c r="BR163" i="9"/>
  <c r="BT163" i="9"/>
  <c r="BL164" i="9" s="1"/>
  <c r="AD164" i="8"/>
  <c r="AA164" i="8"/>
  <c r="AF164" i="8"/>
  <c r="BO165" i="7"/>
  <c r="BT165" i="7"/>
  <c r="BL166" i="7" s="1"/>
  <c r="BR165" i="7"/>
  <c r="AO163" i="9"/>
  <c r="AT163" i="9"/>
  <c r="AL164" i="9" s="1"/>
  <c r="AR163" i="9"/>
  <c r="O165" i="7"/>
  <c r="R165" i="7"/>
  <c r="T165" i="7"/>
  <c r="L166" i="7" s="1"/>
  <c r="BC164" i="8"/>
  <c r="BH163" i="8"/>
  <c r="CC164" i="8"/>
  <c r="CH163" i="8"/>
  <c r="AO163" i="8"/>
  <c r="AR163" i="8"/>
  <c r="AT163" i="8"/>
  <c r="AL164" i="8" s="1"/>
  <c r="AD166" i="7"/>
  <c r="AA166" i="7"/>
  <c r="AF166" i="7"/>
  <c r="CB163" i="9"/>
  <c r="CE163" i="9"/>
  <c r="CG163" i="9"/>
  <c r="BY164" i="9" s="1"/>
  <c r="BB163" i="9"/>
  <c r="BG163" i="9"/>
  <c r="AY164" i="9" s="1"/>
  <c r="BE163" i="9"/>
  <c r="O164" i="9"/>
  <c r="T164" i="9"/>
  <c r="L165" i="9" s="1"/>
  <c r="R164" i="9"/>
  <c r="CB165" i="7"/>
  <c r="CG165" i="7"/>
  <c r="BY166" i="7" s="1"/>
  <c r="CE165" i="7"/>
  <c r="Q164" i="8"/>
  <c r="N164" i="8"/>
  <c r="S164" i="8"/>
  <c r="CH165" i="7" l="1"/>
  <c r="AB166" i="7"/>
  <c r="AG166" i="7"/>
  <c r="Y167" i="7" s="1"/>
  <c r="AE166" i="7"/>
  <c r="CD164" i="8"/>
  <c r="CA164" i="8"/>
  <c r="CF164" i="8"/>
  <c r="BU165" i="7"/>
  <c r="BQ164" i="8"/>
  <c r="BN164" i="8"/>
  <c r="BS164" i="8"/>
  <c r="BP166" i="7"/>
  <c r="CC166" i="7"/>
  <c r="AU163" i="8"/>
  <c r="AP166" i="7"/>
  <c r="CC164" i="9"/>
  <c r="AP164" i="8"/>
  <c r="AU165" i="7"/>
  <c r="P166" i="7"/>
  <c r="AB164" i="8"/>
  <c r="AE164" i="8"/>
  <c r="AG164" i="8"/>
  <c r="Y165" i="8" s="1"/>
  <c r="BH165" i="7"/>
  <c r="CH163" i="9"/>
  <c r="BD164" i="8"/>
  <c r="BA164" i="8"/>
  <c r="BF164" i="8"/>
  <c r="U164" i="9"/>
  <c r="BC166" i="7"/>
  <c r="BP164" i="9"/>
  <c r="AU163" i="9"/>
  <c r="BU163" i="9"/>
  <c r="AC164" i="9"/>
  <c r="P165" i="9"/>
  <c r="O164" i="8"/>
  <c r="R164" i="8"/>
  <c r="T164" i="8"/>
  <c r="L165" i="8" s="1"/>
  <c r="BH163" i="9"/>
  <c r="AP164" i="9"/>
  <c r="AH163" i="9"/>
  <c r="U165" i="7"/>
  <c r="BC164" i="9"/>
  <c r="BQ164" i="9" l="1"/>
  <c r="BN164" i="9"/>
  <c r="BS164" i="9"/>
  <c r="AC165" i="8"/>
  <c r="BO164" i="8"/>
  <c r="BT164" i="8"/>
  <c r="BL165" i="8" s="1"/>
  <c r="BR164" i="8"/>
  <c r="Q165" i="9"/>
  <c r="N165" i="9"/>
  <c r="S165" i="9"/>
  <c r="AH164" i="8"/>
  <c r="CD164" i="9"/>
  <c r="CA164" i="9"/>
  <c r="CF164" i="9"/>
  <c r="AQ166" i="7"/>
  <c r="AN166" i="7"/>
  <c r="AS166" i="7"/>
  <c r="AD164" i="9"/>
  <c r="AA164" i="9"/>
  <c r="AF164" i="9"/>
  <c r="CB164" i="8"/>
  <c r="CG164" i="8"/>
  <c r="BY165" i="8" s="1"/>
  <c r="CE164" i="8"/>
  <c r="BD166" i="7"/>
  <c r="BA166" i="7"/>
  <c r="BF166" i="7"/>
  <c r="BB164" i="8"/>
  <c r="BG164" i="8"/>
  <c r="AY165" i="8" s="1"/>
  <c r="BE164" i="8"/>
  <c r="CD166" i="7"/>
  <c r="CA166" i="7"/>
  <c r="CF166" i="7"/>
  <c r="AH166" i="7"/>
  <c r="Q166" i="7"/>
  <c r="N166" i="7"/>
  <c r="S166" i="7"/>
  <c r="AC167" i="7"/>
  <c r="U164" i="8"/>
  <c r="AQ164" i="9"/>
  <c r="AN164" i="9"/>
  <c r="AS164" i="9"/>
  <c r="P165" i="8"/>
  <c r="BD164" i="9"/>
  <c r="BA164" i="9"/>
  <c r="BF164" i="9"/>
  <c r="BQ166" i="7"/>
  <c r="BN166" i="7"/>
  <c r="BS166" i="7"/>
  <c r="AQ164" i="8"/>
  <c r="AN164" i="8"/>
  <c r="AS164" i="8"/>
  <c r="BC165" i="8" l="1"/>
  <c r="O165" i="9"/>
  <c r="T165" i="9"/>
  <c r="L166" i="9" s="1"/>
  <c r="R165" i="9"/>
  <c r="BB166" i="7"/>
  <c r="BE166" i="7"/>
  <c r="BG166" i="7"/>
  <c r="AY167" i="7" s="1"/>
  <c r="AO166" i="7"/>
  <c r="AR166" i="7"/>
  <c r="AT166" i="7"/>
  <c r="AL167" i="7" s="1"/>
  <c r="O166" i="7"/>
  <c r="T166" i="7"/>
  <c r="L167" i="7" s="1"/>
  <c r="R166" i="7"/>
  <c r="CH164" i="8"/>
  <c r="CC165" i="8"/>
  <c r="AD165" i="8"/>
  <c r="AA165" i="8"/>
  <c r="AF165" i="8"/>
  <c r="BU164" i="8"/>
  <c r="BB164" i="9"/>
  <c r="BG164" i="9"/>
  <c r="AY165" i="9" s="1"/>
  <c r="BE164" i="9"/>
  <c r="AO164" i="9"/>
  <c r="AR164" i="9"/>
  <c r="AT164" i="9"/>
  <c r="AL165" i="9" s="1"/>
  <c r="AO164" i="8"/>
  <c r="AR164" i="8"/>
  <c r="AT164" i="8"/>
  <c r="AL165" i="8" s="1"/>
  <c r="CB164" i="9"/>
  <c r="CE164" i="9"/>
  <c r="CG164" i="9"/>
  <c r="BY165" i="9" s="1"/>
  <c r="BO164" i="9"/>
  <c r="BT164" i="9"/>
  <c r="BL165" i="9" s="1"/>
  <c r="BR164" i="9"/>
  <c r="Q165" i="8"/>
  <c r="N165" i="8"/>
  <c r="S165" i="8"/>
  <c r="BP165" i="8"/>
  <c r="CB166" i="7"/>
  <c r="CE166" i="7"/>
  <c r="CG166" i="7"/>
  <c r="BY167" i="7" s="1"/>
  <c r="BO166" i="7"/>
  <c r="BT166" i="7"/>
  <c r="BL167" i="7" s="1"/>
  <c r="BR166" i="7"/>
  <c r="AD167" i="7"/>
  <c r="AA167" i="7"/>
  <c r="AF167" i="7"/>
  <c r="BH164" i="8"/>
  <c r="AB164" i="9"/>
  <c r="AE164" i="9"/>
  <c r="AG164" i="9"/>
  <c r="Y165" i="9" s="1"/>
  <c r="BQ165" i="8" l="1"/>
  <c r="BN165" i="8"/>
  <c r="BS165" i="8"/>
  <c r="CC165" i="9"/>
  <c r="BC165" i="9"/>
  <c r="AB167" i="7"/>
  <c r="AE167" i="7"/>
  <c r="AG167" i="7"/>
  <c r="Y168" i="7" s="1"/>
  <c r="BC167" i="7"/>
  <c r="U165" i="9"/>
  <c r="P166" i="9"/>
  <c r="BU166" i="7"/>
  <c r="AU164" i="8"/>
  <c r="BP165" i="9"/>
  <c r="U166" i="7"/>
  <c r="CD165" i="8"/>
  <c r="CA165" i="8"/>
  <c r="CF165" i="8"/>
  <c r="O165" i="8"/>
  <c r="R165" i="8"/>
  <c r="T165" i="8"/>
  <c r="L166" i="8" s="1"/>
  <c r="AP165" i="9"/>
  <c r="P167" i="7"/>
  <c r="BU164" i="9"/>
  <c r="AP165" i="8"/>
  <c r="CC167" i="7"/>
  <c r="AU164" i="9"/>
  <c r="AP167" i="7"/>
  <c r="CH164" i="9"/>
  <c r="BH166" i="7"/>
  <c r="BP167" i="7"/>
  <c r="AC165" i="9"/>
  <c r="BD165" i="8"/>
  <c r="BA165" i="8"/>
  <c r="BF165" i="8"/>
  <c r="AH164" i="9"/>
  <c r="CH166" i="7"/>
  <c r="AU166" i="7"/>
  <c r="BH164" i="9"/>
  <c r="AB165" i="8"/>
  <c r="AG165" i="8"/>
  <c r="Y166" i="8" s="1"/>
  <c r="AE165" i="8"/>
  <c r="P166" i="8" l="1"/>
  <c r="AC168" i="7"/>
  <c r="BD165" i="9"/>
  <c r="BA165" i="9"/>
  <c r="BF165" i="9"/>
  <c r="U165" i="8"/>
  <c r="AH167" i="7"/>
  <c r="AQ165" i="8"/>
  <c r="AN165" i="8"/>
  <c r="AS165" i="8"/>
  <c r="Q167" i="7"/>
  <c r="N167" i="7"/>
  <c r="S167" i="7"/>
  <c r="CD165" i="9"/>
  <c r="CA165" i="9"/>
  <c r="CF165" i="9"/>
  <c r="CD167" i="7"/>
  <c r="CA167" i="7"/>
  <c r="CF167" i="7"/>
  <c r="AH165" i="8"/>
  <c r="AC166" i="8"/>
  <c r="BO165" i="8"/>
  <c r="BT165" i="8"/>
  <c r="BL166" i="8" s="1"/>
  <c r="BR165" i="8"/>
  <c r="AD165" i="9"/>
  <c r="AA165" i="9"/>
  <c r="AF165" i="9"/>
  <c r="AQ167" i="7"/>
  <c r="AN167" i="7"/>
  <c r="AS167" i="7"/>
  <c r="Q166" i="9"/>
  <c r="N166" i="9"/>
  <c r="S166" i="9"/>
  <c r="BQ167" i="7"/>
  <c r="BN167" i="7"/>
  <c r="BS167" i="7"/>
  <c r="CB165" i="8"/>
  <c r="CE165" i="8"/>
  <c r="CG165" i="8"/>
  <c r="BY166" i="8" s="1"/>
  <c r="BB165" i="8"/>
  <c r="BE165" i="8"/>
  <c r="BG165" i="8"/>
  <c r="AY166" i="8" s="1"/>
  <c r="BQ165" i="9"/>
  <c r="BN165" i="9"/>
  <c r="BS165" i="9"/>
  <c r="AQ165" i="9"/>
  <c r="AN165" i="9"/>
  <c r="AS165" i="9"/>
  <c r="BD167" i="7"/>
  <c r="BA167" i="7"/>
  <c r="BF167" i="7"/>
  <c r="BO167" i="7" l="1"/>
  <c r="BR167" i="7"/>
  <c r="BT167" i="7"/>
  <c r="BL168" i="7" s="1"/>
  <c r="BP166" i="8"/>
  <c r="CB165" i="9"/>
  <c r="CG165" i="9"/>
  <c r="BY166" i="9" s="1"/>
  <c r="CE165" i="9"/>
  <c r="BH165" i="8"/>
  <c r="O167" i="7"/>
  <c r="R167" i="7"/>
  <c r="T167" i="7"/>
  <c r="L168" i="7" s="1"/>
  <c r="AD168" i="7"/>
  <c r="AA168" i="7"/>
  <c r="AF168" i="7"/>
  <c r="O166" i="9"/>
  <c r="R166" i="9"/>
  <c r="T166" i="9"/>
  <c r="L167" i="9" s="1"/>
  <c r="BB165" i="9"/>
  <c r="BG165" i="9"/>
  <c r="AY166" i="9" s="1"/>
  <c r="BE165" i="9"/>
  <c r="BB167" i="7"/>
  <c r="BE167" i="7"/>
  <c r="BG167" i="7"/>
  <c r="AY168" i="7" s="1"/>
  <c r="AO165" i="8"/>
  <c r="AT165" i="8"/>
  <c r="AL166" i="8" s="1"/>
  <c r="AR165" i="8"/>
  <c r="BO165" i="9"/>
  <c r="BT165" i="9"/>
  <c r="BL166" i="9" s="1"/>
  <c r="BR165" i="9"/>
  <c r="CH165" i="8"/>
  <c r="AB165" i="9"/>
  <c r="AG165" i="9"/>
  <c r="Y166" i="9" s="1"/>
  <c r="AE165" i="9"/>
  <c r="BC166" i="8"/>
  <c r="AD166" i="8"/>
  <c r="AA166" i="8"/>
  <c r="AF166" i="8"/>
  <c r="AO167" i="7"/>
  <c r="AT167" i="7"/>
  <c r="AL168" i="7" s="1"/>
  <c r="AR167" i="7"/>
  <c r="CC166" i="8"/>
  <c r="AO165" i="9"/>
  <c r="AT165" i="9"/>
  <c r="AL166" i="9" s="1"/>
  <c r="AR165" i="9"/>
  <c r="CB167" i="7"/>
  <c r="CE167" i="7"/>
  <c r="CG167" i="7"/>
  <c r="BY168" i="7" s="1"/>
  <c r="Q166" i="8"/>
  <c r="N166" i="8"/>
  <c r="S166" i="8"/>
  <c r="BU165" i="8"/>
  <c r="U166" i="9" l="1"/>
  <c r="BU165" i="9"/>
  <c r="BC168" i="7"/>
  <c r="BP166" i="9"/>
  <c r="BH167" i="7"/>
  <c r="AB166" i="8"/>
  <c r="AE166" i="8"/>
  <c r="AG166" i="8"/>
  <c r="Y167" i="8" s="1"/>
  <c r="AB168" i="7"/>
  <c r="AE168" i="7"/>
  <c r="AG168" i="7"/>
  <c r="Y169" i="7" s="1"/>
  <c r="CH165" i="9"/>
  <c r="CH167" i="7"/>
  <c r="AU165" i="9"/>
  <c r="CC166" i="9"/>
  <c r="AP166" i="9"/>
  <c r="BH165" i="9"/>
  <c r="BD166" i="8"/>
  <c r="BA166" i="8"/>
  <c r="BF166" i="8"/>
  <c r="BC166" i="9"/>
  <c r="P168" i="7"/>
  <c r="CC168" i="7"/>
  <c r="AP166" i="8"/>
  <c r="U167" i="7"/>
  <c r="BQ166" i="8"/>
  <c r="BN166" i="8"/>
  <c r="BS166" i="8"/>
  <c r="CD166" i="8"/>
  <c r="CA166" i="8"/>
  <c r="CF166" i="8"/>
  <c r="AC166" i="9"/>
  <c r="BP168" i="7"/>
  <c r="AU167" i="7"/>
  <c r="BU167" i="7"/>
  <c r="AU165" i="8"/>
  <c r="AH165" i="9"/>
  <c r="O166" i="8"/>
  <c r="T166" i="8"/>
  <c r="L167" i="8" s="1"/>
  <c r="R166" i="8"/>
  <c r="AP168" i="7"/>
  <c r="P167" i="9"/>
  <c r="AQ168" i="7" l="1"/>
  <c r="AN168" i="7"/>
  <c r="AS168" i="7"/>
  <c r="BO166" i="8"/>
  <c r="BR166" i="8"/>
  <c r="BT166" i="8"/>
  <c r="BL167" i="8" s="1"/>
  <c r="BB166" i="8"/>
  <c r="BE166" i="8"/>
  <c r="BG166" i="8"/>
  <c r="AY167" i="8" s="1"/>
  <c r="AQ166" i="8"/>
  <c r="AN166" i="8"/>
  <c r="AS166" i="8"/>
  <c r="BQ166" i="9"/>
  <c r="BN166" i="9"/>
  <c r="BS166" i="9"/>
  <c r="P167" i="8"/>
  <c r="BD168" i="7"/>
  <c r="BA168" i="7"/>
  <c r="BF168" i="7"/>
  <c r="AC169" i="7"/>
  <c r="BQ168" i="7"/>
  <c r="BN168" i="7"/>
  <c r="BS168" i="7"/>
  <c r="AQ166" i="9"/>
  <c r="AN166" i="9"/>
  <c r="AS166" i="9"/>
  <c r="CB166" i="8"/>
  <c r="CG166" i="8"/>
  <c r="BY167" i="8" s="1"/>
  <c r="CE166" i="8"/>
  <c r="Q168" i="7"/>
  <c r="N168" i="7"/>
  <c r="S168" i="7"/>
  <c r="AC167" i="8"/>
  <c r="U166" i="8"/>
  <c r="AD166" i="9"/>
  <c r="AA166" i="9"/>
  <c r="AF166" i="9"/>
  <c r="CD168" i="7"/>
  <c r="CA168" i="7"/>
  <c r="CF168" i="7"/>
  <c r="Q167" i="9"/>
  <c r="N167" i="9"/>
  <c r="S167" i="9"/>
  <c r="AH168" i="7"/>
  <c r="BD166" i="9"/>
  <c r="BA166" i="9"/>
  <c r="BF166" i="9"/>
  <c r="CD166" i="9"/>
  <c r="CA166" i="9"/>
  <c r="CF166" i="9"/>
  <c r="AH166" i="8"/>
  <c r="AO166" i="8" l="1"/>
  <c r="AR166" i="8"/>
  <c r="AT166" i="8"/>
  <c r="AL167" i="8" s="1"/>
  <c r="BH166" i="8"/>
  <c r="Q167" i="8"/>
  <c r="N167" i="8"/>
  <c r="S167" i="8"/>
  <c r="BB168" i="7"/>
  <c r="BG168" i="7"/>
  <c r="AY169" i="7" s="1"/>
  <c r="BE168" i="7"/>
  <c r="CC167" i="8"/>
  <c r="BP167" i="8"/>
  <c r="BU166" i="8"/>
  <c r="AD169" i="7"/>
  <c r="AA169" i="7"/>
  <c r="AF169" i="7"/>
  <c r="BO166" i="9"/>
  <c r="BR166" i="9"/>
  <c r="BT166" i="9"/>
  <c r="BL167" i="9" s="1"/>
  <c r="O168" i="7"/>
  <c r="T168" i="7"/>
  <c r="L169" i="7" s="1"/>
  <c r="R168" i="7"/>
  <c r="CB168" i="7"/>
  <c r="CG168" i="7"/>
  <c r="BY169" i="7" s="1"/>
  <c r="CE168" i="7"/>
  <c r="CH166" i="8"/>
  <c r="AB166" i="9"/>
  <c r="AE166" i="9"/>
  <c r="AG166" i="9"/>
  <c r="Y167" i="9" s="1"/>
  <c r="O167" i="9"/>
  <c r="T167" i="9"/>
  <c r="L168" i="9" s="1"/>
  <c r="R167" i="9"/>
  <c r="BC167" i="8"/>
  <c r="AO166" i="9"/>
  <c r="AT166" i="9"/>
  <c r="AL167" i="9" s="1"/>
  <c r="AR166" i="9"/>
  <c r="CB166" i="9"/>
  <c r="CE166" i="9"/>
  <c r="CG166" i="9"/>
  <c r="BY167" i="9" s="1"/>
  <c r="AD167" i="8"/>
  <c r="AA167" i="8"/>
  <c r="AF167" i="8"/>
  <c r="BO168" i="7"/>
  <c r="BR168" i="7"/>
  <c r="BT168" i="7"/>
  <c r="BL169" i="7" s="1"/>
  <c r="AO168" i="7"/>
  <c r="AR168" i="7"/>
  <c r="AT168" i="7"/>
  <c r="AL169" i="7" s="1"/>
  <c r="BB166" i="9"/>
  <c r="BG166" i="9"/>
  <c r="AY167" i="9" s="1"/>
  <c r="BE166" i="9"/>
  <c r="AU166" i="9" l="1"/>
  <c r="BP167" i="9"/>
  <c r="BQ167" i="8"/>
  <c r="BN167" i="8"/>
  <c r="BS167" i="8"/>
  <c r="CC167" i="9"/>
  <c r="CH166" i="9"/>
  <c r="AC167" i="9"/>
  <c r="BU166" i="9"/>
  <c r="AH166" i="9"/>
  <c r="AU168" i="7"/>
  <c r="BH168" i="7"/>
  <c r="BC169" i="7"/>
  <c r="AP169" i="7"/>
  <c r="AP167" i="9"/>
  <c r="BP169" i="7"/>
  <c r="CH168" i="7"/>
  <c r="AB169" i="7"/>
  <c r="AE169" i="7"/>
  <c r="AG169" i="7"/>
  <c r="Y170" i="7" s="1"/>
  <c r="AP167" i="8"/>
  <c r="BD167" i="8"/>
  <c r="BA167" i="8"/>
  <c r="BF167" i="8"/>
  <c r="CC169" i="7"/>
  <c r="AU166" i="8"/>
  <c r="CD167" i="8"/>
  <c r="CA167" i="8"/>
  <c r="CF167" i="8"/>
  <c r="AB167" i="8"/>
  <c r="AG167" i="8"/>
  <c r="Y168" i="8" s="1"/>
  <c r="AE167" i="8"/>
  <c r="U168" i="7"/>
  <c r="BH166" i="9"/>
  <c r="P169" i="7"/>
  <c r="O167" i="8"/>
  <c r="R167" i="8"/>
  <c r="T167" i="8"/>
  <c r="L168" i="8" s="1"/>
  <c r="BU168" i="7"/>
  <c r="U167" i="9"/>
  <c r="BC167" i="9"/>
  <c r="P168" i="9"/>
  <c r="CD167" i="9" l="1"/>
  <c r="CA167" i="9"/>
  <c r="CF167" i="9"/>
  <c r="AH167" i="8"/>
  <c r="BO167" i="8"/>
  <c r="BT167" i="8"/>
  <c r="BL168" i="8" s="1"/>
  <c r="BR167" i="8"/>
  <c r="BB167" i="8"/>
  <c r="BG167" i="8"/>
  <c r="AY168" i="8" s="1"/>
  <c r="BE167" i="8"/>
  <c r="AQ167" i="9"/>
  <c r="AN167" i="9"/>
  <c r="AS167" i="9"/>
  <c r="BQ167" i="9"/>
  <c r="BN167" i="9"/>
  <c r="BS167" i="9"/>
  <c r="AH169" i="7"/>
  <c r="AC168" i="8"/>
  <c r="P168" i="8"/>
  <c r="U167" i="8"/>
  <c r="AQ169" i="7"/>
  <c r="AN169" i="7"/>
  <c r="AS169" i="7"/>
  <c r="BQ169" i="7"/>
  <c r="BN169" i="7"/>
  <c r="BS169" i="7"/>
  <c r="CB167" i="8"/>
  <c r="CE167" i="8"/>
  <c r="CG167" i="8"/>
  <c r="BY168" i="8" s="1"/>
  <c r="BD169" i="7"/>
  <c r="BA169" i="7"/>
  <c r="BF169" i="7"/>
  <c r="CD169" i="7"/>
  <c r="CA169" i="7"/>
  <c r="CF169" i="7"/>
  <c r="Q168" i="9"/>
  <c r="N168" i="9"/>
  <c r="S168" i="9"/>
  <c r="AQ167" i="8"/>
  <c r="AN167" i="8"/>
  <c r="AS167" i="8"/>
  <c r="BD167" i="9"/>
  <c r="BA167" i="9"/>
  <c r="BF167" i="9"/>
  <c r="Q169" i="7"/>
  <c r="N169" i="7"/>
  <c r="S169" i="7"/>
  <c r="AC170" i="7"/>
  <c r="AD167" i="9"/>
  <c r="AA167" i="9"/>
  <c r="AF167" i="9"/>
  <c r="BU167" i="8" l="1"/>
  <c r="BO167" i="9"/>
  <c r="BR167" i="9"/>
  <c r="BT167" i="9"/>
  <c r="BL168" i="9" s="1"/>
  <c r="BP168" i="8"/>
  <c r="BH167" i="8"/>
  <c r="BB169" i="7"/>
  <c r="BG169" i="7"/>
  <c r="AY170" i="7" s="1"/>
  <c r="BE169" i="7"/>
  <c r="AO167" i="8"/>
  <c r="AT167" i="8"/>
  <c r="AL168" i="8" s="1"/>
  <c r="AR167" i="8"/>
  <c r="Q168" i="8"/>
  <c r="N168" i="8"/>
  <c r="S168" i="8"/>
  <c r="BB167" i="9"/>
  <c r="BG167" i="9"/>
  <c r="AY168" i="9" s="1"/>
  <c r="BE167" i="9"/>
  <c r="AB167" i="9"/>
  <c r="AE167" i="9"/>
  <c r="AG167" i="9"/>
  <c r="Y168" i="9" s="1"/>
  <c r="CH167" i="8"/>
  <c r="AD170" i="7"/>
  <c r="AA170" i="7"/>
  <c r="AF170" i="7"/>
  <c r="BO169" i="7"/>
  <c r="BR169" i="7"/>
  <c r="BT169" i="7"/>
  <c r="BL170" i="7" s="1"/>
  <c r="CB169" i="7"/>
  <c r="CG169" i="7"/>
  <c r="BY170" i="7" s="1"/>
  <c r="CE169" i="7"/>
  <c r="BC168" i="8"/>
  <c r="AO169" i="7"/>
  <c r="AT169" i="7"/>
  <c r="AL170" i="7" s="1"/>
  <c r="AR169" i="7"/>
  <c r="CC168" i="8"/>
  <c r="O168" i="9"/>
  <c r="T168" i="9"/>
  <c r="L169" i="9" s="1"/>
  <c r="R168" i="9"/>
  <c r="AD168" i="8"/>
  <c r="AA168" i="8"/>
  <c r="AF168" i="8"/>
  <c r="AO167" i="9"/>
  <c r="AT167" i="9"/>
  <c r="AL168" i="9" s="1"/>
  <c r="AR167" i="9"/>
  <c r="CB167" i="9"/>
  <c r="CG167" i="9"/>
  <c r="BY168" i="9" s="1"/>
  <c r="CE167" i="9"/>
  <c r="O169" i="7"/>
  <c r="R169" i="7"/>
  <c r="T169" i="7"/>
  <c r="L170" i="7" s="1"/>
  <c r="O168" i="8" l="1"/>
  <c r="T168" i="8"/>
  <c r="L169" i="8" s="1"/>
  <c r="R168" i="8"/>
  <c r="BD168" i="8"/>
  <c r="BA168" i="8"/>
  <c r="BF168" i="8"/>
  <c r="CH169" i="7"/>
  <c r="CC170" i="7"/>
  <c r="AC168" i="9"/>
  <c r="U169" i="7"/>
  <c r="BQ168" i="8"/>
  <c r="BN168" i="8"/>
  <c r="BS168" i="8"/>
  <c r="CH167" i="9"/>
  <c r="CC168" i="9"/>
  <c r="BH167" i="9"/>
  <c r="BP168" i="9"/>
  <c r="P169" i="9"/>
  <c r="BP170" i="7"/>
  <c r="BC168" i="9"/>
  <c r="BU167" i="9"/>
  <c r="P170" i="7"/>
  <c r="U168" i="9"/>
  <c r="AH167" i="9"/>
  <c r="CD168" i="8"/>
  <c r="CA168" i="8"/>
  <c r="CF168" i="8"/>
  <c r="AU167" i="9"/>
  <c r="AU169" i="7"/>
  <c r="BU169" i="7"/>
  <c r="AU167" i="8"/>
  <c r="AP168" i="9"/>
  <c r="AP170" i="7"/>
  <c r="AP168" i="8"/>
  <c r="BH169" i="7"/>
  <c r="AB170" i="7"/>
  <c r="AG170" i="7"/>
  <c r="Y171" i="7" s="1"/>
  <c r="AE170" i="7"/>
  <c r="AB168" i="8"/>
  <c r="AG168" i="8"/>
  <c r="Y169" i="8" s="1"/>
  <c r="AE168" i="8"/>
  <c r="BC170" i="7"/>
  <c r="Q170" i="7" l="1"/>
  <c r="N170" i="7"/>
  <c r="S170" i="7"/>
  <c r="AD168" i="9"/>
  <c r="AA168" i="9"/>
  <c r="AF168" i="9"/>
  <c r="CD170" i="7"/>
  <c r="CA170" i="7"/>
  <c r="CF170" i="7"/>
  <c r="AQ168" i="8"/>
  <c r="AN168" i="8"/>
  <c r="AS168" i="8"/>
  <c r="CD168" i="9"/>
  <c r="CA168" i="9"/>
  <c r="CF168" i="9"/>
  <c r="BD168" i="9"/>
  <c r="BA168" i="9"/>
  <c r="BF168" i="9"/>
  <c r="BD170" i="7"/>
  <c r="BA170" i="7"/>
  <c r="BF170" i="7"/>
  <c r="AC169" i="8"/>
  <c r="BQ168" i="9"/>
  <c r="BN168" i="9"/>
  <c r="BS168" i="9"/>
  <c r="AH170" i="7"/>
  <c r="AC171" i="7"/>
  <c r="AQ170" i="7"/>
  <c r="AN170" i="7"/>
  <c r="AS170" i="7"/>
  <c r="CB168" i="8"/>
  <c r="CG168" i="8"/>
  <c r="BY169" i="8" s="1"/>
  <c r="CE168" i="8"/>
  <c r="BB168" i="8"/>
  <c r="BG168" i="8"/>
  <c r="AY169" i="8" s="1"/>
  <c r="BE168" i="8"/>
  <c r="AQ168" i="9"/>
  <c r="AN168" i="9"/>
  <c r="AS168" i="9"/>
  <c r="BQ170" i="7"/>
  <c r="BN170" i="7"/>
  <c r="BS170" i="7"/>
  <c r="BO168" i="8"/>
  <c r="BR168" i="8"/>
  <c r="BT168" i="8"/>
  <c r="BL169" i="8" s="1"/>
  <c r="Q169" i="9"/>
  <c r="N169" i="9"/>
  <c r="S169" i="9"/>
  <c r="U168" i="8"/>
  <c r="P169" i="8"/>
  <c r="AH168" i="8"/>
  <c r="BB168" i="9" l="1"/>
  <c r="BG168" i="9"/>
  <c r="AY169" i="9" s="1"/>
  <c r="BE168" i="9"/>
  <c r="BC169" i="8"/>
  <c r="CB170" i="7"/>
  <c r="CE170" i="7"/>
  <c r="CG170" i="7"/>
  <c r="BY171" i="7" s="1"/>
  <c r="BP169" i="8"/>
  <c r="BO168" i="9"/>
  <c r="BT168" i="9"/>
  <c r="BL169" i="9" s="1"/>
  <c r="BR168" i="9"/>
  <c r="AO168" i="9"/>
  <c r="AT168" i="9"/>
  <c r="AL169" i="9" s="1"/>
  <c r="AR168" i="9"/>
  <c r="BH168" i="8"/>
  <c r="CH168" i="8"/>
  <c r="CB168" i="9"/>
  <c r="CE168" i="9"/>
  <c r="CG168" i="9"/>
  <c r="BY169" i="9" s="1"/>
  <c r="O169" i="9"/>
  <c r="T169" i="9"/>
  <c r="L170" i="9" s="1"/>
  <c r="R169" i="9"/>
  <c r="AB168" i="9"/>
  <c r="AE168" i="9"/>
  <c r="AG168" i="9"/>
  <c r="Y169" i="9" s="1"/>
  <c r="AD171" i="7"/>
  <c r="AA171" i="7"/>
  <c r="AF171" i="7"/>
  <c r="CC169" i="8"/>
  <c r="AD169" i="8"/>
  <c r="AA169" i="8"/>
  <c r="AF169" i="8"/>
  <c r="BB170" i="7"/>
  <c r="BE170" i="7"/>
  <c r="BG170" i="7"/>
  <c r="AY171" i="7" s="1"/>
  <c r="AO168" i="8"/>
  <c r="AR168" i="8"/>
  <c r="AT168" i="8"/>
  <c r="AL169" i="8" s="1"/>
  <c r="BU168" i="8"/>
  <c r="Q169" i="8"/>
  <c r="N169" i="8"/>
  <c r="S169" i="8"/>
  <c r="AO170" i="7"/>
  <c r="AT170" i="7"/>
  <c r="AL171" i="7" s="1"/>
  <c r="AR170" i="7"/>
  <c r="O170" i="7"/>
  <c r="R170" i="7"/>
  <c r="T170" i="7"/>
  <c r="L171" i="7" s="1"/>
  <c r="BO170" i="7"/>
  <c r="BT170" i="7"/>
  <c r="BL171" i="7" s="1"/>
  <c r="BR170" i="7"/>
  <c r="CC171" i="7" l="1"/>
  <c r="P171" i="7"/>
  <c r="AP169" i="8"/>
  <c r="CH170" i="7"/>
  <c r="CD169" i="8"/>
  <c r="CA169" i="8"/>
  <c r="CF169" i="8"/>
  <c r="U169" i="9"/>
  <c r="AU168" i="9"/>
  <c r="AP169" i="9"/>
  <c r="P170" i="9"/>
  <c r="AP171" i="7"/>
  <c r="BH170" i="7"/>
  <c r="AB171" i="7"/>
  <c r="AG171" i="7"/>
  <c r="Y172" i="7" s="1"/>
  <c r="AE171" i="7"/>
  <c r="BD169" i="8"/>
  <c r="BA169" i="8"/>
  <c r="BF169" i="8"/>
  <c r="BC171" i="7"/>
  <c r="U170" i="7"/>
  <c r="AU168" i="8"/>
  <c r="AU170" i="7"/>
  <c r="CC169" i="9"/>
  <c r="BU168" i="9"/>
  <c r="BH168" i="9"/>
  <c r="O169" i="8"/>
  <c r="T169" i="8"/>
  <c r="L170" i="8" s="1"/>
  <c r="R169" i="8"/>
  <c r="CH168" i="9"/>
  <c r="BP169" i="9"/>
  <c r="BC169" i="9"/>
  <c r="AC169" i="9"/>
  <c r="AH168" i="9"/>
  <c r="BU170" i="7"/>
  <c r="BP171" i="7"/>
  <c r="AB169" i="8"/>
  <c r="AG169" i="8"/>
  <c r="Y170" i="8" s="1"/>
  <c r="AE169" i="8"/>
  <c r="BQ169" i="8"/>
  <c r="BN169" i="8"/>
  <c r="BS169" i="8"/>
  <c r="AC170" i="8" l="1"/>
  <c r="BD171" i="7"/>
  <c r="BA171" i="7"/>
  <c r="BF171" i="7"/>
  <c r="Q170" i="9"/>
  <c r="N170" i="9"/>
  <c r="S170" i="9"/>
  <c r="BD169" i="9"/>
  <c r="BA169" i="9"/>
  <c r="BF169" i="9"/>
  <c r="BB169" i="8"/>
  <c r="BG169" i="8"/>
  <c r="AY170" i="8" s="1"/>
  <c r="BE169" i="8"/>
  <c r="AQ169" i="9"/>
  <c r="AN169" i="9"/>
  <c r="AS169" i="9"/>
  <c r="BQ169" i="9"/>
  <c r="BN169" i="9"/>
  <c r="BS169" i="9"/>
  <c r="AH171" i="7"/>
  <c r="AC172" i="7"/>
  <c r="AQ169" i="8"/>
  <c r="AN169" i="8"/>
  <c r="AS169" i="8"/>
  <c r="BQ171" i="7"/>
  <c r="BN171" i="7"/>
  <c r="BS171" i="7"/>
  <c r="Q171" i="7"/>
  <c r="N171" i="7"/>
  <c r="S171" i="7"/>
  <c r="BO169" i="8"/>
  <c r="BT169" i="8"/>
  <c r="BL170" i="8" s="1"/>
  <c r="BR169" i="8"/>
  <c r="U169" i="8"/>
  <c r="AD169" i="9"/>
  <c r="AA169" i="9"/>
  <c r="AF169" i="9"/>
  <c r="P170" i="8"/>
  <c r="AQ171" i="7"/>
  <c r="AN171" i="7"/>
  <c r="AS171" i="7"/>
  <c r="CB169" i="8"/>
  <c r="CE169" i="8"/>
  <c r="CG169" i="8"/>
  <c r="BY170" i="8" s="1"/>
  <c r="CD171" i="7"/>
  <c r="CA171" i="7"/>
  <c r="CF171" i="7"/>
  <c r="CD169" i="9"/>
  <c r="CA169" i="9"/>
  <c r="CF169" i="9"/>
  <c r="AH169" i="8"/>
  <c r="BO169" i="9" l="1"/>
  <c r="BT169" i="9"/>
  <c r="BL170" i="9" s="1"/>
  <c r="BR169" i="9"/>
  <c r="BB169" i="9"/>
  <c r="BE169" i="9"/>
  <c r="BG169" i="9"/>
  <c r="AY170" i="9" s="1"/>
  <c r="CC170" i="8"/>
  <c r="BP170" i="8"/>
  <c r="AO171" i="7"/>
  <c r="AT171" i="7"/>
  <c r="AL172" i="7" s="1"/>
  <c r="AR171" i="7"/>
  <c r="O170" i="9"/>
  <c r="R170" i="9"/>
  <c r="T170" i="9"/>
  <c r="L171" i="9" s="1"/>
  <c r="BO171" i="7"/>
  <c r="BR171" i="7"/>
  <c r="BT171" i="7"/>
  <c r="BL172" i="7" s="1"/>
  <c r="CH169" i="8"/>
  <c r="BU169" i="8"/>
  <c r="Q170" i="8"/>
  <c r="N170" i="8"/>
  <c r="S170" i="8"/>
  <c r="CB169" i="9"/>
  <c r="CG169" i="9"/>
  <c r="BY170" i="9" s="1"/>
  <c r="CE169" i="9"/>
  <c r="AO169" i="9"/>
  <c r="AR169" i="9"/>
  <c r="AT169" i="9"/>
  <c r="AL170" i="9" s="1"/>
  <c r="BB171" i="7"/>
  <c r="BE171" i="7"/>
  <c r="BG171" i="7"/>
  <c r="AY172" i="7" s="1"/>
  <c r="AO169" i="8"/>
  <c r="AR169" i="8"/>
  <c r="AT169" i="8"/>
  <c r="AL170" i="8" s="1"/>
  <c r="AD172" i="7"/>
  <c r="AA172" i="7"/>
  <c r="AF172" i="7"/>
  <c r="AB169" i="9"/>
  <c r="AG169" i="9"/>
  <c r="Y170" i="9" s="1"/>
  <c r="AE169" i="9"/>
  <c r="O171" i="7"/>
  <c r="R171" i="7"/>
  <c r="T171" i="7"/>
  <c r="L172" i="7" s="1"/>
  <c r="BH169" i="8"/>
  <c r="AD170" i="8"/>
  <c r="AA170" i="8"/>
  <c r="AF170" i="8"/>
  <c r="CB171" i="7"/>
  <c r="CG171" i="7"/>
  <c r="BY172" i="7" s="1"/>
  <c r="CE171" i="7"/>
  <c r="BC170" i="8"/>
  <c r="CD170" i="8" l="1"/>
  <c r="CA170" i="8"/>
  <c r="CF170" i="8"/>
  <c r="BC170" i="9"/>
  <c r="BH171" i="7"/>
  <c r="AP170" i="9"/>
  <c r="AP172" i="7"/>
  <c r="BH169" i="9"/>
  <c r="AB170" i="8"/>
  <c r="AG170" i="8"/>
  <c r="Y171" i="8" s="1"/>
  <c r="AE170" i="8"/>
  <c r="AB172" i="7"/>
  <c r="AE172" i="7"/>
  <c r="AG172" i="7"/>
  <c r="Y173" i="7" s="1"/>
  <c r="AU171" i="7"/>
  <c r="CH169" i="9"/>
  <c r="CC170" i="9"/>
  <c r="AU169" i="9"/>
  <c r="BU169" i="9"/>
  <c r="P172" i="7"/>
  <c r="BP170" i="9"/>
  <c r="BP172" i="7"/>
  <c r="BD170" i="8"/>
  <c r="BA170" i="8"/>
  <c r="BF170" i="8"/>
  <c r="U171" i="7"/>
  <c r="O170" i="8"/>
  <c r="T170" i="8"/>
  <c r="L171" i="8" s="1"/>
  <c r="R170" i="8"/>
  <c r="AH169" i="9"/>
  <c r="U170" i="9"/>
  <c r="AP170" i="8"/>
  <c r="BU171" i="7"/>
  <c r="AU169" i="8"/>
  <c r="CH171" i="7"/>
  <c r="P171" i="9"/>
  <c r="CC172" i="7"/>
  <c r="AC170" i="9"/>
  <c r="BC172" i="7"/>
  <c r="BQ170" i="8"/>
  <c r="BN170" i="8"/>
  <c r="BS170" i="8"/>
  <c r="AQ170" i="8" l="1"/>
  <c r="AN170" i="8"/>
  <c r="AS170" i="8"/>
  <c r="BQ170" i="9"/>
  <c r="BN170" i="9"/>
  <c r="BS170" i="9"/>
  <c r="AQ170" i="9"/>
  <c r="AN170" i="9"/>
  <c r="AS170" i="9"/>
  <c r="AD170" i="9"/>
  <c r="AA170" i="9"/>
  <c r="AF170" i="9"/>
  <c r="Q172" i="7"/>
  <c r="N172" i="7"/>
  <c r="S172" i="7"/>
  <c r="AH172" i="7"/>
  <c r="BD170" i="9"/>
  <c r="BA170" i="9"/>
  <c r="BF170" i="9"/>
  <c r="AC173" i="7"/>
  <c r="AH170" i="8"/>
  <c r="AC171" i="8"/>
  <c r="BD172" i="7"/>
  <c r="BA172" i="7"/>
  <c r="BF172" i="7"/>
  <c r="CD172" i="7"/>
  <c r="CA172" i="7"/>
  <c r="CF172" i="7"/>
  <c r="Q171" i="9"/>
  <c r="N171" i="9"/>
  <c r="S171" i="9"/>
  <c r="U170" i="8"/>
  <c r="BB170" i="8"/>
  <c r="BG170" i="8"/>
  <c r="AY171" i="8" s="1"/>
  <c r="BE170" i="8"/>
  <c r="CB170" i="8"/>
  <c r="CE170" i="8"/>
  <c r="CG170" i="8"/>
  <c r="BY171" i="8" s="1"/>
  <c r="BO170" i="8"/>
  <c r="BT170" i="8"/>
  <c r="BL171" i="8" s="1"/>
  <c r="BR170" i="8"/>
  <c r="P171" i="8"/>
  <c r="CD170" i="9"/>
  <c r="CA170" i="9"/>
  <c r="CF170" i="9"/>
  <c r="AQ172" i="7"/>
  <c r="AN172" i="7"/>
  <c r="AS172" i="7"/>
  <c r="BQ172" i="7"/>
  <c r="BN172" i="7"/>
  <c r="BS172" i="7"/>
  <c r="CB172" i="7" l="1"/>
  <c r="CG172" i="7"/>
  <c r="BY173" i="7" s="1"/>
  <c r="CE172" i="7"/>
  <c r="AB170" i="9"/>
  <c r="AE170" i="9"/>
  <c r="AG170" i="9"/>
  <c r="Y171" i="9" s="1"/>
  <c r="AO170" i="9"/>
  <c r="AR170" i="9"/>
  <c r="AT170" i="9"/>
  <c r="AL171" i="9" s="1"/>
  <c r="BH170" i="8"/>
  <c r="BC171" i="8"/>
  <c r="CH170" i="8"/>
  <c r="BB170" i="9"/>
  <c r="BE170" i="9"/>
  <c r="BG170" i="9"/>
  <c r="AY171" i="9" s="1"/>
  <c r="CB170" i="9"/>
  <c r="CE170" i="9"/>
  <c r="CG170" i="9"/>
  <c r="BY171" i="9" s="1"/>
  <c r="BO170" i="9"/>
  <c r="BR170" i="9"/>
  <c r="BT170" i="9"/>
  <c r="BL171" i="9" s="1"/>
  <c r="BB172" i="7"/>
  <c r="BG172" i="7"/>
  <c r="AY173" i="7" s="1"/>
  <c r="BE172" i="7"/>
  <c r="Q171" i="8"/>
  <c r="N171" i="8"/>
  <c r="S171" i="8"/>
  <c r="AD171" i="8"/>
  <c r="AA171" i="8"/>
  <c r="AF171" i="8"/>
  <c r="BU170" i="8"/>
  <c r="BO172" i="7"/>
  <c r="BT172" i="7"/>
  <c r="BL173" i="7" s="1"/>
  <c r="BR172" i="7"/>
  <c r="O172" i="7"/>
  <c r="T172" i="7"/>
  <c r="L173" i="7" s="1"/>
  <c r="R172" i="7"/>
  <c r="AO172" i="7"/>
  <c r="AT172" i="7"/>
  <c r="AL173" i="7" s="1"/>
  <c r="AR172" i="7"/>
  <c r="BP171" i="8"/>
  <c r="O171" i="9"/>
  <c r="R171" i="9"/>
  <c r="T171" i="9"/>
  <c r="L172" i="9" s="1"/>
  <c r="AD173" i="7"/>
  <c r="AA173" i="7"/>
  <c r="AF173" i="7"/>
  <c r="AO170" i="8"/>
  <c r="AR170" i="8"/>
  <c r="AT170" i="8"/>
  <c r="AL171" i="8" s="1"/>
  <c r="CC171" i="8"/>
  <c r="AU172" i="7" l="1"/>
  <c r="BH170" i="9"/>
  <c r="AP173" i="7"/>
  <c r="AP171" i="9"/>
  <c r="AP171" i="8"/>
  <c r="AU170" i="8"/>
  <c r="AU170" i="9"/>
  <c r="AB173" i="7"/>
  <c r="AG173" i="7"/>
  <c r="Y174" i="7" s="1"/>
  <c r="AE173" i="7"/>
  <c r="U172" i="7"/>
  <c r="AB171" i="8"/>
  <c r="AE171" i="8"/>
  <c r="AG171" i="8"/>
  <c r="Y172" i="8" s="1"/>
  <c r="AC171" i="9"/>
  <c r="BP171" i="9"/>
  <c r="AH170" i="9"/>
  <c r="BU172" i="7"/>
  <c r="O171" i="8"/>
  <c r="T171" i="8"/>
  <c r="L172" i="8" s="1"/>
  <c r="R171" i="8"/>
  <c r="BU170" i="9"/>
  <c r="U171" i="9"/>
  <c r="BP173" i="7"/>
  <c r="P173" i="7"/>
  <c r="P172" i="9"/>
  <c r="CD171" i="8"/>
  <c r="CA171" i="8"/>
  <c r="CF171" i="8"/>
  <c r="BH172" i="7"/>
  <c r="CC171" i="9"/>
  <c r="CH172" i="7"/>
  <c r="BQ171" i="8"/>
  <c r="BN171" i="8"/>
  <c r="BS171" i="8"/>
  <c r="BC173" i="7"/>
  <c r="CH170" i="9"/>
  <c r="BD171" i="8"/>
  <c r="BA171" i="8"/>
  <c r="BF171" i="8"/>
  <c r="CC173" i="7"/>
  <c r="BC171" i="9"/>
  <c r="AH173" i="7" l="1"/>
  <c r="AQ171" i="9"/>
  <c r="AN171" i="9"/>
  <c r="AS171" i="9"/>
  <c r="CD171" i="9"/>
  <c r="CA171" i="9"/>
  <c r="CF171" i="9"/>
  <c r="BQ173" i="7"/>
  <c r="BN173" i="7"/>
  <c r="BS173" i="7"/>
  <c r="AC174" i="7"/>
  <c r="BD173" i="7"/>
  <c r="BA173" i="7"/>
  <c r="BF173" i="7"/>
  <c r="BB171" i="8"/>
  <c r="BE171" i="8"/>
  <c r="BG171" i="8"/>
  <c r="AY172" i="8" s="1"/>
  <c r="AQ171" i="8"/>
  <c r="AN171" i="8"/>
  <c r="AS171" i="8"/>
  <c r="CB171" i="8"/>
  <c r="CG171" i="8"/>
  <c r="BY172" i="8" s="1"/>
  <c r="CE171" i="8"/>
  <c r="BQ171" i="9"/>
  <c r="BN171" i="9"/>
  <c r="BS171" i="9"/>
  <c r="AQ173" i="7"/>
  <c r="AN173" i="7"/>
  <c r="AS173" i="7"/>
  <c r="P172" i="8"/>
  <c r="Q172" i="9"/>
  <c r="N172" i="9"/>
  <c r="S172" i="9"/>
  <c r="AD171" i="9"/>
  <c r="AA171" i="9"/>
  <c r="AF171" i="9"/>
  <c r="U171" i="8"/>
  <c r="BO171" i="8"/>
  <c r="BT171" i="8"/>
  <c r="BL172" i="8" s="1"/>
  <c r="BR171" i="8"/>
  <c r="BD171" i="9"/>
  <c r="BA171" i="9"/>
  <c r="BF171" i="9"/>
  <c r="Q173" i="7"/>
  <c r="N173" i="7"/>
  <c r="S173" i="7"/>
  <c r="AC172" i="8"/>
  <c r="CD173" i="7"/>
  <c r="CA173" i="7"/>
  <c r="CF173" i="7"/>
  <c r="AH171" i="8"/>
  <c r="BO173" i="7" l="1"/>
  <c r="BR173" i="7"/>
  <c r="BT173" i="7"/>
  <c r="BL174" i="7" s="1"/>
  <c r="BC172" i="8"/>
  <c r="CB171" i="9"/>
  <c r="CE171" i="9"/>
  <c r="CG171" i="9"/>
  <c r="BY172" i="9" s="1"/>
  <c r="BH171" i="8"/>
  <c r="O173" i="7"/>
  <c r="T173" i="7"/>
  <c r="L174" i="7" s="1"/>
  <c r="R173" i="7"/>
  <c r="CB173" i="7"/>
  <c r="CE173" i="7"/>
  <c r="CG173" i="7"/>
  <c r="BY174" i="7" s="1"/>
  <c r="AO171" i="8"/>
  <c r="AT171" i="8"/>
  <c r="AL172" i="8" s="1"/>
  <c r="AR171" i="8"/>
  <c r="BU171" i="8"/>
  <c r="BB173" i="7"/>
  <c r="BE173" i="7"/>
  <c r="BG173" i="7"/>
  <c r="AY174" i="7" s="1"/>
  <c r="BB171" i="9"/>
  <c r="BE171" i="9"/>
  <c r="BG171" i="9"/>
  <c r="AY172" i="9" s="1"/>
  <c r="BP172" i="8"/>
  <c r="CH171" i="8"/>
  <c r="AB171" i="9"/>
  <c r="AG171" i="9"/>
  <c r="Y172" i="9" s="1"/>
  <c r="AE171" i="9"/>
  <c r="AO173" i="7"/>
  <c r="AR173" i="7"/>
  <c r="AT173" i="7"/>
  <c r="AL174" i="7" s="1"/>
  <c r="O172" i="9"/>
  <c r="T172" i="9"/>
  <c r="L173" i="9" s="1"/>
  <c r="R172" i="9"/>
  <c r="BO171" i="9"/>
  <c r="BR171" i="9"/>
  <c r="BT171" i="9"/>
  <c r="BL172" i="9" s="1"/>
  <c r="AO171" i="9"/>
  <c r="AR171" i="9"/>
  <c r="AT171" i="9"/>
  <c r="AL172" i="9" s="1"/>
  <c r="AD172" i="8"/>
  <c r="AA172" i="8"/>
  <c r="AF172" i="8"/>
  <c r="Q172" i="8"/>
  <c r="N172" i="8"/>
  <c r="S172" i="8"/>
  <c r="CC172" i="8"/>
  <c r="AD174" i="7"/>
  <c r="AA174" i="7"/>
  <c r="AF174" i="7"/>
  <c r="U172" i="9" l="1"/>
  <c r="CC172" i="9"/>
  <c r="P173" i="9"/>
  <c r="P174" i="7"/>
  <c r="CH171" i="9"/>
  <c r="U173" i="7"/>
  <c r="O172" i="8"/>
  <c r="T172" i="8"/>
  <c r="L173" i="8" s="1"/>
  <c r="R172" i="8"/>
  <c r="AU171" i="8"/>
  <c r="AB172" i="8"/>
  <c r="AG172" i="8"/>
  <c r="Y173" i="8" s="1"/>
  <c r="AE172" i="8"/>
  <c r="BQ172" i="8"/>
  <c r="BN172" i="8"/>
  <c r="BS172" i="8"/>
  <c r="AP172" i="8"/>
  <c r="BD172" i="8"/>
  <c r="BA172" i="8"/>
  <c r="BF172" i="8"/>
  <c r="AP174" i="7"/>
  <c r="BC172" i="9"/>
  <c r="BP174" i="7"/>
  <c r="BU173" i="7"/>
  <c r="AH171" i="9"/>
  <c r="BC174" i="7"/>
  <c r="CH173" i="7"/>
  <c r="AU171" i="9"/>
  <c r="CC174" i="7"/>
  <c r="BP172" i="9"/>
  <c r="AC172" i="9"/>
  <c r="BH173" i="7"/>
  <c r="AP172" i="9"/>
  <c r="AU173" i="7"/>
  <c r="BH171" i="9"/>
  <c r="AB174" i="7"/>
  <c r="AE174" i="7"/>
  <c r="AG174" i="7"/>
  <c r="Y175" i="7" s="1"/>
  <c r="CD172" i="8"/>
  <c r="CA172" i="8"/>
  <c r="CF172" i="8"/>
  <c r="BU171" i="9"/>
  <c r="BO172" i="8" l="1"/>
  <c r="BT172" i="8"/>
  <c r="BL173" i="8" s="1"/>
  <c r="BR172" i="8"/>
  <c r="AH172" i="8"/>
  <c r="CB172" i="8"/>
  <c r="CG172" i="8"/>
  <c r="BY173" i="8" s="1"/>
  <c r="CE172" i="8"/>
  <c r="Q174" i="7"/>
  <c r="N174" i="7"/>
  <c r="S174" i="7"/>
  <c r="BD172" i="9"/>
  <c r="BA172" i="9"/>
  <c r="BF172" i="9"/>
  <c r="AC175" i="7"/>
  <c r="BD174" i="7"/>
  <c r="BA174" i="7"/>
  <c r="BF174" i="7"/>
  <c r="AC173" i="8"/>
  <c r="AH174" i="7"/>
  <c r="AQ174" i="7"/>
  <c r="AN174" i="7"/>
  <c r="AS174" i="7"/>
  <c r="AD172" i="9"/>
  <c r="AA172" i="9"/>
  <c r="AF172" i="9"/>
  <c r="Q173" i="9"/>
  <c r="N173" i="9"/>
  <c r="S173" i="9"/>
  <c r="BQ174" i="7"/>
  <c r="BN174" i="7"/>
  <c r="BS174" i="7"/>
  <c r="BQ172" i="9"/>
  <c r="BN172" i="9"/>
  <c r="BS172" i="9"/>
  <c r="BB172" i="8"/>
  <c r="BE172" i="8"/>
  <c r="BG172" i="8"/>
  <c r="AY173" i="8" s="1"/>
  <c r="U172" i="8"/>
  <c r="CD172" i="9"/>
  <c r="CA172" i="9"/>
  <c r="CF172" i="9"/>
  <c r="CD174" i="7"/>
  <c r="CA174" i="7"/>
  <c r="CF174" i="7"/>
  <c r="AQ172" i="8"/>
  <c r="AN172" i="8"/>
  <c r="AS172" i="8"/>
  <c r="P173" i="8"/>
  <c r="AQ172" i="9"/>
  <c r="AN172" i="9"/>
  <c r="AS172" i="9"/>
  <c r="Q173" i="8" l="1"/>
  <c r="N173" i="8"/>
  <c r="S173" i="8"/>
  <c r="O174" i="7"/>
  <c r="T174" i="7"/>
  <c r="L175" i="7" s="1"/>
  <c r="R174" i="7"/>
  <c r="AO172" i="8"/>
  <c r="AT172" i="8"/>
  <c r="AL173" i="8" s="1"/>
  <c r="AR172" i="8"/>
  <c r="BH172" i="8"/>
  <c r="O173" i="9"/>
  <c r="R173" i="9"/>
  <c r="T173" i="9"/>
  <c r="L174" i="9" s="1"/>
  <c r="CH172" i="8"/>
  <c r="CC173" i="8"/>
  <c r="BC173" i="8"/>
  <c r="BB174" i="7"/>
  <c r="BG174" i="7"/>
  <c r="AY175" i="7" s="1"/>
  <c r="BE174" i="7"/>
  <c r="B22" i="9"/>
  <c r="CB174" i="7"/>
  <c r="CG174" i="7"/>
  <c r="BY175" i="7" s="1"/>
  <c r="CE174" i="7"/>
  <c r="AB172" i="9"/>
  <c r="AE172" i="9"/>
  <c r="AG172" i="9"/>
  <c r="Y173" i="9" s="1"/>
  <c r="AD175" i="7"/>
  <c r="AA175" i="7"/>
  <c r="AF175" i="7"/>
  <c r="AD173" i="8"/>
  <c r="AA173" i="8"/>
  <c r="AF173" i="8"/>
  <c r="BO172" i="9"/>
  <c r="BR172" i="9"/>
  <c r="BT172" i="9"/>
  <c r="BL173" i="9" s="1"/>
  <c r="AO172" i="9"/>
  <c r="AR172" i="9"/>
  <c r="AT172" i="9"/>
  <c r="AL173" i="9" s="1"/>
  <c r="BO174" i="7"/>
  <c r="BR174" i="7"/>
  <c r="BT174" i="7"/>
  <c r="BL175" i="7" s="1"/>
  <c r="BU172" i="8"/>
  <c r="CB172" i="9"/>
  <c r="CG172" i="9"/>
  <c r="BY173" i="9" s="1"/>
  <c r="CE172" i="9"/>
  <c r="AO174" i="7"/>
  <c r="AR174" i="7"/>
  <c r="AT174" i="7"/>
  <c r="AL175" i="7" s="1"/>
  <c r="BB172" i="9"/>
  <c r="BE172" i="9"/>
  <c r="BG172" i="9"/>
  <c r="AY173" i="9" s="1"/>
  <c r="BP173" i="8"/>
  <c r="BP175" i="7" l="1"/>
  <c r="BD173" i="8"/>
  <c r="BA173" i="8"/>
  <c r="BF173" i="8"/>
  <c r="AP173" i="8"/>
  <c r="AB173" i="8"/>
  <c r="AE173" i="8"/>
  <c r="AG173" i="8"/>
  <c r="Y174" i="8" s="1"/>
  <c r="P175" i="7"/>
  <c r="BU174" i="7"/>
  <c r="CD173" i="8"/>
  <c r="CA173" i="8"/>
  <c r="CF173" i="8"/>
  <c r="U174" i="7"/>
  <c r="CH172" i="9"/>
  <c r="CC173" i="9"/>
  <c r="AU174" i="7"/>
  <c r="P174" i="9"/>
  <c r="AU172" i="9"/>
  <c r="C24" i="7"/>
  <c r="BH174" i="7"/>
  <c r="U173" i="9"/>
  <c r="AB175" i="7"/>
  <c r="AG175" i="7"/>
  <c r="Y176" i="7" s="1"/>
  <c r="AE175" i="7"/>
  <c r="BC175" i="7"/>
  <c r="B22" i="8"/>
  <c r="AP175" i="7"/>
  <c r="C22" i="8"/>
  <c r="BC173" i="9"/>
  <c r="BH172" i="9"/>
  <c r="BP173" i="9"/>
  <c r="AC173" i="9"/>
  <c r="O173" i="8"/>
  <c r="T173" i="8"/>
  <c r="L174" i="8" s="1"/>
  <c r="R173" i="8"/>
  <c r="CH174" i="7"/>
  <c r="CC175" i="7"/>
  <c r="AP173" i="9"/>
  <c r="BQ173" i="8"/>
  <c r="BN173" i="8"/>
  <c r="BS173" i="8"/>
  <c r="BU172" i="9"/>
  <c r="AH172" i="9"/>
  <c r="AU172" i="8"/>
  <c r="BO173" i="8" l="1"/>
  <c r="BR173" i="8"/>
  <c r="BT173" i="8"/>
  <c r="BL174" i="8" s="1"/>
  <c r="BD175" i="7"/>
  <c r="BA175" i="7"/>
  <c r="BF175" i="7"/>
  <c r="AQ173" i="9"/>
  <c r="AN173" i="9"/>
  <c r="AS173" i="9"/>
  <c r="BQ173" i="9"/>
  <c r="BN173" i="9"/>
  <c r="BS173" i="9"/>
  <c r="CD173" i="9"/>
  <c r="CA173" i="9"/>
  <c r="CF173" i="9"/>
  <c r="AC174" i="8"/>
  <c r="CD175" i="7"/>
  <c r="CA175" i="7"/>
  <c r="CF175" i="7"/>
  <c r="Q175" i="7"/>
  <c r="N175" i="7"/>
  <c r="S175" i="7"/>
  <c r="AH175" i="7"/>
  <c r="AH173" i="8"/>
  <c r="AC176" i="7"/>
  <c r="BD173" i="9"/>
  <c r="BA173" i="9"/>
  <c r="BF173" i="9"/>
  <c r="AQ173" i="8"/>
  <c r="AN173" i="8"/>
  <c r="AS173" i="8"/>
  <c r="Q174" i="9"/>
  <c r="N174" i="9"/>
  <c r="S174" i="9"/>
  <c r="E22" i="8"/>
  <c r="CB173" i="8"/>
  <c r="CE173" i="8"/>
  <c r="CG173" i="8"/>
  <c r="BY174" i="8" s="1"/>
  <c r="BB173" i="8"/>
  <c r="BG173" i="8"/>
  <c r="AY174" i="8" s="1"/>
  <c r="BE173" i="8"/>
  <c r="U173" i="8"/>
  <c r="AQ175" i="7"/>
  <c r="AN175" i="7"/>
  <c r="AS175" i="7"/>
  <c r="P174" i="8"/>
  <c r="G22" i="8"/>
  <c r="F22" i="8"/>
  <c r="AD173" i="9"/>
  <c r="AA173" i="9"/>
  <c r="AF173" i="9"/>
  <c r="BQ175" i="7"/>
  <c r="BN175" i="7"/>
  <c r="BS175" i="7"/>
  <c r="BO173" i="9" l="1"/>
  <c r="BR173" i="9"/>
  <c r="BT173" i="9"/>
  <c r="BL174" i="9" s="1"/>
  <c r="BH173" i="8"/>
  <c r="AO173" i="8"/>
  <c r="AT173" i="8"/>
  <c r="AL174" i="8" s="1"/>
  <c r="AR173" i="8"/>
  <c r="O175" i="7"/>
  <c r="R175" i="7"/>
  <c r="T175" i="7"/>
  <c r="L176" i="7" s="1"/>
  <c r="D22" i="9"/>
  <c r="D22" i="8"/>
  <c r="G24" i="7"/>
  <c r="AO173" i="9"/>
  <c r="AT173" i="9"/>
  <c r="AL174" i="9" s="1"/>
  <c r="AR173" i="9"/>
  <c r="BB173" i="9"/>
  <c r="BE173" i="9"/>
  <c r="BG173" i="9"/>
  <c r="AY174" i="9" s="1"/>
  <c r="CB175" i="7"/>
  <c r="CE175" i="7"/>
  <c r="CG175" i="7"/>
  <c r="BY176" i="7" s="1"/>
  <c r="CC174" i="8"/>
  <c r="D24" i="7"/>
  <c r="CH173" i="8"/>
  <c r="E24" i="7"/>
  <c r="B24" i="7"/>
  <c r="BB175" i="7"/>
  <c r="BE175" i="7"/>
  <c r="BG175" i="7"/>
  <c r="AY176" i="7" s="1"/>
  <c r="Q174" i="8"/>
  <c r="N174" i="8"/>
  <c r="S174" i="8"/>
  <c r="C22" i="9"/>
  <c r="F24" i="7"/>
  <c r="BC174" i="8"/>
  <c r="AO175" i="7"/>
  <c r="AT175" i="7"/>
  <c r="AL176" i="7" s="1"/>
  <c r="AR175" i="7"/>
  <c r="AD176" i="7"/>
  <c r="AA176" i="7"/>
  <c r="AF176" i="7"/>
  <c r="AD174" i="8"/>
  <c r="AA174" i="8"/>
  <c r="AF174" i="8"/>
  <c r="BP174" i="8"/>
  <c r="G22" i="9"/>
  <c r="CB173" i="9"/>
  <c r="CE173" i="9"/>
  <c r="CG173" i="9"/>
  <c r="BY174" i="9" s="1"/>
  <c r="BU173" i="8"/>
  <c r="F22" i="9"/>
  <c r="BO175" i="7"/>
  <c r="BR175" i="7"/>
  <c r="BT175" i="7"/>
  <c r="BL176" i="7" s="1"/>
  <c r="E22" i="9"/>
  <c r="AB173" i="9"/>
  <c r="AE173" i="9"/>
  <c r="AG173" i="9"/>
  <c r="Y174" i="9" s="1"/>
  <c r="O174" i="9"/>
  <c r="T174" i="9"/>
  <c r="L175" i="9" s="1"/>
  <c r="R174" i="9"/>
  <c r="AC174" i="9" l="1"/>
  <c r="BQ174" i="8"/>
  <c r="BN174" i="8"/>
  <c r="BS174" i="8"/>
  <c r="AH173" i="9"/>
  <c r="BC174" i="9"/>
  <c r="P176" i="7"/>
  <c r="BH173" i="9"/>
  <c r="U175" i="7"/>
  <c r="AU173" i="9"/>
  <c r="AU173" i="8"/>
  <c r="CC174" i="9"/>
  <c r="AB174" i="8"/>
  <c r="AE174" i="8"/>
  <c r="AG174" i="8"/>
  <c r="Y175" i="8" s="1"/>
  <c r="O174" i="8"/>
  <c r="R174" i="8"/>
  <c r="T174" i="8"/>
  <c r="L175" i="8" s="1"/>
  <c r="AP174" i="9"/>
  <c r="AP174" i="8"/>
  <c r="AB176" i="7"/>
  <c r="AE176" i="7"/>
  <c r="AG176" i="7"/>
  <c r="Y177" i="7" s="1"/>
  <c r="BP176" i="7"/>
  <c r="AU175" i="7"/>
  <c r="BC176" i="7"/>
  <c r="BU175" i="7"/>
  <c r="AP176" i="7"/>
  <c r="BH175" i="7"/>
  <c r="CH173" i="9"/>
  <c r="U174" i="9"/>
  <c r="P175" i="9"/>
  <c r="CD174" i="8"/>
  <c r="CA174" i="8"/>
  <c r="CF174" i="8"/>
  <c r="BP174" i="9"/>
  <c r="CC176" i="7"/>
  <c r="BU173" i="9"/>
  <c r="BD174" i="8"/>
  <c r="BA174" i="8"/>
  <c r="BF174" i="8"/>
  <c r="CH175" i="7"/>
  <c r="Q176" i="7" l="1"/>
  <c r="N176" i="7"/>
  <c r="S176" i="7"/>
  <c r="AH176" i="7"/>
  <c r="AQ174" i="8"/>
  <c r="AN174" i="8"/>
  <c r="AS174" i="8"/>
  <c r="CD174" i="9"/>
  <c r="CA174" i="9"/>
  <c r="CF174" i="9"/>
  <c r="BD174" i="9"/>
  <c r="BA174" i="9"/>
  <c r="BF174" i="9"/>
  <c r="CD176" i="7"/>
  <c r="CA176" i="7"/>
  <c r="CF176" i="7"/>
  <c r="BD176" i="7"/>
  <c r="BA176" i="7"/>
  <c r="BF176" i="7"/>
  <c r="AQ174" i="9"/>
  <c r="AN174" i="9"/>
  <c r="AS174" i="9"/>
  <c r="P175" i="8"/>
  <c r="BQ174" i="9"/>
  <c r="BN174" i="9"/>
  <c r="BS174" i="9"/>
  <c r="U174" i="8"/>
  <c r="BO174" i="8"/>
  <c r="BT174" i="8"/>
  <c r="BL175" i="8" s="1"/>
  <c r="BR174" i="8"/>
  <c r="CB174" i="8"/>
  <c r="CG174" i="8"/>
  <c r="BY175" i="8" s="1"/>
  <c r="CE174" i="8"/>
  <c r="Q175" i="9"/>
  <c r="N175" i="9"/>
  <c r="S175" i="9"/>
  <c r="AQ176" i="7"/>
  <c r="AN176" i="7"/>
  <c r="AS176" i="7"/>
  <c r="BQ176" i="7"/>
  <c r="BN176" i="7"/>
  <c r="BS176" i="7"/>
  <c r="AC175" i="8"/>
  <c r="AD174" i="9"/>
  <c r="AA174" i="9"/>
  <c r="AF174" i="9"/>
  <c r="BB174" i="8"/>
  <c r="BG174" i="8"/>
  <c r="AY175" i="8" s="1"/>
  <c r="BE174" i="8"/>
  <c r="AC177" i="7"/>
  <c r="AH174" i="8"/>
  <c r="BH174" i="8" l="1"/>
  <c r="CB174" i="9"/>
  <c r="CE174" i="9"/>
  <c r="CG174" i="9"/>
  <c r="BY175" i="9" s="1"/>
  <c r="BC175" i="8"/>
  <c r="AB174" i="9"/>
  <c r="AG174" i="9"/>
  <c r="Y175" i="9" s="1"/>
  <c r="AE174" i="9"/>
  <c r="AO174" i="8"/>
  <c r="AR174" i="8"/>
  <c r="AT174" i="8"/>
  <c r="AL175" i="8" s="1"/>
  <c r="BB176" i="7"/>
  <c r="BE176" i="7"/>
  <c r="BG176" i="7"/>
  <c r="AY177" i="7" s="1"/>
  <c r="O175" i="9"/>
  <c r="T175" i="9"/>
  <c r="L176" i="9" s="1"/>
  <c r="R175" i="9"/>
  <c r="BO174" i="9"/>
  <c r="BT174" i="9"/>
  <c r="BL175" i="9" s="1"/>
  <c r="BR174" i="9"/>
  <c r="AO176" i="7"/>
  <c r="AT176" i="7"/>
  <c r="AL177" i="7" s="1"/>
  <c r="AR176" i="7"/>
  <c r="AD175" i="8"/>
  <c r="AA175" i="8"/>
  <c r="AF175" i="8"/>
  <c r="AD177" i="7"/>
  <c r="AA177" i="7"/>
  <c r="AF177" i="7"/>
  <c r="Q175" i="8"/>
  <c r="N175" i="8"/>
  <c r="S175" i="8"/>
  <c r="CB176" i="7"/>
  <c r="CE176" i="7"/>
  <c r="CG176" i="7"/>
  <c r="BY177" i="7" s="1"/>
  <c r="CC175" i="8"/>
  <c r="CH174" i="8"/>
  <c r="BO176" i="7"/>
  <c r="BT176" i="7"/>
  <c r="BL177" i="7" s="1"/>
  <c r="BR176" i="7"/>
  <c r="BU174" i="8"/>
  <c r="AO174" i="9"/>
  <c r="AR174" i="9"/>
  <c r="AT174" i="9"/>
  <c r="AL175" i="9" s="1"/>
  <c r="BB174" i="9"/>
  <c r="BE174" i="9"/>
  <c r="BG174" i="9"/>
  <c r="AY175" i="9" s="1"/>
  <c r="O176" i="7"/>
  <c r="R176" i="7"/>
  <c r="T176" i="7"/>
  <c r="L177" i="7" s="1"/>
  <c r="BP175" i="8"/>
  <c r="AU174" i="8" l="1"/>
  <c r="BP177" i="7"/>
  <c r="CH176" i="7"/>
  <c r="BH174" i="9"/>
  <c r="AP175" i="8"/>
  <c r="O175" i="8"/>
  <c r="T175" i="8"/>
  <c r="L176" i="8" s="1"/>
  <c r="R175" i="8"/>
  <c r="BC175" i="9"/>
  <c r="AU176" i="7"/>
  <c r="BD175" i="8"/>
  <c r="BA175" i="8"/>
  <c r="BF175" i="8"/>
  <c r="AP177" i="7"/>
  <c r="BU174" i="9"/>
  <c r="BP175" i="9"/>
  <c r="CC175" i="9"/>
  <c r="AU174" i="9"/>
  <c r="AB177" i="7"/>
  <c r="AG177" i="7"/>
  <c r="Y178" i="7" s="1"/>
  <c r="AE177" i="7"/>
  <c r="CH174" i="9"/>
  <c r="U175" i="9"/>
  <c r="AP175" i="9"/>
  <c r="P176" i="9"/>
  <c r="AH174" i="9"/>
  <c r="BQ175" i="8"/>
  <c r="BN175" i="8"/>
  <c r="BS175" i="8"/>
  <c r="AB175" i="8"/>
  <c r="AG175" i="8"/>
  <c r="Y176" i="8" s="1"/>
  <c r="AE175" i="8"/>
  <c r="AC175" i="9"/>
  <c r="P177" i="7"/>
  <c r="BC177" i="7"/>
  <c r="U176" i="7"/>
  <c r="CD175" i="8"/>
  <c r="CA175" i="8"/>
  <c r="CF175" i="8"/>
  <c r="BU176" i="7"/>
  <c r="CC177" i="7"/>
  <c r="BH176" i="7"/>
  <c r="AH175" i="8" l="1"/>
  <c r="BB175" i="8"/>
  <c r="BE175" i="8"/>
  <c r="BG175" i="8"/>
  <c r="AY176" i="8" s="1"/>
  <c r="CB175" i="8"/>
  <c r="CG175" i="8"/>
  <c r="BY176" i="8" s="1"/>
  <c r="CE175" i="8"/>
  <c r="AQ175" i="9"/>
  <c r="AN175" i="9"/>
  <c r="AS175" i="9"/>
  <c r="BQ177" i="7"/>
  <c r="BN177" i="7"/>
  <c r="BS177" i="7"/>
  <c r="CD175" i="9"/>
  <c r="CA175" i="9"/>
  <c r="CF175" i="9"/>
  <c r="BD177" i="7"/>
  <c r="BA177" i="7"/>
  <c r="BF177" i="7"/>
  <c r="BQ175" i="9"/>
  <c r="BN175" i="9"/>
  <c r="BS175" i="9"/>
  <c r="BD175" i="9"/>
  <c r="BA175" i="9"/>
  <c r="BF175" i="9"/>
  <c r="AQ177" i="7"/>
  <c r="AN177" i="7"/>
  <c r="AS177" i="7"/>
  <c r="AC176" i="8"/>
  <c r="U175" i="8"/>
  <c r="Q176" i="9"/>
  <c r="N176" i="9"/>
  <c r="S176" i="9"/>
  <c r="BO175" i="8"/>
  <c r="BT175" i="8"/>
  <c r="BL176" i="8" s="1"/>
  <c r="BR175" i="8"/>
  <c r="P176" i="8"/>
  <c r="CD177" i="7"/>
  <c r="CA177" i="7"/>
  <c r="CF177" i="7"/>
  <c r="AH177" i="7"/>
  <c r="Q177" i="7"/>
  <c r="N177" i="7"/>
  <c r="S177" i="7"/>
  <c r="AD175" i="9"/>
  <c r="AA175" i="9"/>
  <c r="AF175" i="9"/>
  <c r="AC178" i="7"/>
  <c r="AQ175" i="8"/>
  <c r="AN175" i="8"/>
  <c r="AS175" i="8"/>
  <c r="AD176" i="8" l="1"/>
  <c r="AA176" i="8"/>
  <c r="AF176" i="8"/>
  <c r="AO175" i="9"/>
  <c r="AT175" i="9"/>
  <c r="AL176" i="9" s="1"/>
  <c r="AR175" i="9"/>
  <c r="CH175" i="8"/>
  <c r="CB175" i="9"/>
  <c r="CE175" i="9"/>
  <c r="CG175" i="9"/>
  <c r="BY176" i="9" s="1"/>
  <c r="CC176" i="8"/>
  <c r="BB177" i="7"/>
  <c r="BG177" i="7"/>
  <c r="AY178" i="7" s="1"/>
  <c r="BE177" i="7"/>
  <c r="BP176" i="8"/>
  <c r="AO177" i="7"/>
  <c r="AT177" i="7"/>
  <c r="AL178" i="7" s="1"/>
  <c r="AR177" i="7"/>
  <c r="BC176" i="8"/>
  <c r="BH175" i="8"/>
  <c r="Q176" i="8"/>
  <c r="N176" i="8"/>
  <c r="S176" i="8"/>
  <c r="AO175" i="8"/>
  <c r="AR175" i="8"/>
  <c r="AT175" i="8"/>
  <c r="AL176" i="8" s="1"/>
  <c r="BB175" i="9"/>
  <c r="BG175" i="9"/>
  <c r="AY176" i="9" s="1"/>
  <c r="BE175" i="9"/>
  <c r="AD178" i="7"/>
  <c r="AA178" i="7"/>
  <c r="AF178" i="7"/>
  <c r="O176" i="9"/>
  <c r="R176" i="9"/>
  <c r="T176" i="9"/>
  <c r="L177" i="9" s="1"/>
  <c r="O177" i="7"/>
  <c r="T177" i="7"/>
  <c r="L178" i="7" s="1"/>
  <c r="R177" i="7"/>
  <c r="BO175" i="9"/>
  <c r="BR175" i="9"/>
  <c r="BT175" i="9"/>
  <c r="BL176" i="9" s="1"/>
  <c r="BO177" i="7"/>
  <c r="BR177" i="7"/>
  <c r="BT177" i="7"/>
  <c r="BL178" i="7" s="1"/>
  <c r="BU175" i="8"/>
  <c r="CB177" i="7"/>
  <c r="CG177" i="7"/>
  <c r="BY178" i="7" s="1"/>
  <c r="CE177" i="7"/>
  <c r="AB175" i="9"/>
  <c r="AE175" i="9"/>
  <c r="AG175" i="9"/>
  <c r="Y176" i="9" s="1"/>
  <c r="BU177" i="7" l="1"/>
  <c r="U176" i="9"/>
  <c r="CH177" i="7"/>
  <c r="CC178" i="7"/>
  <c r="BP176" i="9"/>
  <c r="O176" i="8"/>
  <c r="R176" i="8"/>
  <c r="T176" i="8"/>
  <c r="L177" i="8" s="1"/>
  <c r="AP178" i="7"/>
  <c r="BU175" i="9"/>
  <c r="AB178" i="7"/>
  <c r="AG178" i="7"/>
  <c r="Y179" i="7" s="1"/>
  <c r="AE178" i="7"/>
  <c r="CH175" i="9"/>
  <c r="BQ176" i="8"/>
  <c r="BN176" i="8"/>
  <c r="BS176" i="8"/>
  <c r="BH177" i="7"/>
  <c r="AU175" i="9"/>
  <c r="AP176" i="9"/>
  <c r="BC178" i="7"/>
  <c r="P178" i="7"/>
  <c r="BC176" i="9"/>
  <c r="BP178" i="7"/>
  <c r="P177" i="9"/>
  <c r="U177" i="7"/>
  <c r="BH175" i="9"/>
  <c r="BD176" i="8"/>
  <c r="BA176" i="8"/>
  <c r="BF176" i="8"/>
  <c r="AC176" i="9"/>
  <c r="AH175" i="9"/>
  <c r="AP176" i="8"/>
  <c r="CD176" i="8"/>
  <c r="CA176" i="8"/>
  <c r="CF176" i="8"/>
  <c r="AB176" i="8"/>
  <c r="AE176" i="8"/>
  <c r="AG176" i="8"/>
  <c r="Y177" i="8" s="1"/>
  <c r="AU175" i="8"/>
  <c r="AU177" i="7"/>
  <c r="CC176" i="9"/>
  <c r="BD178" i="7" l="1"/>
  <c r="BA178" i="7"/>
  <c r="BF178" i="7"/>
  <c r="BQ176" i="9"/>
  <c r="BN176" i="9"/>
  <c r="BS176" i="9"/>
  <c r="CD176" i="9"/>
  <c r="CA176" i="9"/>
  <c r="CF176" i="9"/>
  <c r="AC177" i="8"/>
  <c r="AH178" i="7"/>
  <c r="AQ176" i="9"/>
  <c r="AN176" i="9"/>
  <c r="AS176" i="9"/>
  <c r="AC179" i="7"/>
  <c r="CD178" i="7"/>
  <c r="CA178" i="7"/>
  <c r="CF178" i="7"/>
  <c r="AH176" i="8"/>
  <c r="Q177" i="9"/>
  <c r="N177" i="9"/>
  <c r="S177" i="9"/>
  <c r="AD176" i="9"/>
  <c r="AA176" i="9"/>
  <c r="AF176" i="9"/>
  <c r="BQ178" i="7"/>
  <c r="BN178" i="7"/>
  <c r="BS178" i="7"/>
  <c r="AQ178" i="7"/>
  <c r="AN178" i="7"/>
  <c r="AS178" i="7"/>
  <c r="P177" i="8"/>
  <c r="BD176" i="9"/>
  <c r="BA176" i="9"/>
  <c r="BF176" i="9"/>
  <c r="BO176" i="8"/>
  <c r="BR176" i="8"/>
  <c r="BT176" i="8"/>
  <c r="BL177" i="8" s="1"/>
  <c r="U176" i="8"/>
  <c r="CB176" i="8"/>
  <c r="CG176" i="8"/>
  <c r="BY177" i="8" s="1"/>
  <c r="CE176" i="8"/>
  <c r="BB176" i="8"/>
  <c r="BG176" i="8"/>
  <c r="AY177" i="8" s="1"/>
  <c r="BE176" i="8"/>
  <c r="AQ176" i="8"/>
  <c r="AN176" i="8"/>
  <c r="AS176" i="8"/>
  <c r="Q178" i="7"/>
  <c r="N178" i="7"/>
  <c r="S178" i="7"/>
  <c r="BO178" i="7" l="1"/>
  <c r="BR178" i="7"/>
  <c r="BT178" i="7"/>
  <c r="BL179" i="7" s="1"/>
  <c r="CB178" i="7"/>
  <c r="CE178" i="7"/>
  <c r="CG178" i="7"/>
  <c r="BY179" i="7" s="1"/>
  <c r="CB176" i="9"/>
  <c r="CG176" i="9"/>
  <c r="BY177" i="9" s="1"/>
  <c r="CE176" i="9"/>
  <c r="AD179" i="7"/>
  <c r="AA179" i="7"/>
  <c r="AF179" i="7"/>
  <c r="BC177" i="8"/>
  <c r="AB176" i="9"/>
  <c r="AG176" i="9"/>
  <c r="Y177" i="9" s="1"/>
  <c r="AE176" i="9"/>
  <c r="BO176" i="9"/>
  <c r="BR176" i="9"/>
  <c r="BT176" i="9"/>
  <c r="BL177" i="9" s="1"/>
  <c r="AO176" i="9"/>
  <c r="AR176" i="9"/>
  <c r="AT176" i="9"/>
  <c r="AL177" i="9" s="1"/>
  <c r="BB176" i="9"/>
  <c r="BG176" i="9"/>
  <c r="AY177" i="9" s="1"/>
  <c r="BE176" i="9"/>
  <c r="CH176" i="8"/>
  <c r="O178" i="7"/>
  <c r="R178" i="7"/>
  <c r="T178" i="7"/>
  <c r="L179" i="7" s="1"/>
  <c r="BB178" i="7"/>
  <c r="BE178" i="7"/>
  <c r="BG178" i="7"/>
  <c r="AY179" i="7" s="1"/>
  <c r="CC177" i="8"/>
  <c r="BP177" i="8"/>
  <c r="AO176" i="8"/>
  <c r="AT176" i="8"/>
  <c r="AL177" i="8" s="1"/>
  <c r="AR176" i="8"/>
  <c r="BU176" i="8"/>
  <c r="Q177" i="8"/>
  <c r="N177" i="8"/>
  <c r="S177" i="8"/>
  <c r="O177" i="9"/>
  <c r="R177" i="9"/>
  <c r="T177" i="9"/>
  <c r="L178" i="9" s="1"/>
  <c r="AD177" i="8"/>
  <c r="AA177" i="8"/>
  <c r="AF177" i="8"/>
  <c r="AO178" i="7"/>
  <c r="AR178" i="7"/>
  <c r="AT178" i="7"/>
  <c r="AL179" i="7" s="1"/>
  <c r="BH176" i="8"/>
  <c r="BH176" i="9" l="1"/>
  <c r="CD177" i="8"/>
  <c r="CA177" i="8"/>
  <c r="CF177" i="8"/>
  <c r="BC177" i="9"/>
  <c r="BP177" i="9"/>
  <c r="CH176" i="9"/>
  <c r="BC179" i="7"/>
  <c r="BU176" i="9"/>
  <c r="CC177" i="9"/>
  <c r="BH178" i="7"/>
  <c r="AU176" i="8"/>
  <c r="AH176" i="9"/>
  <c r="CC179" i="7"/>
  <c r="AB179" i="7"/>
  <c r="AE179" i="7"/>
  <c r="AG179" i="7"/>
  <c r="Y180" i="7" s="1"/>
  <c r="AB177" i="8"/>
  <c r="AG177" i="8"/>
  <c r="Y178" i="8" s="1"/>
  <c r="AE177" i="8"/>
  <c r="AP177" i="9"/>
  <c r="AP177" i="8"/>
  <c r="AU176" i="9"/>
  <c r="AC177" i="9"/>
  <c r="CH178" i="7"/>
  <c r="P179" i="7"/>
  <c r="BP179" i="7"/>
  <c r="AU178" i="7"/>
  <c r="O177" i="8"/>
  <c r="R177" i="8"/>
  <c r="T177" i="8"/>
  <c r="L178" i="8" s="1"/>
  <c r="P178" i="9"/>
  <c r="BQ177" i="8"/>
  <c r="BN177" i="8"/>
  <c r="BS177" i="8"/>
  <c r="BD177" i="8"/>
  <c r="BA177" i="8"/>
  <c r="BF177" i="8"/>
  <c r="BU178" i="7"/>
  <c r="U178" i="7"/>
  <c r="U177" i="9"/>
  <c r="AP179" i="7"/>
  <c r="AD177" i="9" l="1"/>
  <c r="AA177" i="9"/>
  <c r="AF177" i="9"/>
  <c r="AQ179" i="7"/>
  <c r="AN179" i="7"/>
  <c r="AS179" i="7"/>
  <c r="BQ179" i="7"/>
  <c r="BN179" i="7"/>
  <c r="BS179" i="7"/>
  <c r="BB177" i="8"/>
  <c r="BE177" i="8"/>
  <c r="BG177" i="8"/>
  <c r="AY178" i="8" s="1"/>
  <c r="AQ177" i="9"/>
  <c r="AN177" i="9"/>
  <c r="AS177" i="9"/>
  <c r="BQ177" i="9"/>
  <c r="BN177" i="9"/>
  <c r="BS177" i="9"/>
  <c r="Q179" i="7"/>
  <c r="N179" i="7"/>
  <c r="S179" i="7"/>
  <c r="AH177" i="8"/>
  <c r="AC178" i="8"/>
  <c r="BD177" i="9"/>
  <c r="BA177" i="9"/>
  <c r="BF177" i="9"/>
  <c r="CD177" i="9"/>
  <c r="CA177" i="9"/>
  <c r="CF177" i="9"/>
  <c r="BO177" i="8"/>
  <c r="BT177" i="8"/>
  <c r="BL178" i="8" s="1"/>
  <c r="BR177" i="8"/>
  <c r="Q178" i="9"/>
  <c r="N178" i="9"/>
  <c r="S178" i="9"/>
  <c r="AC180" i="7"/>
  <c r="CB177" i="8"/>
  <c r="CE177" i="8"/>
  <c r="CG177" i="8"/>
  <c r="BY178" i="8" s="1"/>
  <c r="AH179" i="7"/>
  <c r="P178" i="8"/>
  <c r="CD179" i="7"/>
  <c r="CA179" i="7"/>
  <c r="CF179" i="7"/>
  <c r="BD179" i="7"/>
  <c r="BA179" i="7"/>
  <c r="BF179" i="7"/>
  <c r="U177" i="8"/>
  <c r="AQ177" i="8"/>
  <c r="AN177" i="8"/>
  <c r="AS177" i="8"/>
  <c r="O179" i="7" l="1"/>
  <c r="R179" i="7"/>
  <c r="T179" i="7"/>
  <c r="L180" i="7" s="1"/>
  <c r="BO179" i="7"/>
  <c r="BR179" i="7"/>
  <c r="BT179" i="7"/>
  <c r="BL180" i="7" s="1"/>
  <c r="BP178" i="8"/>
  <c r="BH177" i="8"/>
  <c r="CH177" i="8"/>
  <c r="CB177" i="9"/>
  <c r="CE177" i="9"/>
  <c r="CG177" i="9"/>
  <c r="BY178" i="9" s="1"/>
  <c r="BO177" i="9"/>
  <c r="BR177" i="9"/>
  <c r="BT177" i="9"/>
  <c r="BL178" i="9" s="1"/>
  <c r="AO179" i="7"/>
  <c r="AR179" i="7"/>
  <c r="AT179" i="7"/>
  <c r="AL180" i="7" s="1"/>
  <c r="CC178" i="8"/>
  <c r="CB179" i="7"/>
  <c r="CG179" i="7"/>
  <c r="BY180" i="7" s="1"/>
  <c r="CE179" i="7"/>
  <c r="O178" i="9"/>
  <c r="R178" i="9"/>
  <c r="T178" i="9"/>
  <c r="L179" i="9" s="1"/>
  <c r="AD178" i="8"/>
  <c r="AA178" i="8"/>
  <c r="AF178" i="8"/>
  <c r="AO177" i="9"/>
  <c r="AT177" i="9"/>
  <c r="AL178" i="9" s="1"/>
  <c r="AR177" i="9"/>
  <c r="AO177" i="8"/>
  <c r="AR177" i="8"/>
  <c r="AT177" i="8"/>
  <c r="AL178" i="8" s="1"/>
  <c r="AB177" i="9"/>
  <c r="AE177" i="9"/>
  <c r="AG177" i="9"/>
  <c r="Y178" i="9" s="1"/>
  <c r="BB179" i="7"/>
  <c r="BG179" i="7"/>
  <c r="AY180" i="7" s="1"/>
  <c r="BE179" i="7"/>
  <c r="AD180" i="7"/>
  <c r="AA180" i="7"/>
  <c r="AF180" i="7"/>
  <c r="BB177" i="9"/>
  <c r="BE177" i="9"/>
  <c r="BG177" i="9"/>
  <c r="AY178" i="9" s="1"/>
  <c r="Q178" i="8"/>
  <c r="N178" i="8"/>
  <c r="S178" i="8"/>
  <c r="BU177" i="8"/>
  <c r="BC178" i="8"/>
  <c r="O178" i="8" l="1"/>
  <c r="R178" i="8"/>
  <c r="T178" i="8"/>
  <c r="L179" i="8" s="1"/>
  <c r="AB180" i="7"/>
  <c r="AG180" i="7"/>
  <c r="Y181" i="7" s="1"/>
  <c r="AE180" i="7"/>
  <c r="BP178" i="9"/>
  <c r="BQ178" i="8"/>
  <c r="BN178" i="8"/>
  <c r="BS178" i="8"/>
  <c r="BU177" i="9"/>
  <c r="BH179" i="7"/>
  <c r="CH179" i="7"/>
  <c r="CC178" i="9"/>
  <c r="BP180" i="7"/>
  <c r="AP178" i="9"/>
  <c r="CH177" i="9"/>
  <c r="BU179" i="7"/>
  <c r="AU177" i="9"/>
  <c r="CC180" i="7"/>
  <c r="AC178" i="9"/>
  <c r="CD178" i="8"/>
  <c r="CA178" i="8"/>
  <c r="CF178" i="8"/>
  <c r="BH177" i="9"/>
  <c r="AP178" i="8"/>
  <c r="P179" i="9"/>
  <c r="AP180" i="7"/>
  <c r="P180" i="7"/>
  <c r="BC180" i="7"/>
  <c r="BC178" i="9"/>
  <c r="AU177" i="8"/>
  <c r="U178" i="9"/>
  <c r="AU179" i="7"/>
  <c r="U179" i="7"/>
  <c r="AH177" i="9"/>
  <c r="AB178" i="8"/>
  <c r="AE178" i="8"/>
  <c r="AG178" i="8"/>
  <c r="Y179" i="8" s="1"/>
  <c r="BD178" i="8"/>
  <c r="BA178" i="8"/>
  <c r="BF178" i="8"/>
  <c r="BQ180" i="7" l="1"/>
  <c r="BN180" i="7"/>
  <c r="BS180" i="7"/>
  <c r="AQ178" i="8"/>
  <c r="AN178" i="8"/>
  <c r="AS178" i="8"/>
  <c r="AC179" i="8"/>
  <c r="AH178" i="8"/>
  <c r="BD178" i="9"/>
  <c r="BA178" i="9"/>
  <c r="BF178" i="9"/>
  <c r="CD178" i="9"/>
  <c r="CA178" i="9"/>
  <c r="CF178" i="9"/>
  <c r="BO178" i="8"/>
  <c r="BT178" i="8"/>
  <c r="BL179" i="8" s="1"/>
  <c r="BR178" i="8"/>
  <c r="CD180" i="7"/>
  <c r="CA180" i="7"/>
  <c r="CF180" i="7"/>
  <c r="BD180" i="7"/>
  <c r="BA180" i="7"/>
  <c r="BF180" i="7"/>
  <c r="BQ178" i="9"/>
  <c r="BN178" i="9"/>
  <c r="BS178" i="9"/>
  <c r="Q180" i="7"/>
  <c r="N180" i="7"/>
  <c r="S180" i="7"/>
  <c r="CB178" i="8"/>
  <c r="CG178" i="8"/>
  <c r="BY179" i="8" s="1"/>
  <c r="CE178" i="8"/>
  <c r="AH180" i="7"/>
  <c r="AC181" i="7"/>
  <c r="AQ178" i="9"/>
  <c r="AN178" i="9"/>
  <c r="AS178" i="9"/>
  <c r="AQ180" i="7"/>
  <c r="AN180" i="7"/>
  <c r="AS180" i="7"/>
  <c r="AD178" i="9"/>
  <c r="AA178" i="9"/>
  <c r="AF178" i="9"/>
  <c r="P179" i="8"/>
  <c r="U178" i="8"/>
  <c r="BB178" i="8"/>
  <c r="BG178" i="8"/>
  <c r="AY179" i="8" s="1"/>
  <c r="BE178" i="8"/>
  <c r="Q179" i="9"/>
  <c r="N179" i="9"/>
  <c r="S179" i="9"/>
  <c r="AO180" i="7" l="1"/>
  <c r="AR180" i="7"/>
  <c r="AT180" i="7"/>
  <c r="AL181" i="7" s="1"/>
  <c r="CB180" i="7"/>
  <c r="CE180" i="7"/>
  <c r="CG180" i="7"/>
  <c r="BY181" i="7" s="1"/>
  <c r="CC179" i="8"/>
  <c r="AD179" i="8"/>
  <c r="AA179" i="8"/>
  <c r="AF179" i="8"/>
  <c r="CH178" i="8"/>
  <c r="BU178" i="8"/>
  <c r="BP179" i="8"/>
  <c r="Q179" i="8"/>
  <c r="N179" i="8"/>
  <c r="S179" i="8"/>
  <c r="AO178" i="9"/>
  <c r="AT178" i="9"/>
  <c r="AL179" i="9" s="1"/>
  <c r="AR178" i="9"/>
  <c r="AO178" i="8"/>
  <c r="AR178" i="8"/>
  <c r="AT178" i="8"/>
  <c r="AL179" i="8" s="1"/>
  <c r="O180" i="7"/>
  <c r="T180" i="7"/>
  <c r="L181" i="7" s="1"/>
  <c r="R180" i="7"/>
  <c r="BO178" i="9"/>
  <c r="BR178" i="9"/>
  <c r="BT178" i="9"/>
  <c r="BL179" i="9" s="1"/>
  <c r="AD181" i="7"/>
  <c r="AA181" i="7"/>
  <c r="AF181" i="7"/>
  <c r="CB178" i="9"/>
  <c r="CE178" i="9"/>
  <c r="CG178" i="9"/>
  <c r="BY179" i="9" s="1"/>
  <c r="O179" i="9"/>
  <c r="T179" i="9"/>
  <c r="L180" i="9" s="1"/>
  <c r="R179" i="9"/>
  <c r="BC179" i="8"/>
  <c r="BO180" i="7"/>
  <c r="BR180" i="7"/>
  <c r="BT180" i="7"/>
  <c r="BL181" i="7" s="1"/>
  <c r="BH178" i="8"/>
  <c r="AB178" i="9"/>
  <c r="AG178" i="9"/>
  <c r="Y179" i="9" s="1"/>
  <c r="AE178" i="9"/>
  <c r="BB180" i="7"/>
  <c r="BE180" i="7"/>
  <c r="BG180" i="7"/>
  <c r="AY181" i="7" s="1"/>
  <c r="BB178" i="9"/>
  <c r="BG178" i="9"/>
  <c r="AY179" i="9" s="1"/>
  <c r="BE178" i="9"/>
  <c r="AH178" i="9" l="1"/>
  <c r="CD179" i="8"/>
  <c r="CA179" i="8"/>
  <c r="CF179" i="8"/>
  <c r="AP179" i="9"/>
  <c r="CC181" i="7"/>
  <c r="BD179" i="8"/>
  <c r="BA179" i="8"/>
  <c r="BF179" i="8"/>
  <c r="BP179" i="9"/>
  <c r="CH180" i="7"/>
  <c r="BU178" i="9"/>
  <c r="AP181" i="7"/>
  <c r="AC179" i="9"/>
  <c r="AB181" i="7"/>
  <c r="AE181" i="7"/>
  <c r="AG181" i="7"/>
  <c r="Y182" i="7" s="1"/>
  <c r="U179" i="9"/>
  <c r="BH178" i="9"/>
  <c r="P180" i="9"/>
  <c r="BC179" i="9"/>
  <c r="BP181" i="7"/>
  <c r="AU180" i="7"/>
  <c r="AU178" i="9"/>
  <c r="O179" i="8"/>
  <c r="R179" i="8"/>
  <c r="T179" i="8"/>
  <c r="L180" i="8" s="1"/>
  <c r="U180" i="7"/>
  <c r="AB179" i="8"/>
  <c r="AG179" i="8"/>
  <c r="Y180" i="8" s="1"/>
  <c r="AE179" i="8"/>
  <c r="P181" i="7"/>
  <c r="BU180" i="7"/>
  <c r="BC181" i="7"/>
  <c r="CC179" i="9"/>
  <c r="AU178" i="8"/>
  <c r="BH180" i="7"/>
  <c r="CH178" i="9"/>
  <c r="AP179" i="8"/>
  <c r="BQ179" i="8"/>
  <c r="BN179" i="8"/>
  <c r="BS179" i="8"/>
  <c r="AQ179" i="8" l="1"/>
  <c r="AN179" i="8"/>
  <c r="AS179" i="8"/>
  <c r="AQ181" i="7"/>
  <c r="AN181" i="7"/>
  <c r="AS181" i="7"/>
  <c r="CD181" i="7"/>
  <c r="CA181" i="7"/>
  <c r="CF181" i="7"/>
  <c r="Q181" i="7"/>
  <c r="N181" i="7"/>
  <c r="S181" i="7"/>
  <c r="AQ179" i="9"/>
  <c r="AN179" i="9"/>
  <c r="AS179" i="9"/>
  <c r="AH179" i="8"/>
  <c r="CB179" i="8"/>
  <c r="CE179" i="8"/>
  <c r="CG179" i="8"/>
  <c r="BY180" i="8" s="1"/>
  <c r="AC180" i="8"/>
  <c r="BQ181" i="7"/>
  <c r="BN181" i="7"/>
  <c r="BS181" i="7"/>
  <c r="AC182" i="7"/>
  <c r="AH181" i="7"/>
  <c r="BQ179" i="9"/>
  <c r="BN179" i="9"/>
  <c r="BS179" i="9"/>
  <c r="BD179" i="9"/>
  <c r="BA179" i="9"/>
  <c r="BF179" i="9"/>
  <c r="Q180" i="9"/>
  <c r="N180" i="9"/>
  <c r="S180" i="9"/>
  <c r="CD179" i="9"/>
  <c r="CA179" i="9"/>
  <c r="CF179" i="9"/>
  <c r="P180" i="8"/>
  <c r="AD179" i="9"/>
  <c r="AA179" i="9"/>
  <c r="AF179" i="9"/>
  <c r="BB179" i="8"/>
  <c r="BE179" i="8"/>
  <c r="BG179" i="8"/>
  <c r="AY180" i="8" s="1"/>
  <c r="BO179" i="8"/>
  <c r="BT179" i="8"/>
  <c r="BL180" i="8" s="1"/>
  <c r="BR179" i="8"/>
  <c r="BD181" i="7"/>
  <c r="BA181" i="7"/>
  <c r="BF181" i="7"/>
  <c r="U179" i="8"/>
  <c r="CH179" i="8" l="1"/>
  <c r="O181" i="7"/>
  <c r="R181" i="7"/>
  <c r="T181" i="7"/>
  <c r="L182" i="7" s="1"/>
  <c r="AD182" i="7"/>
  <c r="AA182" i="7"/>
  <c r="AF182" i="7"/>
  <c r="CB181" i="7"/>
  <c r="CE181" i="7"/>
  <c r="CG181" i="7"/>
  <c r="BY182" i="7" s="1"/>
  <c r="CB179" i="9"/>
  <c r="CG179" i="9"/>
  <c r="BY180" i="9" s="1"/>
  <c r="CE179" i="9"/>
  <c r="AO181" i="7"/>
  <c r="AT181" i="7"/>
  <c r="AL182" i="7" s="1"/>
  <c r="AR181" i="7"/>
  <c r="BH179" i="8"/>
  <c r="O180" i="9"/>
  <c r="T180" i="9"/>
  <c r="L181" i="9" s="1"/>
  <c r="R180" i="9"/>
  <c r="BO181" i="7"/>
  <c r="BT181" i="7"/>
  <c r="BL182" i="7" s="1"/>
  <c r="BR181" i="7"/>
  <c r="BO179" i="9"/>
  <c r="BT179" i="9"/>
  <c r="BL180" i="9" s="1"/>
  <c r="BR179" i="9"/>
  <c r="BC180" i="8"/>
  <c r="BB179" i="9"/>
  <c r="BE179" i="9"/>
  <c r="BG179" i="9"/>
  <c r="AY180" i="9" s="1"/>
  <c r="AD180" i="8"/>
  <c r="AA180" i="8"/>
  <c r="AF180" i="8"/>
  <c r="AO179" i="9"/>
  <c r="AT179" i="9"/>
  <c r="AL180" i="9" s="1"/>
  <c r="AR179" i="9"/>
  <c r="AO179" i="8"/>
  <c r="AT179" i="8"/>
  <c r="AL180" i="8" s="1"/>
  <c r="AR179" i="8"/>
  <c r="BB181" i="7"/>
  <c r="BE181" i="7"/>
  <c r="BG181" i="7"/>
  <c r="AY182" i="7" s="1"/>
  <c r="AB179" i="9"/>
  <c r="AG179" i="9"/>
  <c r="Y180" i="9" s="1"/>
  <c r="AE179" i="9"/>
  <c r="BU179" i="8"/>
  <c r="Q180" i="8"/>
  <c r="N180" i="8"/>
  <c r="S180" i="8"/>
  <c r="BP180" i="8"/>
  <c r="CC180" i="8"/>
  <c r="BH179" i="9" l="1"/>
  <c r="U180" i="9"/>
  <c r="CH179" i="9"/>
  <c r="AP180" i="8"/>
  <c r="CC180" i="9"/>
  <c r="BD180" i="8"/>
  <c r="BA180" i="8"/>
  <c r="BF180" i="8"/>
  <c r="AU179" i="9"/>
  <c r="BU179" i="9"/>
  <c r="P182" i="7"/>
  <c r="O180" i="8"/>
  <c r="T180" i="8"/>
  <c r="L181" i="8" s="1"/>
  <c r="R180" i="8"/>
  <c r="P181" i="9"/>
  <c r="AC180" i="9"/>
  <c r="AU181" i="7"/>
  <c r="CC182" i="7"/>
  <c r="U181" i="7"/>
  <c r="AP182" i="7"/>
  <c r="CH181" i="7"/>
  <c r="BH181" i="7"/>
  <c r="AB180" i="8"/>
  <c r="AG180" i="8"/>
  <c r="Y181" i="8" s="1"/>
  <c r="AE180" i="8"/>
  <c r="BU181" i="7"/>
  <c r="BC182" i="7"/>
  <c r="BP182" i="7"/>
  <c r="AH179" i="9"/>
  <c r="AP180" i="9"/>
  <c r="BP180" i="9"/>
  <c r="CD180" i="8"/>
  <c r="CA180" i="8"/>
  <c r="CF180" i="8"/>
  <c r="BQ180" i="8"/>
  <c r="BN180" i="8"/>
  <c r="BS180" i="8"/>
  <c r="AU179" i="8"/>
  <c r="BC180" i="9"/>
  <c r="AB182" i="7"/>
  <c r="AG182" i="7"/>
  <c r="Y183" i="7" s="1"/>
  <c r="AE182" i="7"/>
  <c r="Q182" i="7" l="1"/>
  <c r="N182" i="7"/>
  <c r="S182" i="7"/>
  <c r="BD180" i="9"/>
  <c r="BA180" i="9"/>
  <c r="BF180" i="9"/>
  <c r="BQ180" i="9"/>
  <c r="BN180" i="9"/>
  <c r="BS180" i="9"/>
  <c r="AH180" i="8"/>
  <c r="AC181" i="8"/>
  <c r="CD182" i="7"/>
  <c r="CA182" i="7"/>
  <c r="CF182" i="7"/>
  <c r="BO180" i="8"/>
  <c r="BT180" i="8"/>
  <c r="BL181" i="8" s="1"/>
  <c r="BR180" i="8"/>
  <c r="Q181" i="9"/>
  <c r="N181" i="9"/>
  <c r="S181" i="9"/>
  <c r="AQ182" i="7"/>
  <c r="AN182" i="7"/>
  <c r="AS182" i="7"/>
  <c r="AQ180" i="9"/>
  <c r="AN180" i="9"/>
  <c r="AS180" i="9"/>
  <c r="AD180" i="9"/>
  <c r="AA180" i="9"/>
  <c r="AF180" i="9"/>
  <c r="BQ182" i="7"/>
  <c r="BN182" i="7"/>
  <c r="BS182" i="7"/>
  <c r="CD180" i="9"/>
  <c r="CA180" i="9"/>
  <c r="CF180" i="9"/>
  <c r="BB180" i="8"/>
  <c r="BE180" i="8"/>
  <c r="BG180" i="8"/>
  <c r="AY181" i="8" s="1"/>
  <c r="AH182" i="7"/>
  <c r="AC183" i="7"/>
  <c r="U180" i="8"/>
  <c r="P181" i="8"/>
  <c r="CB180" i="8"/>
  <c r="CE180" i="8"/>
  <c r="CG180" i="8"/>
  <c r="BY181" i="8" s="1"/>
  <c r="BD182" i="7"/>
  <c r="BA182" i="7"/>
  <c r="BF182" i="7"/>
  <c r="AQ180" i="8"/>
  <c r="AN180" i="8"/>
  <c r="AS180" i="8"/>
  <c r="CH180" i="8" l="1"/>
  <c r="AO180" i="9"/>
  <c r="AT180" i="9"/>
  <c r="AL181" i="9" s="1"/>
  <c r="AR180" i="9"/>
  <c r="BO180" i="9"/>
  <c r="BT180" i="9"/>
  <c r="BL181" i="9" s="1"/>
  <c r="BR180" i="9"/>
  <c r="BC181" i="8"/>
  <c r="BH180" i="8"/>
  <c r="AO182" i="7"/>
  <c r="AT182" i="7"/>
  <c r="AL183" i="7" s="1"/>
  <c r="AR182" i="7"/>
  <c r="Q181" i="8"/>
  <c r="N181" i="8"/>
  <c r="S181" i="8"/>
  <c r="CB180" i="9"/>
  <c r="CG180" i="9"/>
  <c r="BY181" i="9" s="1"/>
  <c r="CE180" i="9"/>
  <c r="CB182" i="7"/>
  <c r="CE182" i="7"/>
  <c r="CG182" i="7"/>
  <c r="BY183" i="7" s="1"/>
  <c r="O181" i="9"/>
  <c r="R181" i="9"/>
  <c r="T181" i="9"/>
  <c r="L182" i="9" s="1"/>
  <c r="BB180" i="9"/>
  <c r="BE180" i="9"/>
  <c r="BG180" i="9"/>
  <c r="AY181" i="9" s="1"/>
  <c r="AD181" i="8"/>
  <c r="AA181" i="8"/>
  <c r="AF181" i="8"/>
  <c r="AD183" i="7"/>
  <c r="AA183" i="7"/>
  <c r="AF183" i="7"/>
  <c r="BU180" i="8"/>
  <c r="AB180" i="9"/>
  <c r="AE180" i="9"/>
  <c r="AG180" i="9"/>
  <c r="Y181" i="9" s="1"/>
  <c r="BP181" i="8"/>
  <c r="O182" i="7"/>
  <c r="R182" i="7"/>
  <c r="T182" i="7"/>
  <c r="L183" i="7" s="1"/>
  <c r="AO180" i="8"/>
  <c r="AR180" i="8"/>
  <c r="AT180" i="8"/>
  <c r="AL181" i="8" s="1"/>
  <c r="BO182" i="7"/>
  <c r="BT182" i="7"/>
  <c r="BL183" i="7" s="1"/>
  <c r="BR182" i="7"/>
  <c r="BB182" i="7"/>
  <c r="BG182" i="7"/>
  <c r="AY183" i="7" s="1"/>
  <c r="BE182" i="7"/>
  <c r="CC181" i="8"/>
  <c r="BP181" i="9" l="1"/>
  <c r="AC181" i="9"/>
  <c r="AU182" i="7"/>
  <c r="AB181" i="8"/>
  <c r="AE181" i="8"/>
  <c r="AG181" i="8"/>
  <c r="Y182" i="8" s="1"/>
  <c r="AP181" i="8"/>
  <c r="BH180" i="9"/>
  <c r="CH180" i="9"/>
  <c r="BC181" i="9"/>
  <c r="AU180" i="9"/>
  <c r="AP183" i="7"/>
  <c r="AP181" i="9"/>
  <c r="U181" i="9"/>
  <c r="BU182" i="7"/>
  <c r="BQ181" i="8"/>
  <c r="BN181" i="8"/>
  <c r="BS181" i="8"/>
  <c r="BP183" i="7"/>
  <c r="BH182" i="7"/>
  <c r="O181" i="8"/>
  <c r="T181" i="8"/>
  <c r="L182" i="8" s="1"/>
  <c r="R181" i="8"/>
  <c r="BD181" i="8"/>
  <c r="BA181" i="8"/>
  <c r="BF181" i="8"/>
  <c r="P182" i="9"/>
  <c r="CD181" i="8"/>
  <c r="CA181" i="8"/>
  <c r="CF181" i="8"/>
  <c r="P183" i="7"/>
  <c r="BC183" i="7"/>
  <c r="U182" i="7"/>
  <c r="AB183" i="7"/>
  <c r="AG183" i="7"/>
  <c r="Y184" i="7" s="1"/>
  <c r="AE183" i="7"/>
  <c r="CC183" i="7"/>
  <c r="BU180" i="9"/>
  <c r="AH180" i="9"/>
  <c r="AU180" i="8"/>
  <c r="CC181" i="9"/>
  <c r="CH182" i="7"/>
  <c r="AQ181" i="8" l="1"/>
  <c r="AN181" i="8"/>
  <c r="AS181" i="8"/>
  <c r="CB181" i="8"/>
  <c r="CE181" i="8"/>
  <c r="CG181" i="8"/>
  <c r="BY182" i="8" s="1"/>
  <c r="AQ183" i="7"/>
  <c r="AN183" i="7"/>
  <c r="AS183" i="7"/>
  <c r="BQ183" i="7"/>
  <c r="BN183" i="7"/>
  <c r="BS183" i="7"/>
  <c r="AH183" i="7"/>
  <c r="BO181" i="8"/>
  <c r="BR181" i="8"/>
  <c r="BT181" i="8"/>
  <c r="BL182" i="8" s="1"/>
  <c r="AC182" i="8"/>
  <c r="Q182" i="9"/>
  <c r="N182" i="9"/>
  <c r="S182" i="9"/>
  <c r="AH181" i="8"/>
  <c r="CD183" i="7"/>
  <c r="CA183" i="7"/>
  <c r="CF183" i="7"/>
  <c r="AC184" i="7"/>
  <c r="CD181" i="9"/>
  <c r="CA181" i="9"/>
  <c r="CF181" i="9"/>
  <c r="BB181" i="8"/>
  <c r="BG181" i="8"/>
  <c r="AY182" i="8" s="1"/>
  <c r="BE181" i="8"/>
  <c r="BD181" i="9"/>
  <c r="BA181" i="9"/>
  <c r="BF181" i="9"/>
  <c r="U181" i="8"/>
  <c r="P182" i="8"/>
  <c r="AD181" i="9"/>
  <c r="AA181" i="9"/>
  <c r="AF181" i="9"/>
  <c r="BD183" i="7"/>
  <c r="BA183" i="7"/>
  <c r="BF183" i="7"/>
  <c r="Q183" i="7"/>
  <c r="N183" i="7"/>
  <c r="S183" i="7"/>
  <c r="AQ181" i="9"/>
  <c r="AN181" i="9"/>
  <c r="AS181" i="9"/>
  <c r="BQ181" i="9"/>
  <c r="BN181" i="9"/>
  <c r="BS181" i="9"/>
  <c r="BO183" i="7" l="1"/>
  <c r="BR183" i="7"/>
  <c r="BT183" i="7"/>
  <c r="BL184" i="7" s="1"/>
  <c r="AO183" i="7"/>
  <c r="AR183" i="7"/>
  <c r="AT183" i="7"/>
  <c r="AL184" i="7" s="1"/>
  <c r="O183" i="7"/>
  <c r="T183" i="7"/>
  <c r="L184" i="7" s="1"/>
  <c r="R183" i="7"/>
  <c r="AD184" i="7"/>
  <c r="AA184" i="7"/>
  <c r="AF184" i="7"/>
  <c r="CB181" i="9"/>
  <c r="CE181" i="9"/>
  <c r="CG181" i="9"/>
  <c r="BY182" i="9" s="1"/>
  <c r="CC182" i="8"/>
  <c r="CB183" i="7"/>
  <c r="CE183" i="7"/>
  <c r="CG183" i="7"/>
  <c r="BY184" i="7" s="1"/>
  <c r="BO181" i="9"/>
  <c r="BT181" i="9"/>
  <c r="BL182" i="9" s="1"/>
  <c r="BR181" i="9"/>
  <c r="BU181" i="8"/>
  <c r="CH181" i="8"/>
  <c r="BB183" i="7"/>
  <c r="BG183" i="7"/>
  <c r="AY184" i="7" s="1"/>
  <c r="BE183" i="7"/>
  <c r="BH181" i="8"/>
  <c r="Q182" i="8"/>
  <c r="N182" i="8"/>
  <c r="S182" i="8"/>
  <c r="BC182" i="8"/>
  <c r="BB181" i="9"/>
  <c r="BE181" i="9"/>
  <c r="BG181" i="9"/>
  <c r="AY182" i="9" s="1"/>
  <c r="BP182" i="8"/>
  <c r="AO181" i="9"/>
  <c r="AT181" i="9"/>
  <c r="AL182" i="9" s="1"/>
  <c r="AR181" i="9"/>
  <c r="AO181" i="8"/>
  <c r="AT181" i="8"/>
  <c r="AL182" i="8" s="1"/>
  <c r="AR181" i="8"/>
  <c r="AD182" i="8"/>
  <c r="AA182" i="8"/>
  <c r="AF182" i="8"/>
  <c r="AB181" i="9"/>
  <c r="AE181" i="9"/>
  <c r="AG181" i="9"/>
  <c r="Y182" i="9" s="1"/>
  <c r="O182" i="9"/>
  <c r="R182" i="9"/>
  <c r="T182" i="9"/>
  <c r="L183" i="9" s="1"/>
  <c r="CH183" i="7" l="1"/>
  <c r="BC182" i="9"/>
  <c r="AH181" i="9"/>
  <c r="AU181" i="9"/>
  <c r="BD182" i="8"/>
  <c r="BA182" i="8"/>
  <c r="BF182" i="8"/>
  <c r="CD182" i="8"/>
  <c r="CA182" i="8"/>
  <c r="CF182" i="8"/>
  <c r="U183" i="7"/>
  <c r="AP182" i="9"/>
  <c r="BU181" i="9"/>
  <c r="CC182" i="9"/>
  <c r="P184" i="7"/>
  <c r="O182" i="8"/>
  <c r="R182" i="8"/>
  <c r="T182" i="8"/>
  <c r="L183" i="8" s="1"/>
  <c r="BP182" i="9"/>
  <c r="CH181" i="9"/>
  <c r="CC184" i="7"/>
  <c r="AP184" i="7"/>
  <c r="AU183" i="7"/>
  <c r="AP182" i="8"/>
  <c r="BQ182" i="8"/>
  <c r="BN182" i="8"/>
  <c r="BS182" i="8"/>
  <c r="P183" i="9"/>
  <c r="BC184" i="7"/>
  <c r="BP184" i="7"/>
  <c r="AB184" i="7"/>
  <c r="AE184" i="7"/>
  <c r="AG184" i="7"/>
  <c r="Y185" i="7" s="1"/>
  <c r="BU183" i="7"/>
  <c r="AB182" i="8"/>
  <c r="AE182" i="8"/>
  <c r="AG182" i="8"/>
  <c r="Y183" i="8" s="1"/>
  <c r="BH183" i="7"/>
  <c r="AU181" i="8"/>
  <c r="BH181" i="9"/>
  <c r="U182" i="9"/>
  <c r="AC182" i="9"/>
  <c r="AH184" i="7" l="1"/>
  <c r="BO182" i="8"/>
  <c r="BT182" i="8"/>
  <c r="BL183" i="8" s="1"/>
  <c r="BR182" i="8"/>
  <c r="CD182" i="9"/>
  <c r="CA182" i="9"/>
  <c r="CF182" i="9"/>
  <c r="AD182" i="9"/>
  <c r="AA182" i="9"/>
  <c r="AF182" i="9"/>
  <c r="BB182" i="8"/>
  <c r="BG182" i="8"/>
  <c r="AY183" i="8" s="1"/>
  <c r="BE182" i="8"/>
  <c r="AH182" i="8"/>
  <c r="CD184" i="7"/>
  <c r="CA184" i="7"/>
  <c r="CF184" i="7"/>
  <c r="BQ184" i="7"/>
  <c r="BN184" i="7"/>
  <c r="BS184" i="7"/>
  <c r="BQ182" i="9"/>
  <c r="BN182" i="9"/>
  <c r="BS182" i="9"/>
  <c r="AQ182" i="9"/>
  <c r="AN182" i="9"/>
  <c r="AS182" i="9"/>
  <c r="AQ182" i="8"/>
  <c r="AN182" i="8"/>
  <c r="AS182" i="8"/>
  <c r="AC183" i="8"/>
  <c r="P183" i="8"/>
  <c r="BD184" i="7"/>
  <c r="BA184" i="7"/>
  <c r="BF184" i="7"/>
  <c r="U182" i="8"/>
  <c r="BD182" i="9"/>
  <c r="BA182" i="9"/>
  <c r="BF182" i="9"/>
  <c r="Q183" i="9"/>
  <c r="N183" i="9"/>
  <c r="S183" i="9"/>
  <c r="Q184" i="7"/>
  <c r="N184" i="7"/>
  <c r="S184" i="7"/>
  <c r="AC185" i="7"/>
  <c r="AQ184" i="7"/>
  <c r="AN184" i="7"/>
  <c r="AS184" i="7"/>
  <c r="CB182" i="8"/>
  <c r="CG182" i="8"/>
  <c r="BY183" i="8" s="1"/>
  <c r="CE182" i="8"/>
  <c r="AB182" i="9" l="1"/>
  <c r="AE182" i="9"/>
  <c r="AG182" i="9"/>
  <c r="Y183" i="9" s="1"/>
  <c r="AD185" i="7"/>
  <c r="AA185" i="7"/>
  <c r="AF185" i="7"/>
  <c r="AO182" i="8"/>
  <c r="AR182" i="8"/>
  <c r="AT182" i="8"/>
  <c r="AL183" i="8" s="1"/>
  <c r="CB184" i="7"/>
  <c r="CE184" i="7"/>
  <c r="CG184" i="7"/>
  <c r="BY185" i="7" s="1"/>
  <c r="CB182" i="9"/>
  <c r="CE182" i="9"/>
  <c r="CG182" i="9"/>
  <c r="BY183" i="9" s="1"/>
  <c r="Q183" i="8"/>
  <c r="N183" i="8"/>
  <c r="S183" i="8"/>
  <c r="O183" i="9"/>
  <c r="T183" i="9"/>
  <c r="L184" i="9" s="1"/>
  <c r="R183" i="9"/>
  <c r="BU182" i="8"/>
  <c r="O184" i="7"/>
  <c r="T184" i="7"/>
  <c r="L185" i="7" s="1"/>
  <c r="R184" i="7"/>
  <c r="BP183" i="8"/>
  <c r="BO184" i="7"/>
  <c r="BT184" i="7"/>
  <c r="BL185" i="7" s="1"/>
  <c r="BR184" i="7"/>
  <c r="AO184" i="7"/>
  <c r="AR184" i="7"/>
  <c r="AT184" i="7"/>
  <c r="AL185" i="7" s="1"/>
  <c r="BB184" i="7"/>
  <c r="BE184" i="7"/>
  <c r="BG184" i="7"/>
  <c r="AY185" i="7" s="1"/>
  <c r="CH182" i="8"/>
  <c r="BO182" i="9"/>
  <c r="BT182" i="9"/>
  <c r="BL183" i="9" s="1"/>
  <c r="BR182" i="9"/>
  <c r="BC183" i="8"/>
  <c r="AO182" i="9"/>
  <c r="AT182" i="9"/>
  <c r="AL183" i="9" s="1"/>
  <c r="AR182" i="9"/>
  <c r="CC183" i="8"/>
  <c r="BH182" i="8"/>
  <c r="BB182" i="9"/>
  <c r="BG182" i="9"/>
  <c r="AY183" i="9" s="1"/>
  <c r="BE182" i="9"/>
  <c r="AD183" i="8"/>
  <c r="AA183" i="8"/>
  <c r="AF183" i="8"/>
  <c r="AU182" i="8" l="1"/>
  <c r="CD183" i="8"/>
  <c r="CA183" i="8"/>
  <c r="CF183" i="8"/>
  <c r="BQ183" i="8"/>
  <c r="BN183" i="8"/>
  <c r="BS183" i="8"/>
  <c r="AU182" i="9"/>
  <c r="O183" i="8"/>
  <c r="T183" i="8"/>
  <c r="L184" i="8" s="1"/>
  <c r="R183" i="8"/>
  <c r="BC185" i="7"/>
  <c r="CC183" i="9"/>
  <c r="AB185" i="7"/>
  <c r="AE185" i="7"/>
  <c r="AG185" i="7"/>
  <c r="Y186" i="7" s="1"/>
  <c r="CH182" i="9"/>
  <c r="BH184" i="7"/>
  <c r="BC183" i="9"/>
  <c r="AP185" i="7"/>
  <c r="AU184" i="7"/>
  <c r="AC183" i="9"/>
  <c r="CH184" i="7"/>
  <c r="AH182" i="9"/>
  <c r="BH182" i="9"/>
  <c r="U184" i="7"/>
  <c r="P185" i="7"/>
  <c r="BU182" i="9"/>
  <c r="BP183" i="9"/>
  <c r="BP185" i="7"/>
  <c r="AP183" i="9"/>
  <c r="BD183" i="8"/>
  <c r="BA183" i="8"/>
  <c r="BF183" i="8"/>
  <c r="CC185" i="7"/>
  <c r="BU184" i="7"/>
  <c r="U183" i="9"/>
  <c r="AB183" i="8"/>
  <c r="AG183" i="8"/>
  <c r="Y184" i="8" s="1"/>
  <c r="AE183" i="8"/>
  <c r="P184" i="9"/>
  <c r="AP183" i="8"/>
  <c r="AC184" i="8" l="1"/>
  <c r="BB183" i="8"/>
  <c r="BE183" i="8"/>
  <c r="BG183" i="8"/>
  <c r="AY184" i="8" s="1"/>
  <c r="Q185" i="7"/>
  <c r="N185" i="7"/>
  <c r="S185" i="7"/>
  <c r="AD183" i="9"/>
  <c r="AA183" i="9"/>
  <c r="AF183" i="9"/>
  <c r="AC186" i="7"/>
  <c r="AQ183" i="9"/>
  <c r="AN183" i="9"/>
  <c r="AS183" i="9"/>
  <c r="AH185" i="7"/>
  <c r="BO183" i="8"/>
  <c r="BR183" i="8"/>
  <c r="BT183" i="8"/>
  <c r="BL184" i="8" s="1"/>
  <c r="AQ185" i="7"/>
  <c r="AN185" i="7"/>
  <c r="AS185" i="7"/>
  <c r="CD183" i="9"/>
  <c r="CA183" i="9"/>
  <c r="CF183" i="9"/>
  <c r="BQ185" i="7"/>
  <c r="BN185" i="7"/>
  <c r="BS185" i="7"/>
  <c r="BQ183" i="9"/>
  <c r="BN183" i="9"/>
  <c r="BS183" i="9"/>
  <c r="CB183" i="8"/>
  <c r="CE183" i="8"/>
  <c r="CG183" i="8"/>
  <c r="BY184" i="8" s="1"/>
  <c r="AH183" i="8"/>
  <c r="P184" i="8"/>
  <c r="AQ183" i="8"/>
  <c r="AN183" i="8"/>
  <c r="AS183" i="8"/>
  <c r="BD183" i="9"/>
  <c r="BA183" i="9"/>
  <c r="BF183" i="9"/>
  <c r="BD185" i="7"/>
  <c r="BA185" i="7"/>
  <c r="BF185" i="7"/>
  <c r="CD185" i="7"/>
  <c r="CA185" i="7"/>
  <c r="CF185" i="7"/>
  <c r="Q184" i="9"/>
  <c r="N184" i="9"/>
  <c r="S184" i="9"/>
  <c r="U183" i="8"/>
  <c r="BP184" i="8" l="1"/>
  <c r="AB183" i="9"/>
  <c r="AE183" i="9"/>
  <c r="AG183" i="9"/>
  <c r="Y184" i="9" s="1"/>
  <c r="AO183" i="8"/>
  <c r="AR183" i="8"/>
  <c r="AT183" i="8"/>
  <c r="AL184" i="8" s="1"/>
  <c r="BB185" i="7"/>
  <c r="BG185" i="7"/>
  <c r="AY186" i="7" s="1"/>
  <c r="BE185" i="7"/>
  <c r="Q184" i="8"/>
  <c r="N184" i="8"/>
  <c r="S184" i="8"/>
  <c r="O185" i="7"/>
  <c r="R185" i="7"/>
  <c r="T185" i="7"/>
  <c r="L186" i="7" s="1"/>
  <c r="CB185" i="7"/>
  <c r="CG185" i="7"/>
  <c r="BY186" i="7" s="1"/>
  <c r="CE185" i="7"/>
  <c r="BO185" i="7"/>
  <c r="BR185" i="7"/>
  <c r="BT185" i="7"/>
  <c r="BL186" i="7" s="1"/>
  <c r="BB183" i="9"/>
  <c r="BG183" i="9"/>
  <c r="AY184" i="9" s="1"/>
  <c r="BE183" i="9"/>
  <c r="CC184" i="8"/>
  <c r="BC184" i="8"/>
  <c r="BH183" i="8"/>
  <c r="O184" i="9"/>
  <c r="R184" i="9"/>
  <c r="T184" i="9"/>
  <c r="L185" i="9" s="1"/>
  <c r="CB183" i="9"/>
  <c r="CG183" i="9"/>
  <c r="BY184" i="9" s="1"/>
  <c r="CE183" i="9"/>
  <c r="AO183" i="9"/>
  <c r="AT183" i="9"/>
  <c r="AL184" i="9" s="1"/>
  <c r="AR183" i="9"/>
  <c r="AD184" i="8"/>
  <c r="AA184" i="8"/>
  <c r="AF184" i="8"/>
  <c r="BU183" i="8"/>
  <c r="CH183" i="8"/>
  <c r="BO183" i="9"/>
  <c r="BT183" i="9"/>
  <c r="BL184" i="9" s="1"/>
  <c r="BR183" i="9"/>
  <c r="AO185" i="7"/>
  <c r="AT185" i="7"/>
  <c r="AL186" i="7" s="1"/>
  <c r="AR185" i="7"/>
  <c r="AD186" i="7"/>
  <c r="AA186" i="7"/>
  <c r="AF186" i="7"/>
  <c r="CC184" i="9" l="1"/>
  <c r="CD184" i="8"/>
  <c r="CA184" i="8"/>
  <c r="CF184" i="8"/>
  <c r="BC186" i="7"/>
  <c r="CH183" i="9"/>
  <c r="BH185" i="7"/>
  <c r="BH183" i="9"/>
  <c r="P185" i="9"/>
  <c r="BC184" i="9"/>
  <c r="P186" i="7"/>
  <c r="U184" i="9"/>
  <c r="U185" i="7"/>
  <c r="AP184" i="8"/>
  <c r="AU183" i="8"/>
  <c r="AP186" i="7"/>
  <c r="CC186" i="7"/>
  <c r="AB184" i="8"/>
  <c r="AG184" i="8"/>
  <c r="Y185" i="8" s="1"/>
  <c r="AE184" i="8"/>
  <c r="BP186" i="7"/>
  <c r="O184" i="8"/>
  <c r="R184" i="8"/>
  <c r="T184" i="8"/>
  <c r="L185" i="8" s="1"/>
  <c r="AC184" i="9"/>
  <c r="AB186" i="7"/>
  <c r="AG186" i="7"/>
  <c r="Y187" i="7" s="1"/>
  <c r="AE186" i="7"/>
  <c r="BP184" i="9"/>
  <c r="BU185" i="7"/>
  <c r="AH183" i="9"/>
  <c r="BU183" i="9"/>
  <c r="AU183" i="9"/>
  <c r="AU185" i="7"/>
  <c r="AP184" i="9"/>
  <c r="BD184" i="8"/>
  <c r="BA184" i="8"/>
  <c r="BF184" i="8"/>
  <c r="CH185" i="7"/>
  <c r="BQ184" i="8"/>
  <c r="BN184" i="8"/>
  <c r="BS184" i="8"/>
  <c r="U184" i="8" l="1"/>
  <c r="AQ186" i="7"/>
  <c r="AN186" i="7"/>
  <c r="AS186" i="7"/>
  <c r="Q186" i="7"/>
  <c r="N186" i="7"/>
  <c r="S186" i="7"/>
  <c r="BB184" i="8"/>
  <c r="BG184" i="8"/>
  <c r="AY185" i="8" s="1"/>
  <c r="BE184" i="8"/>
  <c r="BQ186" i="7"/>
  <c r="BN186" i="7"/>
  <c r="BS186" i="7"/>
  <c r="AQ184" i="9"/>
  <c r="AN184" i="9"/>
  <c r="AS184" i="9"/>
  <c r="AH184" i="8"/>
  <c r="BD184" i="9"/>
  <c r="BA184" i="9"/>
  <c r="BF184" i="9"/>
  <c r="BQ184" i="9"/>
  <c r="BN184" i="9"/>
  <c r="BS184" i="9"/>
  <c r="AH186" i="7"/>
  <c r="AC185" i="8"/>
  <c r="BD186" i="7"/>
  <c r="BA186" i="7"/>
  <c r="BF186" i="7"/>
  <c r="CB184" i="8"/>
  <c r="CG184" i="8"/>
  <c r="BY185" i="8" s="1"/>
  <c r="CE184" i="8"/>
  <c r="BO184" i="8"/>
  <c r="BT184" i="8"/>
  <c r="BL185" i="8" s="1"/>
  <c r="BR184" i="8"/>
  <c r="AD184" i="9"/>
  <c r="AA184" i="9"/>
  <c r="AF184" i="9"/>
  <c r="CD186" i="7"/>
  <c r="CA186" i="7"/>
  <c r="CF186" i="7"/>
  <c r="AC187" i="7"/>
  <c r="AQ184" i="8"/>
  <c r="AN184" i="8"/>
  <c r="AS184" i="8"/>
  <c r="Q185" i="9"/>
  <c r="N185" i="9"/>
  <c r="S185" i="9"/>
  <c r="P185" i="8"/>
  <c r="CD184" i="9"/>
  <c r="CA184" i="9"/>
  <c r="CF184" i="9"/>
  <c r="BH184" i="8" l="1"/>
  <c r="AB184" i="9"/>
  <c r="AG184" i="9"/>
  <c r="Y185" i="9" s="1"/>
  <c r="AE184" i="9"/>
  <c r="AD185" i="8"/>
  <c r="AA185" i="8"/>
  <c r="AF185" i="8"/>
  <c r="BC185" i="8"/>
  <c r="AO184" i="8"/>
  <c r="AT184" i="8"/>
  <c r="AL185" i="8" s="1"/>
  <c r="AR184" i="8"/>
  <c r="O185" i="9"/>
  <c r="R185" i="9"/>
  <c r="T185" i="9"/>
  <c r="L186" i="9" s="1"/>
  <c r="BU184" i="8"/>
  <c r="BP185" i="8"/>
  <c r="O186" i="7"/>
  <c r="R186" i="7"/>
  <c r="T186" i="7"/>
  <c r="L187" i="7" s="1"/>
  <c r="B23" i="9"/>
  <c r="CB184" i="9"/>
  <c r="CG184" i="9"/>
  <c r="BY185" i="9" s="1"/>
  <c r="CE184" i="9"/>
  <c r="AD187" i="7"/>
  <c r="AA187" i="7"/>
  <c r="AF187" i="7"/>
  <c r="BB186" i="7"/>
  <c r="BG186" i="7"/>
  <c r="AY187" i="7" s="1"/>
  <c r="BE186" i="7"/>
  <c r="AO184" i="9"/>
  <c r="AR184" i="9"/>
  <c r="AT184" i="9"/>
  <c r="AL185" i="9" s="1"/>
  <c r="CH184" i="8"/>
  <c r="BO184" i="9"/>
  <c r="BR184" i="9"/>
  <c r="BT184" i="9"/>
  <c r="BL185" i="9" s="1"/>
  <c r="Q185" i="8"/>
  <c r="N185" i="8"/>
  <c r="S185" i="8"/>
  <c r="CB186" i="7"/>
  <c r="CG186" i="7"/>
  <c r="BY187" i="7" s="1"/>
  <c r="CE186" i="7"/>
  <c r="CC185" i="8"/>
  <c r="AO186" i="7"/>
  <c r="AR186" i="7"/>
  <c r="AT186" i="7"/>
  <c r="AL187" i="7" s="1"/>
  <c r="BB184" i="9"/>
  <c r="BG184" i="9"/>
  <c r="AY185" i="9" s="1"/>
  <c r="BE184" i="9"/>
  <c r="BO186" i="7"/>
  <c r="BT186" i="7"/>
  <c r="BL187" i="7" s="1"/>
  <c r="BR186" i="7"/>
  <c r="AU184" i="9" l="1"/>
  <c r="U185" i="9"/>
  <c r="AB185" i="8"/>
  <c r="AE185" i="8"/>
  <c r="AG185" i="8"/>
  <c r="Y186" i="8" s="1"/>
  <c r="AP185" i="9"/>
  <c r="C23" i="8"/>
  <c r="BP185" i="9"/>
  <c r="AH184" i="9"/>
  <c r="AP187" i="7"/>
  <c r="BH186" i="7"/>
  <c r="AU186" i="7"/>
  <c r="P187" i="7"/>
  <c r="AU184" i="8"/>
  <c r="AC185" i="9"/>
  <c r="P186" i="9"/>
  <c r="BU184" i="9"/>
  <c r="U186" i="7"/>
  <c r="AP185" i="8"/>
  <c r="BP187" i="7"/>
  <c r="O185" i="8"/>
  <c r="R185" i="8"/>
  <c r="T185" i="8"/>
  <c r="L186" i="8" s="1"/>
  <c r="BC187" i="7"/>
  <c r="BU186" i="7"/>
  <c r="CD185" i="8"/>
  <c r="CA185" i="8"/>
  <c r="CF185" i="8"/>
  <c r="C25" i="7"/>
  <c r="BQ185" i="8"/>
  <c r="BN185" i="8"/>
  <c r="BS185" i="8"/>
  <c r="CC185" i="9"/>
  <c r="BH184" i="9"/>
  <c r="CC187" i="7"/>
  <c r="CH186" i="7"/>
  <c r="AB187" i="7"/>
  <c r="AG187" i="7"/>
  <c r="Y188" i="7" s="1"/>
  <c r="AE187" i="7"/>
  <c r="BD185" i="8"/>
  <c r="BA185" i="8"/>
  <c r="BF185" i="8"/>
  <c r="BC185" i="9"/>
  <c r="B23" i="8"/>
  <c r="CH184" i="9"/>
  <c r="BD185" i="9" l="1"/>
  <c r="BA185" i="9"/>
  <c r="BF185" i="9"/>
  <c r="G23" i="8"/>
  <c r="AQ185" i="8"/>
  <c r="AN185" i="8"/>
  <c r="AS185" i="8"/>
  <c r="Q187" i="7"/>
  <c r="N187" i="7"/>
  <c r="S187" i="7"/>
  <c r="BQ185" i="9"/>
  <c r="BN185" i="9"/>
  <c r="BS185" i="9"/>
  <c r="BB185" i="8"/>
  <c r="BE185" i="8"/>
  <c r="BG185" i="8"/>
  <c r="AY186" i="8" s="1"/>
  <c r="CD187" i="7"/>
  <c r="CA187" i="7"/>
  <c r="CF187" i="7"/>
  <c r="BQ187" i="7"/>
  <c r="BN187" i="7"/>
  <c r="BS187" i="7"/>
  <c r="E23" i="8"/>
  <c r="CB185" i="8"/>
  <c r="CE185" i="8"/>
  <c r="CG185" i="8"/>
  <c r="BY186" i="8" s="1"/>
  <c r="AQ185" i="9"/>
  <c r="AN185" i="9"/>
  <c r="AS185" i="9"/>
  <c r="AC186" i="8"/>
  <c r="AH185" i="8"/>
  <c r="BD187" i="7"/>
  <c r="BA187" i="7"/>
  <c r="BF187" i="7"/>
  <c r="Q186" i="9"/>
  <c r="N186" i="9"/>
  <c r="S186" i="9"/>
  <c r="AQ187" i="7"/>
  <c r="AN187" i="7"/>
  <c r="AS187" i="7"/>
  <c r="P186" i="8"/>
  <c r="F23" i="8"/>
  <c r="BO185" i="8"/>
  <c r="BR185" i="8"/>
  <c r="BT185" i="8"/>
  <c r="BL186" i="8" s="1"/>
  <c r="U185" i="8"/>
  <c r="AD185" i="9"/>
  <c r="AA185" i="9"/>
  <c r="AF185" i="9"/>
  <c r="CD185" i="9"/>
  <c r="CA185" i="9"/>
  <c r="CF185" i="9"/>
  <c r="AH187" i="7"/>
  <c r="AC188" i="7"/>
  <c r="AB185" i="9" l="1"/>
  <c r="AG185" i="9"/>
  <c r="Y186" i="9" s="1"/>
  <c r="AE185" i="9"/>
  <c r="D25" i="7"/>
  <c r="F25" i="7"/>
  <c r="B25" i="7"/>
  <c r="D23" i="9"/>
  <c r="BO187" i="7"/>
  <c r="BT187" i="7"/>
  <c r="BL188" i="7" s="1"/>
  <c r="BR187" i="7"/>
  <c r="O187" i="7"/>
  <c r="R187" i="7"/>
  <c r="T187" i="7"/>
  <c r="L188" i="7" s="1"/>
  <c r="AD188" i="7"/>
  <c r="AA188" i="7"/>
  <c r="AF188" i="7"/>
  <c r="AO185" i="9"/>
  <c r="AR185" i="9"/>
  <c r="AT185" i="9"/>
  <c r="AL186" i="9" s="1"/>
  <c r="G25" i="7"/>
  <c r="D23" i="8"/>
  <c r="BP186" i="8"/>
  <c r="CB187" i="7"/>
  <c r="CE187" i="7"/>
  <c r="CG187" i="7"/>
  <c r="BY188" i="7" s="1"/>
  <c r="AO185" i="8"/>
  <c r="AR185" i="8"/>
  <c r="AT185" i="8"/>
  <c r="AL186" i="8" s="1"/>
  <c r="O186" i="9"/>
  <c r="R186" i="9"/>
  <c r="T186" i="9"/>
  <c r="L187" i="9" s="1"/>
  <c r="AO187" i="7"/>
  <c r="AT187" i="7"/>
  <c r="AL188" i="7" s="1"/>
  <c r="AR187" i="7"/>
  <c r="E25" i="7"/>
  <c r="C23" i="9"/>
  <c r="BU185" i="8"/>
  <c r="BH185" i="8"/>
  <c r="G23" i="9"/>
  <c r="F23" i="9"/>
  <c r="AD186" i="8"/>
  <c r="AA186" i="8"/>
  <c r="AF186" i="8"/>
  <c r="BC186" i="8"/>
  <c r="BB187" i="7"/>
  <c r="BE187" i="7"/>
  <c r="BG187" i="7"/>
  <c r="AY188" i="7" s="1"/>
  <c r="CC186" i="8"/>
  <c r="CH185" i="8"/>
  <c r="E23" i="9"/>
  <c r="CB185" i="9"/>
  <c r="CE185" i="9"/>
  <c r="CG185" i="9"/>
  <c r="BY186" i="9" s="1"/>
  <c r="Q186" i="8"/>
  <c r="N186" i="8"/>
  <c r="S186" i="8"/>
  <c r="BB185" i="9"/>
  <c r="BG185" i="9"/>
  <c r="AY186" i="9" s="1"/>
  <c r="BE185" i="9"/>
  <c r="BO185" i="9"/>
  <c r="BT185" i="9"/>
  <c r="BL186" i="9" s="1"/>
  <c r="BR185" i="9"/>
  <c r="AU185" i="8" l="1"/>
  <c r="AP186" i="9"/>
  <c r="AU187" i="7"/>
  <c r="AU185" i="9"/>
  <c r="BH187" i="7"/>
  <c r="AP188" i="7"/>
  <c r="CC188" i="7"/>
  <c r="BC188" i="7"/>
  <c r="O186" i="8"/>
  <c r="T186" i="8"/>
  <c r="L187" i="8" s="1"/>
  <c r="R186" i="8"/>
  <c r="CH187" i="7"/>
  <c r="BC186" i="9"/>
  <c r="CC186" i="9"/>
  <c r="CH185" i="9"/>
  <c r="BD186" i="8"/>
  <c r="BA186" i="8"/>
  <c r="BF186" i="8"/>
  <c r="CD186" i="8"/>
  <c r="CA186" i="8"/>
  <c r="CF186" i="8"/>
  <c r="BQ186" i="8"/>
  <c r="BN186" i="8"/>
  <c r="BS186" i="8"/>
  <c r="P188" i="7"/>
  <c r="AB188" i="7"/>
  <c r="AE188" i="7"/>
  <c r="AG188" i="7"/>
  <c r="Y189" i="7" s="1"/>
  <c r="BU185" i="9"/>
  <c r="U187" i="7"/>
  <c r="P187" i="9"/>
  <c r="AH185" i="9"/>
  <c r="AP186" i="8"/>
  <c r="BP186" i="9"/>
  <c r="AB186" i="8"/>
  <c r="AE186" i="8"/>
  <c r="AG186" i="8"/>
  <c r="Y187" i="8" s="1"/>
  <c r="U186" i="9"/>
  <c r="BU187" i="7"/>
  <c r="AC186" i="9"/>
  <c r="BH185" i="9"/>
  <c r="BP188" i="7"/>
  <c r="AQ188" i="7" l="1"/>
  <c r="AN188" i="7"/>
  <c r="AS188" i="7"/>
  <c r="CB186" i="8"/>
  <c r="CE186" i="8"/>
  <c r="CG186" i="8"/>
  <c r="BY187" i="8" s="1"/>
  <c r="AC189" i="7"/>
  <c r="BD186" i="9"/>
  <c r="BA186" i="9"/>
  <c r="BF186" i="9"/>
  <c r="AH188" i="7"/>
  <c r="AQ186" i="8"/>
  <c r="AN186" i="8"/>
  <c r="AS186" i="8"/>
  <c r="AD186" i="9"/>
  <c r="AA186" i="9"/>
  <c r="AF186" i="9"/>
  <c r="Q188" i="7"/>
  <c r="N188" i="7"/>
  <c r="S188" i="7"/>
  <c r="Q187" i="9"/>
  <c r="N187" i="9"/>
  <c r="S187" i="9"/>
  <c r="BB186" i="8"/>
  <c r="BG186" i="8"/>
  <c r="AY187" i="8" s="1"/>
  <c r="BE186" i="8"/>
  <c r="U186" i="8"/>
  <c r="AC187" i="8"/>
  <c r="P187" i="8"/>
  <c r="AH186" i="8"/>
  <c r="BO186" i="8"/>
  <c r="BR186" i="8"/>
  <c r="BT186" i="8"/>
  <c r="BL187" i="8" s="1"/>
  <c r="AQ186" i="9"/>
  <c r="AN186" i="9"/>
  <c r="AS186" i="9"/>
  <c r="BQ188" i="7"/>
  <c r="BN188" i="7"/>
  <c r="BS188" i="7"/>
  <c r="BD188" i="7"/>
  <c r="BA188" i="7"/>
  <c r="BF188" i="7"/>
  <c r="CD188" i="7"/>
  <c r="CA188" i="7"/>
  <c r="CF188" i="7"/>
  <c r="BQ186" i="9"/>
  <c r="BN186" i="9"/>
  <c r="BS186" i="9"/>
  <c r="CD186" i="9"/>
  <c r="CA186" i="9"/>
  <c r="CF186" i="9"/>
  <c r="O187" i="9" l="1"/>
  <c r="R187" i="9"/>
  <c r="T187" i="9"/>
  <c r="L188" i="9" s="1"/>
  <c r="BO186" i="9"/>
  <c r="BR186" i="9"/>
  <c r="BT186" i="9"/>
  <c r="BL187" i="9" s="1"/>
  <c r="Q187" i="8"/>
  <c r="N187" i="8"/>
  <c r="S187" i="8"/>
  <c r="BB186" i="9"/>
  <c r="BE186" i="9"/>
  <c r="BG186" i="9"/>
  <c r="AY187" i="9" s="1"/>
  <c r="O188" i="7"/>
  <c r="R188" i="7"/>
  <c r="T188" i="7"/>
  <c r="L189" i="7" s="1"/>
  <c r="AD189" i="7"/>
  <c r="AA189" i="7"/>
  <c r="AF189" i="7"/>
  <c r="AB186" i="9"/>
  <c r="AG186" i="9"/>
  <c r="Y187" i="9" s="1"/>
  <c r="AE186" i="9"/>
  <c r="CC187" i="8"/>
  <c r="BO188" i="7"/>
  <c r="BR188" i="7"/>
  <c r="BT188" i="7"/>
  <c r="BL189" i="7" s="1"/>
  <c r="AO186" i="9"/>
  <c r="AT186" i="9"/>
  <c r="AL187" i="9" s="1"/>
  <c r="AR186" i="9"/>
  <c r="CH186" i="8"/>
  <c r="CB186" i="9"/>
  <c r="CG186" i="9"/>
  <c r="BY187" i="9" s="1"/>
  <c r="CE186" i="9"/>
  <c r="BP187" i="8"/>
  <c r="BH186" i="8"/>
  <c r="CB188" i="7"/>
  <c r="CG188" i="7"/>
  <c r="BY189" i="7" s="1"/>
  <c r="CE188" i="7"/>
  <c r="AD187" i="8"/>
  <c r="AA187" i="8"/>
  <c r="AF187" i="8"/>
  <c r="BU186" i="8"/>
  <c r="BC187" i="8"/>
  <c r="AO186" i="8"/>
  <c r="AR186" i="8"/>
  <c r="AT186" i="8"/>
  <c r="AL187" i="8" s="1"/>
  <c r="AO188" i="7"/>
  <c r="AR188" i="7"/>
  <c r="AT188" i="7"/>
  <c r="AL189" i="7" s="1"/>
  <c r="BB188" i="7"/>
  <c r="BG188" i="7"/>
  <c r="AY189" i="7" s="1"/>
  <c r="BE188" i="7"/>
  <c r="AC187" i="9" l="1"/>
  <c r="BD187" i="8"/>
  <c r="BA187" i="8"/>
  <c r="BF187" i="8"/>
  <c r="AU186" i="9"/>
  <c r="O187" i="8"/>
  <c r="R187" i="8"/>
  <c r="T187" i="8"/>
  <c r="L188" i="8" s="1"/>
  <c r="AB189" i="7"/>
  <c r="AE189" i="7"/>
  <c r="AG189" i="7"/>
  <c r="Y190" i="7" s="1"/>
  <c r="AU188" i="7"/>
  <c r="AB187" i="8"/>
  <c r="AE187" i="8"/>
  <c r="AG187" i="8"/>
  <c r="Y188" i="8" s="1"/>
  <c r="BP187" i="9"/>
  <c r="CH186" i="9"/>
  <c r="BP189" i="7"/>
  <c r="P189" i="7"/>
  <c r="BU186" i="9"/>
  <c r="CC187" i="9"/>
  <c r="BU188" i="7"/>
  <c r="BH188" i="7"/>
  <c r="P188" i="9"/>
  <c r="AU186" i="8"/>
  <c r="BC187" i="9"/>
  <c r="U187" i="9"/>
  <c r="CH188" i="7"/>
  <c r="CD187" i="8"/>
  <c r="CA187" i="8"/>
  <c r="CF187" i="8"/>
  <c r="BH186" i="9"/>
  <c r="BQ187" i="8"/>
  <c r="BN187" i="8"/>
  <c r="BS187" i="8"/>
  <c r="AP187" i="9"/>
  <c r="AP189" i="7"/>
  <c r="U188" i="7"/>
  <c r="AP187" i="8"/>
  <c r="CC189" i="7"/>
  <c r="BC189" i="7"/>
  <c r="AH186" i="9"/>
  <c r="Q189" i="7" l="1"/>
  <c r="N189" i="7"/>
  <c r="S189" i="7"/>
  <c r="BD189" i="7"/>
  <c r="BA189" i="7"/>
  <c r="BF189" i="7"/>
  <c r="BO187" i="8"/>
  <c r="BR187" i="8"/>
  <c r="BT187" i="8"/>
  <c r="BL188" i="8" s="1"/>
  <c r="Q188" i="9"/>
  <c r="N188" i="9"/>
  <c r="S188" i="9"/>
  <c r="BQ189" i="7"/>
  <c r="BN189" i="7"/>
  <c r="BS189" i="7"/>
  <c r="BB187" i="8"/>
  <c r="BE187" i="8"/>
  <c r="BG187" i="8"/>
  <c r="AY188" i="8" s="1"/>
  <c r="CD189" i="7"/>
  <c r="CA189" i="7"/>
  <c r="CF189" i="7"/>
  <c r="CB187" i="8"/>
  <c r="CG187" i="8"/>
  <c r="BY188" i="8" s="1"/>
  <c r="CE187" i="8"/>
  <c r="AQ189" i="7"/>
  <c r="AN189" i="7"/>
  <c r="AS189" i="7"/>
  <c r="AH189" i="7"/>
  <c r="AC190" i="7"/>
  <c r="AD187" i="9"/>
  <c r="AA187" i="9"/>
  <c r="AF187" i="9"/>
  <c r="BQ187" i="9"/>
  <c r="BN187" i="9"/>
  <c r="BS187" i="9"/>
  <c r="AC188" i="8"/>
  <c r="AQ187" i="8"/>
  <c r="AN187" i="8"/>
  <c r="AS187" i="8"/>
  <c r="AQ187" i="9"/>
  <c r="AN187" i="9"/>
  <c r="AS187" i="9"/>
  <c r="CD187" i="9"/>
  <c r="CA187" i="9"/>
  <c r="CF187" i="9"/>
  <c r="AH187" i="8"/>
  <c r="P188" i="8"/>
  <c r="BD187" i="9"/>
  <c r="BA187" i="9"/>
  <c r="BF187" i="9"/>
  <c r="U187" i="8"/>
  <c r="AO187" i="8" l="1"/>
  <c r="AR187" i="8"/>
  <c r="AT187" i="8"/>
  <c r="AL188" i="8" s="1"/>
  <c r="BU187" i="8"/>
  <c r="CB189" i="7"/>
  <c r="CE189" i="7"/>
  <c r="CG189" i="7"/>
  <c r="BY190" i="7" s="1"/>
  <c r="BP188" i="8"/>
  <c r="Q188" i="8"/>
  <c r="N188" i="8"/>
  <c r="S188" i="8"/>
  <c r="BC188" i="8"/>
  <c r="BH187" i="8"/>
  <c r="BB189" i="7"/>
  <c r="BG189" i="7"/>
  <c r="AY190" i="7" s="1"/>
  <c r="BE189" i="7"/>
  <c r="AO189" i="7"/>
  <c r="AT189" i="7"/>
  <c r="AL190" i="7" s="1"/>
  <c r="AR189" i="7"/>
  <c r="BO187" i="9"/>
  <c r="BT187" i="9"/>
  <c r="BL188" i="9" s="1"/>
  <c r="BR187" i="9"/>
  <c r="BO189" i="7"/>
  <c r="BR189" i="7"/>
  <c r="BT189" i="7"/>
  <c r="BL190" i="7" s="1"/>
  <c r="CB187" i="9"/>
  <c r="CG187" i="9"/>
  <c r="BY188" i="9" s="1"/>
  <c r="CE187" i="9"/>
  <c r="BB187" i="9"/>
  <c r="BG187" i="9"/>
  <c r="AY188" i="9" s="1"/>
  <c r="BE187" i="9"/>
  <c r="CH187" i="8"/>
  <c r="AD188" i="8"/>
  <c r="AA188" i="8"/>
  <c r="AF188" i="8"/>
  <c r="CC188" i="8"/>
  <c r="AB187" i="9"/>
  <c r="AE187" i="9"/>
  <c r="AG187" i="9"/>
  <c r="Y188" i="9" s="1"/>
  <c r="O188" i="9"/>
  <c r="R188" i="9"/>
  <c r="T188" i="9"/>
  <c r="L189" i="9" s="1"/>
  <c r="O189" i="7"/>
  <c r="R189" i="7"/>
  <c r="T189" i="7"/>
  <c r="L190" i="7" s="1"/>
  <c r="AD190" i="7"/>
  <c r="AA190" i="7"/>
  <c r="AF190" i="7"/>
  <c r="AO187" i="9"/>
  <c r="AT187" i="9"/>
  <c r="AL188" i="9" s="1"/>
  <c r="AR187" i="9"/>
  <c r="AC188" i="9" l="1"/>
  <c r="BH189" i="7"/>
  <c r="BH187" i="9"/>
  <c r="BU189" i="7"/>
  <c r="BC190" i="7"/>
  <c r="BQ188" i="8"/>
  <c r="BN188" i="8"/>
  <c r="BS188" i="8"/>
  <c r="BP190" i="7"/>
  <c r="AH187" i="9"/>
  <c r="BC188" i="9"/>
  <c r="CC190" i="7"/>
  <c r="U188" i="9"/>
  <c r="O188" i="8"/>
  <c r="R188" i="8"/>
  <c r="T188" i="8"/>
  <c r="L189" i="8" s="1"/>
  <c r="BU187" i="9"/>
  <c r="CH189" i="7"/>
  <c r="AB190" i="7"/>
  <c r="AE190" i="7"/>
  <c r="AG190" i="7"/>
  <c r="Y191" i="7" s="1"/>
  <c r="CH187" i="9"/>
  <c r="BP188" i="9"/>
  <c r="AU189" i="7"/>
  <c r="CC188" i="9"/>
  <c r="P190" i="7"/>
  <c r="AP190" i="7"/>
  <c r="AP188" i="8"/>
  <c r="AU187" i="9"/>
  <c r="BD188" i="8"/>
  <c r="BA188" i="8"/>
  <c r="BF188" i="8"/>
  <c r="AU187" i="8"/>
  <c r="CD188" i="8"/>
  <c r="CA188" i="8"/>
  <c r="CF188" i="8"/>
  <c r="U189" i="7"/>
  <c r="AP188" i="9"/>
  <c r="P189" i="9"/>
  <c r="AB188" i="8"/>
  <c r="AE188" i="8"/>
  <c r="AG188" i="8"/>
  <c r="Y189" i="8" s="1"/>
  <c r="AH188" i="8" l="1"/>
  <c r="BD188" i="9"/>
  <c r="BA188" i="9"/>
  <c r="BF188" i="9"/>
  <c r="Q189" i="9"/>
  <c r="N189" i="9"/>
  <c r="S189" i="9"/>
  <c r="BB188" i="8"/>
  <c r="BG188" i="8"/>
  <c r="AY189" i="8" s="1"/>
  <c r="BE188" i="8"/>
  <c r="CD188" i="9"/>
  <c r="CA188" i="9"/>
  <c r="CF188" i="9"/>
  <c r="P189" i="8"/>
  <c r="BQ190" i="7"/>
  <c r="BN190" i="7"/>
  <c r="BS190" i="7"/>
  <c r="AD188" i="9"/>
  <c r="AA188" i="9"/>
  <c r="AF188" i="9"/>
  <c r="BQ188" i="9"/>
  <c r="BN188" i="9"/>
  <c r="BS188" i="9"/>
  <c r="U188" i="8"/>
  <c r="AQ188" i="9"/>
  <c r="AN188" i="9"/>
  <c r="AS188" i="9"/>
  <c r="BO188" i="8"/>
  <c r="BR188" i="8"/>
  <c r="BT188" i="8"/>
  <c r="BL189" i="8" s="1"/>
  <c r="AC191" i="7"/>
  <c r="AQ188" i="8"/>
  <c r="AN188" i="8"/>
  <c r="AS188" i="8"/>
  <c r="CB188" i="8"/>
  <c r="CG188" i="8"/>
  <c r="BY189" i="8" s="1"/>
  <c r="CE188" i="8"/>
  <c r="AQ190" i="7"/>
  <c r="AN190" i="7"/>
  <c r="AS190" i="7"/>
  <c r="AH190" i="7"/>
  <c r="CD190" i="7"/>
  <c r="CA190" i="7"/>
  <c r="CF190" i="7"/>
  <c r="BD190" i="7"/>
  <c r="BA190" i="7"/>
  <c r="BF190" i="7"/>
  <c r="AC189" i="8"/>
  <c r="Q190" i="7"/>
  <c r="N190" i="7"/>
  <c r="S190" i="7"/>
  <c r="CB190" i="7" l="1"/>
  <c r="CG190" i="7"/>
  <c r="BY191" i="7" s="1"/>
  <c r="CE190" i="7"/>
  <c r="CH188" i="8"/>
  <c r="CC189" i="8"/>
  <c r="BP189" i="8"/>
  <c r="BH188" i="8"/>
  <c r="BU188" i="8"/>
  <c r="AB188" i="9"/>
  <c r="AG188" i="9"/>
  <c r="Y189" i="9" s="1"/>
  <c r="AE188" i="9"/>
  <c r="BC189" i="8"/>
  <c r="BB190" i="7"/>
  <c r="BG190" i="7"/>
  <c r="AY191" i="7" s="1"/>
  <c r="BE190" i="7"/>
  <c r="AO188" i="8"/>
  <c r="AR188" i="8"/>
  <c r="AT188" i="8"/>
  <c r="AL189" i="8" s="1"/>
  <c r="BO190" i="7"/>
  <c r="BT190" i="7"/>
  <c r="BL191" i="7" s="1"/>
  <c r="BR190" i="7"/>
  <c r="O189" i="9"/>
  <c r="R189" i="9"/>
  <c r="T189" i="9"/>
  <c r="L190" i="9" s="1"/>
  <c r="AO188" i="9"/>
  <c r="AT188" i="9"/>
  <c r="AL189" i="9" s="1"/>
  <c r="AR188" i="9"/>
  <c r="O190" i="7"/>
  <c r="R190" i="7"/>
  <c r="T190" i="7"/>
  <c r="L191" i="7" s="1"/>
  <c r="Q189" i="8"/>
  <c r="N189" i="8"/>
  <c r="S189" i="8"/>
  <c r="AD189" i="8"/>
  <c r="AA189" i="8"/>
  <c r="AF189" i="8"/>
  <c r="AD191" i="7"/>
  <c r="AA191" i="7"/>
  <c r="AF191" i="7"/>
  <c r="BB188" i="9"/>
  <c r="BE188" i="9"/>
  <c r="BG188" i="9"/>
  <c r="AY189" i="9" s="1"/>
  <c r="AO190" i="7"/>
  <c r="AT190" i="7"/>
  <c r="AL191" i="7" s="1"/>
  <c r="AR190" i="7"/>
  <c r="BO188" i="9"/>
  <c r="BT188" i="9"/>
  <c r="BL189" i="9" s="1"/>
  <c r="BR188" i="9"/>
  <c r="CB188" i="9"/>
  <c r="CE188" i="9"/>
  <c r="CG188" i="9"/>
  <c r="BY189" i="9" s="1"/>
  <c r="U189" i="9" l="1"/>
  <c r="BU190" i="7"/>
  <c r="BC191" i="7"/>
  <c r="O189" i="8"/>
  <c r="T189" i="8"/>
  <c r="L190" i="8" s="1"/>
  <c r="R189" i="8"/>
  <c r="BC189" i="9"/>
  <c r="BP191" i="7"/>
  <c r="BQ189" i="8"/>
  <c r="BN189" i="8"/>
  <c r="BS189" i="8"/>
  <c r="BH188" i="9"/>
  <c r="U190" i="7"/>
  <c r="BD189" i="8"/>
  <c r="BA189" i="8"/>
  <c r="BF189" i="8"/>
  <c r="CD189" i="8"/>
  <c r="CA189" i="8"/>
  <c r="CF189" i="8"/>
  <c r="BH190" i="7"/>
  <c r="AH188" i="9"/>
  <c r="AB191" i="7"/>
  <c r="AE191" i="7"/>
  <c r="AG191" i="7"/>
  <c r="Y192" i="7" s="1"/>
  <c r="AU188" i="9"/>
  <c r="AC189" i="9"/>
  <c r="CH188" i="9"/>
  <c r="AP189" i="8"/>
  <c r="P191" i="7"/>
  <c r="CC189" i="9"/>
  <c r="AP189" i="9"/>
  <c r="AU188" i="8"/>
  <c r="CH190" i="7"/>
  <c r="AU190" i="7"/>
  <c r="AB189" i="8"/>
  <c r="AG189" i="8"/>
  <c r="Y190" i="8" s="1"/>
  <c r="AE189" i="8"/>
  <c r="CC191" i="7"/>
  <c r="BU188" i="9"/>
  <c r="BP189" i="9"/>
  <c r="AP191" i="7"/>
  <c r="P190" i="9"/>
  <c r="Q191" i="7" l="1"/>
  <c r="N191" i="7"/>
  <c r="S191" i="7"/>
  <c r="BD189" i="9"/>
  <c r="BA189" i="9"/>
  <c r="BF189" i="9"/>
  <c r="BB189" i="8"/>
  <c r="BE189" i="8"/>
  <c r="BG189" i="8"/>
  <c r="AY190" i="8" s="1"/>
  <c r="U189" i="8"/>
  <c r="P190" i="8"/>
  <c r="AQ189" i="8"/>
  <c r="AN189" i="8"/>
  <c r="AS189" i="8"/>
  <c r="CD191" i="7"/>
  <c r="CA191" i="7"/>
  <c r="CF191" i="7"/>
  <c r="BQ189" i="9"/>
  <c r="BN189" i="9"/>
  <c r="BS189" i="9"/>
  <c r="AQ189" i="9"/>
  <c r="AN189" i="9"/>
  <c r="AS189" i="9"/>
  <c r="AH189" i="8"/>
  <c r="AD189" i="9"/>
  <c r="AA189" i="9"/>
  <c r="AF189" i="9"/>
  <c r="BD191" i="7"/>
  <c r="BA191" i="7"/>
  <c r="BF191" i="7"/>
  <c r="Q190" i="9"/>
  <c r="N190" i="9"/>
  <c r="S190" i="9"/>
  <c r="BO189" i="8"/>
  <c r="BR189" i="8"/>
  <c r="BT189" i="8"/>
  <c r="BL190" i="8" s="1"/>
  <c r="AC190" i="8"/>
  <c r="AQ191" i="7"/>
  <c r="AN191" i="7"/>
  <c r="AS191" i="7"/>
  <c r="AC192" i="7"/>
  <c r="CB189" i="8"/>
  <c r="CE189" i="8"/>
  <c r="CG189" i="8"/>
  <c r="BY190" i="8" s="1"/>
  <c r="CD189" i="9"/>
  <c r="CA189" i="9"/>
  <c r="CF189" i="9"/>
  <c r="AH191" i="7"/>
  <c r="BQ191" i="7"/>
  <c r="BN191" i="7"/>
  <c r="BS191" i="7"/>
  <c r="CC190" i="8" l="1"/>
  <c r="BP190" i="8"/>
  <c r="BU189" i="8"/>
  <c r="CH189" i="8"/>
  <c r="BO189" i="9"/>
  <c r="BR189" i="9"/>
  <c r="BT189" i="9"/>
  <c r="BL190" i="9" s="1"/>
  <c r="BC190" i="8"/>
  <c r="AB189" i="9"/>
  <c r="AG189" i="9"/>
  <c r="Y190" i="9" s="1"/>
  <c r="AE189" i="9"/>
  <c r="BH189" i="8"/>
  <c r="AD192" i="7"/>
  <c r="AA192" i="7"/>
  <c r="AF192" i="7"/>
  <c r="O190" i="9"/>
  <c r="R190" i="9"/>
  <c r="T190" i="9"/>
  <c r="L191" i="9" s="1"/>
  <c r="CB191" i="7"/>
  <c r="CE191" i="7"/>
  <c r="CG191" i="7"/>
  <c r="BY192" i="7" s="1"/>
  <c r="BO191" i="7"/>
  <c r="BT191" i="7"/>
  <c r="BL192" i="7" s="1"/>
  <c r="BR191" i="7"/>
  <c r="BB189" i="9"/>
  <c r="BE189" i="9"/>
  <c r="BG189" i="9"/>
  <c r="AY190" i="9" s="1"/>
  <c r="AO191" i="7"/>
  <c r="AR191" i="7"/>
  <c r="AT191" i="7"/>
  <c r="AL192" i="7" s="1"/>
  <c r="AO189" i="8"/>
  <c r="AT189" i="8"/>
  <c r="AL190" i="8" s="1"/>
  <c r="AR189" i="8"/>
  <c r="Q190" i="8"/>
  <c r="N190" i="8"/>
  <c r="S190" i="8"/>
  <c r="O191" i="7"/>
  <c r="R191" i="7"/>
  <c r="T191" i="7"/>
  <c r="L192" i="7" s="1"/>
  <c r="AD190" i="8"/>
  <c r="AA190" i="8"/>
  <c r="AF190" i="8"/>
  <c r="CB189" i="9"/>
  <c r="CG189" i="9"/>
  <c r="BY190" i="9" s="1"/>
  <c r="CE189" i="9"/>
  <c r="BB191" i="7"/>
  <c r="BG191" i="7"/>
  <c r="AY192" i="7" s="1"/>
  <c r="BE191" i="7"/>
  <c r="AO189" i="9"/>
  <c r="AR189" i="9"/>
  <c r="AT189" i="9"/>
  <c r="AL190" i="9" s="1"/>
  <c r="BU189" i="9" l="1"/>
  <c r="AB192" i="7"/>
  <c r="AE192" i="7"/>
  <c r="AG192" i="7"/>
  <c r="Y193" i="7" s="1"/>
  <c r="CC190" i="9"/>
  <c r="AU191" i="7"/>
  <c r="CH189" i="9"/>
  <c r="AP192" i="7"/>
  <c r="CC192" i="7"/>
  <c r="CH191" i="7"/>
  <c r="AB190" i="8"/>
  <c r="AG190" i="8"/>
  <c r="Y191" i="8" s="1"/>
  <c r="AE190" i="8"/>
  <c r="AU189" i="8"/>
  <c r="AH189" i="9"/>
  <c r="AP190" i="8"/>
  <c r="AC190" i="9"/>
  <c r="BC190" i="9"/>
  <c r="BP192" i="7"/>
  <c r="BQ190" i="8"/>
  <c r="BN190" i="8"/>
  <c r="BS190" i="8"/>
  <c r="AP190" i="9"/>
  <c r="P192" i="7"/>
  <c r="AU189" i="9"/>
  <c r="BH189" i="9"/>
  <c r="BH191" i="7"/>
  <c r="U190" i="9"/>
  <c r="BD190" i="8"/>
  <c r="BA190" i="8"/>
  <c r="BF190" i="8"/>
  <c r="U191" i="7"/>
  <c r="P191" i="9"/>
  <c r="BC192" i="7"/>
  <c r="O190" i="8"/>
  <c r="T190" i="8"/>
  <c r="L191" i="8" s="1"/>
  <c r="R190" i="8"/>
  <c r="BU191" i="7"/>
  <c r="BP190" i="9"/>
  <c r="CD190" i="8"/>
  <c r="CA190" i="8"/>
  <c r="CF190" i="8"/>
  <c r="BQ190" i="9" l="1"/>
  <c r="BN190" i="9"/>
  <c r="BS190" i="9"/>
  <c r="AH190" i="8"/>
  <c r="AQ192" i="7"/>
  <c r="AN192" i="7"/>
  <c r="AS192" i="7"/>
  <c r="BD190" i="9"/>
  <c r="BA190" i="9"/>
  <c r="BF190" i="9"/>
  <c r="AC191" i="8"/>
  <c r="AD190" i="9"/>
  <c r="AA190" i="9"/>
  <c r="AF190" i="9"/>
  <c r="Q192" i="7"/>
  <c r="N192" i="7"/>
  <c r="S192" i="7"/>
  <c r="BB190" i="8"/>
  <c r="BG190" i="8"/>
  <c r="AY191" i="8" s="1"/>
  <c r="BE190" i="8"/>
  <c r="AQ190" i="8"/>
  <c r="AN190" i="8"/>
  <c r="AS190" i="8"/>
  <c r="U190" i="8"/>
  <c r="AQ190" i="9"/>
  <c r="AN190" i="9"/>
  <c r="AS190" i="9"/>
  <c r="CD190" i="9"/>
  <c r="CA190" i="9"/>
  <c r="CF190" i="9"/>
  <c r="P191" i="8"/>
  <c r="AC193" i="7"/>
  <c r="AH192" i="7"/>
  <c r="CD192" i="7"/>
  <c r="CA192" i="7"/>
  <c r="CF192" i="7"/>
  <c r="BO190" i="8"/>
  <c r="BT190" i="8"/>
  <c r="BL191" i="8" s="1"/>
  <c r="BR190" i="8"/>
  <c r="BD192" i="7"/>
  <c r="BA192" i="7"/>
  <c r="BF192" i="7"/>
  <c r="CB190" i="8"/>
  <c r="CG190" i="8"/>
  <c r="BY191" i="8" s="1"/>
  <c r="CE190" i="8"/>
  <c r="Q191" i="9"/>
  <c r="N191" i="9"/>
  <c r="S191" i="9"/>
  <c r="BQ192" i="7"/>
  <c r="BN192" i="7"/>
  <c r="BS192" i="7"/>
  <c r="AO190" i="9" l="1"/>
  <c r="AT190" i="9"/>
  <c r="AL191" i="9" s="1"/>
  <c r="AR190" i="9"/>
  <c r="BB190" i="9"/>
  <c r="BE190" i="9"/>
  <c r="BG190" i="9"/>
  <c r="AY191" i="9" s="1"/>
  <c r="O192" i="7"/>
  <c r="R192" i="7"/>
  <c r="T192" i="7"/>
  <c r="L193" i="7" s="1"/>
  <c r="AO192" i="7"/>
  <c r="AT192" i="7"/>
  <c r="AL193" i="7" s="1"/>
  <c r="AR192" i="7"/>
  <c r="Q191" i="8"/>
  <c r="N191" i="8"/>
  <c r="S191" i="8"/>
  <c r="BO192" i="7"/>
  <c r="BT192" i="7"/>
  <c r="BL193" i="7" s="1"/>
  <c r="BR192" i="7"/>
  <c r="BP191" i="8"/>
  <c r="AO190" i="8"/>
  <c r="AR190" i="8"/>
  <c r="AT190" i="8"/>
  <c r="AL191" i="8" s="1"/>
  <c r="BU190" i="8"/>
  <c r="CB190" i="9"/>
  <c r="CG190" i="9"/>
  <c r="BY191" i="9" s="1"/>
  <c r="CE190" i="9"/>
  <c r="BB192" i="7"/>
  <c r="BE192" i="7"/>
  <c r="BG192" i="7"/>
  <c r="AY193" i="7" s="1"/>
  <c r="O191" i="9"/>
  <c r="R191" i="9"/>
  <c r="T191" i="9"/>
  <c r="L192" i="9" s="1"/>
  <c r="BH190" i="8"/>
  <c r="AB190" i="9"/>
  <c r="AE190" i="9"/>
  <c r="AG190" i="9"/>
  <c r="Y191" i="9" s="1"/>
  <c r="CC191" i="8"/>
  <c r="BC191" i="8"/>
  <c r="BO190" i="9"/>
  <c r="BT190" i="9"/>
  <c r="BL191" i="9" s="1"/>
  <c r="BR190" i="9"/>
  <c r="AD193" i="7"/>
  <c r="AA193" i="7"/>
  <c r="AF193" i="7"/>
  <c r="CB192" i="7"/>
  <c r="CG192" i="7"/>
  <c r="BY193" i="7" s="1"/>
  <c r="CE192" i="7"/>
  <c r="CH190" i="8"/>
  <c r="AD191" i="8"/>
  <c r="AA191" i="8"/>
  <c r="AF191" i="8"/>
  <c r="BP193" i="7" l="1"/>
  <c r="BP191" i="9"/>
  <c r="CC191" i="9"/>
  <c r="BC191" i="9"/>
  <c r="P192" i="9"/>
  <c r="O191" i="8"/>
  <c r="T191" i="8"/>
  <c r="L192" i="8" s="1"/>
  <c r="R191" i="8"/>
  <c r="BH190" i="9"/>
  <c r="BD191" i="8"/>
  <c r="BA191" i="8"/>
  <c r="BF191" i="8"/>
  <c r="AU192" i="7"/>
  <c r="AU190" i="9"/>
  <c r="AP191" i="8"/>
  <c r="AU190" i="8"/>
  <c r="AP193" i="7"/>
  <c r="AP191" i="9"/>
  <c r="CH192" i="7"/>
  <c r="U191" i="9"/>
  <c r="CC193" i="7"/>
  <c r="BH192" i="7"/>
  <c r="CD191" i="8"/>
  <c r="CA191" i="8"/>
  <c r="CF191" i="8"/>
  <c r="P193" i="7"/>
  <c r="BC193" i="7"/>
  <c r="AB191" i="8"/>
  <c r="AG191" i="8"/>
  <c r="Y192" i="8" s="1"/>
  <c r="AE191" i="8"/>
  <c r="BQ191" i="8"/>
  <c r="BN191" i="8"/>
  <c r="BS191" i="8"/>
  <c r="U192" i="7"/>
  <c r="AB193" i="7"/>
  <c r="AG193" i="7"/>
  <c r="Y194" i="7" s="1"/>
  <c r="AE193" i="7"/>
  <c r="AC191" i="9"/>
  <c r="BU190" i="9"/>
  <c r="AH190" i="9"/>
  <c r="CH190" i="9"/>
  <c r="BU192" i="7"/>
  <c r="BD191" i="9" l="1"/>
  <c r="BA191" i="9"/>
  <c r="BF191" i="9"/>
  <c r="AQ191" i="9"/>
  <c r="AN191" i="9"/>
  <c r="AS191" i="9"/>
  <c r="BB191" i="8"/>
  <c r="BG191" i="8"/>
  <c r="AY192" i="8" s="1"/>
  <c r="BE191" i="8"/>
  <c r="BO191" i="8"/>
  <c r="BT191" i="8"/>
  <c r="BL192" i="8" s="1"/>
  <c r="BR191" i="8"/>
  <c r="CB191" i="8"/>
  <c r="CG191" i="8"/>
  <c r="BY192" i="8" s="1"/>
  <c r="CE191" i="8"/>
  <c r="AQ193" i="7"/>
  <c r="AN193" i="7"/>
  <c r="AS193" i="7"/>
  <c r="AH191" i="8"/>
  <c r="AC192" i="8"/>
  <c r="U191" i="8"/>
  <c r="CD191" i="9"/>
  <c r="CA191" i="9"/>
  <c r="CF191" i="9"/>
  <c r="CD193" i="7"/>
  <c r="CA193" i="7"/>
  <c r="CF193" i="7"/>
  <c r="AQ191" i="8"/>
  <c r="AN191" i="8"/>
  <c r="AS191" i="8"/>
  <c r="P192" i="8"/>
  <c r="AD191" i="9"/>
  <c r="AA191" i="9"/>
  <c r="AF191" i="9"/>
  <c r="AH193" i="7"/>
  <c r="AC194" i="7"/>
  <c r="BQ191" i="9"/>
  <c r="BN191" i="9"/>
  <c r="BS191" i="9"/>
  <c r="BD193" i="7"/>
  <c r="BA193" i="7"/>
  <c r="BF193" i="7"/>
  <c r="Q192" i="9"/>
  <c r="N192" i="9"/>
  <c r="S192" i="9"/>
  <c r="Q193" i="7"/>
  <c r="N193" i="7"/>
  <c r="S193" i="7"/>
  <c r="BQ193" i="7"/>
  <c r="BN193" i="7"/>
  <c r="BS193" i="7"/>
  <c r="AO193" i="7" l="1"/>
  <c r="AT193" i="7"/>
  <c r="AL194" i="7" s="1"/>
  <c r="AR193" i="7"/>
  <c r="AB191" i="9"/>
  <c r="AG191" i="9"/>
  <c r="Y192" i="9" s="1"/>
  <c r="AE191" i="9"/>
  <c r="BH191" i="8"/>
  <c r="BC192" i="8"/>
  <c r="Q192" i="8"/>
  <c r="N192" i="8"/>
  <c r="S192" i="8"/>
  <c r="CB191" i="9"/>
  <c r="CE191" i="9"/>
  <c r="CG191" i="9"/>
  <c r="BY192" i="9" s="1"/>
  <c r="BO193" i="7"/>
  <c r="BT193" i="7"/>
  <c r="BL194" i="7" s="1"/>
  <c r="BR193" i="7"/>
  <c r="CH191" i="8"/>
  <c r="CC192" i="8"/>
  <c r="AO191" i="9"/>
  <c r="AR191" i="9"/>
  <c r="AT191" i="9"/>
  <c r="AL192" i="9" s="1"/>
  <c r="AO191" i="8"/>
  <c r="AT191" i="8"/>
  <c r="AL192" i="8" s="1"/>
  <c r="AR191" i="8"/>
  <c r="AD192" i="8"/>
  <c r="AA192" i="8"/>
  <c r="AF192" i="8"/>
  <c r="O192" i="9"/>
  <c r="T192" i="9"/>
  <c r="L193" i="9" s="1"/>
  <c r="R192" i="9"/>
  <c r="BB193" i="7"/>
  <c r="BG193" i="7"/>
  <c r="AY194" i="7" s="1"/>
  <c r="BE193" i="7"/>
  <c r="AD194" i="7"/>
  <c r="AA194" i="7"/>
  <c r="AF194" i="7"/>
  <c r="BU191" i="8"/>
  <c r="O193" i="7"/>
  <c r="R193" i="7"/>
  <c r="T193" i="7"/>
  <c r="L194" i="7" s="1"/>
  <c r="CB193" i="7"/>
  <c r="CG193" i="7"/>
  <c r="BY194" i="7" s="1"/>
  <c r="CE193" i="7"/>
  <c r="BP192" i="8"/>
  <c r="BB191" i="9"/>
  <c r="BE191" i="9"/>
  <c r="BG191" i="9"/>
  <c r="AY192" i="9" s="1"/>
  <c r="BO191" i="9"/>
  <c r="BT191" i="9"/>
  <c r="BL192" i="9" s="1"/>
  <c r="BR191" i="9"/>
  <c r="P193" i="9" l="1"/>
  <c r="AU191" i="9"/>
  <c r="CC192" i="9"/>
  <c r="CH191" i="9"/>
  <c r="AH191" i="9"/>
  <c r="AC192" i="9"/>
  <c r="BC192" i="9"/>
  <c r="BH191" i="9"/>
  <c r="CD192" i="8"/>
  <c r="CA192" i="8"/>
  <c r="CF192" i="8"/>
  <c r="AB192" i="8"/>
  <c r="AE192" i="8"/>
  <c r="AG192" i="8"/>
  <c r="Y193" i="8" s="1"/>
  <c r="O192" i="8"/>
  <c r="R192" i="8"/>
  <c r="T192" i="8"/>
  <c r="L193" i="8" s="1"/>
  <c r="AB194" i="7"/>
  <c r="AE194" i="7"/>
  <c r="AG194" i="7"/>
  <c r="Y195" i="7" s="1"/>
  <c r="AU193" i="7"/>
  <c r="AP194" i="7"/>
  <c r="AP192" i="8"/>
  <c r="BU193" i="7"/>
  <c r="BQ192" i="8"/>
  <c r="BN192" i="8"/>
  <c r="BS192" i="8"/>
  <c r="AU191" i="8"/>
  <c r="CH193" i="7"/>
  <c r="BH193" i="7"/>
  <c r="CC194" i="7"/>
  <c r="BC194" i="7"/>
  <c r="BP194" i="7"/>
  <c r="BD192" i="8"/>
  <c r="BA192" i="8"/>
  <c r="BF192" i="8"/>
  <c r="BU191" i="9"/>
  <c r="BP192" i="9"/>
  <c r="P194" i="7"/>
  <c r="U193" i="7"/>
  <c r="U192" i="9"/>
  <c r="AP192" i="9"/>
  <c r="AH192" i="8" l="1"/>
  <c r="AD192" i="9"/>
  <c r="AA192" i="9"/>
  <c r="AF192" i="9"/>
  <c r="AQ194" i="7"/>
  <c r="AN194" i="7"/>
  <c r="AS194" i="7"/>
  <c r="CB192" i="8"/>
  <c r="CE192" i="8"/>
  <c r="CG192" i="8"/>
  <c r="BY193" i="8" s="1"/>
  <c r="Q194" i="7"/>
  <c r="N194" i="7"/>
  <c r="S194" i="7"/>
  <c r="AC195" i="7"/>
  <c r="AH194" i="7"/>
  <c r="BB192" i="8"/>
  <c r="BE192" i="8"/>
  <c r="BG192" i="8"/>
  <c r="AY193" i="8" s="1"/>
  <c r="BO192" i="8"/>
  <c r="BT192" i="8"/>
  <c r="BL193" i="8" s="1"/>
  <c r="BR192" i="8"/>
  <c r="CD192" i="9"/>
  <c r="CA192" i="9"/>
  <c r="CF192" i="9"/>
  <c r="BQ194" i="7"/>
  <c r="BN194" i="7"/>
  <c r="BS194" i="7"/>
  <c r="AQ192" i="9"/>
  <c r="AN192" i="9"/>
  <c r="AS192" i="9"/>
  <c r="BD194" i="7"/>
  <c r="BA194" i="7"/>
  <c r="BF194" i="7"/>
  <c r="U192" i="8"/>
  <c r="Q193" i="9"/>
  <c r="N193" i="9"/>
  <c r="S193" i="9"/>
  <c r="BQ192" i="9"/>
  <c r="BN192" i="9"/>
  <c r="BS192" i="9"/>
  <c r="P193" i="8"/>
  <c r="CD194" i="7"/>
  <c r="CA194" i="7"/>
  <c r="CF194" i="7"/>
  <c r="AQ192" i="8"/>
  <c r="AN192" i="8"/>
  <c r="AS192" i="8"/>
  <c r="AC193" i="8"/>
  <c r="BD192" i="9"/>
  <c r="BA192" i="9"/>
  <c r="BF192" i="9"/>
  <c r="BO194" i="7" l="1"/>
  <c r="BR194" i="7"/>
  <c r="BT194" i="7"/>
  <c r="BL195" i="7" s="1"/>
  <c r="O193" i="9"/>
  <c r="T193" i="9"/>
  <c r="L194" i="9" s="1"/>
  <c r="R193" i="9"/>
  <c r="CB194" i="7"/>
  <c r="CG194" i="7"/>
  <c r="BY195" i="7" s="1"/>
  <c r="CE194" i="7"/>
  <c r="CB192" i="9"/>
  <c r="CG192" i="9"/>
  <c r="BY193" i="9" s="1"/>
  <c r="CE192" i="9"/>
  <c r="AD195" i="7"/>
  <c r="AA195" i="7"/>
  <c r="AF195" i="7"/>
  <c r="AO194" i="7"/>
  <c r="AR194" i="7"/>
  <c r="AT194" i="7"/>
  <c r="AL195" i="7" s="1"/>
  <c r="BU192" i="8"/>
  <c r="O194" i="7"/>
  <c r="T194" i="7"/>
  <c r="L195" i="7" s="1"/>
  <c r="R194" i="7"/>
  <c r="Q193" i="8"/>
  <c r="N193" i="8"/>
  <c r="S193" i="8"/>
  <c r="BC193" i="8"/>
  <c r="CH192" i="8"/>
  <c r="AB192" i="9"/>
  <c r="AE192" i="9"/>
  <c r="AG192" i="9"/>
  <c r="Y193" i="9" s="1"/>
  <c r="BB192" i="9"/>
  <c r="BG192" i="9"/>
  <c r="AY193" i="9" s="1"/>
  <c r="BE192" i="9"/>
  <c r="BB194" i="7"/>
  <c r="BG194" i="7"/>
  <c r="AY195" i="7" s="1"/>
  <c r="BE194" i="7"/>
  <c r="CC193" i="8"/>
  <c r="AD193" i="8"/>
  <c r="AA193" i="8"/>
  <c r="AF193" i="8"/>
  <c r="AO192" i="9"/>
  <c r="AT192" i="9"/>
  <c r="AL193" i="9" s="1"/>
  <c r="AR192" i="9"/>
  <c r="BH192" i="8"/>
  <c r="BP193" i="8"/>
  <c r="BO192" i="9"/>
  <c r="BR192" i="9"/>
  <c r="BT192" i="9"/>
  <c r="BL193" i="9" s="1"/>
  <c r="AO192" i="8"/>
  <c r="AR192" i="8"/>
  <c r="AT192" i="8"/>
  <c r="AL193" i="8" s="1"/>
  <c r="U193" i="9" l="1"/>
  <c r="AB193" i="8"/>
  <c r="AE193" i="8"/>
  <c r="AG193" i="8"/>
  <c r="Y194" i="8" s="1"/>
  <c r="BQ193" i="8"/>
  <c r="BN193" i="8"/>
  <c r="BS193" i="8"/>
  <c r="CD193" i="8"/>
  <c r="CA193" i="8"/>
  <c r="CF193" i="8"/>
  <c r="AB195" i="7"/>
  <c r="AE195" i="7"/>
  <c r="AG195" i="7"/>
  <c r="Y196" i="7" s="1"/>
  <c r="P194" i="9"/>
  <c r="BC195" i="7"/>
  <c r="CH192" i="9"/>
  <c r="BD193" i="8"/>
  <c r="BA193" i="8"/>
  <c r="BF193" i="8"/>
  <c r="CC193" i="9"/>
  <c r="BU192" i="9"/>
  <c r="AH192" i="9"/>
  <c r="AP193" i="8"/>
  <c r="AU192" i="9"/>
  <c r="BH192" i="9"/>
  <c r="O193" i="8"/>
  <c r="T193" i="8"/>
  <c r="L194" i="8" s="1"/>
  <c r="R193" i="8"/>
  <c r="BP195" i="7"/>
  <c r="BC193" i="9"/>
  <c r="AP195" i="7"/>
  <c r="BU194" i="7"/>
  <c r="AU194" i="7"/>
  <c r="CH194" i="7"/>
  <c r="P195" i="7"/>
  <c r="BH194" i="7"/>
  <c r="AU192" i="8"/>
  <c r="AP193" i="9"/>
  <c r="BP193" i="9"/>
  <c r="AC193" i="9"/>
  <c r="U194" i="7"/>
  <c r="CC195" i="7"/>
  <c r="BQ195" i="7" l="1"/>
  <c r="BN195" i="7"/>
  <c r="BS195" i="7"/>
  <c r="CB193" i="8"/>
  <c r="CE193" i="8"/>
  <c r="CG193" i="8"/>
  <c r="BY194" i="8" s="1"/>
  <c r="P194" i="8"/>
  <c r="U193" i="8"/>
  <c r="BQ193" i="9"/>
  <c r="BN193" i="9"/>
  <c r="BS193" i="9"/>
  <c r="AQ193" i="9"/>
  <c r="AN193" i="9"/>
  <c r="AS193" i="9"/>
  <c r="BD195" i="7"/>
  <c r="BA195" i="7"/>
  <c r="BF195" i="7"/>
  <c r="BO193" i="8"/>
  <c r="BR193" i="8"/>
  <c r="BT193" i="8"/>
  <c r="BL194" i="8" s="1"/>
  <c r="AC194" i="8"/>
  <c r="AD193" i="9"/>
  <c r="AA193" i="9"/>
  <c r="AF193" i="9"/>
  <c r="AQ195" i="7"/>
  <c r="AN195" i="7"/>
  <c r="AS195" i="7"/>
  <c r="Q194" i="9"/>
  <c r="N194" i="9"/>
  <c r="S194" i="9"/>
  <c r="AH193" i="8"/>
  <c r="CD193" i="9"/>
  <c r="CA193" i="9"/>
  <c r="CF193" i="9"/>
  <c r="CD195" i="7"/>
  <c r="CA195" i="7"/>
  <c r="CF195" i="7"/>
  <c r="AQ193" i="8"/>
  <c r="AN193" i="8"/>
  <c r="AS193" i="8"/>
  <c r="BB193" i="8"/>
  <c r="BE193" i="8"/>
  <c r="BG193" i="8"/>
  <c r="AY194" i="8" s="1"/>
  <c r="AC196" i="7"/>
  <c r="BD193" i="9"/>
  <c r="BA193" i="9"/>
  <c r="BF193" i="9"/>
  <c r="AH195" i="7"/>
  <c r="Q195" i="7"/>
  <c r="N195" i="7"/>
  <c r="S195" i="7"/>
  <c r="AD196" i="7" l="1"/>
  <c r="AA196" i="7"/>
  <c r="AF196" i="7"/>
  <c r="AB193" i="9"/>
  <c r="AG193" i="9"/>
  <c r="Y194" i="9" s="1"/>
  <c r="AE193" i="9"/>
  <c r="Q194" i="8"/>
  <c r="N194" i="8"/>
  <c r="S194" i="8"/>
  <c r="AD194" i="8"/>
  <c r="AA194" i="8"/>
  <c r="AF194" i="8"/>
  <c r="AO193" i="9"/>
  <c r="AR193" i="9"/>
  <c r="AT193" i="9"/>
  <c r="AL194" i="9" s="1"/>
  <c r="BH193" i="8"/>
  <c r="CB193" i="9"/>
  <c r="CG193" i="9"/>
  <c r="BY194" i="9" s="1"/>
  <c r="CE193" i="9"/>
  <c r="BC194" i="8"/>
  <c r="BP194" i="8"/>
  <c r="CC194" i="8"/>
  <c r="BO193" i="9"/>
  <c r="BT193" i="9"/>
  <c r="BL194" i="9" s="1"/>
  <c r="BR193" i="9"/>
  <c r="CH193" i="8"/>
  <c r="O194" i="9"/>
  <c r="R194" i="9"/>
  <c r="T194" i="9"/>
  <c r="L195" i="9" s="1"/>
  <c r="BB195" i="7"/>
  <c r="BE195" i="7"/>
  <c r="BG195" i="7"/>
  <c r="AY196" i="7" s="1"/>
  <c r="CB195" i="7"/>
  <c r="CG195" i="7"/>
  <c r="BY196" i="7" s="1"/>
  <c r="CE195" i="7"/>
  <c r="AO195" i="7"/>
  <c r="AT195" i="7"/>
  <c r="AL196" i="7" s="1"/>
  <c r="AR195" i="7"/>
  <c r="BO195" i="7"/>
  <c r="BT195" i="7"/>
  <c r="BL196" i="7" s="1"/>
  <c r="BR195" i="7"/>
  <c r="O195" i="7"/>
  <c r="T195" i="7"/>
  <c r="L196" i="7" s="1"/>
  <c r="R195" i="7"/>
  <c r="BU193" i="8"/>
  <c r="AO193" i="8"/>
  <c r="AT193" i="8"/>
  <c r="AL194" i="8" s="1"/>
  <c r="AR193" i="8"/>
  <c r="BB193" i="9"/>
  <c r="BG193" i="9"/>
  <c r="AY194" i="9" s="1"/>
  <c r="BE193" i="9"/>
  <c r="BP194" i="9" l="1"/>
  <c r="AU193" i="8"/>
  <c r="AU195" i="7"/>
  <c r="P195" i="9"/>
  <c r="BU193" i="9"/>
  <c r="AP196" i="7"/>
  <c r="U194" i="9"/>
  <c r="CD194" i="8"/>
  <c r="CA194" i="8"/>
  <c r="CF194" i="8"/>
  <c r="AP194" i="9"/>
  <c r="AU193" i="9"/>
  <c r="BP196" i="7"/>
  <c r="CC194" i="9"/>
  <c r="AP194" i="8"/>
  <c r="CC196" i="7"/>
  <c r="AH193" i="9"/>
  <c r="BQ194" i="8"/>
  <c r="BN194" i="8"/>
  <c r="BS194" i="8"/>
  <c r="AC194" i="9"/>
  <c r="AB194" i="8"/>
  <c r="AG194" i="8"/>
  <c r="Y195" i="8" s="1"/>
  <c r="AE194" i="8"/>
  <c r="P196" i="7"/>
  <c r="BH193" i="9"/>
  <c r="BC196" i="7"/>
  <c r="BD194" i="8"/>
  <c r="BA194" i="8"/>
  <c r="BF194" i="8"/>
  <c r="AB196" i="7"/>
  <c r="AE196" i="7"/>
  <c r="AG196" i="7"/>
  <c r="Y197" i="7" s="1"/>
  <c r="CH195" i="7"/>
  <c r="U195" i="7"/>
  <c r="BC194" i="9"/>
  <c r="BU195" i="7"/>
  <c r="BH195" i="7"/>
  <c r="CH193" i="9"/>
  <c r="O194" i="8"/>
  <c r="R194" i="8"/>
  <c r="T194" i="8"/>
  <c r="L195" i="8" s="1"/>
  <c r="AH194" i="8" l="1"/>
  <c r="AQ196" i="7"/>
  <c r="AN196" i="7"/>
  <c r="AS196" i="7"/>
  <c r="AC195" i="8"/>
  <c r="CD196" i="7"/>
  <c r="CA196" i="7"/>
  <c r="CF196" i="7"/>
  <c r="BB194" i="8"/>
  <c r="BG194" i="8"/>
  <c r="AY195" i="8" s="1"/>
  <c r="BE194" i="8"/>
  <c r="AD194" i="9"/>
  <c r="AA194" i="9"/>
  <c r="AF194" i="9"/>
  <c r="AQ194" i="9"/>
  <c r="AN194" i="9"/>
  <c r="AS194" i="9"/>
  <c r="Q195" i="9"/>
  <c r="N195" i="9"/>
  <c r="S195" i="9"/>
  <c r="AQ194" i="8"/>
  <c r="AN194" i="8"/>
  <c r="AS194" i="8"/>
  <c r="CB194" i="8"/>
  <c r="CE194" i="8"/>
  <c r="CG194" i="8"/>
  <c r="BY195" i="8" s="1"/>
  <c r="BO194" i="8"/>
  <c r="BR194" i="8"/>
  <c r="BT194" i="8"/>
  <c r="BL195" i="8" s="1"/>
  <c r="CD194" i="9"/>
  <c r="CA194" i="9"/>
  <c r="CF194" i="9"/>
  <c r="AH196" i="7"/>
  <c r="BD194" i="9"/>
  <c r="BA194" i="9"/>
  <c r="BF194" i="9"/>
  <c r="Q196" i="7"/>
  <c r="N196" i="7"/>
  <c r="S196" i="7"/>
  <c r="BQ196" i="7"/>
  <c r="BN196" i="7"/>
  <c r="BS196" i="7"/>
  <c r="BD196" i="7"/>
  <c r="BA196" i="7"/>
  <c r="BF196" i="7"/>
  <c r="P195" i="8"/>
  <c r="U194" i="8"/>
  <c r="AC197" i="7"/>
  <c r="BQ194" i="9"/>
  <c r="BN194" i="9"/>
  <c r="BS194" i="9"/>
  <c r="AD197" i="7" l="1"/>
  <c r="AA197" i="7"/>
  <c r="AF197" i="7"/>
  <c r="BC195" i="8"/>
  <c r="CB194" i="9"/>
  <c r="CG194" i="9"/>
  <c r="BY195" i="9" s="1"/>
  <c r="CE194" i="9"/>
  <c r="BO196" i="7"/>
  <c r="BT196" i="7"/>
  <c r="BL197" i="7" s="1"/>
  <c r="BR196" i="7"/>
  <c r="O195" i="9"/>
  <c r="R195" i="9"/>
  <c r="T195" i="9"/>
  <c r="L196" i="9" s="1"/>
  <c r="CB196" i="7"/>
  <c r="CE196" i="7"/>
  <c r="CG196" i="7"/>
  <c r="BY197" i="7" s="1"/>
  <c r="O196" i="7"/>
  <c r="T196" i="7"/>
  <c r="L197" i="7" s="1"/>
  <c r="R196" i="7"/>
  <c r="BU194" i="8"/>
  <c r="AD195" i="8"/>
  <c r="AA195" i="8"/>
  <c r="AF195" i="8"/>
  <c r="AO194" i="9"/>
  <c r="AR194" i="9"/>
  <c r="AT194" i="9"/>
  <c r="AL195" i="9" s="1"/>
  <c r="BB194" i="9"/>
  <c r="BE194" i="9"/>
  <c r="BG194" i="9"/>
  <c r="AY195" i="9" s="1"/>
  <c r="AO196" i="7"/>
  <c r="AR196" i="7"/>
  <c r="AT196" i="7"/>
  <c r="AL197" i="7" s="1"/>
  <c r="BP195" i="8"/>
  <c r="Q195" i="8"/>
  <c r="N195" i="8"/>
  <c r="S195" i="8"/>
  <c r="CC195" i="8"/>
  <c r="CH194" i="8"/>
  <c r="AB194" i="9"/>
  <c r="AG194" i="9"/>
  <c r="Y195" i="9" s="1"/>
  <c r="AE194" i="9"/>
  <c r="BO194" i="9"/>
  <c r="BT194" i="9"/>
  <c r="BL195" i="9" s="1"/>
  <c r="BR194" i="9"/>
  <c r="BB196" i="7"/>
  <c r="BG196" i="7"/>
  <c r="AY197" i="7" s="1"/>
  <c r="BE196" i="7"/>
  <c r="AO194" i="8"/>
  <c r="AR194" i="8"/>
  <c r="AT194" i="8"/>
  <c r="AL195" i="8" s="1"/>
  <c r="BH194" i="8"/>
  <c r="O195" i="8" l="1"/>
  <c r="T195" i="8"/>
  <c r="L196" i="8" s="1"/>
  <c r="R195" i="8"/>
  <c r="P197" i="7"/>
  <c r="AP195" i="9"/>
  <c r="CH194" i="9"/>
  <c r="AU194" i="9"/>
  <c r="CC197" i="7"/>
  <c r="CC195" i="9"/>
  <c r="CH196" i="7"/>
  <c r="AP195" i="8"/>
  <c r="P196" i="9"/>
  <c r="BD195" i="8"/>
  <c r="BA195" i="8"/>
  <c r="BF195" i="8"/>
  <c r="AB195" i="8"/>
  <c r="AE195" i="8"/>
  <c r="AG195" i="8"/>
  <c r="Y196" i="8" s="1"/>
  <c r="U195" i="9"/>
  <c r="BP195" i="9"/>
  <c r="AC195" i="9"/>
  <c r="BQ195" i="8"/>
  <c r="BN195" i="8"/>
  <c r="BS195" i="8"/>
  <c r="AU194" i="8"/>
  <c r="AH194" i="9"/>
  <c r="AP197" i="7"/>
  <c r="AU196" i="7"/>
  <c r="BH196" i="7"/>
  <c r="AB197" i="7"/>
  <c r="AG197" i="7"/>
  <c r="Y198" i="7" s="1"/>
  <c r="AE197" i="7"/>
  <c r="BC197" i="7"/>
  <c r="BC195" i="9"/>
  <c r="BU196" i="7"/>
  <c r="CD195" i="8"/>
  <c r="CA195" i="8"/>
  <c r="CF195" i="8"/>
  <c r="BH194" i="9"/>
  <c r="BU194" i="9"/>
  <c r="U196" i="7"/>
  <c r="BP197" i="7"/>
  <c r="BD195" i="9" l="1"/>
  <c r="BA195" i="9"/>
  <c r="BF195" i="9"/>
  <c r="AD195" i="9"/>
  <c r="AA195" i="9"/>
  <c r="AF195" i="9"/>
  <c r="Q196" i="9"/>
  <c r="N196" i="9"/>
  <c r="S196" i="9"/>
  <c r="BD197" i="7"/>
  <c r="BA197" i="7"/>
  <c r="BF197" i="7"/>
  <c r="AQ195" i="9"/>
  <c r="AN195" i="9"/>
  <c r="AS195" i="9"/>
  <c r="CB195" i="8"/>
  <c r="CG195" i="8"/>
  <c r="BY196" i="8" s="1"/>
  <c r="CE195" i="8"/>
  <c r="AC198" i="7"/>
  <c r="Q197" i="7"/>
  <c r="N197" i="7"/>
  <c r="S197" i="7"/>
  <c r="BQ195" i="9"/>
  <c r="BN195" i="9"/>
  <c r="BS195" i="9"/>
  <c r="AQ195" i="8"/>
  <c r="AN195" i="8"/>
  <c r="AS195" i="8"/>
  <c r="BB195" i="8"/>
  <c r="BE195" i="8"/>
  <c r="BG195" i="8"/>
  <c r="AY196" i="8" s="1"/>
  <c r="AQ197" i="7"/>
  <c r="AN197" i="7"/>
  <c r="AS197" i="7"/>
  <c r="U195" i="8"/>
  <c r="BO195" i="8"/>
  <c r="BR195" i="8"/>
  <c r="BT195" i="8"/>
  <c r="BL196" i="8" s="1"/>
  <c r="AC196" i="8"/>
  <c r="CD195" i="9"/>
  <c r="CA195" i="9"/>
  <c r="CF195" i="9"/>
  <c r="AH197" i="7"/>
  <c r="BQ197" i="7"/>
  <c r="BN197" i="7"/>
  <c r="BS197" i="7"/>
  <c r="AH195" i="8"/>
  <c r="P196" i="8"/>
  <c r="CD197" i="7"/>
  <c r="CA197" i="7"/>
  <c r="CF197" i="7"/>
  <c r="BB197" i="7" l="1"/>
  <c r="BE197" i="7"/>
  <c r="BG197" i="7"/>
  <c r="AY198" i="7" s="1"/>
  <c r="BP196" i="8"/>
  <c r="BC196" i="8"/>
  <c r="AD198" i="7"/>
  <c r="AA198" i="7"/>
  <c r="AF198" i="7"/>
  <c r="O196" i="9"/>
  <c r="R196" i="9"/>
  <c r="T196" i="9"/>
  <c r="L197" i="9" s="1"/>
  <c r="BU195" i="8"/>
  <c r="BH195" i="8"/>
  <c r="AO197" i="7"/>
  <c r="AR197" i="7"/>
  <c r="AT197" i="7"/>
  <c r="AL198" i="7" s="1"/>
  <c r="O197" i="7"/>
  <c r="R197" i="7"/>
  <c r="T197" i="7"/>
  <c r="L198" i="7" s="1"/>
  <c r="BO197" i="7"/>
  <c r="BT197" i="7"/>
  <c r="BL198" i="7" s="1"/>
  <c r="BR197" i="7"/>
  <c r="CB197" i="7"/>
  <c r="CG197" i="7"/>
  <c r="BY198" i="7" s="1"/>
  <c r="CE197" i="7"/>
  <c r="CH195" i="8"/>
  <c r="CC196" i="8"/>
  <c r="AB195" i="9"/>
  <c r="AE195" i="9"/>
  <c r="AG195" i="9"/>
  <c r="Y196" i="9" s="1"/>
  <c r="CB195" i="9"/>
  <c r="CG195" i="9"/>
  <c r="BY196" i="9" s="1"/>
  <c r="CE195" i="9"/>
  <c r="Q196" i="8"/>
  <c r="N196" i="8"/>
  <c r="S196" i="8"/>
  <c r="AO195" i="9"/>
  <c r="AT195" i="9"/>
  <c r="AL196" i="9" s="1"/>
  <c r="AR195" i="9"/>
  <c r="BB195" i="9"/>
  <c r="BG195" i="9"/>
  <c r="AY196" i="9" s="1"/>
  <c r="BE195" i="9"/>
  <c r="AO195" i="8"/>
  <c r="AR195" i="8"/>
  <c r="AT195" i="8"/>
  <c r="AL196" i="8" s="1"/>
  <c r="AD196" i="8"/>
  <c r="AA196" i="8"/>
  <c r="AF196" i="8"/>
  <c r="BO195" i="9"/>
  <c r="BT195" i="9"/>
  <c r="BL196" i="9" s="1"/>
  <c r="BR195" i="9"/>
  <c r="BD196" i="8" l="1"/>
  <c r="BA196" i="8"/>
  <c r="BF196" i="8"/>
  <c r="BU197" i="7"/>
  <c r="AP196" i="8"/>
  <c r="BQ196" i="8"/>
  <c r="BN196" i="8"/>
  <c r="BS196" i="8"/>
  <c r="BC198" i="7"/>
  <c r="BH195" i="9"/>
  <c r="CH195" i="9"/>
  <c r="U197" i="7"/>
  <c r="P197" i="9"/>
  <c r="BH197" i="7"/>
  <c r="AC196" i="9"/>
  <c r="CC196" i="9"/>
  <c r="CD196" i="8"/>
  <c r="CA196" i="8"/>
  <c r="CF196" i="8"/>
  <c r="U196" i="9"/>
  <c r="AP198" i="7"/>
  <c r="BP196" i="9"/>
  <c r="AU195" i="9"/>
  <c r="AP196" i="9"/>
  <c r="AU197" i="7"/>
  <c r="AU195" i="8"/>
  <c r="AH195" i="9"/>
  <c r="BU195" i="9"/>
  <c r="AB198" i="7"/>
  <c r="AE198" i="7"/>
  <c r="AG198" i="7"/>
  <c r="Y199" i="7" s="1"/>
  <c r="CC198" i="7"/>
  <c r="BP198" i="7"/>
  <c r="O196" i="8"/>
  <c r="T196" i="8"/>
  <c r="L197" i="8" s="1"/>
  <c r="R196" i="8"/>
  <c r="P198" i="7"/>
  <c r="BC196" i="9"/>
  <c r="AB196" i="8"/>
  <c r="AG196" i="8"/>
  <c r="Y197" i="8" s="1"/>
  <c r="AE196" i="8"/>
  <c r="CH197" i="7"/>
  <c r="BO196" i="8" l="1"/>
  <c r="BR196" i="8"/>
  <c r="BT196" i="8"/>
  <c r="BL197" i="8" s="1"/>
  <c r="AC197" i="8"/>
  <c r="AQ198" i="7"/>
  <c r="AN198" i="7"/>
  <c r="AS198" i="7"/>
  <c r="Q197" i="9"/>
  <c r="N197" i="9"/>
  <c r="S197" i="9"/>
  <c r="AQ196" i="8"/>
  <c r="AN196" i="8"/>
  <c r="AS196" i="8"/>
  <c r="BQ198" i="7"/>
  <c r="BN198" i="7"/>
  <c r="BS198" i="7"/>
  <c r="AH198" i="7"/>
  <c r="AQ196" i="9"/>
  <c r="AN196" i="9"/>
  <c r="AS196" i="9"/>
  <c r="CB196" i="8"/>
  <c r="CE196" i="8"/>
  <c r="CG196" i="8"/>
  <c r="BY197" i="8" s="1"/>
  <c r="AH196" i="8"/>
  <c r="BD196" i="9"/>
  <c r="BA196" i="9"/>
  <c r="BF196" i="9"/>
  <c r="Q198" i="7"/>
  <c r="N198" i="7"/>
  <c r="S198" i="7"/>
  <c r="U196" i="8"/>
  <c r="BB196" i="8"/>
  <c r="BG196" i="8"/>
  <c r="AY197" i="8" s="1"/>
  <c r="BE196" i="8"/>
  <c r="CD198" i="7"/>
  <c r="CA198" i="7"/>
  <c r="CF198" i="7"/>
  <c r="AC199" i="7"/>
  <c r="P197" i="8"/>
  <c r="CD196" i="9"/>
  <c r="CA196" i="9"/>
  <c r="CF196" i="9"/>
  <c r="BQ196" i="9"/>
  <c r="BN196" i="9"/>
  <c r="BS196" i="9"/>
  <c r="AD196" i="9"/>
  <c r="AA196" i="9"/>
  <c r="AF196" i="9"/>
  <c r="BD198" i="7"/>
  <c r="BA198" i="7"/>
  <c r="BF198" i="7"/>
  <c r="O197" i="9" l="1"/>
  <c r="R197" i="9"/>
  <c r="T197" i="9"/>
  <c r="L198" i="9" s="1"/>
  <c r="Q197" i="8"/>
  <c r="N197" i="8"/>
  <c r="S197" i="8"/>
  <c r="B24" i="9"/>
  <c r="O198" i="7"/>
  <c r="T198" i="7"/>
  <c r="L199" i="7" s="1"/>
  <c r="R198" i="7"/>
  <c r="AO196" i="9"/>
  <c r="AT196" i="9"/>
  <c r="AL197" i="9" s="1"/>
  <c r="AR196" i="9"/>
  <c r="AO198" i="7"/>
  <c r="AT198" i="7"/>
  <c r="AL199" i="7" s="1"/>
  <c r="AR198" i="7"/>
  <c r="AD199" i="7"/>
  <c r="AA199" i="7"/>
  <c r="AF199" i="7"/>
  <c r="BB196" i="9"/>
  <c r="BE196" i="9"/>
  <c r="BG196" i="9"/>
  <c r="AY197" i="9" s="1"/>
  <c r="AD197" i="8"/>
  <c r="AA197" i="8"/>
  <c r="AF197" i="8"/>
  <c r="AB196" i="9"/>
  <c r="AG196" i="9"/>
  <c r="Y197" i="9" s="1"/>
  <c r="AE196" i="9"/>
  <c r="BB198" i="7"/>
  <c r="BG198" i="7"/>
  <c r="AY199" i="7" s="1"/>
  <c r="BE198" i="7"/>
  <c r="BO198" i="7"/>
  <c r="BT198" i="7"/>
  <c r="BL199" i="7" s="1"/>
  <c r="BR198" i="7"/>
  <c r="BO196" i="9"/>
  <c r="BR196" i="9"/>
  <c r="BT196" i="9"/>
  <c r="BL197" i="9" s="1"/>
  <c r="BP197" i="8"/>
  <c r="CB198" i="7"/>
  <c r="CE198" i="7"/>
  <c r="CG198" i="7"/>
  <c r="BY199" i="7" s="1"/>
  <c r="BH196" i="8"/>
  <c r="BC197" i="8"/>
  <c r="BU196" i="8"/>
  <c r="CB196" i="9"/>
  <c r="CG196" i="9"/>
  <c r="BY197" i="9" s="1"/>
  <c r="CE196" i="9"/>
  <c r="CC197" i="8"/>
  <c r="AO196" i="8"/>
  <c r="AT196" i="8"/>
  <c r="AL197" i="8" s="1"/>
  <c r="AR196" i="8"/>
  <c r="CH196" i="8"/>
  <c r="BU196" i="9" l="1"/>
  <c r="AB197" i="8"/>
  <c r="AG197" i="8"/>
  <c r="Y198" i="8" s="1"/>
  <c r="AE197" i="8"/>
  <c r="AB199" i="7"/>
  <c r="AG199" i="7"/>
  <c r="Y200" i="7" s="1"/>
  <c r="AE199" i="7"/>
  <c r="U198" i="7"/>
  <c r="P199" i="7"/>
  <c r="AU198" i="7"/>
  <c r="CD197" i="8"/>
  <c r="CA197" i="8"/>
  <c r="CF197" i="8"/>
  <c r="BD197" i="8"/>
  <c r="BA197" i="8"/>
  <c r="BF197" i="8"/>
  <c r="BP199" i="7"/>
  <c r="BC197" i="9"/>
  <c r="AP199" i="7"/>
  <c r="B24" i="8"/>
  <c r="BC199" i="7"/>
  <c r="O197" i="8"/>
  <c r="R197" i="8"/>
  <c r="T197" i="8"/>
  <c r="L198" i="8" s="1"/>
  <c r="CH198" i="7"/>
  <c r="BH198" i="7"/>
  <c r="P198" i="9"/>
  <c r="CH196" i="9"/>
  <c r="CC197" i="9"/>
  <c r="BH196" i="9"/>
  <c r="AH196" i="9"/>
  <c r="U197" i="9"/>
  <c r="BU198" i="7"/>
  <c r="CC199" i="7"/>
  <c r="AC197" i="9"/>
  <c r="AU196" i="9"/>
  <c r="AU196" i="8"/>
  <c r="BQ197" i="8"/>
  <c r="BN197" i="8"/>
  <c r="BS197" i="8"/>
  <c r="AP197" i="9"/>
  <c r="AP197" i="8"/>
  <c r="BP197" i="9"/>
  <c r="C24" i="8"/>
  <c r="C26" i="7"/>
  <c r="CD197" i="9" l="1"/>
  <c r="CA197" i="9"/>
  <c r="CF197" i="9"/>
  <c r="P198" i="8"/>
  <c r="BD197" i="9"/>
  <c r="BA197" i="9"/>
  <c r="BF197" i="9"/>
  <c r="CD199" i="7"/>
  <c r="CA199" i="7"/>
  <c r="CF199" i="7"/>
  <c r="U197" i="8"/>
  <c r="BQ199" i="7"/>
  <c r="BN199" i="7"/>
  <c r="BS199" i="7"/>
  <c r="F24" i="8"/>
  <c r="BO197" i="8"/>
  <c r="BR197" i="8"/>
  <c r="BT197" i="8"/>
  <c r="BL198" i="8" s="1"/>
  <c r="Q198" i="9"/>
  <c r="N198" i="9"/>
  <c r="S198" i="9"/>
  <c r="E24" i="8"/>
  <c r="AH199" i="7"/>
  <c r="BD199" i="7"/>
  <c r="BA199" i="7"/>
  <c r="BF199" i="7"/>
  <c r="BB197" i="8"/>
  <c r="BE197" i="8"/>
  <c r="BG197" i="8"/>
  <c r="AY198" i="8" s="1"/>
  <c r="AC200" i="7"/>
  <c r="Q199" i="7"/>
  <c r="N199" i="7"/>
  <c r="S199" i="7"/>
  <c r="AQ197" i="9"/>
  <c r="AN197" i="9"/>
  <c r="AS197" i="9"/>
  <c r="G24" i="8"/>
  <c r="AH197" i="8"/>
  <c r="AC198" i="8"/>
  <c r="AQ199" i="7"/>
  <c r="AN199" i="7"/>
  <c r="AS199" i="7"/>
  <c r="CB197" i="8"/>
  <c r="CE197" i="8"/>
  <c r="CG197" i="8"/>
  <c r="BY198" i="8" s="1"/>
  <c r="BQ197" i="9"/>
  <c r="BN197" i="9"/>
  <c r="BS197" i="9"/>
  <c r="AD197" i="9"/>
  <c r="AA197" i="9"/>
  <c r="AF197" i="9"/>
  <c r="AQ197" i="8"/>
  <c r="AN197" i="8"/>
  <c r="AS197" i="8"/>
  <c r="AD200" i="7" l="1"/>
  <c r="AA200" i="7"/>
  <c r="AF200" i="7"/>
  <c r="G26" i="7"/>
  <c r="CB199" i="7"/>
  <c r="CE199" i="7"/>
  <c r="CG199" i="7"/>
  <c r="BY200" i="7" s="1"/>
  <c r="CH197" i="8"/>
  <c r="BH197" i="8"/>
  <c r="BP198" i="8"/>
  <c r="BU197" i="8"/>
  <c r="E24" i="9"/>
  <c r="D24" i="8"/>
  <c r="BC198" i="8"/>
  <c r="C24" i="9"/>
  <c r="E26" i="7"/>
  <c r="BB197" i="9"/>
  <c r="BE197" i="9"/>
  <c r="BG197" i="9"/>
  <c r="AY198" i="9" s="1"/>
  <c r="AO197" i="9"/>
  <c r="AR197" i="9"/>
  <c r="AT197" i="9"/>
  <c r="AL198" i="9" s="1"/>
  <c r="Q198" i="8"/>
  <c r="N198" i="8"/>
  <c r="S198" i="8"/>
  <c r="AO199" i="7"/>
  <c r="AT199" i="7"/>
  <c r="AL200" i="7" s="1"/>
  <c r="AR199" i="7"/>
  <c r="F26" i="7"/>
  <c r="D26" i="7"/>
  <c r="B26" i="7"/>
  <c r="BO199" i="7"/>
  <c r="BR199" i="7"/>
  <c r="BT199" i="7"/>
  <c r="BL200" i="7" s="1"/>
  <c r="G24" i="9"/>
  <c r="O198" i="9"/>
  <c r="R198" i="9"/>
  <c r="T198" i="9"/>
  <c r="L199" i="9" s="1"/>
  <c r="AB197" i="9"/>
  <c r="AG197" i="9"/>
  <c r="Y198" i="9" s="1"/>
  <c r="AE197" i="9"/>
  <c r="D24" i="9"/>
  <c r="BB199" i="7"/>
  <c r="BE199" i="7"/>
  <c r="BG199" i="7"/>
  <c r="AY200" i="7" s="1"/>
  <c r="F24" i="9"/>
  <c r="AD198" i="8"/>
  <c r="AA198" i="8"/>
  <c r="AF198" i="8"/>
  <c r="BO197" i="9"/>
  <c r="BT197" i="9"/>
  <c r="BL198" i="9" s="1"/>
  <c r="BR197" i="9"/>
  <c r="O199" i="7"/>
  <c r="R199" i="7"/>
  <c r="T199" i="7"/>
  <c r="L200" i="7" s="1"/>
  <c r="CB197" i="9"/>
  <c r="CE197" i="9"/>
  <c r="CG197" i="9"/>
  <c r="BY198" i="9" s="1"/>
  <c r="AO197" i="8"/>
  <c r="AR197" i="8"/>
  <c r="AT197" i="8"/>
  <c r="AL198" i="8" s="1"/>
  <c r="CC198" i="8"/>
  <c r="U198" i="9" l="1"/>
  <c r="BC198" i="9"/>
  <c r="BH197" i="9"/>
  <c r="BC200" i="7"/>
  <c r="CC200" i="7"/>
  <c r="P200" i="7"/>
  <c r="BH199" i="7"/>
  <c r="BP200" i="7"/>
  <c r="AU199" i="7"/>
  <c r="CH199" i="7"/>
  <c r="CC198" i="9"/>
  <c r="U199" i="7"/>
  <c r="AP200" i="7"/>
  <c r="BU197" i="9"/>
  <c r="BQ198" i="8"/>
  <c r="BN198" i="8"/>
  <c r="BS198" i="8"/>
  <c r="AH197" i="9"/>
  <c r="O198" i="8"/>
  <c r="R198" i="8"/>
  <c r="T198" i="8"/>
  <c r="L199" i="8" s="1"/>
  <c r="CD198" i="8"/>
  <c r="CA198" i="8"/>
  <c r="CF198" i="8"/>
  <c r="AC198" i="9"/>
  <c r="AP198" i="8"/>
  <c r="AP198" i="9"/>
  <c r="BD198" i="8"/>
  <c r="BA198" i="8"/>
  <c r="BF198" i="8"/>
  <c r="AB200" i="7"/>
  <c r="AE200" i="7"/>
  <c r="AG200" i="7"/>
  <c r="Y201" i="7" s="1"/>
  <c r="CH197" i="9"/>
  <c r="BU199" i="7"/>
  <c r="BP198" i="9"/>
  <c r="AU197" i="8"/>
  <c r="AB198" i="8"/>
  <c r="AE198" i="8"/>
  <c r="AG198" i="8"/>
  <c r="Y199" i="8" s="1"/>
  <c r="P199" i="9"/>
  <c r="AU197" i="9"/>
  <c r="AH198" i="8" l="1"/>
  <c r="AH200" i="7"/>
  <c r="BO198" i="8"/>
  <c r="BT198" i="8"/>
  <c r="BL199" i="8" s="1"/>
  <c r="BR198" i="8"/>
  <c r="CD200" i="7"/>
  <c r="CA200" i="7"/>
  <c r="CF200" i="7"/>
  <c r="AC199" i="8"/>
  <c r="CD198" i="9"/>
  <c r="CA198" i="9"/>
  <c r="CF198" i="9"/>
  <c r="BB198" i="8"/>
  <c r="BE198" i="8"/>
  <c r="BG198" i="8"/>
  <c r="AY199" i="8" s="1"/>
  <c r="CB198" i="8"/>
  <c r="CG198" i="8"/>
  <c r="BY199" i="8" s="1"/>
  <c r="CE198" i="8"/>
  <c r="AD198" i="9"/>
  <c r="AA198" i="9"/>
  <c r="AF198" i="9"/>
  <c r="AQ198" i="9"/>
  <c r="AN198" i="9"/>
  <c r="AS198" i="9"/>
  <c r="BD200" i="7"/>
  <c r="BA200" i="7"/>
  <c r="BF200" i="7"/>
  <c r="BQ200" i="7"/>
  <c r="BN200" i="7"/>
  <c r="BS200" i="7"/>
  <c r="AQ200" i="7"/>
  <c r="AN200" i="7"/>
  <c r="AS200" i="7"/>
  <c r="P199" i="8"/>
  <c r="BQ198" i="9"/>
  <c r="BN198" i="9"/>
  <c r="BS198" i="9"/>
  <c r="U198" i="8"/>
  <c r="Q200" i="7"/>
  <c r="N200" i="7"/>
  <c r="S200" i="7"/>
  <c r="BD198" i="9"/>
  <c r="BA198" i="9"/>
  <c r="BF198" i="9"/>
  <c r="Q199" i="9"/>
  <c r="N199" i="9"/>
  <c r="S199" i="9"/>
  <c r="AQ198" i="8"/>
  <c r="AN198" i="8"/>
  <c r="AS198" i="8"/>
  <c r="AC201" i="7"/>
  <c r="O199" i="9" l="1"/>
  <c r="R199" i="9"/>
  <c r="T199" i="9"/>
  <c r="L200" i="9" s="1"/>
  <c r="CH198" i="8"/>
  <c r="CB200" i="7"/>
  <c r="CG200" i="7"/>
  <c r="BY201" i="7" s="1"/>
  <c r="CE200" i="7"/>
  <c r="CC199" i="8"/>
  <c r="BO198" i="9"/>
  <c r="BT198" i="9"/>
  <c r="BL199" i="9" s="1"/>
  <c r="BR198" i="9"/>
  <c r="BU198" i="8"/>
  <c r="BC199" i="8"/>
  <c r="BP199" i="8"/>
  <c r="BB200" i="7"/>
  <c r="BE200" i="7"/>
  <c r="BG200" i="7"/>
  <c r="AY201" i="7" s="1"/>
  <c r="BH198" i="8"/>
  <c r="BB198" i="9"/>
  <c r="BG198" i="9"/>
  <c r="AY199" i="9" s="1"/>
  <c r="BE198" i="9"/>
  <c r="AD201" i="7"/>
  <c r="AA201" i="7"/>
  <c r="AF201" i="7"/>
  <c r="Q199" i="8"/>
  <c r="N199" i="8"/>
  <c r="S199" i="8"/>
  <c r="AO198" i="9"/>
  <c r="AT198" i="9"/>
  <c r="AL199" i="9" s="1"/>
  <c r="AR198" i="9"/>
  <c r="CB198" i="9"/>
  <c r="CG198" i="9"/>
  <c r="BY199" i="9" s="1"/>
  <c r="CE198" i="9"/>
  <c r="AO198" i="8"/>
  <c r="AT198" i="8"/>
  <c r="AL199" i="8" s="1"/>
  <c r="AR198" i="8"/>
  <c r="O200" i="7"/>
  <c r="T200" i="7"/>
  <c r="L201" i="7" s="1"/>
  <c r="R200" i="7"/>
  <c r="AD199" i="8"/>
  <c r="AA199" i="8"/>
  <c r="AF199" i="8"/>
  <c r="AO200" i="7"/>
  <c r="AT200" i="7"/>
  <c r="AL201" i="7" s="1"/>
  <c r="AR200" i="7"/>
  <c r="AB198" i="9"/>
  <c r="AG198" i="9"/>
  <c r="Y199" i="9" s="1"/>
  <c r="AE198" i="9"/>
  <c r="BO200" i="7"/>
  <c r="BR200" i="7"/>
  <c r="BT200" i="7"/>
  <c r="BL201" i="7" s="1"/>
  <c r="AP201" i="7" l="1"/>
  <c r="AH198" i="9"/>
  <c r="P201" i="7"/>
  <c r="AC199" i="9"/>
  <c r="AU198" i="8"/>
  <c r="O199" i="8"/>
  <c r="R199" i="8"/>
  <c r="T199" i="8"/>
  <c r="L200" i="8" s="1"/>
  <c r="CD199" i="8"/>
  <c r="CA199" i="8"/>
  <c r="CF199" i="8"/>
  <c r="BQ199" i="8"/>
  <c r="BN199" i="8"/>
  <c r="BS199" i="8"/>
  <c r="CH200" i="7"/>
  <c r="CC201" i="7"/>
  <c r="AP199" i="8"/>
  <c r="BD199" i="8"/>
  <c r="BA199" i="8"/>
  <c r="BF199" i="8"/>
  <c r="CH198" i="9"/>
  <c r="CC199" i="9"/>
  <c r="AU200" i="7"/>
  <c r="AB199" i="8"/>
  <c r="AE199" i="8"/>
  <c r="AG199" i="8"/>
  <c r="Y200" i="8" s="1"/>
  <c r="BP201" i="7"/>
  <c r="BH198" i="9"/>
  <c r="BC201" i="7"/>
  <c r="BU198" i="9"/>
  <c r="P200" i="9"/>
  <c r="BC199" i="9"/>
  <c r="BH200" i="7"/>
  <c r="BP199" i="9"/>
  <c r="U199" i="9"/>
  <c r="AB201" i="7"/>
  <c r="AE201" i="7"/>
  <c r="AG201" i="7"/>
  <c r="Y202" i="7" s="1"/>
  <c r="BU200" i="7"/>
  <c r="AU198" i="9"/>
  <c r="U200" i="7"/>
  <c r="AP199" i="9"/>
  <c r="BO199" i="8" l="1"/>
  <c r="BR199" i="8"/>
  <c r="BT199" i="8"/>
  <c r="BL200" i="8" s="1"/>
  <c r="BB199" i="8"/>
  <c r="BE199" i="8"/>
  <c r="BG199" i="8"/>
  <c r="AY200" i="8" s="1"/>
  <c r="AC200" i="8"/>
  <c r="Q200" i="9"/>
  <c r="N200" i="9"/>
  <c r="S200" i="9"/>
  <c r="AD199" i="9"/>
  <c r="AA199" i="9"/>
  <c r="AF199" i="9"/>
  <c r="BD199" i="9"/>
  <c r="BA199" i="9"/>
  <c r="BF199" i="9"/>
  <c r="AH199" i="8"/>
  <c r="AH201" i="7"/>
  <c r="CB199" i="8"/>
  <c r="CE199" i="8"/>
  <c r="CG199" i="8"/>
  <c r="BY200" i="8" s="1"/>
  <c r="Q201" i="7"/>
  <c r="N201" i="7"/>
  <c r="S201" i="7"/>
  <c r="AC202" i="7"/>
  <c r="CD201" i="7"/>
  <c r="CA201" i="7"/>
  <c r="CF201" i="7"/>
  <c r="AQ199" i="9"/>
  <c r="AN199" i="9"/>
  <c r="AS199" i="9"/>
  <c r="CD199" i="9"/>
  <c r="CA199" i="9"/>
  <c r="CF199" i="9"/>
  <c r="BQ201" i="7"/>
  <c r="BN201" i="7"/>
  <c r="BS201" i="7"/>
  <c r="AQ199" i="8"/>
  <c r="AN199" i="8"/>
  <c r="AS199" i="8"/>
  <c r="BD201" i="7"/>
  <c r="BA201" i="7"/>
  <c r="BF201" i="7"/>
  <c r="BQ199" i="9"/>
  <c r="BN199" i="9"/>
  <c r="BS199" i="9"/>
  <c r="P200" i="8"/>
  <c r="AQ201" i="7"/>
  <c r="AN201" i="7"/>
  <c r="AS201" i="7"/>
  <c r="U199" i="8"/>
  <c r="BO199" i="9" l="1"/>
  <c r="BT199" i="9"/>
  <c r="BL200" i="9" s="1"/>
  <c r="BR199" i="9"/>
  <c r="O200" i="9"/>
  <c r="T200" i="9"/>
  <c r="L201" i="9" s="1"/>
  <c r="R200" i="9"/>
  <c r="AD202" i="7"/>
  <c r="AA202" i="7"/>
  <c r="AF202" i="7"/>
  <c r="AD200" i="8"/>
  <c r="AA200" i="8"/>
  <c r="AF200" i="8"/>
  <c r="BB199" i="9"/>
  <c r="BE199" i="9"/>
  <c r="BG199" i="9"/>
  <c r="AY200" i="9" s="1"/>
  <c r="BC200" i="8"/>
  <c r="BB201" i="7"/>
  <c r="BG201" i="7"/>
  <c r="AY202" i="7" s="1"/>
  <c r="BE201" i="7"/>
  <c r="CB199" i="9"/>
  <c r="CE199" i="9"/>
  <c r="CG199" i="9"/>
  <c r="BY200" i="9" s="1"/>
  <c r="O201" i="7"/>
  <c r="R201" i="7"/>
  <c r="T201" i="7"/>
  <c r="L202" i="7" s="1"/>
  <c r="BH199" i="8"/>
  <c r="AB199" i="9"/>
  <c r="AE199" i="9"/>
  <c r="AG199" i="9"/>
  <c r="Y200" i="9" s="1"/>
  <c r="AO199" i="8"/>
  <c r="AT199" i="8"/>
  <c r="AL200" i="8" s="1"/>
  <c r="AR199" i="8"/>
  <c r="AO199" i="9"/>
  <c r="AT199" i="9"/>
  <c r="AL200" i="9" s="1"/>
  <c r="AR199" i="9"/>
  <c r="AO201" i="7"/>
  <c r="AT201" i="7"/>
  <c r="AL202" i="7" s="1"/>
  <c r="AR201" i="7"/>
  <c r="CC200" i="8"/>
  <c r="BP200" i="8"/>
  <c r="CH199" i="8"/>
  <c r="BU199" i="8"/>
  <c r="Q200" i="8"/>
  <c r="N200" i="8"/>
  <c r="S200" i="8"/>
  <c r="BO201" i="7"/>
  <c r="BT201" i="7"/>
  <c r="BL202" i="7" s="1"/>
  <c r="BR201" i="7"/>
  <c r="CB201" i="7"/>
  <c r="CE201" i="7"/>
  <c r="CG201" i="7"/>
  <c r="BY202" i="7" s="1"/>
  <c r="BC200" i="9" l="1"/>
  <c r="U200" i="9"/>
  <c r="AP200" i="8"/>
  <c r="BH199" i="9"/>
  <c r="P201" i="9"/>
  <c r="BP202" i="7"/>
  <c r="AB200" i="8"/>
  <c r="AG200" i="8"/>
  <c r="Y201" i="8" s="1"/>
  <c r="AE200" i="8"/>
  <c r="CD200" i="8"/>
  <c r="CA200" i="8"/>
  <c r="CF200" i="8"/>
  <c r="BU199" i="9"/>
  <c r="BH201" i="7"/>
  <c r="BP200" i="9"/>
  <c r="AH199" i="9"/>
  <c r="BC202" i="7"/>
  <c r="AC200" i="9"/>
  <c r="O200" i="8"/>
  <c r="T200" i="8"/>
  <c r="L201" i="8" s="1"/>
  <c r="R200" i="8"/>
  <c r="AP202" i="7"/>
  <c r="AB202" i="7"/>
  <c r="AG202" i="7"/>
  <c r="Y203" i="7" s="1"/>
  <c r="AE202" i="7"/>
  <c r="BU201" i="7"/>
  <c r="BQ200" i="8"/>
  <c r="BN200" i="8"/>
  <c r="BS200" i="8"/>
  <c r="CC200" i="9"/>
  <c r="AU201" i="7"/>
  <c r="AU199" i="8"/>
  <c r="CH199" i="9"/>
  <c r="AU199" i="9"/>
  <c r="CC202" i="7"/>
  <c r="AP200" i="9"/>
  <c r="P202" i="7"/>
  <c r="BD200" i="8"/>
  <c r="BA200" i="8"/>
  <c r="BF200" i="8"/>
  <c r="CH201" i="7"/>
  <c r="U201" i="7"/>
  <c r="AC203" i="7" l="1"/>
  <c r="U200" i="8"/>
  <c r="BB200" i="8"/>
  <c r="BG200" i="8"/>
  <c r="AY201" i="8" s="1"/>
  <c r="BE200" i="8"/>
  <c r="CD200" i="9"/>
  <c r="CA200" i="9"/>
  <c r="CF200" i="9"/>
  <c r="P201" i="8"/>
  <c r="BQ202" i="7"/>
  <c r="BN202" i="7"/>
  <c r="BS202" i="7"/>
  <c r="Q201" i="9"/>
  <c r="N201" i="9"/>
  <c r="S201" i="9"/>
  <c r="Q202" i="7"/>
  <c r="N202" i="7"/>
  <c r="S202" i="7"/>
  <c r="BO200" i="8"/>
  <c r="BR200" i="8"/>
  <c r="BT200" i="8"/>
  <c r="BL201" i="8" s="1"/>
  <c r="AD200" i="9"/>
  <c r="AA200" i="9"/>
  <c r="AF200" i="9"/>
  <c r="AQ200" i="8"/>
  <c r="AN200" i="8"/>
  <c r="AS200" i="8"/>
  <c r="CD202" i="7"/>
  <c r="CA202" i="7"/>
  <c r="CF202" i="7"/>
  <c r="AH202" i="7"/>
  <c r="BD202" i="7"/>
  <c r="BA202" i="7"/>
  <c r="BF202" i="7"/>
  <c r="AH200" i="8"/>
  <c r="AC201" i="8"/>
  <c r="AQ200" i="9"/>
  <c r="AN200" i="9"/>
  <c r="AS200" i="9"/>
  <c r="CB200" i="8"/>
  <c r="CE200" i="8"/>
  <c r="CG200" i="8"/>
  <c r="BY201" i="8" s="1"/>
  <c r="AQ202" i="7"/>
  <c r="AN202" i="7"/>
  <c r="AS202" i="7"/>
  <c r="BD200" i="9"/>
  <c r="BA200" i="9"/>
  <c r="BF200" i="9"/>
  <c r="BQ200" i="9"/>
  <c r="BN200" i="9"/>
  <c r="BS200" i="9"/>
  <c r="AO202" i="7" l="1"/>
  <c r="AT202" i="7"/>
  <c r="AL203" i="7" s="1"/>
  <c r="AR202" i="7"/>
  <c r="AO200" i="8"/>
  <c r="AT200" i="8"/>
  <c r="AL201" i="8" s="1"/>
  <c r="AR200" i="8"/>
  <c r="CB200" i="9"/>
  <c r="CE200" i="9"/>
  <c r="CG200" i="9"/>
  <c r="BY201" i="9" s="1"/>
  <c r="BH200" i="8"/>
  <c r="O201" i="9"/>
  <c r="R201" i="9"/>
  <c r="T201" i="9"/>
  <c r="L202" i="9" s="1"/>
  <c r="BC201" i="8"/>
  <c r="BB202" i="7"/>
  <c r="BG202" i="7"/>
  <c r="AY203" i="7" s="1"/>
  <c r="BE202" i="7"/>
  <c r="AB200" i="9"/>
  <c r="AG200" i="9"/>
  <c r="Y201" i="9" s="1"/>
  <c r="AE200" i="9"/>
  <c r="BO200" i="9"/>
  <c r="BT200" i="9"/>
  <c r="BL201" i="9" s="1"/>
  <c r="BR200" i="9"/>
  <c r="CH200" i="8"/>
  <c r="BP201" i="8"/>
  <c r="BO202" i="7"/>
  <c r="BR202" i="7"/>
  <c r="BT202" i="7"/>
  <c r="BL203" i="7" s="1"/>
  <c r="CC201" i="8"/>
  <c r="BU200" i="8"/>
  <c r="AO200" i="9"/>
  <c r="AT200" i="9"/>
  <c r="AL201" i="9" s="1"/>
  <c r="AR200" i="9"/>
  <c r="CB202" i="7"/>
  <c r="CE202" i="7"/>
  <c r="CG202" i="7"/>
  <c r="BY203" i="7" s="1"/>
  <c r="O202" i="7"/>
  <c r="T202" i="7"/>
  <c r="L203" i="7" s="1"/>
  <c r="R202" i="7"/>
  <c r="Q201" i="8"/>
  <c r="N201" i="8"/>
  <c r="S201" i="8"/>
  <c r="AD203" i="7"/>
  <c r="AA203" i="7"/>
  <c r="AF203" i="7"/>
  <c r="BB200" i="9"/>
  <c r="BG200" i="9"/>
  <c r="AY201" i="9" s="1"/>
  <c r="BE200" i="9"/>
  <c r="AD201" i="8"/>
  <c r="AA201" i="8"/>
  <c r="AF201" i="8"/>
  <c r="BH200" i="9" l="1"/>
  <c r="BU200" i="9"/>
  <c r="CD201" i="8"/>
  <c r="CA201" i="8"/>
  <c r="CF201" i="8"/>
  <c r="BP201" i="9"/>
  <c r="BD201" i="8"/>
  <c r="BA201" i="8"/>
  <c r="BF201" i="8"/>
  <c r="P202" i="9"/>
  <c r="AH200" i="9"/>
  <c r="U201" i="9"/>
  <c r="CC203" i="7"/>
  <c r="BP203" i="7"/>
  <c r="AC201" i="9"/>
  <c r="AU200" i="8"/>
  <c r="AU200" i="9"/>
  <c r="BC203" i="7"/>
  <c r="AP201" i="8"/>
  <c r="BH202" i="7"/>
  <c r="AP201" i="9"/>
  <c r="BQ201" i="8"/>
  <c r="BN201" i="8"/>
  <c r="BS201" i="8"/>
  <c r="BC201" i="9"/>
  <c r="AB203" i="7"/>
  <c r="AG203" i="7"/>
  <c r="Y204" i="7" s="1"/>
  <c r="AE203" i="7"/>
  <c r="CH202" i="7"/>
  <c r="BU202" i="7"/>
  <c r="AU202" i="7"/>
  <c r="AB201" i="8"/>
  <c r="AG201" i="8"/>
  <c r="Y202" i="8" s="1"/>
  <c r="AE201" i="8"/>
  <c r="CC201" i="9"/>
  <c r="AP203" i="7"/>
  <c r="O201" i="8"/>
  <c r="T201" i="8"/>
  <c r="L202" i="8" s="1"/>
  <c r="R201" i="8"/>
  <c r="U202" i="7"/>
  <c r="P203" i="7"/>
  <c r="CH200" i="9"/>
  <c r="AH201" i="8" l="1"/>
  <c r="BB201" i="8"/>
  <c r="BE201" i="8"/>
  <c r="BG201" i="8"/>
  <c r="AY202" i="8" s="1"/>
  <c r="BD201" i="9"/>
  <c r="BA201" i="9"/>
  <c r="BF201" i="9"/>
  <c r="BD203" i="7"/>
  <c r="BA203" i="7"/>
  <c r="BF203" i="7"/>
  <c r="P202" i="8"/>
  <c r="AC202" i="8"/>
  <c r="BQ201" i="9"/>
  <c r="BN201" i="9"/>
  <c r="BS201" i="9"/>
  <c r="CB201" i="8"/>
  <c r="CE201" i="8"/>
  <c r="CG201" i="8"/>
  <c r="BY202" i="8" s="1"/>
  <c r="Q202" i="9"/>
  <c r="N202" i="9"/>
  <c r="S202" i="9"/>
  <c r="AC204" i="7"/>
  <c r="CD203" i="7"/>
  <c r="CA203" i="7"/>
  <c r="CF203" i="7"/>
  <c r="AQ201" i="9"/>
  <c r="AN201" i="9"/>
  <c r="AS201" i="9"/>
  <c r="AD201" i="9"/>
  <c r="AA201" i="9"/>
  <c r="AF201" i="9"/>
  <c r="AQ203" i="7"/>
  <c r="AN203" i="7"/>
  <c r="AS203" i="7"/>
  <c r="CD201" i="9"/>
  <c r="CA201" i="9"/>
  <c r="CF201" i="9"/>
  <c r="U201" i="8"/>
  <c r="BO201" i="8"/>
  <c r="BR201" i="8"/>
  <c r="BT201" i="8"/>
  <c r="BL202" i="8" s="1"/>
  <c r="Q203" i="7"/>
  <c r="N203" i="7"/>
  <c r="S203" i="7"/>
  <c r="AH203" i="7"/>
  <c r="AQ201" i="8"/>
  <c r="AN201" i="8"/>
  <c r="AS201" i="8"/>
  <c r="BQ203" i="7"/>
  <c r="BN203" i="7"/>
  <c r="BS203" i="7"/>
  <c r="CC202" i="8" l="1"/>
  <c r="CH201" i="8"/>
  <c r="BB203" i="7"/>
  <c r="BE203" i="7"/>
  <c r="BG203" i="7"/>
  <c r="AY204" i="7" s="1"/>
  <c r="BB201" i="9"/>
  <c r="BE201" i="9"/>
  <c r="BG201" i="9"/>
  <c r="AY202" i="9" s="1"/>
  <c r="CB203" i="7"/>
  <c r="CE203" i="7"/>
  <c r="CG203" i="7"/>
  <c r="BY204" i="7" s="1"/>
  <c r="BO201" i="9"/>
  <c r="BR201" i="9"/>
  <c r="BT201" i="9"/>
  <c r="BL202" i="9" s="1"/>
  <c r="BO203" i="7"/>
  <c r="BT203" i="7"/>
  <c r="BL204" i="7" s="1"/>
  <c r="BR203" i="7"/>
  <c r="BC202" i="8"/>
  <c r="AO201" i="9"/>
  <c r="AT201" i="9"/>
  <c r="AL202" i="9" s="1"/>
  <c r="AR201" i="9"/>
  <c r="BH201" i="8"/>
  <c r="O203" i="7"/>
  <c r="T203" i="7"/>
  <c r="L204" i="7" s="1"/>
  <c r="R203" i="7"/>
  <c r="AO203" i="7"/>
  <c r="AT203" i="7"/>
  <c r="AL204" i="7" s="1"/>
  <c r="AR203" i="7"/>
  <c r="AD202" i="8"/>
  <c r="AA202" i="8"/>
  <c r="AF202" i="8"/>
  <c r="CB201" i="9"/>
  <c r="CE201" i="9"/>
  <c r="CG201" i="9"/>
  <c r="BY202" i="9" s="1"/>
  <c r="AD204" i="7"/>
  <c r="AA204" i="7"/>
  <c r="AF204" i="7"/>
  <c r="AO201" i="8"/>
  <c r="AR201" i="8"/>
  <c r="AT201" i="8"/>
  <c r="AL202" i="8" s="1"/>
  <c r="BP202" i="8"/>
  <c r="O202" i="9"/>
  <c r="T202" i="9"/>
  <c r="L203" i="9" s="1"/>
  <c r="R202" i="9"/>
  <c r="Q202" i="8"/>
  <c r="N202" i="8"/>
  <c r="S202" i="8"/>
  <c r="BU201" i="8"/>
  <c r="AB201" i="9"/>
  <c r="AG201" i="9"/>
  <c r="Y202" i="9" s="1"/>
  <c r="AE201" i="9"/>
  <c r="BU201" i="9" l="1"/>
  <c r="AP204" i="7"/>
  <c r="AB204" i="7"/>
  <c r="AE204" i="7"/>
  <c r="AG204" i="7"/>
  <c r="Y205" i="7" s="1"/>
  <c r="BP202" i="9"/>
  <c r="CC204" i="7"/>
  <c r="AB202" i="8"/>
  <c r="AE202" i="8"/>
  <c r="AG202" i="8"/>
  <c r="Y203" i="8" s="1"/>
  <c r="O202" i="8"/>
  <c r="T202" i="8"/>
  <c r="L203" i="8" s="1"/>
  <c r="R202" i="8"/>
  <c r="AU203" i="7"/>
  <c r="U202" i="9"/>
  <c r="P203" i="9"/>
  <c r="CC202" i="9"/>
  <c r="U203" i="7"/>
  <c r="AP202" i="9"/>
  <c r="CH203" i="7"/>
  <c r="BC204" i="7"/>
  <c r="BH203" i="7"/>
  <c r="AU201" i="9"/>
  <c r="CH201" i="9"/>
  <c r="AH201" i="9"/>
  <c r="BC202" i="9"/>
  <c r="BH201" i="9"/>
  <c r="P204" i="7"/>
  <c r="BD202" i="8"/>
  <c r="BA202" i="8"/>
  <c r="BF202" i="8"/>
  <c r="AU201" i="8"/>
  <c r="BU203" i="7"/>
  <c r="AC202" i="9"/>
  <c r="BQ202" i="8"/>
  <c r="BN202" i="8"/>
  <c r="BS202" i="8"/>
  <c r="AP202" i="8"/>
  <c r="BP204" i="7"/>
  <c r="CD202" i="8"/>
  <c r="CA202" i="8"/>
  <c r="CF202" i="8"/>
  <c r="BQ202" i="9" l="1"/>
  <c r="BN202" i="9"/>
  <c r="BS202" i="9"/>
  <c r="AC205" i="7"/>
  <c r="U202" i="8"/>
  <c r="AH204" i="7"/>
  <c r="BQ204" i="7"/>
  <c r="BN204" i="7"/>
  <c r="BS204" i="7"/>
  <c r="P203" i="8"/>
  <c r="AQ204" i="7"/>
  <c r="AN204" i="7"/>
  <c r="AS204" i="7"/>
  <c r="AH202" i="8"/>
  <c r="BD202" i="9"/>
  <c r="BA202" i="9"/>
  <c r="BF202" i="9"/>
  <c r="AQ202" i="8"/>
  <c r="AN202" i="8"/>
  <c r="AS202" i="8"/>
  <c r="AQ202" i="9"/>
  <c r="AN202" i="9"/>
  <c r="AS202" i="9"/>
  <c r="AC203" i="8"/>
  <c r="AD202" i="9"/>
  <c r="AA202" i="9"/>
  <c r="AF202" i="9"/>
  <c r="CD202" i="9"/>
  <c r="CA202" i="9"/>
  <c r="CF202" i="9"/>
  <c r="Q203" i="9"/>
  <c r="N203" i="9"/>
  <c r="S203" i="9"/>
  <c r="CB202" i="8"/>
  <c r="CG202" i="8"/>
  <c r="BY203" i="8" s="1"/>
  <c r="CE202" i="8"/>
  <c r="CD204" i="7"/>
  <c r="CA204" i="7"/>
  <c r="CF204" i="7"/>
  <c r="BB202" i="8"/>
  <c r="BG202" i="8"/>
  <c r="AY203" i="8" s="1"/>
  <c r="BE202" i="8"/>
  <c r="BO202" i="8"/>
  <c r="BR202" i="8"/>
  <c r="BT202" i="8"/>
  <c r="BL203" i="8" s="1"/>
  <c r="Q204" i="7"/>
  <c r="N204" i="7"/>
  <c r="S204" i="7"/>
  <c r="BD204" i="7"/>
  <c r="BA204" i="7"/>
  <c r="BF204" i="7"/>
  <c r="BO204" i="7" l="1"/>
  <c r="BT204" i="7"/>
  <c r="BL205" i="7" s="1"/>
  <c r="BR204" i="7"/>
  <c r="BU202" i="8"/>
  <c r="CC203" i="8"/>
  <c r="AD203" i="8"/>
  <c r="AA203" i="8"/>
  <c r="AF203" i="8"/>
  <c r="BH202" i="8"/>
  <c r="BC203" i="8"/>
  <c r="O203" i="9"/>
  <c r="R203" i="9"/>
  <c r="T203" i="9"/>
  <c r="L204" i="9" s="1"/>
  <c r="AO204" i="7"/>
  <c r="AR204" i="7"/>
  <c r="AT204" i="7"/>
  <c r="AL205" i="7" s="1"/>
  <c r="AD205" i="7"/>
  <c r="AA205" i="7"/>
  <c r="AF205" i="7"/>
  <c r="AO202" i="9"/>
  <c r="AT202" i="9"/>
  <c r="AL203" i="9" s="1"/>
  <c r="AR202" i="9"/>
  <c r="BB204" i="7"/>
  <c r="BG204" i="7"/>
  <c r="AY205" i="7" s="1"/>
  <c r="BE204" i="7"/>
  <c r="AO202" i="8"/>
  <c r="AR202" i="8"/>
  <c r="AT202" i="8"/>
  <c r="AL203" i="8" s="1"/>
  <c r="Q203" i="8"/>
  <c r="N203" i="8"/>
  <c r="S203" i="8"/>
  <c r="BO202" i="9"/>
  <c r="BT202" i="9"/>
  <c r="BL203" i="9" s="1"/>
  <c r="BR202" i="9"/>
  <c r="CB202" i="9"/>
  <c r="CE202" i="9"/>
  <c r="CG202" i="9"/>
  <c r="BY203" i="9" s="1"/>
  <c r="O204" i="7"/>
  <c r="T204" i="7"/>
  <c r="L205" i="7" s="1"/>
  <c r="R204" i="7"/>
  <c r="CB204" i="7"/>
  <c r="CG204" i="7"/>
  <c r="BY205" i="7" s="1"/>
  <c r="CE204" i="7"/>
  <c r="BP203" i="8"/>
  <c r="CH202" i="8"/>
  <c r="AB202" i="9"/>
  <c r="AG202" i="9"/>
  <c r="Y203" i="9" s="1"/>
  <c r="AE202" i="9"/>
  <c r="BB202" i="9"/>
  <c r="BE202" i="9"/>
  <c r="BG202" i="9"/>
  <c r="AY203" i="9" s="1"/>
  <c r="CH202" i="9" l="1"/>
  <c r="P204" i="9"/>
  <c r="AU202" i="9"/>
  <c r="U203" i="9"/>
  <c r="CD203" i="8"/>
  <c r="CA203" i="8"/>
  <c r="CF203" i="8"/>
  <c r="AP203" i="9"/>
  <c r="BD203" i="8"/>
  <c r="BA203" i="8"/>
  <c r="BF203" i="8"/>
  <c r="CH204" i="7"/>
  <c r="AP203" i="8"/>
  <c r="AB205" i="7"/>
  <c r="AG205" i="7"/>
  <c r="Y206" i="7" s="1"/>
  <c r="AE205" i="7"/>
  <c r="BU204" i="7"/>
  <c r="BC205" i="7"/>
  <c r="BP205" i="7"/>
  <c r="CC203" i="9"/>
  <c r="CC205" i="7"/>
  <c r="BC203" i="9"/>
  <c r="AP205" i="7"/>
  <c r="O203" i="8"/>
  <c r="T203" i="8"/>
  <c r="L204" i="8" s="1"/>
  <c r="R203" i="8"/>
  <c r="BQ203" i="8"/>
  <c r="BN203" i="8"/>
  <c r="BS203" i="8"/>
  <c r="BH202" i="9"/>
  <c r="U204" i="7"/>
  <c r="BP203" i="9"/>
  <c r="AU204" i="7"/>
  <c r="AC203" i="9"/>
  <c r="AU202" i="8"/>
  <c r="BU202" i="9"/>
  <c r="P205" i="7"/>
  <c r="AH202" i="9"/>
  <c r="BH204" i="7"/>
  <c r="AB203" i="8"/>
  <c r="AG203" i="8"/>
  <c r="Y204" i="8" s="1"/>
  <c r="AE203" i="8"/>
  <c r="AQ203" i="8" l="1"/>
  <c r="AN203" i="8"/>
  <c r="AS203" i="8"/>
  <c r="CD203" i="9"/>
  <c r="CA203" i="9"/>
  <c r="CF203" i="9"/>
  <c r="CB203" i="8"/>
  <c r="CE203" i="8"/>
  <c r="CG203" i="8"/>
  <c r="BY204" i="8" s="1"/>
  <c r="P204" i="8"/>
  <c r="BQ203" i="9"/>
  <c r="BN203" i="9"/>
  <c r="BS203" i="9"/>
  <c r="AQ205" i="7"/>
  <c r="AN205" i="7"/>
  <c r="AS205" i="7"/>
  <c r="Q205" i="7"/>
  <c r="N205" i="7"/>
  <c r="S205" i="7"/>
  <c r="BQ205" i="7"/>
  <c r="BN205" i="7"/>
  <c r="BS205" i="7"/>
  <c r="BD203" i="9"/>
  <c r="BA203" i="9"/>
  <c r="BF203" i="9"/>
  <c r="BB203" i="8"/>
  <c r="BE203" i="8"/>
  <c r="BG203" i="8"/>
  <c r="AY204" i="8" s="1"/>
  <c r="BD205" i="7"/>
  <c r="BA205" i="7"/>
  <c r="BF205" i="7"/>
  <c r="Q204" i="9"/>
  <c r="N204" i="9"/>
  <c r="S204" i="9"/>
  <c r="BO203" i="8"/>
  <c r="BT203" i="8"/>
  <c r="BL204" i="8" s="1"/>
  <c r="BR203" i="8"/>
  <c r="CD205" i="7"/>
  <c r="CA205" i="7"/>
  <c r="CF205" i="7"/>
  <c r="AH205" i="7"/>
  <c r="AH203" i="8"/>
  <c r="AC204" i="8"/>
  <c r="AD203" i="9"/>
  <c r="AA203" i="9"/>
  <c r="AF203" i="9"/>
  <c r="AC206" i="7"/>
  <c r="AQ203" i="9"/>
  <c r="AN203" i="9"/>
  <c r="AS203" i="9"/>
  <c r="U203" i="8"/>
  <c r="BB205" i="7" l="1"/>
  <c r="BE205" i="7"/>
  <c r="BG205" i="7"/>
  <c r="AY206" i="7" s="1"/>
  <c r="Q204" i="8"/>
  <c r="N204" i="8"/>
  <c r="S204" i="8"/>
  <c r="AD206" i="7"/>
  <c r="AA206" i="7"/>
  <c r="AF206" i="7"/>
  <c r="O205" i="7"/>
  <c r="R205" i="7"/>
  <c r="T205" i="7"/>
  <c r="L206" i="7" s="1"/>
  <c r="BC204" i="8"/>
  <c r="CC204" i="8"/>
  <c r="CB205" i="7"/>
  <c r="CG205" i="7"/>
  <c r="BY206" i="7" s="1"/>
  <c r="CE205" i="7"/>
  <c r="BH203" i="8"/>
  <c r="CH203" i="8"/>
  <c r="BP204" i="8"/>
  <c r="CB203" i="9"/>
  <c r="CE203" i="9"/>
  <c r="CG203" i="9"/>
  <c r="BY204" i="9" s="1"/>
  <c r="AD204" i="8"/>
  <c r="AA204" i="8"/>
  <c r="AF204" i="8"/>
  <c r="AO205" i="7"/>
  <c r="AT205" i="7"/>
  <c r="AL206" i="7" s="1"/>
  <c r="AR205" i="7"/>
  <c r="BU203" i="8"/>
  <c r="O204" i="9"/>
  <c r="T204" i="9"/>
  <c r="L205" i="9" s="1"/>
  <c r="R204" i="9"/>
  <c r="BO205" i="7"/>
  <c r="BR205" i="7"/>
  <c r="BT205" i="7"/>
  <c r="BL206" i="7" s="1"/>
  <c r="BB203" i="9"/>
  <c r="BG203" i="9"/>
  <c r="AY204" i="9" s="1"/>
  <c r="BE203" i="9"/>
  <c r="BO203" i="9"/>
  <c r="BR203" i="9"/>
  <c r="BT203" i="9"/>
  <c r="BL204" i="9" s="1"/>
  <c r="AO203" i="8"/>
  <c r="AR203" i="8"/>
  <c r="AT203" i="8"/>
  <c r="AL204" i="8" s="1"/>
  <c r="AB203" i="9"/>
  <c r="AG203" i="9"/>
  <c r="Y204" i="9" s="1"/>
  <c r="AE203" i="9"/>
  <c r="AO203" i="9"/>
  <c r="AT203" i="9"/>
  <c r="AL204" i="9" s="1"/>
  <c r="AR203" i="9"/>
  <c r="AC204" i="9" l="1"/>
  <c r="BQ204" i="8"/>
  <c r="BN204" i="8"/>
  <c r="BS204" i="8"/>
  <c r="CC206" i="7"/>
  <c r="AU205" i="7"/>
  <c r="AP206" i="7"/>
  <c r="O204" i="8"/>
  <c r="R204" i="8"/>
  <c r="T204" i="8"/>
  <c r="L205" i="8" s="1"/>
  <c r="CD204" i="8"/>
  <c r="CA204" i="8"/>
  <c r="CF204" i="8"/>
  <c r="BP204" i="9"/>
  <c r="BP206" i="7"/>
  <c r="AB204" i="8"/>
  <c r="AE204" i="8"/>
  <c r="AG204" i="8"/>
  <c r="Y205" i="8" s="1"/>
  <c r="BU203" i="9"/>
  <c r="BU205" i="7"/>
  <c r="BD204" i="8"/>
  <c r="BA204" i="8"/>
  <c r="BF204" i="8"/>
  <c r="BC206" i="7"/>
  <c r="CC204" i="9"/>
  <c r="P206" i="7"/>
  <c r="BH205" i="7"/>
  <c r="U205" i="7"/>
  <c r="AP204" i="8"/>
  <c r="AU203" i="8"/>
  <c r="AU203" i="9"/>
  <c r="U204" i="9"/>
  <c r="CH203" i="9"/>
  <c r="AP204" i="9"/>
  <c r="BH203" i="9"/>
  <c r="P205" i="9"/>
  <c r="BC204" i="9"/>
  <c r="AH203" i="9"/>
  <c r="CH205" i="7"/>
  <c r="AB206" i="7"/>
  <c r="AE206" i="7"/>
  <c r="AG206" i="7"/>
  <c r="Y207" i="7" s="1"/>
  <c r="CB204" i="8" l="1"/>
  <c r="CE204" i="8"/>
  <c r="CG204" i="8"/>
  <c r="BY205" i="8" s="1"/>
  <c r="BD204" i="9"/>
  <c r="BA204" i="9"/>
  <c r="BF204" i="9"/>
  <c r="Q206" i="7"/>
  <c r="N206" i="7"/>
  <c r="S206" i="7"/>
  <c r="CD206" i="7"/>
  <c r="CA206" i="7"/>
  <c r="CF206" i="7"/>
  <c r="AC205" i="8"/>
  <c r="Q205" i="9"/>
  <c r="N205" i="9"/>
  <c r="S205" i="9"/>
  <c r="AH204" i="8"/>
  <c r="P205" i="8"/>
  <c r="BO204" i="8"/>
  <c r="BT204" i="8"/>
  <c r="BL205" i="8" s="1"/>
  <c r="BR204" i="8"/>
  <c r="CD204" i="9"/>
  <c r="CA204" i="9"/>
  <c r="CF204" i="9"/>
  <c r="U204" i="8"/>
  <c r="AC207" i="7"/>
  <c r="AQ204" i="8"/>
  <c r="AN204" i="8"/>
  <c r="AS204" i="8"/>
  <c r="BD206" i="7"/>
  <c r="BA206" i="7"/>
  <c r="BF206" i="7"/>
  <c r="BQ206" i="7"/>
  <c r="BN206" i="7"/>
  <c r="BS206" i="7"/>
  <c r="AQ206" i="7"/>
  <c r="AN206" i="7"/>
  <c r="AS206" i="7"/>
  <c r="AQ204" i="9"/>
  <c r="AN204" i="9"/>
  <c r="AS204" i="9"/>
  <c r="BB204" i="8"/>
  <c r="BE204" i="8"/>
  <c r="BG204" i="8"/>
  <c r="AY205" i="8" s="1"/>
  <c r="BQ204" i="9"/>
  <c r="BN204" i="9"/>
  <c r="BS204" i="9"/>
  <c r="AD204" i="9"/>
  <c r="AA204" i="9"/>
  <c r="AF204" i="9"/>
  <c r="AH206" i="7"/>
  <c r="AO206" i="7" l="1"/>
  <c r="AR206" i="7"/>
  <c r="AT206" i="7"/>
  <c r="AL207" i="7" s="1"/>
  <c r="BO204" i="9"/>
  <c r="BT204" i="9"/>
  <c r="BL205" i="9" s="1"/>
  <c r="BR204" i="9"/>
  <c r="BC205" i="8"/>
  <c r="AD207" i="7"/>
  <c r="AA207" i="7"/>
  <c r="AF207" i="7"/>
  <c r="BH204" i="8"/>
  <c r="O206" i="7"/>
  <c r="R206" i="7"/>
  <c r="T206" i="7"/>
  <c r="L207" i="7" s="1"/>
  <c r="BO206" i="7"/>
  <c r="BT206" i="7"/>
  <c r="BL207" i="7" s="1"/>
  <c r="BR206" i="7"/>
  <c r="O205" i="9"/>
  <c r="R205" i="9"/>
  <c r="T205" i="9"/>
  <c r="L206" i="9" s="1"/>
  <c r="CB204" i="9"/>
  <c r="CG204" i="9"/>
  <c r="BY205" i="9" s="1"/>
  <c r="CE204" i="9"/>
  <c r="AO204" i="9"/>
  <c r="AT204" i="9"/>
  <c r="AL205" i="9" s="1"/>
  <c r="AR204" i="9"/>
  <c r="AD205" i="8"/>
  <c r="AA205" i="8"/>
  <c r="AF205" i="8"/>
  <c r="BB204" i="9"/>
  <c r="BE204" i="9"/>
  <c r="BG204" i="9"/>
  <c r="AY205" i="9" s="1"/>
  <c r="BB206" i="7"/>
  <c r="BG206" i="7"/>
  <c r="AY207" i="7" s="1"/>
  <c r="BE206" i="7"/>
  <c r="BU204" i="8"/>
  <c r="BP205" i="8"/>
  <c r="AB204" i="9"/>
  <c r="AG204" i="9"/>
  <c r="Y205" i="9" s="1"/>
  <c r="AE204" i="9"/>
  <c r="CB206" i="7"/>
  <c r="CE206" i="7"/>
  <c r="CG206" i="7"/>
  <c r="BY207" i="7" s="1"/>
  <c r="CC205" i="8"/>
  <c r="AO204" i="8"/>
  <c r="AR204" i="8"/>
  <c r="AT204" i="8"/>
  <c r="AL205" i="8" s="1"/>
  <c r="CH204" i="8"/>
  <c r="Q205" i="8"/>
  <c r="N205" i="8"/>
  <c r="S205" i="8"/>
  <c r="BD205" i="8" l="1"/>
  <c r="BA205" i="8"/>
  <c r="BF205" i="8"/>
  <c r="CH204" i="9"/>
  <c r="BU204" i="9"/>
  <c r="CC207" i="7"/>
  <c r="U206" i="7"/>
  <c r="AU204" i="8"/>
  <c r="BC205" i="9"/>
  <c r="CC205" i="9"/>
  <c r="BP205" i="9"/>
  <c r="BH206" i="7"/>
  <c r="BC207" i="7"/>
  <c r="AH204" i="9"/>
  <c r="U205" i="9"/>
  <c r="AP207" i="7"/>
  <c r="P207" i="7"/>
  <c r="AU206" i="7"/>
  <c r="P206" i="9"/>
  <c r="AB207" i="7"/>
  <c r="AE207" i="7"/>
  <c r="AG207" i="7"/>
  <c r="Y208" i="7" s="1"/>
  <c r="AP205" i="9"/>
  <c r="CH206" i="7"/>
  <c r="BU206" i="7"/>
  <c r="AP205" i="8"/>
  <c r="AC205" i="9"/>
  <c r="BH204" i="9"/>
  <c r="AB205" i="8"/>
  <c r="AG205" i="8"/>
  <c r="Y206" i="8" s="1"/>
  <c r="AE205" i="8"/>
  <c r="BQ205" i="8"/>
  <c r="BN205" i="8"/>
  <c r="BS205" i="8"/>
  <c r="O205" i="8"/>
  <c r="R205" i="8"/>
  <c r="T205" i="8"/>
  <c r="L206" i="8" s="1"/>
  <c r="CD205" i="8"/>
  <c r="CA205" i="8"/>
  <c r="CF205" i="8"/>
  <c r="AU204" i="9"/>
  <c r="BP207" i="7"/>
  <c r="AQ205" i="9" l="1"/>
  <c r="AN205" i="9"/>
  <c r="AS205" i="9"/>
  <c r="BD207" i="7"/>
  <c r="BA207" i="7"/>
  <c r="BF207" i="7"/>
  <c r="CB205" i="8"/>
  <c r="CG205" i="8"/>
  <c r="BY206" i="8" s="1"/>
  <c r="CE205" i="8"/>
  <c r="P206" i="8"/>
  <c r="AC208" i="7"/>
  <c r="Q207" i="7"/>
  <c r="N207" i="7"/>
  <c r="S207" i="7"/>
  <c r="CD207" i="7"/>
  <c r="CA207" i="7"/>
  <c r="CF207" i="7"/>
  <c r="AD205" i="9"/>
  <c r="AA205" i="9"/>
  <c r="AF205" i="9"/>
  <c r="AH207" i="7"/>
  <c r="U205" i="8"/>
  <c r="AQ205" i="8"/>
  <c r="AN205" i="8"/>
  <c r="AS205" i="8"/>
  <c r="AQ207" i="7"/>
  <c r="AN207" i="7"/>
  <c r="AS207" i="7"/>
  <c r="BQ205" i="9"/>
  <c r="BN205" i="9"/>
  <c r="BS205" i="9"/>
  <c r="CD205" i="9"/>
  <c r="CA205" i="9"/>
  <c r="CF205" i="9"/>
  <c r="BQ207" i="7"/>
  <c r="BN207" i="7"/>
  <c r="BS207" i="7"/>
  <c r="BD205" i="9"/>
  <c r="BA205" i="9"/>
  <c r="BF205" i="9"/>
  <c r="AH205" i="8"/>
  <c r="AC206" i="8"/>
  <c r="Q206" i="9"/>
  <c r="N206" i="9"/>
  <c r="S206" i="9"/>
  <c r="BB205" i="8"/>
  <c r="BE205" i="8"/>
  <c r="BG205" i="8"/>
  <c r="AY206" i="8" s="1"/>
  <c r="BO205" i="8"/>
  <c r="BT205" i="8"/>
  <c r="BL206" i="8" s="1"/>
  <c r="BR205" i="8"/>
  <c r="BO207" i="7" l="1"/>
  <c r="BR207" i="7"/>
  <c r="BT207" i="7"/>
  <c r="BL208" i="7" s="1"/>
  <c r="AO207" i="7"/>
  <c r="AT207" i="7"/>
  <c r="AL208" i="7" s="1"/>
  <c r="AR207" i="7"/>
  <c r="Q206" i="8"/>
  <c r="N206" i="8"/>
  <c r="S206" i="8"/>
  <c r="AB205" i="9"/>
  <c r="AE205" i="9"/>
  <c r="AG205" i="9"/>
  <c r="Y206" i="9" s="1"/>
  <c r="CH205" i="8"/>
  <c r="CC206" i="8"/>
  <c r="AO205" i="8"/>
  <c r="AR205" i="8"/>
  <c r="AT205" i="8"/>
  <c r="AL206" i="8" s="1"/>
  <c r="CB205" i="9"/>
  <c r="CE205" i="9"/>
  <c r="CG205" i="9"/>
  <c r="BY206" i="9" s="1"/>
  <c r="O206" i="9"/>
  <c r="T206" i="9"/>
  <c r="L207" i="9" s="1"/>
  <c r="R206" i="9"/>
  <c r="BB207" i="7"/>
  <c r="BE207" i="7"/>
  <c r="BG207" i="7"/>
  <c r="AY208" i="7" s="1"/>
  <c r="O207" i="7"/>
  <c r="T207" i="7"/>
  <c r="L208" i="7" s="1"/>
  <c r="R207" i="7"/>
  <c r="BC206" i="8"/>
  <c r="BB205" i="9"/>
  <c r="BG205" i="9"/>
  <c r="AY206" i="9" s="1"/>
  <c r="BE205" i="9"/>
  <c r="BO205" i="9"/>
  <c r="BR205" i="9"/>
  <c r="BT205" i="9"/>
  <c r="BL206" i="9" s="1"/>
  <c r="BH205" i="8"/>
  <c r="AD208" i="7"/>
  <c r="AA208" i="7"/>
  <c r="AF208" i="7"/>
  <c r="AO205" i="9"/>
  <c r="AR205" i="9"/>
  <c r="AT205" i="9"/>
  <c r="AL206" i="9" s="1"/>
  <c r="AD206" i="8"/>
  <c r="AA206" i="8"/>
  <c r="AF206" i="8"/>
  <c r="BU205" i="8"/>
  <c r="CB207" i="7"/>
  <c r="CE207" i="7"/>
  <c r="CG207" i="7"/>
  <c r="BY208" i="7" s="1"/>
  <c r="BP206" i="8"/>
  <c r="AP206" i="8" l="1"/>
  <c r="O206" i="8"/>
  <c r="R206" i="8"/>
  <c r="T206" i="8"/>
  <c r="L207" i="8" s="1"/>
  <c r="BC206" i="9"/>
  <c r="AB208" i="7"/>
  <c r="AG208" i="7"/>
  <c r="Y209" i="7" s="1"/>
  <c r="AE208" i="7"/>
  <c r="BD206" i="8"/>
  <c r="BA206" i="8"/>
  <c r="BF206" i="8"/>
  <c r="U206" i="9"/>
  <c r="AU205" i="9"/>
  <c r="AU207" i="7"/>
  <c r="BQ206" i="8"/>
  <c r="BN206" i="8"/>
  <c r="BS206" i="8"/>
  <c r="AU205" i="8"/>
  <c r="CD206" i="8"/>
  <c r="CA206" i="8"/>
  <c r="CF206" i="8"/>
  <c r="AP208" i="7"/>
  <c r="BP208" i="7"/>
  <c r="CC208" i="7"/>
  <c r="CH207" i="7"/>
  <c r="U207" i="7"/>
  <c r="BU207" i="7"/>
  <c r="P207" i="9"/>
  <c r="AB206" i="8"/>
  <c r="AE206" i="8"/>
  <c r="AG206" i="8"/>
  <c r="Y207" i="8" s="1"/>
  <c r="BU205" i="9"/>
  <c r="CC206" i="9"/>
  <c r="AH205" i="9"/>
  <c r="P208" i="7"/>
  <c r="BC208" i="7"/>
  <c r="CH205" i="9"/>
  <c r="BP206" i="9"/>
  <c r="AC206" i="9"/>
  <c r="AP206" i="9"/>
  <c r="BH205" i="9"/>
  <c r="BH207" i="7"/>
  <c r="AC207" i="8" l="1"/>
  <c r="AH208" i="7"/>
  <c r="BO206" i="8"/>
  <c r="BR206" i="8"/>
  <c r="BT206" i="8"/>
  <c r="BL207" i="8" s="1"/>
  <c r="AC209" i="7"/>
  <c r="Q208" i="7"/>
  <c r="N208" i="7"/>
  <c r="S208" i="7"/>
  <c r="BD206" i="9"/>
  <c r="BA206" i="9"/>
  <c r="BF206" i="9"/>
  <c r="BD208" i="7"/>
  <c r="BA208" i="7"/>
  <c r="BF208" i="7"/>
  <c r="AQ208" i="7"/>
  <c r="AN208" i="7"/>
  <c r="AS208" i="7"/>
  <c r="P207" i="8"/>
  <c r="BQ208" i="7"/>
  <c r="BN208" i="7"/>
  <c r="BS208" i="7"/>
  <c r="AD206" i="9"/>
  <c r="AA206" i="9"/>
  <c r="AF206" i="9"/>
  <c r="U206" i="8"/>
  <c r="AQ206" i="9"/>
  <c r="AN206" i="9"/>
  <c r="AS206" i="9"/>
  <c r="Q207" i="9"/>
  <c r="N207" i="9"/>
  <c r="S207" i="9"/>
  <c r="AH206" i="8"/>
  <c r="CD206" i="9"/>
  <c r="CA206" i="9"/>
  <c r="CF206" i="9"/>
  <c r="CB206" i="8"/>
  <c r="CE206" i="8"/>
  <c r="CG206" i="8"/>
  <c r="BY207" i="8" s="1"/>
  <c r="AQ206" i="8"/>
  <c r="AN206" i="8"/>
  <c r="AS206" i="8"/>
  <c r="BQ206" i="9"/>
  <c r="BN206" i="9"/>
  <c r="BS206" i="9"/>
  <c r="CD208" i="7"/>
  <c r="CA208" i="7"/>
  <c r="CF208" i="7"/>
  <c r="BB206" i="8"/>
  <c r="BG206" i="8"/>
  <c r="AY207" i="8" s="1"/>
  <c r="BE206" i="8"/>
  <c r="AB206" i="9" l="1"/>
  <c r="AG206" i="9"/>
  <c r="Y207" i="9" s="1"/>
  <c r="AE206" i="9"/>
  <c r="AD209" i="7"/>
  <c r="AA209" i="7"/>
  <c r="AF209" i="7"/>
  <c r="BB208" i="7"/>
  <c r="BE208" i="7"/>
  <c r="BG208" i="7"/>
  <c r="AY209" i="7" s="1"/>
  <c r="AO206" i="8"/>
  <c r="AT206" i="8"/>
  <c r="AL207" i="8" s="1"/>
  <c r="AR206" i="8"/>
  <c r="BO208" i="7"/>
  <c r="BR208" i="7"/>
  <c r="BT208" i="7"/>
  <c r="BL209" i="7" s="1"/>
  <c r="BP207" i="8"/>
  <c r="BU206" i="8"/>
  <c r="BB206" i="9"/>
  <c r="BE206" i="9"/>
  <c r="BG206" i="9"/>
  <c r="AY207" i="9" s="1"/>
  <c r="BO206" i="9"/>
  <c r="BR206" i="9"/>
  <c r="BT206" i="9"/>
  <c r="BL207" i="9" s="1"/>
  <c r="Q207" i="8"/>
  <c r="N207" i="8"/>
  <c r="S207" i="8"/>
  <c r="BC207" i="8"/>
  <c r="CC207" i="8"/>
  <c r="O207" i="9"/>
  <c r="R207" i="9"/>
  <c r="T207" i="9"/>
  <c r="L208" i="9" s="1"/>
  <c r="AO206" i="9"/>
  <c r="AR206" i="9"/>
  <c r="AT206" i="9"/>
  <c r="AL207" i="9" s="1"/>
  <c r="AO208" i="7"/>
  <c r="AT208" i="7"/>
  <c r="AL209" i="7" s="1"/>
  <c r="AR208" i="7"/>
  <c r="BH206" i="8"/>
  <c r="CB206" i="9"/>
  <c r="CG206" i="9"/>
  <c r="BY207" i="9" s="1"/>
  <c r="CE206" i="9"/>
  <c r="AD207" i="8"/>
  <c r="AA207" i="8"/>
  <c r="AF207" i="8"/>
  <c r="CH206" i="8"/>
  <c r="CB208" i="7"/>
  <c r="CE208" i="7"/>
  <c r="CG208" i="7"/>
  <c r="BY209" i="7" s="1"/>
  <c r="O208" i="7"/>
  <c r="R208" i="7"/>
  <c r="T208" i="7"/>
  <c r="L209" i="7" s="1"/>
  <c r="BH206" i="9" l="1"/>
  <c r="CH206" i="9"/>
  <c r="CD207" i="8"/>
  <c r="CA207" i="8"/>
  <c r="CF207" i="8"/>
  <c r="BC209" i="7"/>
  <c r="CC207" i="9"/>
  <c r="BH208" i="7"/>
  <c r="AU208" i="7"/>
  <c r="BC207" i="9"/>
  <c r="BD207" i="8"/>
  <c r="BA207" i="8"/>
  <c r="BF207" i="8"/>
  <c r="AP207" i="9"/>
  <c r="O207" i="8"/>
  <c r="R207" i="8"/>
  <c r="T207" i="8"/>
  <c r="L208" i="8" s="1"/>
  <c r="BQ207" i="8"/>
  <c r="BN207" i="8"/>
  <c r="BS207" i="8"/>
  <c r="BP209" i="7"/>
  <c r="AB209" i="7"/>
  <c r="AE209" i="7"/>
  <c r="AG209" i="7"/>
  <c r="Y210" i="7" s="1"/>
  <c r="CC209" i="7"/>
  <c r="P209" i="7"/>
  <c r="BU208" i="7"/>
  <c r="P208" i="9"/>
  <c r="BP207" i="9"/>
  <c r="AH206" i="9"/>
  <c r="U207" i="9"/>
  <c r="BU206" i="9"/>
  <c r="AC207" i="9"/>
  <c r="AP207" i="8"/>
  <c r="AP209" i="7"/>
  <c r="CH208" i="7"/>
  <c r="AU206" i="9"/>
  <c r="U208" i="7"/>
  <c r="AB207" i="8"/>
  <c r="AG207" i="8"/>
  <c r="Y208" i="8" s="1"/>
  <c r="AE207" i="8"/>
  <c r="AU206" i="8"/>
  <c r="Q208" i="9" l="1"/>
  <c r="N208" i="9"/>
  <c r="S208" i="9"/>
  <c r="AH209" i="7"/>
  <c r="BD209" i="7"/>
  <c r="BA209" i="7"/>
  <c r="BF209" i="7"/>
  <c r="BB207" i="8"/>
  <c r="BE207" i="8"/>
  <c r="BG207" i="8"/>
  <c r="AY208" i="8" s="1"/>
  <c r="AD207" i="9"/>
  <c r="AA207" i="9"/>
  <c r="AF207" i="9"/>
  <c r="BQ209" i="7"/>
  <c r="BN209" i="7"/>
  <c r="BS209" i="7"/>
  <c r="CB207" i="8"/>
  <c r="CE207" i="8"/>
  <c r="CG207" i="8"/>
  <c r="BY208" i="8" s="1"/>
  <c r="BD207" i="9"/>
  <c r="BA207" i="9"/>
  <c r="BF207" i="9"/>
  <c r="AH207" i="8"/>
  <c r="AC208" i="8"/>
  <c r="BO207" i="8"/>
  <c r="BT207" i="8"/>
  <c r="BL208" i="8" s="1"/>
  <c r="BR207" i="8"/>
  <c r="Q209" i="7"/>
  <c r="N209" i="7"/>
  <c r="S209" i="7"/>
  <c r="AQ209" i="7"/>
  <c r="AN209" i="7"/>
  <c r="AS209" i="7"/>
  <c r="P208" i="8"/>
  <c r="CD209" i="7"/>
  <c r="CA209" i="7"/>
  <c r="CF209" i="7"/>
  <c r="U207" i="8"/>
  <c r="AQ207" i="8"/>
  <c r="AN207" i="8"/>
  <c r="AS207" i="8"/>
  <c r="BQ207" i="9"/>
  <c r="BN207" i="9"/>
  <c r="BS207" i="9"/>
  <c r="AC210" i="7"/>
  <c r="AQ207" i="9"/>
  <c r="AN207" i="9"/>
  <c r="AS207" i="9"/>
  <c r="CD207" i="9"/>
  <c r="CA207" i="9"/>
  <c r="CF207" i="9"/>
  <c r="BC208" i="8" l="1"/>
  <c r="BH207" i="8"/>
  <c r="BU207" i="8"/>
  <c r="CH207" i="8"/>
  <c r="CB209" i="7"/>
  <c r="CG209" i="7"/>
  <c r="BY210" i="7" s="1"/>
  <c r="CE209" i="7"/>
  <c r="CC208" i="8"/>
  <c r="Q208" i="8"/>
  <c r="N208" i="8"/>
  <c r="S208" i="8"/>
  <c r="BP208" i="8"/>
  <c r="BB209" i="7"/>
  <c r="BE209" i="7"/>
  <c r="BG209" i="7"/>
  <c r="AY210" i="7" s="1"/>
  <c r="BO209" i="7"/>
  <c r="BR209" i="7"/>
  <c r="BT209" i="7"/>
  <c r="BL210" i="7" s="1"/>
  <c r="AO209" i="7"/>
  <c r="AR209" i="7"/>
  <c r="AT209" i="7"/>
  <c r="AL210" i="7" s="1"/>
  <c r="AD208" i="8"/>
  <c r="AA208" i="8"/>
  <c r="AF208" i="8"/>
  <c r="BB207" i="9"/>
  <c r="BE207" i="9"/>
  <c r="BG207" i="9"/>
  <c r="AY208" i="9" s="1"/>
  <c r="CB207" i="9"/>
  <c r="CG207" i="9"/>
  <c r="BY208" i="9" s="1"/>
  <c r="CE207" i="9"/>
  <c r="AO207" i="9"/>
  <c r="AR207" i="9"/>
  <c r="AT207" i="9"/>
  <c r="AL208" i="9" s="1"/>
  <c r="O209" i="7"/>
  <c r="T209" i="7"/>
  <c r="L210" i="7" s="1"/>
  <c r="R209" i="7"/>
  <c r="AB207" i="9"/>
  <c r="AG207" i="9"/>
  <c r="Y208" i="9" s="1"/>
  <c r="AE207" i="9"/>
  <c r="O208" i="9"/>
  <c r="R208" i="9"/>
  <c r="T208" i="9"/>
  <c r="L209" i="9" s="1"/>
  <c r="BO207" i="9"/>
  <c r="BT207" i="9"/>
  <c r="BL208" i="9" s="1"/>
  <c r="BR207" i="9"/>
  <c r="AO207" i="8"/>
  <c r="AR207" i="8"/>
  <c r="AT207" i="8"/>
  <c r="AL208" i="8" s="1"/>
  <c r="AD210" i="7"/>
  <c r="AA210" i="7"/>
  <c r="AF210" i="7"/>
  <c r="CH207" i="9" l="1"/>
  <c r="CC208" i="9"/>
  <c r="AP210" i="7"/>
  <c r="AU207" i="8"/>
  <c r="AU209" i="7"/>
  <c r="BQ208" i="8"/>
  <c r="BN208" i="8"/>
  <c r="BS208" i="8"/>
  <c r="AB208" i="8"/>
  <c r="AE208" i="8"/>
  <c r="AG208" i="8"/>
  <c r="Y209" i="8" s="1"/>
  <c r="BP210" i="7"/>
  <c r="O208" i="8"/>
  <c r="R208" i="8"/>
  <c r="T208" i="8"/>
  <c r="L209" i="8" s="1"/>
  <c r="U209" i="7"/>
  <c r="BU207" i="9"/>
  <c r="BU209" i="7"/>
  <c r="AH207" i="9"/>
  <c r="AP208" i="9"/>
  <c r="P210" i="7"/>
  <c r="AU207" i="9"/>
  <c r="BC208" i="9"/>
  <c r="BC210" i="7"/>
  <c r="BD208" i="8"/>
  <c r="BA208" i="8"/>
  <c r="BF208" i="8"/>
  <c r="BH207" i="9"/>
  <c r="BH209" i="7"/>
  <c r="AP208" i="8"/>
  <c r="AC208" i="9"/>
  <c r="BP208" i="9"/>
  <c r="CD208" i="8"/>
  <c r="CA208" i="8"/>
  <c r="CF208" i="8"/>
  <c r="AB210" i="7"/>
  <c r="AE210" i="7"/>
  <c r="AG210" i="7"/>
  <c r="Y211" i="7" s="1"/>
  <c r="P209" i="9"/>
  <c r="U208" i="9"/>
  <c r="CH209" i="7"/>
  <c r="CC210" i="7"/>
  <c r="BQ208" i="9" l="1"/>
  <c r="BN208" i="9"/>
  <c r="BS208" i="9"/>
  <c r="CB208" i="8"/>
  <c r="CG208" i="8"/>
  <c r="BY209" i="8" s="1"/>
  <c r="CE208" i="8"/>
  <c r="BO208" i="8"/>
  <c r="BR208" i="8"/>
  <c r="BT208" i="8"/>
  <c r="BL209" i="8" s="1"/>
  <c r="P209" i="8"/>
  <c r="BB208" i="8"/>
  <c r="BG208" i="8"/>
  <c r="AY209" i="8" s="1"/>
  <c r="BE208" i="8"/>
  <c r="U208" i="8"/>
  <c r="AQ208" i="9"/>
  <c r="AN208" i="9"/>
  <c r="AS208" i="9"/>
  <c r="BQ210" i="7"/>
  <c r="BN210" i="7"/>
  <c r="BS210" i="7"/>
  <c r="AQ210" i="7"/>
  <c r="AN210" i="7"/>
  <c r="AS210" i="7"/>
  <c r="Q209" i="9"/>
  <c r="N209" i="9"/>
  <c r="S209" i="9"/>
  <c r="AC209" i="8"/>
  <c r="AH208" i="8"/>
  <c r="AC211" i="7"/>
  <c r="BD208" i="9"/>
  <c r="BA208" i="9"/>
  <c r="BF208" i="9"/>
  <c r="CD210" i="7"/>
  <c r="CA210" i="7"/>
  <c r="CF210" i="7"/>
  <c r="AH210" i="7"/>
  <c r="CD208" i="9"/>
  <c r="CA208" i="9"/>
  <c r="CF208" i="9"/>
  <c r="AD208" i="9"/>
  <c r="AA208" i="9"/>
  <c r="AF208" i="9"/>
  <c r="BD210" i="7"/>
  <c r="BA210" i="7"/>
  <c r="BF210" i="7"/>
  <c r="AQ208" i="8"/>
  <c r="AN208" i="8"/>
  <c r="AS208" i="8"/>
  <c r="Q210" i="7"/>
  <c r="N210" i="7"/>
  <c r="S210" i="7"/>
  <c r="AO208" i="9" l="1"/>
  <c r="AR208" i="9"/>
  <c r="AT208" i="9"/>
  <c r="AL209" i="9" s="1"/>
  <c r="AB208" i="9"/>
  <c r="AG208" i="9"/>
  <c r="Y209" i="9" s="1"/>
  <c r="AE208" i="9"/>
  <c r="B25" i="9"/>
  <c r="BP209" i="8"/>
  <c r="CB210" i="7"/>
  <c r="CG210" i="7"/>
  <c r="BY211" i="7" s="1"/>
  <c r="CE210" i="7"/>
  <c r="O209" i="9"/>
  <c r="T209" i="9"/>
  <c r="L210" i="9" s="1"/>
  <c r="R209" i="9"/>
  <c r="BU208" i="8"/>
  <c r="BH208" i="8"/>
  <c r="AD209" i="8"/>
  <c r="AA209" i="8"/>
  <c r="AF209" i="8"/>
  <c r="AO208" i="8"/>
  <c r="AT208" i="8"/>
  <c r="AL209" i="8" s="1"/>
  <c r="AR208" i="8"/>
  <c r="BB210" i="7"/>
  <c r="BE210" i="7"/>
  <c r="BG210" i="7"/>
  <c r="AY211" i="7" s="1"/>
  <c r="BC209" i="8"/>
  <c r="O210" i="7"/>
  <c r="T210" i="7"/>
  <c r="L211" i="7" s="1"/>
  <c r="R210" i="7"/>
  <c r="BB208" i="9"/>
  <c r="BG208" i="9"/>
  <c r="AY209" i="9" s="1"/>
  <c r="BE208" i="9"/>
  <c r="AO210" i="7"/>
  <c r="AT210" i="7"/>
  <c r="AL211" i="7" s="1"/>
  <c r="AR210" i="7"/>
  <c r="CH208" i="8"/>
  <c r="Q209" i="8"/>
  <c r="N209" i="8"/>
  <c r="S209" i="8"/>
  <c r="CC209" i="8"/>
  <c r="BO210" i="7"/>
  <c r="BR210" i="7"/>
  <c r="BT210" i="7"/>
  <c r="BL211" i="7" s="1"/>
  <c r="AD211" i="7"/>
  <c r="AA211" i="7"/>
  <c r="AF211" i="7"/>
  <c r="CB208" i="9"/>
  <c r="CE208" i="9"/>
  <c r="CG208" i="9"/>
  <c r="BY209" i="9" s="1"/>
  <c r="BO208" i="9"/>
  <c r="BR208" i="9"/>
  <c r="BT208" i="9"/>
  <c r="BL209" i="9" s="1"/>
  <c r="BP209" i="9" l="1"/>
  <c r="BU208" i="9"/>
  <c r="CC209" i="9"/>
  <c r="BP211" i="7"/>
  <c r="BD209" i="8"/>
  <c r="BA209" i="8"/>
  <c r="BF209" i="8"/>
  <c r="CH208" i="9"/>
  <c r="AU210" i="7"/>
  <c r="BU210" i="7"/>
  <c r="AP211" i="7"/>
  <c r="BQ209" i="8"/>
  <c r="BN209" i="8"/>
  <c r="BS209" i="8"/>
  <c r="BC209" i="9"/>
  <c r="BH210" i="7"/>
  <c r="U209" i="9"/>
  <c r="BH208" i="9"/>
  <c r="C27" i="7"/>
  <c r="P210" i="9"/>
  <c r="AH208" i="9"/>
  <c r="AB211" i="7"/>
  <c r="AG211" i="7"/>
  <c r="Y212" i="7" s="1"/>
  <c r="AE211" i="7"/>
  <c r="CD209" i="8"/>
  <c r="CA209" i="8"/>
  <c r="CF209" i="8"/>
  <c r="AU208" i="8"/>
  <c r="AC209" i="9"/>
  <c r="CH210" i="7"/>
  <c r="CC211" i="7"/>
  <c r="AP209" i="9"/>
  <c r="BC211" i="7"/>
  <c r="B25" i="8"/>
  <c r="AP209" i="8"/>
  <c r="U210" i="7"/>
  <c r="C25" i="8"/>
  <c r="AU208" i="9"/>
  <c r="O209" i="8"/>
  <c r="T209" i="8"/>
  <c r="L210" i="8" s="1"/>
  <c r="R209" i="8"/>
  <c r="P211" i="7"/>
  <c r="AB209" i="8"/>
  <c r="AE209" i="8"/>
  <c r="AG209" i="8"/>
  <c r="Y210" i="8" s="1"/>
  <c r="U209" i="8" l="1"/>
  <c r="AQ211" i="7"/>
  <c r="AN211" i="7"/>
  <c r="AS211" i="7"/>
  <c r="BQ211" i="7"/>
  <c r="BN211" i="7"/>
  <c r="BS211" i="7"/>
  <c r="CD209" i="9"/>
  <c r="CA209" i="9"/>
  <c r="CF209" i="9"/>
  <c r="AQ209" i="9"/>
  <c r="AN209" i="9"/>
  <c r="AS209" i="9"/>
  <c r="AH211" i="7"/>
  <c r="P210" i="8"/>
  <c r="G25" i="8"/>
  <c r="AC210" i="8"/>
  <c r="AH209" i="8"/>
  <c r="CD211" i="7"/>
  <c r="CA211" i="7"/>
  <c r="CF211" i="7"/>
  <c r="AC212" i="7"/>
  <c r="BQ209" i="9"/>
  <c r="BN209" i="9"/>
  <c r="BS209" i="9"/>
  <c r="BD211" i="7"/>
  <c r="BA211" i="7"/>
  <c r="BF211" i="7"/>
  <c r="CB209" i="8"/>
  <c r="CG209" i="8"/>
  <c r="BY210" i="8" s="1"/>
  <c r="CE209" i="8"/>
  <c r="BD209" i="9"/>
  <c r="BA209" i="9"/>
  <c r="BF209" i="9"/>
  <c r="E25" i="8"/>
  <c r="AQ209" i="8"/>
  <c r="AN209" i="8"/>
  <c r="AS209" i="8"/>
  <c r="AD209" i="9"/>
  <c r="AA209" i="9"/>
  <c r="AF209" i="9"/>
  <c r="Q210" i="9"/>
  <c r="N210" i="9"/>
  <c r="S210" i="9"/>
  <c r="F25" i="8"/>
  <c r="BB209" i="8"/>
  <c r="BE209" i="8"/>
  <c r="BG209" i="8"/>
  <c r="AY210" i="8" s="1"/>
  <c r="Q211" i="7"/>
  <c r="N211" i="7"/>
  <c r="S211" i="7"/>
  <c r="BO209" i="8"/>
  <c r="BR209" i="8"/>
  <c r="BT209" i="8"/>
  <c r="BL210" i="8" s="1"/>
  <c r="BU209" i="8" l="1"/>
  <c r="F25" i="9"/>
  <c r="BH209" i="8"/>
  <c r="E27" i="7"/>
  <c r="BP210" i="8"/>
  <c r="BB211" i="7"/>
  <c r="BE211" i="7"/>
  <c r="BG211" i="7"/>
  <c r="AY212" i="7" s="1"/>
  <c r="AD210" i="8"/>
  <c r="AA210" i="8"/>
  <c r="AF210" i="8"/>
  <c r="G25" i="9"/>
  <c r="CB209" i="9"/>
  <c r="CE209" i="9"/>
  <c r="CG209" i="9"/>
  <c r="BY210" i="9" s="1"/>
  <c r="F27" i="7"/>
  <c r="Q210" i="8"/>
  <c r="N210" i="8"/>
  <c r="S210" i="8"/>
  <c r="BO211" i="7"/>
  <c r="BR211" i="7"/>
  <c r="BT211" i="7"/>
  <c r="BL212" i="7" s="1"/>
  <c r="E25" i="9"/>
  <c r="AD212" i="7"/>
  <c r="AA212" i="7"/>
  <c r="AF212" i="7"/>
  <c r="B27" i="7"/>
  <c r="O211" i="7"/>
  <c r="R211" i="7"/>
  <c r="T211" i="7"/>
  <c r="L212" i="7" s="1"/>
  <c r="BB209" i="9"/>
  <c r="BG209" i="9"/>
  <c r="AY210" i="9" s="1"/>
  <c r="BE209" i="9"/>
  <c r="D27" i="7"/>
  <c r="C25" i="9"/>
  <c r="AB209" i="9"/>
  <c r="AG209" i="9"/>
  <c r="Y210" i="9" s="1"/>
  <c r="AE209" i="9"/>
  <c r="G27" i="7"/>
  <c r="AO211" i="7"/>
  <c r="AR211" i="7"/>
  <c r="AT211" i="7"/>
  <c r="AL212" i="7" s="1"/>
  <c r="CH209" i="8"/>
  <c r="CB211" i="7"/>
  <c r="CG211" i="7"/>
  <c r="BY212" i="7" s="1"/>
  <c r="CE211" i="7"/>
  <c r="D25" i="9"/>
  <c r="CC210" i="8"/>
  <c r="AO209" i="9"/>
  <c r="AT209" i="9"/>
  <c r="AL210" i="9" s="1"/>
  <c r="AR209" i="9"/>
  <c r="BO209" i="9"/>
  <c r="BT209" i="9"/>
  <c r="BL210" i="9" s="1"/>
  <c r="BR209" i="9"/>
  <c r="O210" i="9"/>
  <c r="T210" i="9"/>
  <c r="L211" i="9" s="1"/>
  <c r="R210" i="9"/>
  <c r="D25" i="8"/>
  <c r="BC210" i="8"/>
  <c r="AO209" i="8"/>
  <c r="AT209" i="8"/>
  <c r="AL210" i="8" s="1"/>
  <c r="AR209" i="8"/>
  <c r="AB212" i="7" l="1"/>
  <c r="AE212" i="7"/>
  <c r="AG212" i="7"/>
  <c r="Y213" i="7" s="1"/>
  <c r="CC210" i="9"/>
  <c r="BQ210" i="8"/>
  <c r="BN210" i="8"/>
  <c r="BS210" i="8"/>
  <c r="AP210" i="9"/>
  <c r="CH209" i="9"/>
  <c r="AU209" i="9"/>
  <c r="AP212" i="7"/>
  <c r="BH211" i="7"/>
  <c r="U210" i="9"/>
  <c r="AU211" i="7"/>
  <c r="BH209" i="9"/>
  <c r="P211" i="9"/>
  <c r="CD210" i="8"/>
  <c r="CA210" i="8"/>
  <c r="CF210" i="8"/>
  <c r="BC210" i="9"/>
  <c r="BP212" i="7"/>
  <c r="BU211" i="7"/>
  <c r="AB210" i="8"/>
  <c r="AE210" i="8"/>
  <c r="AG210" i="8"/>
  <c r="Y211" i="8" s="1"/>
  <c r="AU209" i="8"/>
  <c r="BU209" i="9"/>
  <c r="CH211" i="7"/>
  <c r="AH209" i="9"/>
  <c r="U211" i="7"/>
  <c r="AP210" i="8"/>
  <c r="P212" i="7"/>
  <c r="BP210" i="9"/>
  <c r="BD210" i="8"/>
  <c r="BA210" i="8"/>
  <c r="BF210" i="8"/>
  <c r="CC212" i="7"/>
  <c r="AC210" i="9"/>
  <c r="O210" i="8"/>
  <c r="R210" i="8"/>
  <c r="T210" i="8"/>
  <c r="L211" i="8" s="1"/>
  <c r="BC212" i="7"/>
  <c r="AQ210" i="9" l="1"/>
  <c r="AN210" i="9"/>
  <c r="AS210" i="9"/>
  <c r="AD210" i="9"/>
  <c r="AA210" i="9"/>
  <c r="AF210" i="9"/>
  <c r="AC211" i="8"/>
  <c r="AH210" i="8"/>
  <c r="AQ212" i="7"/>
  <c r="AN212" i="7"/>
  <c r="AS212" i="7"/>
  <c r="CD212" i="7"/>
  <c r="CA212" i="7"/>
  <c r="CF212" i="7"/>
  <c r="Q211" i="9"/>
  <c r="N211" i="9"/>
  <c r="S211" i="9"/>
  <c r="BO210" i="8"/>
  <c r="BR210" i="8"/>
  <c r="BT210" i="8"/>
  <c r="BL211" i="8" s="1"/>
  <c r="BD212" i="7"/>
  <c r="BA212" i="7"/>
  <c r="BF212" i="7"/>
  <c r="U210" i="8"/>
  <c r="AQ210" i="8"/>
  <c r="AN210" i="8"/>
  <c r="AS210" i="8"/>
  <c r="BD210" i="9"/>
  <c r="BA210" i="9"/>
  <c r="BF210" i="9"/>
  <c r="CB210" i="8"/>
  <c r="CE210" i="8"/>
  <c r="CG210" i="8"/>
  <c r="BY211" i="8" s="1"/>
  <c r="CD210" i="9"/>
  <c r="CA210" i="9"/>
  <c r="CF210" i="9"/>
  <c r="BB210" i="8"/>
  <c r="BG210" i="8"/>
  <c r="AY211" i="8" s="1"/>
  <c r="BE210" i="8"/>
  <c r="BQ210" i="9"/>
  <c r="BN210" i="9"/>
  <c r="BS210" i="9"/>
  <c r="AC213" i="7"/>
  <c r="P211" i="8"/>
  <c r="Q212" i="7"/>
  <c r="N212" i="7"/>
  <c r="S212" i="7"/>
  <c r="AH212" i="7"/>
  <c r="BQ212" i="7"/>
  <c r="BN212" i="7"/>
  <c r="BS212" i="7"/>
  <c r="BH210" i="8" l="1"/>
  <c r="O211" i="9"/>
  <c r="R211" i="9"/>
  <c r="T211" i="9"/>
  <c r="L212" i="9" s="1"/>
  <c r="AD211" i="8"/>
  <c r="AA211" i="8"/>
  <c r="AF211" i="8"/>
  <c r="Q211" i="8"/>
  <c r="N211" i="8"/>
  <c r="S211" i="8"/>
  <c r="AO210" i="8"/>
  <c r="AR210" i="8"/>
  <c r="AT210" i="8"/>
  <c r="AL211" i="8" s="1"/>
  <c r="BC211" i="8"/>
  <c r="O212" i="7"/>
  <c r="T212" i="7"/>
  <c r="L213" i="7" s="1"/>
  <c r="R212" i="7"/>
  <c r="CC211" i="8"/>
  <c r="BB212" i="7"/>
  <c r="BG212" i="7"/>
  <c r="AY213" i="7" s="1"/>
  <c r="BE212" i="7"/>
  <c r="AB210" i="9"/>
  <c r="AE210" i="9"/>
  <c r="AG210" i="9"/>
  <c r="Y211" i="9" s="1"/>
  <c r="CB210" i="9"/>
  <c r="CG210" i="9"/>
  <c r="BY211" i="9" s="1"/>
  <c r="CE210" i="9"/>
  <c r="BP211" i="8"/>
  <c r="AO212" i="7"/>
  <c r="AR212" i="7"/>
  <c r="AT212" i="7"/>
  <c r="AL213" i="7" s="1"/>
  <c r="CB212" i="7"/>
  <c r="CE212" i="7"/>
  <c r="CG212" i="7"/>
  <c r="BY213" i="7" s="1"/>
  <c r="BO212" i="7"/>
  <c r="BT212" i="7"/>
  <c r="BL213" i="7" s="1"/>
  <c r="BR212" i="7"/>
  <c r="AD213" i="7"/>
  <c r="AA213" i="7"/>
  <c r="AF213" i="7"/>
  <c r="CH210" i="8"/>
  <c r="BU210" i="8"/>
  <c r="BB210" i="9"/>
  <c r="BE210" i="9"/>
  <c r="BG210" i="9"/>
  <c r="AY211" i="9" s="1"/>
  <c r="AO210" i="9"/>
  <c r="AR210" i="9"/>
  <c r="AT210" i="9"/>
  <c r="AL211" i="9" s="1"/>
  <c r="BO210" i="9"/>
  <c r="BT210" i="9"/>
  <c r="BL211" i="9" s="1"/>
  <c r="BR210" i="9"/>
  <c r="AP213" i="7" l="1"/>
  <c r="BH212" i="7"/>
  <c r="P213" i="7"/>
  <c r="AU212" i="7"/>
  <c r="BC213" i="7"/>
  <c r="AB211" i="8"/>
  <c r="AE211" i="8"/>
  <c r="AG211" i="8"/>
  <c r="Y212" i="8" s="1"/>
  <c r="AB213" i="7"/>
  <c r="AE213" i="7"/>
  <c r="AG213" i="7"/>
  <c r="Y214" i="7" s="1"/>
  <c r="O211" i="8"/>
  <c r="T211" i="8"/>
  <c r="L212" i="8" s="1"/>
  <c r="R211" i="8"/>
  <c r="AP211" i="9"/>
  <c r="AU210" i="9"/>
  <c r="BD211" i="8"/>
  <c r="BA211" i="8"/>
  <c r="BF211" i="8"/>
  <c r="BC211" i="9"/>
  <c r="BH210" i="9"/>
  <c r="BQ211" i="8"/>
  <c r="BN211" i="8"/>
  <c r="BS211" i="8"/>
  <c r="CD211" i="8"/>
  <c r="CA211" i="8"/>
  <c r="CF211" i="8"/>
  <c r="P212" i="9"/>
  <c r="BU212" i="7"/>
  <c r="U211" i="9"/>
  <c r="U212" i="7"/>
  <c r="CC211" i="9"/>
  <c r="AP211" i="8"/>
  <c r="AU210" i="8"/>
  <c r="BU210" i="9"/>
  <c r="CC213" i="7"/>
  <c r="AC211" i="9"/>
  <c r="BP213" i="7"/>
  <c r="CH210" i="9"/>
  <c r="BP211" i="9"/>
  <c r="CH212" i="7"/>
  <c r="AH210" i="9"/>
  <c r="BQ211" i="9" l="1"/>
  <c r="BN211" i="9"/>
  <c r="BS211" i="9"/>
  <c r="CD213" i="7"/>
  <c r="CA213" i="7"/>
  <c r="CF213" i="7"/>
  <c r="AQ211" i="9"/>
  <c r="AN211" i="9"/>
  <c r="AS211" i="9"/>
  <c r="BD213" i="7"/>
  <c r="BA213" i="7"/>
  <c r="BF213" i="7"/>
  <c r="U211" i="8"/>
  <c r="P212" i="8"/>
  <c r="BO211" i="8"/>
  <c r="BR211" i="8"/>
  <c r="BT211" i="8"/>
  <c r="BL212" i="8" s="1"/>
  <c r="AQ211" i="8"/>
  <c r="AN211" i="8"/>
  <c r="AS211" i="8"/>
  <c r="AC214" i="7"/>
  <c r="Q213" i="7"/>
  <c r="N213" i="7"/>
  <c r="S213" i="7"/>
  <c r="BD211" i="9"/>
  <c r="BA211" i="9"/>
  <c r="BF211" i="9"/>
  <c r="AH213" i="7"/>
  <c r="Q212" i="9"/>
  <c r="N212" i="9"/>
  <c r="S212" i="9"/>
  <c r="BB211" i="8"/>
  <c r="BE211" i="8"/>
  <c r="BG211" i="8"/>
  <c r="AY212" i="8" s="1"/>
  <c r="BQ213" i="7"/>
  <c r="BN213" i="7"/>
  <c r="BS213" i="7"/>
  <c r="CD211" i="9"/>
  <c r="CA211" i="9"/>
  <c r="CF211" i="9"/>
  <c r="AC212" i="8"/>
  <c r="AQ213" i="7"/>
  <c r="AN213" i="7"/>
  <c r="AS213" i="7"/>
  <c r="AD211" i="9"/>
  <c r="AA211" i="9"/>
  <c r="AF211" i="9"/>
  <c r="CB211" i="8"/>
  <c r="CG211" i="8"/>
  <c r="BY212" i="8" s="1"/>
  <c r="CE211" i="8"/>
  <c r="AH211" i="8"/>
  <c r="CB211" i="9" l="1"/>
  <c r="CG211" i="9"/>
  <c r="BY212" i="9" s="1"/>
  <c r="CE211" i="9"/>
  <c r="AO211" i="8"/>
  <c r="AT211" i="8"/>
  <c r="AL212" i="8" s="1"/>
  <c r="AR211" i="8"/>
  <c r="CC212" i="8"/>
  <c r="AO211" i="9"/>
  <c r="AT211" i="9"/>
  <c r="AL212" i="9" s="1"/>
  <c r="AR211" i="9"/>
  <c r="BP212" i="8"/>
  <c r="BB213" i="7"/>
  <c r="BE213" i="7"/>
  <c r="BG213" i="7"/>
  <c r="AY214" i="7" s="1"/>
  <c r="BU211" i="8"/>
  <c r="BH211" i="8"/>
  <c r="BO213" i="7"/>
  <c r="BT213" i="7"/>
  <c r="BL214" i="7" s="1"/>
  <c r="BR213" i="7"/>
  <c r="BB211" i="9"/>
  <c r="BG211" i="9"/>
  <c r="AY212" i="9" s="1"/>
  <c r="BE211" i="9"/>
  <c r="CH211" i="8"/>
  <c r="BC212" i="8"/>
  <c r="Q212" i="8"/>
  <c r="N212" i="8"/>
  <c r="S212" i="8"/>
  <c r="CB213" i="7"/>
  <c r="CE213" i="7"/>
  <c r="CG213" i="7"/>
  <c r="BY214" i="7" s="1"/>
  <c r="AO213" i="7"/>
  <c r="AT213" i="7"/>
  <c r="AL214" i="7" s="1"/>
  <c r="AR213" i="7"/>
  <c r="O213" i="7"/>
  <c r="T213" i="7"/>
  <c r="L214" i="7" s="1"/>
  <c r="R213" i="7"/>
  <c r="BO211" i="9"/>
  <c r="BR211" i="9"/>
  <c r="BT211" i="9"/>
  <c r="BL212" i="9" s="1"/>
  <c r="AD212" i="8"/>
  <c r="AA212" i="8"/>
  <c r="AF212" i="8"/>
  <c r="AB211" i="9"/>
  <c r="AG211" i="9"/>
  <c r="Y212" i="9" s="1"/>
  <c r="AE211" i="9"/>
  <c r="O212" i="9"/>
  <c r="T212" i="9"/>
  <c r="L213" i="9" s="1"/>
  <c r="R212" i="9"/>
  <c r="AD214" i="7"/>
  <c r="AA214" i="7"/>
  <c r="AF214" i="7"/>
  <c r="BP214" i="7" l="1"/>
  <c r="AU211" i="8"/>
  <c r="O212" i="8"/>
  <c r="R212" i="8"/>
  <c r="T212" i="8"/>
  <c r="L213" i="8" s="1"/>
  <c r="U213" i="7"/>
  <c r="BQ212" i="8"/>
  <c r="BN212" i="8"/>
  <c r="BS212" i="8"/>
  <c r="AP212" i="8"/>
  <c r="CH211" i="9"/>
  <c r="CC212" i="9"/>
  <c r="AU213" i="7"/>
  <c r="AU211" i="9"/>
  <c r="AP212" i="9"/>
  <c r="AC212" i="9"/>
  <c r="P213" i="9"/>
  <c r="AH211" i="9"/>
  <c r="P214" i="7"/>
  <c r="AP214" i="7"/>
  <c r="AB212" i="8"/>
  <c r="AG212" i="8"/>
  <c r="Y213" i="8" s="1"/>
  <c r="AE212" i="8"/>
  <c r="CC214" i="7"/>
  <c r="AB214" i="7"/>
  <c r="AG214" i="7"/>
  <c r="Y215" i="7" s="1"/>
  <c r="AE214" i="7"/>
  <c r="BC214" i="7"/>
  <c r="CH213" i="7"/>
  <c r="BU211" i="9"/>
  <c r="BH213" i="7"/>
  <c r="CD212" i="8"/>
  <c r="CA212" i="8"/>
  <c r="CF212" i="8"/>
  <c r="BD212" i="8"/>
  <c r="BA212" i="8"/>
  <c r="BF212" i="8"/>
  <c r="BH211" i="9"/>
  <c r="BC212" i="9"/>
  <c r="BP212" i="9"/>
  <c r="U212" i="9"/>
  <c r="BU213" i="7"/>
  <c r="BQ212" i="9" l="1"/>
  <c r="BN212" i="9"/>
  <c r="BS212" i="9"/>
  <c r="BO212" i="8"/>
  <c r="BR212" i="8"/>
  <c r="BT212" i="8"/>
  <c r="BL213" i="8" s="1"/>
  <c r="CD214" i="7"/>
  <c r="CA214" i="7"/>
  <c r="CF214" i="7"/>
  <c r="AH212" i="8"/>
  <c r="BD212" i="9"/>
  <c r="BA212" i="9"/>
  <c r="BF212" i="9"/>
  <c r="AC213" i="8"/>
  <c r="AD212" i="9"/>
  <c r="AA212" i="9"/>
  <c r="AF212" i="9"/>
  <c r="P213" i="8"/>
  <c r="Q213" i="9"/>
  <c r="N213" i="9"/>
  <c r="S213" i="9"/>
  <c r="U212" i="8"/>
  <c r="Q214" i="7"/>
  <c r="N214" i="7"/>
  <c r="S214" i="7"/>
  <c r="BB212" i="8"/>
  <c r="BG212" i="8"/>
  <c r="AY213" i="8" s="1"/>
  <c r="BE212" i="8"/>
  <c r="BD214" i="7"/>
  <c r="BA214" i="7"/>
  <c r="BF214" i="7"/>
  <c r="CD212" i="9"/>
  <c r="CA212" i="9"/>
  <c r="CF212" i="9"/>
  <c r="AH214" i="7"/>
  <c r="AQ212" i="8"/>
  <c r="AN212" i="8"/>
  <c r="AS212" i="8"/>
  <c r="AQ214" i="7"/>
  <c r="AN214" i="7"/>
  <c r="AS214" i="7"/>
  <c r="AC215" i="7"/>
  <c r="AQ212" i="9"/>
  <c r="AN212" i="9"/>
  <c r="AS212" i="9"/>
  <c r="CB212" i="8"/>
  <c r="CE212" i="8"/>
  <c r="CG212" i="8"/>
  <c r="BY213" i="8" s="1"/>
  <c r="BQ214" i="7"/>
  <c r="BN214" i="7"/>
  <c r="BS214" i="7"/>
  <c r="AO212" i="9" l="1"/>
  <c r="AT212" i="9"/>
  <c r="AL213" i="9" s="1"/>
  <c r="AR212" i="9"/>
  <c r="AD215" i="7"/>
  <c r="AA215" i="7"/>
  <c r="AF215" i="7"/>
  <c r="AD213" i="8"/>
  <c r="AA213" i="8"/>
  <c r="AF213" i="8"/>
  <c r="BP213" i="8"/>
  <c r="CB214" i="7"/>
  <c r="CE214" i="7"/>
  <c r="CG214" i="7"/>
  <c r="BY215" i="7" s="1"/>
  <c r="AO214" i="7"/>
  <c r="AT214" i="7"/>
  <c r="AL215" i="7" s="1"/>
  <c r="AR214" i="7"/>
  <c r="BO214" i="7"/>
  <c r="BT214" i="7"/>
  <c r="BL215" i="7" s="1"/>
  <c r="BR214" i="7"/>
  <c r="BB212" i="9"/>
  <c r="BE212" i="9"/>
  <c r="BG212" i="9"/>
  <c r="AY213" i="9" s="1"/>
  <c r="BU212" i="8"/>
  <c r="Q213" i="8"/>
  <c r="N213" i="8"/>
  <c r="S213" i="8"/>
  <c r="BB214" i="7"/>
  <c r="BG214" i="7"/>
  <c r="AY215" i="7" s="1"/>
  <c r="BE214" i="7"/>
  <c r="O213" i="9"/>
  <c r="R213" i="9"/>
  <c r="T213" i="9"/>
  <c r="L214" i="9" s="1"/>
  <c r="BO212" i="9"/>
  <c r="BT212" i="9"/>
  <c r="BL213" i="9" s="1"/>
  <c r="BR212" i="9"/>
  <c r="AB212" i="9"/>
  <c r="AE212" i="9"/>
  <c r="AG212" i="9"/>
  <c r="Y213" i="9" s="1"/>
  <c r="CB212" i="9"/>
  <c r="CG212" i="9"/>
  <c r="BY213" i="9" s="1"/>
  <c r="CE212" i="9"/>
  <c r="BH212" i="8"/>
  <c r="CC213" i="8"/>
  <c r="AO212" i="8"/>
  <c r="AT212" i="8"/>
  <c r="AL213" i="8" s="1"/>
  <c r="AR212" i="8"/>
  <c r="BC213" i="8"/>
  <c r="CH212" i="8"/>
  <c r="O214" i="7"/>
  <c r="T214" i="7"/>
  <c r="L215" i="7" s="1"/>
  <c r="R214" i="7"/>
  <c r="AP213" i="8" l="1"/>
  <c r="CC215" i="7"/>
  <c r="CH212" i="9"/>
  <c r="P214" i="9"/>
  <c r="BC213" i="9"/>
  <c r="CH214" i="7"/>
  <c r="U213" i="9"/>
  <c r="BD213" i="8"/>
  <c r="BA213" i="8"/>
  <c r="BF213" i="8"/>
  <c r="CC213" i="9"/>
  <c r="AB213" i="8"/>
  <c r="AE213" i="8"/>
  <c r="AG213" i="8"/>
  <c r="Y214" i="8" s="1"/>
  <c r="BH212" i="9"/>
  <c r="AU212" i="8"/>
  <c r="AC213" i="9"/>
  <c r="BH214" i="7"/>
  <c r="BU214" i="7"/>
  <c r="BQ213" i="8"/>
  <c r="BN213" i="8"/>
  <c r="BS213" i="8"/>
  <c r="AH212" i="9"/>
  <c r="BC215" i="7"/>
  <c r="BP215" i="7"/>
  <c r="AB215" i="7"/>
  <c r="AE215" i="7"/>
  <c r="AG215" i="7"/>
  <c r="Y216" i="7" s="1"/>
  <c r="U214" i="7"/>
  <c r="CD213" i="8"/>
  <c r="CA213" i="8"/>
  <c r="CF213" i="8"/>
  <c r="AP215" i="7"/>
  <c r="O213" i="8"/>
  <c r="R213" i="8"/>
  <c r="T213" i="8"/>
  <c r="L214" i="8" s="1"/>
  <c r="AU212" i="9"/>
  <c r="AP213" i="9"/>
  <c r="AU214" i="7"/>
  <c r="BU212" i="9"/>
  <c r="P215" i="7"/>
  <c r="BP213" i="9"/>
  <c r="AH213" i="8" l="1"/>
  <c r="BD213" i="9"/>
  <c r="BA213" i="9"/>
  <c r="BF213" i="9"/>
  <c r="AQ215" i="7"/>
  <c r="AN215" i="7"/>
  <c r="AS215" i="7"/>
  <c r="CD213" i="9"/>
  <c r="CA213" i="9"/>
  <c r="CF213" i="9"/>
  <c r="Q214" i="9"/>
  <c r="N214" i="9"/>
  <c r="S214" i="9"/>
  <c r="P214" i="8"/>
  <c r="Q215" i="7"/>
  <c r="N215" i="7"/>
  <c r="S215" i="7"/>
  <c r="CB213" i="8"/>
  <c r="CG213" i="8"/>
  <c r="BY214" i="8" s="1"/>
  <c r="CE213" i="8"/>
  <c r="BQ215" i="7"/>
  <c r="BN215" i="7"/>
  <c r="BS215" i="7"/>
  <c r="AD213" i="9"/>
  <c r="AA213" i="9"/>
  <c r="AF213" i="9"/>
  <c r="BB213" i="8"/>
  <c r="BE213" i="8"/>
  <c r="BG213" i="8"/>
  <c r="AY214" i="8" s="1"/>
  <c r="BQ213" i="9"/>
  <c r="BN213" i="9"/>
  <c r="BS213" i="9"/>
  <c r="AQ213" i="9"/>
  <c r="AN213" i="9"/>
  <c r="AS213" i="9"/>
  <c r="BD215" i="7"/>
  <c r="BA215" i="7"/>
  <c r="BF215" i="7"/>
  <c r="AC216" i="7"/>
  <c r="CD215" i="7"/>
  <c r="CA215" i="7"/>
  <c r="CF215" i="7"/>
  <c r="AH215" i="7"/>
  <c r="AQ213" i="8"/>
  <c r="AN213" i="8"/>
  <c r="AS213" i="8"/>
  <c r="U213" i="8"/>
  <c r="BO213" i="8"/>
  <c r="BT213" i="8"/>
  <c r="BL214" i="8" s="1"/>
  <c r="BR213" i="8"/>
  <c r="AC214" i="8"/>
  <c r="CC214" i="8" l="1"/>
  <c r="AD214" i="8"/>
  <c r="AA214" i="8"/>
  <c r="AF214" i="8"/>
  <c r="BB215" i="7"/>
  <c r="BG215" i="7"/>
  <c r="AY216" i="7" s="1"/>
  <c r="BE215" i="7"/>
  <c r="BO213" i="9"/>
  <c r="BT213" i="9"/>
  <c r="BL214" i="9" s="1"/>
  <c r="BR213" i="9"/>
  <c r="AO213" i="8"/>
  <c r="AT213" i="8"/>
  <c r="AL214" i="8" s="1"/>
  <c r="AR213" i="8"/>
  <c r="CB213" i="9"/>
  <c r="CE213" i="9"/>
  <c r="CG213" i="9"/>
  <c r="BY214" i="9" s="1"/>
  <c r="BH213" i="8"/>
  <c r="O215" i="7"/>
  <c r="R215" i="7"/>
  <c r="T215" i="7"/>
  <c r="L216" i="7" s="1"/>
  <c r="BC214" i="8"/>
  <c r="AO215" i="7"/>
  <c r="AT215" i="7"/>
  <c r="AL216" i="7" s="1"/>
  <c r="AR215" i="7"/>
  <c r="Q214" i="8"/>
  <c r="N214" i="8"/>
  <c r="S214" i="8"/>
  <c r="AB213" i="9"/>
  <c r="AE213" i="9"/>
  <c r="AG213" i="9"/>
  <c r="Y214" i="9" s="1"/>
  <c r="BB213" i="9"/>
  <c r="BE213" i="9"/>
  <c r="BG213" i="9"/>
  <c r="AY214" i="9" s="1"/>
  <c r="BP214" i="8"/>
  <c r="AD216" i="7"/>
  <c r="AA216" i="7"/>
  <c r="AF216" i="7"/>
  <c r="AO213" i="9"/>
  <c r="AR213" i="9"/>
  <c r="AT213" i="9"/>
  <c r="AL214" i="9" s="1"/>
  <c r="BO215" i="7"/>
  <c r="BT215" i="7"/>
  <c r="BL216" i="7" s="1"/>
  <c r="BR215" i="7"/>
  <c r="BU213" i="8"/>
  <c r="CB215" i="7"/>
  <c r="CE215" i="7"/>
  <c r="CG215" i="7"/>
  <c r="BY216" i="7" s="1"/>
  <c r="O214" i="9"/>
  <c r="R214" i="9"/>
  <c r="T214" i="9"/>
  <c r="L215" i="9" s="1"/>
  <c r="CH213" i="8"/>
  <c r="AP216" i="7" l="1"/>
  <c r="BH215" i="7"/>
  <c r="BH213" i="9"/>
  <c r="U215" i="7"/>
  <c r="AB216" i="7"/>
  <c r="AG216" i="7"/>
  <c r="Y217" i="7" s="1"/>
  <c r="AE216" i="7"/>
  <c r="AC214" i="9"/>
  <c r="BC216" i="7"/>
  <c r="U214" i="9"/>
  <c r="BP214" i="9"/>
  <c r="AH213" i="9"/>
  <c r="AU213" i="9"/>
  <c r="AU215" i="7"/>
  <c r="CC216" i="7"/>
  <c r="CC214" i="9"/>
  <c r="CH215" i="7"/>
  <c r="BD214" i="8"/>
  <c r="BA214" i="8"/>
  <c r="BF214" i="8"/>
  <c r="CH213" i="9"/>
  <c r="AB214" i="8"/>
  <c r="AE214" i="8"/>
  <c r="AG214" i="8"/>
  <c r="Y215" i="8" s="1"/>
  <c r="AU213" i="8"/>
  <c r="AP214" i="8"/>
  <c r="BU215" i="7"/>
  <c r="BP216" i="7"/>
  <c r="O214" i="8"/>
  <c r="R214" i="8"/>
  <c r="T214" i="8"/>
  <c r="L215" i="8" s="1"/>
  <c r="BQ214" i="8"/>
  <c r="BN214" i="8"/>
  <c r="BS214" i="8"/>
  <c r="P215" i="9"/>
  <c r="AP214" i="9"/>
  <c r="BC214" i="9"/>
  <c r="P216" i="7"/>
  <c r="BU213" i="9"/>
  <c r="CD214" i="8"/>
  <c r="CA214" i="8"/>
  <c r="CF214" i="8"/>
  <c r="BB214" i="8" l="1"/>
  <c r="BG214" i="8"/>
  <c r="AY215" i="8" s="1"/>
  <c r="BE214" i="8"/>
  <c r="Q216" i="7"/>
  <c r="N216" i="7"/>
  <c r="S216" i="7"/>
  <c r="AH216" i="7"/>
  <c r="U214" i="8"/>
  <c r="AC217" i="7"/>
  <c r="AH214" i="8"/>
  <c r="CD214" i="9"/>
  <c r="CA214" i="9"/>
  <c r="CF214" i="9"/>
  <c r="P215" i="8"/>
  <c r="BQ216" i="7"/>
  <c r="BN216" i="7"/>
  <c r="BS216" i="7"/>
  <c r="BQ214" i="9"/>
  <c r="BN214" i="9"/>
  <c r="BS214" i="9"/>
  <c r="CD216" i="7"/>
  <c r="CA216" i="7"/>
  <c r="CF216" i="7"/>
  <c r="BD216" i="7"/>
  <c r="BA216" i="7"/>
  <c r="BF216" i="7"/>
  <c r="Q215" i="9"/>
  <c r="N215" i="9"/>
  <c r="S215" i="9"/>
  <c r="AQ214" i="8"/>
  <c r="AN214" i="8"/>
  <c r="AS214" i="8"/>
  <c r="BO214" i="8"/>
  <c r="BT214" i="8"/>
  <c r="BL215" i="8" s="1"/>
  <c r="BR214" i="8"/>
  <c r="AQ216" i="7"/>
  <c r="AN216" i="7"/>
  <c r="AS216" i="7"/>
  <c r="AC215" i="8"/>
  <c r="BD214" i="9"/>
  <c r="BA214" i="9"/>
  <c r="BF214" i="9"/>
  <c r="AQ214" i="9"/>
  <c r="AN214" i="9"/>
  <c r="AS214" i="9"/>
  <c r="CB214" i="8"/>
  <c r="CG214" i="8"/>
  <c r="BY215" i="8" s="1"/>
  <c r="CE214" i="8"/>
  <c r="AD214" i="9"/>
  <c r="AA214" i="9"/>
  <c r="AF214" i="9"/>
  <c r="CB214" i="9" l="1"/>
  <c r="CE214" i="9"/>
  <c r="CG214" i="9"/>
  <c r="BY215" i="9" s="1"/>
  <c r="AO214" i="8"/>
  <c r="AR214" i="8"/>
  <c r="AT214" i="8"/>
  <c r="AL215" i="8" s="1"/>
  <c r="CB216" i="7"/>
  <c r="CE216" i="7"/>
  <c r="CG216" i="7"/>
  <c r="BY217" i="7" s="1"/>
  <c r="BO214" i="9"/>
  <c r="BR214" i="9"/>
  <c r="BT214" i="9"/>
  <c r="BL215" i="9" s="1"/>
  <c r="O215" i="9"/>
  <c r="T215" i="9"/>
  <c r="L216" i="9" s="1"/>
  <c r="R215" i="9"/>
  <c r="O216" i="7"/>
  <c r="R216" i="7"/>
  <c r="T216" i="7"/>
  <c r="L217" i="7" s="1"/>
  <c r="BO216" i="7"/>
  <c r="BT216" i="7"/>
  <c r="BL217" i="7" s="1"/>
  <c r="BR216" i="7"/>
  <c r="BB214" i="9"/>
  <c r="BE214" i="9"/>
  <c r="BG214" i="9"/>
  <c r="AY215" i="9" s="1"/>
  <c r="AD215" i="8"/>
  <c r="AA215" i="8"/>
  <c r="AF215" i="8"/>
  <c r="CH214" i="8"/>
  <c r="AO216" i="7"/>
  <c r="AT216" i="7"/>
  <c r="AL217" i="7" s="1"/>
  <c r="AR216" i="7"/>
  <c r="AD217" i="7"/>
  <c r="AA217" i="7"/>
  <c r="AF217" i="7"/>
  <c r="BH214" i="8"/>
  <c r="BP215" i="8"/>
  <c r="AO214" i="9"/>
  <c r="AT214" i="9"/>
  <c r="AL215" i="9" s="1"/>
  <c r="AR214" i="9"/>
  <c r="AB214" i="9"/>
  <c r="AE214" i="9"/>
  <c r="AG214" i="9"/>
  <c r="Y215" i="9" s="1"/>
  <c r="CC215" i="8"/>
  <c r="BC215" i="8"/>
  <c r="BB216" i="7"/>
  <c r="BG216" i="7"/>
  <c r="AY217" i="7" s="1"/>
  <c r="BE216" i="7"/>
  <c r="Q215" i="8"/>
  <c r="N215" i="8"/>
  <c r="S215" i="8"/>
  <c r="BU214" i="8"/>
  <c r="U215" i="9" l="1"/>
  <c r="AP215" i="8"/>
  <c r="BC215" i="9"/>
  <c r="P216" i="9"/>
  <c r="AU214" i="8"/>
  <c r="BH216" i="7"/>
  <c r="AB217" i="7"/>
  <c r="AG217" i="7"/>
  <c r="Y218" i="7" s="1"/>
  <c r="AE217" i="7"/>
  <c r="AU216" i="7"/>
  <c r="BH214" i="9"/>
  <c r="AU214" i="9"/>
  <c r="AP217" i="7"/>
  <c r="BP215" i="9"/>
  <c r="BU214" i="9"/>
  <c r="BC217" i="7"/>
  <c r="BU216" i="7"/>
  <c r="BP217" i="7"/>
  <c r="CD215" i="8"/>
  <c r="CA215" i="8"/>
  <c r="CF215" i="8"/>
  <c r="BQ215" i="8"/>
  <c r="BN215" i="8"/>
  <c r="BS215" i="8"/>
  <c r="CC217" i="7"/>
  <c r="CC215" i="9"/>
  <c r="BD215" i="8"/>
  <c r="BA215" i="8"/>
  <c r="BF215" i="8"/>
  <c r="AP215" i="9"/>
  <c r="CH216" i="7"/>
  <c r="CH214" i="9"/>
  <c r="O215" i="8"/>
  <c r="R215" i="8"/>
  <c r="T215" i="8"/>
  <c r="L216" i="8" s="1"/>
  <c r="AC215" i="9"/>
  <c r="AB215" i="8"/>
  <c r="AG215" i="8"/>
  <c r="Y216" i="8" s="1"/>
  <c r="AE215" i="8"/>
  <c r="P217" i="7"/>
  <c r="AH214" i="9"/>
  <c r="U216" i="7"/>
  <c r="U215" i="8" l="1"/>
  <c r="BQ217" i="7"/>
  <c r="BN217" i="7"/>
  <c r="BS217" i="7"/>
  <c r="Q216" i="9"/>
  <c r="N216" i="9"/>
  <c r="S216" i="9"/>
  <c r="CD217" i="7"/>
  <c r="CA217" i="7"/>
  <c r="CF217" i="7"/>
  <c r="BD217" i="7"/>
  <c r="BA217" i="7"/>
  <c r="BF217" i="7"/>
  <c r="Q217" i="7"/>
  <c r="N217" i="7"/>
  <c r="S217" i="7"/>
  <c r="BD215" i="9"/>
  <c r="BA215" i="9"/>
  <c r="BF215" i="9"/>
  <c r="CD215" i="9"/>
  <c r="CA215" i="9"/>
  <c r="CF215" i="9"/>
  <c r="AH215" i="8"/>
  <c r="BO215" i="8"/>
  <c r="BR215" i="8"/>
  <c r="BT215" i="8"/>
  <c r="BL216" i="8" s="1"/>
  <c r="BQ215" i="9"/>
  <c r="BN215" i="9"/>
  <c r="BS215" i="9"/>
  <c r="AH217" i="7"/>
  <c r="AC218" i="7"/>
  <c r="AQ215" i="8"/>
  <c r="AN215" i="8"/>
  <c r="AS215" i="8"/>
  <c r="AC216" i="8"/>
  <c r="AD215" i="9"/>
  <c r="AA215" i="9"/>
  <c r="AF215" i="9"/>
  <c r="CB215" i="8"/>
  <c r="CE215" i="8"/>
  <c r="CG215" i="8"/>
  <c r="BY216" i="8" s="1"/>
  <c r="AQ215" i="9"/>
  <c r="AN215" i="9"/>
  <c r="AS215" i="9"/>
  <c r="AQ217" i="7"/>
  <c r="AN217" i="7"/>
  <c r="AS217" i="7"/>
  <c r="P216" i="8"/>
  <c r="BB215" i="8"/>
  <c r="BE215" i="8"/>
  <c r="BG215" i="8"/>
  <c r="AY216" i="8" s="1"/>
  <c r="AO217" i="7" l="1"/>
  <c r="AT217" i="7"/>
  <c r="AL218" i="7" s="1"/>
  <c r="AR217" i="7"/>
  <c r="CB217" i="7"/>
  <c r="CG217" i="7"/>
  <c r="BY218" i="7" s="1"/>
  <c r="CE217" i="7"/>
  <c r="AB215" i="9"/>
  <c r="AG215" i="9"/>
  <c r="Y216" i="9" s="1"/>
  <c r="AE215" i="9"/>
  <c r="CB215" i="9"/>
  <c r="CG215" i="9"/>
  <c r="BY216" i="9" s="1"/>
  <c r="CE215" i="9"/>
  <c r="AD216" i="8"/>
  <c r="AA216" i="8"/>
  <c r="AF216" i="8"/>
  <c r="BB215" i="9"/>
  <c r="BE215" i="9"/>
  <c r="BG215" i="9"/>
  <c r="AY216" i="9" s="1"/>
  <c r="O216" i="9"/>
  <c r="R216" i="9"/>
  <c r="T216" i="9"/>
  <c r="L217" i="9" s="1"/>
  <c r="BH215" i="8"/>
  <c r="AO215" i="8"/>
  <c r="AT215" i="8"/>
  <c r="AL216" i="8" s="1"/>
  <c r="AR215" i="8"/>
  <c r="AO215" i="9"/>
  <c r="AT215" i="9"/>
  <c r="AL216" i="9" s="1"/>
  <c r="AR215" i="9"/>
  <c r="BC216" i="8"/>
  <c r="BP216" i="8"/>
  <c r="BU215" i="8"/>
  <c r="O217" i="7"/>
  <c r="T217" i="7"/>
  <c r="L218" i="7" s="1"/>
  <c r="R217" i="7"/>
  <c r="BO217" i="7"/>
  <c r="BT217" i="7"/>
  <c r="BL218" i="7" s="1"/>
  <c r="BR217" i="7"/>
  <c r="CC216" i="8"/>
  <c r="AD218" i="7"/>
  <c r="AA218" i="7"/>
  <c r="AF218" i="7"/>
  <c r="BO215" i="9"/>
  <c r="BT215" i="9"/>
  <c r="BL216" i="9" s="1"/>
  <c r="BR215" i="9"/>
  <c r="CH215" i="8"/>
  <c r="Q216" i="8"/>
  <c r="N216" i="8"/>
  <c r="S216" i="8"/>
  <c r="BB217" i="7"/>
  <c r="BE217" i="7"/>
  <c r="BG217" i="7"/>
  <c r="AY218" i="7" s="1"/>
  <c r="AP216" i="8" l="1"/>
  <c r="BH215" i="9"/>
  <c r="AC216" i="9"/>
  <c r="O216" i="8"/>
  <c r="R216" i="8"/>
  <c r="T216" i="8"/>
  <c r="L217" i="8" s="1"/>
  <c r="CD216" i="8"/>
  <c r="CA216" i="8"/>
  <c r="CF216" i="8"/>
  <c r="BQ216" i="8"/>
  <c r="BN216" i="8"/>
  <c r="BS216" i="8"/>
  <c r="BD216" i="8"/>
  <c r="BA216" i="8"/>
  <c r="BF216" i="8"/>
  <c r="AB216" i="8"/>
  <c r="AE216" i="8"/>
  <c r="AG216" i="8"/>
  <c r="Y217" i="8" s="1"/>
  <c r="CH217" i="7"/>
  <c r="CC218" i="7"/>
  <c r="BU217" i="7"/>
  <c r="BP218" i="7"/>
  <c r="BC218" i="7"/>
  <c r="BP216" i="9"/>
  <c r="P217" i="9"/>
  <c r="AP216" i="9"/>
  <c r="U216" i="9"/>
  <c r="CH215" i="9"/>
  <c r="AU217" i="7"/>
  <c r="CC216" i="9"/>
  <c r="AP218" i="7"/>
  <c r="BU215" i="9"/>
  <c r="U217" i="7"/>
  <c r="P218" i="7"/>
  <c r="AU215" i="9"/>
  <c r="BH217" i="7"/>
  <c r="AB218" i="7"/>
  <c r="AG218" i="7"/>
  <c r="Y219" i="7" s="1"/>
  <c r="AE218" i="7"/>
  <c r="AU215" i="8"/>
  <c r="BC216" i="9"/>
  <c r="AH215" i="9"/>
  <c r="BB216" i="8" l="1"/>
  <c r="BG216" i="8"/>
  <c r="AY217" i="8" s="1"/>
  <c r="BE216" i="8"/>
  <c r="CB216" i="8"/>
  <c r="CE216" i="8"/>
  <c r="CG216" i="8"/>
  <c r="BY217" i="8" s="1"/>
  <c r="P217" i="8"/>
  <c r="U216" i="8"/>
  <c r="CD218" i="7"/>
  <c r="CA218" i="7"/>
  <c r="CF218" i="7"/>
  <c r="AD216" i="9"/>
  <c r="AA216" i="9"/>
  <c r="AF216" i="9"/>
  <c r="BQ218" i="7"/>
  <c r="BN218" i="7"/>
  <c r="BS218" i="7"/>
  <c r="AH218" i="7"/>
  <c r="Q217" i="9"/>
  <c r="N217" i="9"/>
  <c r="S217" i="9"/>
  <c r="BQ216" i="9"/>
  <c r="BN216" i="9"/>
  <c r="BS216" i="9"/>
  <c r="AQ216" i="9"/>
  <c r="AN216" i="9"/>
  <c r="AS216" i="9"/>
  <c r="AC217" i="8"/>
  <c r="AC219" i="7"/>
  <c r="AQ218" i="7"/>
  <c r="AN218" i="7"/>
  <c r="AS218" i="7"/>
  <c r="CD216" i="9"/>
  <c r="CA216" i="9"/>
  <c r="CF216" i="9"/>
  <c r="Q218" i="7"/>
  <c r="N218" i="7"/>
  <c r="S218" i="7"/>
  <c r="BD218" i="7"/>
  <c r="BA218" i="7"/>
  <c r="BF218" i="7"/>
  <c r="AH216" i="8"/>
  <c r="BO216" i="8"/>
  <c r="BR216" i="8"/>
  <c r="BT216" i="8"/>
  <c r="BL217" i="8" s="1"/>
  <c r="AQ216" i="8"/>
  <c r="AN216" i="8"/>
  <c r="AS216" i="8"/>
  <c r="BD216" i="9"/>
  <c r="BA216" i="9"/>
  <c r="BF216" i="9"/>
  <c r="BO218" i="7" l="1"/>
  <c r="BT218" i="7"/>
  <c r="BL219" i="7" s="1"/>
  <c r="BR218" i="7"/>
  <c r="BU216" i="8"/>
  <c r="CB216" i="9"/>
  <c r="CE216" i="9"/>
  <c r="CG216" i="9"/>
  <c r="BY217" i="9" s="1"/>
  <c r="Q217" i="8"/>
  <c r="N217" i="8"/>
  <c r="S217" i="8"/>
  <c r="AB216" i="9"/>
  <c r="AE216" i="9"/>
  <c r="AG216" i="9"/>
  <c r="Y217" i="9" s="1"/>
  <c r="AO218" i="7"/>
  <c r="AR218" i="7"/>
  <c r="AT218" i="7"/>
  <c r="AL219" i="7" s="1"/>
  <c r="BO216" i="9"/>
  <c r="BT216" i="9"/>
  <c r="BL217" i="9" s="1"/>
  <c r="BR216" i="9"/>
  <c r="CC217" i="8"/>
  <c r="AD219" i="7"/>
  <c r="AA219" i="7"/>
  <c r="AF219" i="7"/>
  <c r="O217" i="9"/>
  <c r="T217" i="9"/>
  <c r="L218" i="9" s="1"/>
  <c r="R217" i="9"/>
  <c r="BB216" i="9"/>
  <c r="BG216" i="9"/>
  <c r="AY217" i="9" s="1"/>
  <c r="BE216" i="9"/>
  <c r="BB218" i="7"/>
  <c r="BE218" i="7"/>
  <c r="BG218" i="7"/>
  <c r="AY219" i="7" s="1"/>
  <c r="CH216" i="8"/>
  <c r="AD217" i="8"/>
  <c r="AA217" i="8"/>
  <c r="AF217" i="8"/>
  <c r="BP217" i="8"/>
  <c r="CB218" i="7"/>
  <c r="CG218" i="7"/>
  <c r="BY219" i="7" s="1"/>
  <c r="CE218" i="7"/>
  <c r="BH216" i="8"/>
  <c r="AO216" i="8"/>
  <c r="AT216" i="8"/>
  <c r="AL217" i="8" s="1"/>
  <c r="AR216" i="8"/>
  <c r="O218" i="7"/>
  <c r="R218" i="7"/>
  <c r="T218" i="7"/>
  <c r="L219" i="7" s="1"/>
  <c r="BC217" i="8"/>
  <c r="AO216" i="9"/>
  <c r="AR216" i="9"/>
  <c r="AT216" i="9"/>
  <c r="AL217" i="9" s="1"/>
  <c r="O217" i="8" l="1"/>
  <c r="R217" i="8"/>
  <c r="T217" i="8"/>
  <c r="L218" i="8" s="1"/>
  <c r="BC219" i="7"/>
  <c r="BH218" i="7"/>
  <c r="CD217" i="8"/>
  <c r="CA217" i="8"/>
  <c r="CF217" i="8"/>
  <c r="AP219" i="7"/>
  <c r="CC217" i="9"/>
  <c r="AU218" i="7"/>
  <c r="CH216" i="9"/>
  <c r="CC219" i="7"/>
  <c r="U218" i="7"/>
  <c r="AC217" i="9"/>
  <c r="BH216" i="9"/>
  <c r="BQ217" i="8"/>
  <c r="BN217" i="8"/>
  <c r="BS217" i="8"/>
  <c r="AP217" i="9"/>
  <c r="U217" i="9"/>
  <c r="AH216" i="9"/>
  <c r="AB219" i="7"/>
  <c r="AE219" i="7"/>
  <c r="AG219" i="7"/>
  <c r="Y220" i="7" s="1"/>
  <c r="P219" i="7"/>
  <c r="BU218" i="7"/>
  <c r="AB217" i="8"/>
  <c r="AG217" i="8"/>
  <c r="Y218" i="8" s="1"/>
  <c r="AE217" i="8"/>
  <c r="P218" i="9"/>
  <c r="BU216" i="9"/>
  <c r="BP217" i="9"/>
  <c r="BP219" i="7"/>
  <c r="AU216" i="8"/>
  <c r="AP217" i="8"/>
  <c r="BC217" i="9"/>
  <c r="AU216" i="9"/>
  <c r="BD217" i="8"/>
  <c r="BA217" i="8"/>
  <c r="BF217" i="8"/>
  <c r="CH218" i="7"/>
  <c r="BO217" i="8" l="1"/>
  <c r="BT217" i="8"/>
  <c r="BL218" i="8" s="1"/>
  <c r="BR217" i="8"/>
  <c r="BB217" i="8"/>
  <c r="BE217" i="8"/>
  <c r="BG217" i="8"/>
  <c r="AY218" i="8" s="1"/>
  <c r="AC220" i="7"/>
  <c r="BD219" i="7"/>
  <c r="BA219" i="7"/>
  <c r="BF219" i="7"/>
  <c r="Q218" i="9"/>
  <c r="N218" i="9"/>
  <c r="S218" i="9"/>
  <c r="AD217" i="9"/>
  <c r="AA217" i="9"/>
  <c r="AF217" i="9"/>
  <c r="P218" i="8"/>
  <c r="BQ217" i="9"/>
  <c r="BN217" i="9"/>
  <c r="BS217" i="9"/>
  <c r="AH219" i="7"/>
  <c r="BD217" i="9"/>
  <c r="BA217" i="9"/>
  <c r="BF217" i="9"/>
  <c r="CD217" i="9"/>
  <c r="CA217" i="9"/>
  <c r="CF217" i="9"/>
  <c r="U217" i="8"/>
  <c r="AQ217" i="8"/>
  <c r="AN217" i="8"/>
  <c r="AS217" i="8"/>
  <c r="AC218" i="8"/>
  <c r="AQ219" i="7"/>
  <c r="AN219" i="7"/>
  <c r="AS219" i="7"/>
  <c r="AH217" i="8"/>
  <c r="AQ217" i="9"/>
  <c r="AN217" i="9"/>
  <c r="AS217" i="9"/>
  <c r="CB217" i="8"/>
  <c r="CG217" i="8"/>
  <c r="BY218" i="8" s="1"/>
  <c r="CE217" i="8"/>
  <c r="BQ219" i="7"/>
  <c r="BN219" i="7"/>
  <c r="BS219" i="7"/>
  <c r="Q219" i="7"/>
  <c r="N219" i="7"/>
  <c r="S219" i="7"/>
  <c r="CD219" i="7"/>
  <c r="CA219" i="7"/>
  <c r="CF219" i="7"/>
  <c r="BB219" i="7" l="1"/>
  <c r="BG219" i="7"/>
  <c r="AY220" i="7" s="1"/>
  <c r="BE219" i="7"/>
  <c r="AD220" i="7"/>
  <c r="AA220" i="7"/>
  <c r="AF220" i="7"/>
  <c r="AO219" i="7"/>
  <c r="AT219" i="7"/>
  <c r="AL220" i="7" s="1"/>
  <c r="AR219" i="7"/>
  <c r="CB219" i="7"/>
  <c r="CE219" i="7"/>
  <c r="CG219" i="7"/>
  <c r="BY220" i="7" s="1"/>
  <c r="BC218" i="8"/>
  <c r="CB217" i="9"/>
  <c r="CG217" i="9"/>
  <c r="BY218" i="9" s="1"/>
  <c r="CE217" i="9"/>
  <c r="BH217" i="8"/>
  <c r="AB217" i="9"/>
  <c r="AG217" i="9"/>
  <c r="Y218" i="9" s="1"/>
  <c r="AE217" i="9"/>
  <c r="BO219" i="7"/>
  <c r="BR219" i="7"/>
  <c r="BT219" i="7"/>
  <c r="BL220" i="7" s="1"/>
  <c r="BO217" i="9"/>
  <c r="BR217" i="9"/>
  <c r="BT217" i="9"/>
  <c r="BL218" i="9" s="1"/>
  <c r="BU217" i="8"/>
  <c r="AO217" i="8"/>
  <c r="AT217" i="8"/>
  <c r="AL218" i="8" s="1"/>
  <c r="AR217" i="8"/>
  <c r="CH217" i="8"/>
  <c r="AD218" i="8"/>
  <c r="AA218" i="8"/>
  <c r="AF218" i="8"/>
  <c r="BB217" i="9"/>
  <c r="BG217" i="9"/>
  <c r="AY218" i="9" s="1"/>
  <c r="BE217" i="9"/>
  <c r="BP218" i="8"/>
  <c r="Q218" i="8"/>
  <c r="N218" i="8"/>
  <c r="S218" i="8"/>
  <c r="CC218" i="8"/>
  <c r="O219" i="7"/>
  <c r="R219" i="7"/>
  <c r="T219" i="7"/>
  <c r="L220" i="7" s="1"/>
  <c r="AO217" i="9"/>
  <c r="AT217" i="9"/>
  <c r="AL218" i="9" s="1"/>
  <c r="AR217" i="9"/>
  <c r="O218" i="9"/>
  <c r="R218" i="9"/>
  <c r="T218" i="9"/>
  <c r="L219" i="9" s="1"/>
  <c r="P220" i="7" l="1"/>
  <c r="AU217" i="8"/>
  <c r="AP218" i="8"/>
  <c r="AH217" i="9"/>
  <c r="AC218" i="9"/>
  <c r="BD218" i="8"/>
  <c r="BA218" i="8"/>
  <c r="BF218" i="8"/>
  <c r="AB220" i="7"/>
  <c r="AG220" i="7"/>
  <c r="Y221" i="7" s="1"/>
  <c r="AE220" i="7"/>
  <c r="BH217" i="9"/>
  <c r="BQ218" i="8"/>
  <c r="BN218" i="8"/>
  <c r="BS218" i="8"/>
  <c r="CC220" i="7"/>
  <c r="BH219" i="7"/>
  <c r="U219" i="7"/>
  <c r="CH219" i="7"/>
  <c r="BC220" i="7"/>
  <c r="P219" i="9"/>
  <c r="BP218" i="9"/>
  <c r="U218" i="9"/>
  <c r="O218" i="8"/>
  <c r="R218" i="8"/>
  <c r="T218" i="8"/>
  <c r="L219" i="8" s="1"/>
  <c r="AB218" i="8"/>
  <c r="AG218" i="8"/>
  <c r="Y219" i="8" s="1"/>
  <c r="AE218" i="8"/>
  <c r="BU217" i="9"/>
  <c r="BC218" i="9"/>
  <c r="AU219" i="7"/>
  <c r="BP220" i="7"/>
  <c r="CH217" i="9"/>
  <c r="AP220" i="7"/>
  <c r="CD218" i="8"/>
  <c r="CA218" i="8"/>
  <c r="CF218" i="8"/>
  <c r="AU217" i="9"/>
  <c r="AP218" i="9"/>
  <c r="BU219" i="7"/>
  <c r="CC218" i="9"/>
  <c r="BQ218" i="9" l="1"/>
  <c r="BN218" i="9"/>
  <c r="BS218" i="9"/>
  <c r="AC219" i="8"/>
  <c r="BD220" i="7"/>
  <c r="BA220" i="7"/>
  <c r="BF220" i="7"/>
  <c r="AD218" i="9"/>
  <c r="AA218" i="9"/>
  <c r="AF218" i="9"/>
  <c r="P219" i="8"/>
  <c r="U218" i="8"/>
  <c r="BO218" i="8"/>
  <c r="BR218" i="8"/>
  <c r="BT218" i="8"/>
  <c r="BL219" i="8" s="1"/>
  <c r="CB218" i="8"/>
  <c r="CG218" i="8"/>
  <c r="BY219" i="8" s="1"/>
  <c r="CE218" i="8"/>
  <c r="BQ220" i="7"/>
  <c r="BN220" i="7"/>
  <c r="BS220" i="7"/>
  <c r="AQ218" i="9"/>
  <c r="AN218" i="9"/>
  <c r="AS218" i="9"/>
  <c r="AQ218" i="8"/>
  <c r="AN218" i="8"/>
  <c r="AS218" i="8"/>
  <c r="AH220" i="7"/>
  <c r="CD218" i="9"/>
  <c r="CA218" i="9"/>
  <c r="CF218" i="9"/>
  <c r="BD218" i="9"/>
  <c r="BA218" i="9"/>
  <c r="BF218" i="9"/>
  <c r="AC221" i="7"/>
  <c r="AQ220" i="7"/>
  <c r="AN220" i="7"/>
  <c r="AS220" i="7"/>
  <c r="CD220" i="7"/>
  <c r="CA220" i="7"/>
  <c r="CF220" i="7"/>
  <c r="Q220" i="7"/>
  <c r="N220" i="7"/>
  <c r="S220" i="7"/>
  <c r="AH218" i="8"/>
  <c r="Q219" i="9"/>
  <c r="N219" i="9"/>
  <c r="S219" i="9"/>
  <c r="BB218" i="8"/>
  <c r="BE218" i="8"/>
  <c r="BG218" i="8"/>
  <c r="AY219" i="8" s="1"/>
  <c r="BU218" i="8" l="1"/>
  <c r="BH218" i="8"/>
  <c r="CB220" i="7"/>
  <c r="CG220" i="7"/>
  <c r="BY221" i="7" s="1"/>
  <c r="CE220" i="7"/>
  <c r="O220" i="7"/>
  <c r="T220" i="7"/>
  <c r="L221" i="7" s="1"/>
  <c r="R220" i="7"/>
  <c r="BB218" i="9"/>
  <c r="BE218" i="9"/>
  <c r="BG218" i="9"/>
  <c r="AY219" i="9" s="1"/>
  <c r="AO218" i="9"/>
  <c r="AR218" i="9"/>
  <c r="AT218" i="9"/>
  <c r="AL219" i="9" s="1"/>
  <c r="AD219" i="8"/>
  <c r="AA219" i="8"/>
  <c r="AF219" i="8"/>
  <c r="AD221" i="7"/>
  <c r="AA221" i="7"/>
  <c r="AF221" i="7"/>
  <c r="BC219" i="8"/>
  <c r="Q219" i="8"/>
  <c r="N219" i="8"/>
  <c r="S219" i="8"/>
  <c r="CB218" i="9"/>
  <c r="CE218" i="9"/>
  <c r="CG218" i="9"/>
  <c r="BY219" i="9" s="1"/>
  <c r="BO220" i="7"/>
  <c r="BR220" i="7"/>
  <c r="BT220" i="7"/>
  <c r="BL221" i="7" s="1"/>
  <c r="AB218" i="9"/>
  <c r="AE218" i="9"/>
  <c r="AG218" i="9"/>
  <c r="Y219" i="9" s="1"/>
  <c r="CH218" i="8"/>
  <c r="CC219" i="8"/>
  <c r="O219" i="9"/>
  <c r="R219" i="9"/>
  <c r="T219" i="9"/>
  <c r="L220" i="9" s="1"/>
  <c r="AO220" i="7"/>
  <c r="AT220" i="7"/>
  <c r="AL221" i="7" s="1"/>
  <c r="AR220" i="7"/>
  <c r="BO218" i="9"/>
  <c r="BR218" i="9"/>
  <c r="BT218" i="9"/>
  <c r="BL219" i="9" s="1"/>
  <c r="AO218" i="8"/>
  <c r="AR218" i="8"/>
  <c r="AT218" i="8"/>
  <c r="AL219" i="8" s="1"/>
  <c r="BP219" i="8"/>
  <c r="BB220" i="7"/>
  <c r="BE220" i="7"/>
  <c r="BG220" i="7"/>
  <c r="AY221" i="7" s="1"/>
  <c r="CH220" i="7" l="1"/>
  <c r="O219" i="8"/>
  <c r="T219" i="8"/>
  <c r="L220" i="8" s="1"/>
  <c r="R219" i="8"/>
  <c r="AP219" i="9"/>
  <c r="CC221" i="7"/>
  <c r="BP219" i="9"/>
  <c r="BD219" i="8"/>
  <c r="BA219" i="8"/>
  <c r="BF219" i="8"/>
  <c r="CD219" i="8"/>
  <c r="CA219" i="8"/>
  <c r="CF219" i="8"/>
  <c r="AU218" i="8"/>
  <c r="U220" i="7"/>
  <c r="AU218" i="9"/>
  <c r="BH220" i="7"/>
  <c r="AU220" i="7"/>
  <c r="CC219" i="9"/>
  <c r="AB221" i="7"/>
  <c r="AE221" i="7"/>
  <c r="AG221" i="7"/>
  <c r="Y222" i="7" s="1"/>
  <c r="P221" i="7"/>
  <c r="BP221" i="7"/>
  <c r="BC221" i="7"/>
  <c r="AP221" i="7"/>
  <c r="CH218" i="9"/>
  <c r="AP219" i="8"/>
  <c r="U219" i="9"/>
  <c r="BU220" i="7"/>
  <c r="AC219" i="9"/>
  <c r="AH218" i="9"/>
  <c r="BU218" i="9"/>
  <c r="BC219" i="9"/>
  <c r="BH218" i="9"/>
  <c r="BQ219" i="8"/>
  <c r="BN219" i="8"/>
  <c r="BS219" i="8"/>
  <c r="P220" i="9"/>
  <c r="AB219" i="8"/>
  <c r="AG219" i="8"/>
  <c r="Y220" i="8" s="1"/>
  <c r="AE219" i="8"/>
  <c r="CB219" i="8" l="1"/>
  <c r="CG219" i="8"/>
  <c r="BY220" i="8" s="1"/>
  <c r="CE219" i="8"/>
  <c r="CD221" i="7"/>
  <c r="CA221" i="7"/>
  <c r="CF221" i="7"/>
  <c r="AD219" i="9"/>
  <c r="AA219" i="9"/>
  <c r="AF219" i="9"/>
  <c r="BQ221" i="7"/>
  <c r="BN221" i="7"/>
  <c r="BS221" i="7"/>
  <c r="P220" i="8"/>
  <c r="BO219" i="8"/>
  <c r="BT219" i="8"/>
  <c r="BL220" i="8" s="1"/>
  <c r="BR219" i="8"/>
  <c r="AQ219" i="9"/>
  <c r="AN219" i="9"/>
  <c r="AS219" i="9"/>
  <c r="Q221" i="7"/>
  <c r="N221" i="7"/>
  <c r="S221" i="7"/>
  <c r="Q220" i="9"/>
  <c r="N220" i="9"/>
  <c r="S220" i="9"/>
  <c r="U219" i="8"/>
  <c r="AC222" i="7"/>
  <c r="AH221" i="7"/>
  <c r="BB219" i="8"/>
  <c r="BG219" i="8"/>
  <c r="AY220" i="8" s="1"/>
  <c r="BE219" i="8"/>
  <c r="BD219" i="9"/>
  <c r="BA219" i="9"/>
  <c r="BF219" i="9"/>
  <c r="AQ219" i="8"/>
  <c r="AN219" i="8"/>
  <c r="AS219" i="8"/>
  <c r="AH219" i="8"/>
  <c r="BD221" i="7"/>
  <c r="BA221" i="7"/>
  <c r="BF221" i="7"/>
  <c r="AC220" i="8"/>
  <c r="CD219" i="9"/>
  <c r="CA219" i="9"/>
  <c r="CF219" i="9"/>
  <c r="BQ219" i="9"/>
  <c r="BN219" i="9"/>
  <c r="BS219" i="9"/>
  <c r="AQ221" i="7"/>
  <c r="AN221" i="7"/>
  <c r="AS221" i="7"/>
  <c r="O221" i="7" l="1"/>
  <c r="R221" i="7"/>
  <c r="T221" i="7"/>
  <c r="L222" i="7" s="1"/>
  <c r="BO219" i="9"/>
  <c r="BT219" i="9"/>
  <c r="BL220" i="9" s="1"/>
  <c r="BR219" i="9"/>
  <c r="AD220" i="8"/>
  <c r="AA220" i="8"/>
  <c r="AF220" i="8"/>
  <c r="BU219" i="8"/>
  <c r="BP220" i="8"/>
  <c r="CB221" i="7"/>
  <c r="CE221" i="7"/>
  <c r="CG221" i="7"/>
  <c r="BY222" i="7" s="1"/>
  <c r="AD222" i="7"/>
  <c r="AA222" i="7"/>
  <c r="AF222" i="7"/>
  <c r="AB219" i="9"/>
  <c r="AE219" i="9"/>
  <c r="AG219" i="9"/>
  <c r="Y220" i="9" s="1"/>
  <c r="BO221" i="7"/>
  <c r="BT221" i="7"/>
  <c r="BL222" i="7" s="1"/>
  <c r="BR221" i="7"/>
  <c r="AO219" i="8"/>
  <c r="AR219" i="8"/>
  <c r="AT219" i="8"/>
  <c r="AL220" i="8" s="1"/>
  <c r="BB219" i="9"/>
  <c r="BG219" i="9"/>
  <c r="AY220" i="9" s="1"/>
  <c r="BE219" i="9"/>
  <c r="O220" i="9"/>
  <c r="R220" i="9"/>
  <c r="T220" i="9"/>
  <c r="L221" i="9" s="1"/>
  <c r="Q220" i="8"/>
  <c r="N220" i="8"/>
  <c r="S220" i="8"/>
  <c r="CH219" i="8"/>
  <c r="CB219" i="9"/>
  <c r="CG219" i="9"/>
  <c r="BY220" i="9" s="1"/>
  <c r="CE219" i="9"/>
  <c r="AO219" i="9"/>
  <c r="AR219" i="9"/>
  <c r="AT219" i="9"/>
  <c r="AL220" i="9" s="1"/>
  <c r="BB221" i="7"/>
  <c r="BE221" i="7"/>
  <c r="BG221" i="7"/>
  <c r="AY222" i="7" s="1"/>
  <c r="AO221" i="7"/>
  <c r="AR221" i="7"/>
  <c r="AT221" i="7"/>
  <c r="AL222" i="7" s="1"/>
  <c r="BH219" i="8"/>
  <c r="CC220" i="8"/>
  <c r="BC220" i="8"/>
  <c r="CH219" i="9" l="1"/>
  <c r="AP222" i="7"/>
  <c r="BP220" i="9"/>
  <c r="CD220" i="8"/>
  <c r="CA220" i="8"/>
  <c r="CF220" i="8"/>
  <c r="BH219" i="9"/>
  <c r="AP220" i="8"/>
  <c r="U220" i="9"/>
  <c r="BU219" i="9"/>
  <c r="AU219" i="8"/>
  <c r="BD220" i="8"/>
  <c r="BA220" i="8"/>
  <c r="BF220" i="8"/>
  <c r="BU221" i="7"/>
  <c r="P222" i="7"/>
  <c r="AC220" i="9"/>
  <c r="BC222" i="7"/>
  <c r="O220" i="8"/>
  <c r="T220" i="8"/>
  <c r="L221" i="8" s="1"/>
  <c r="R220" i="8"/>
  <c r="BP222" i="7"/>
  <c r="U221" i="7"/>
  <c r="CC222" i="7"/>
  <c r="CC220" i="9"/>
  <c r="BC220" i="9"/>
  <c r="AU221" i="7"/>
  <c r="AB220" i="8"/>
  <c r="AE220" i="8"/>
  <c r="AG220" i="8"/>
  <c r="Y221" i="8" s="1"/>
  <c r="CH221" i="7"/>
  <c r="BQ220" i="8"/>
  <c r="BN220" i="8"/>
  <c r="BS220" i="8"/>
  <c r="AH219" i="9"/>
  <c r="BH221" i="7"/>
  <c r="AP220" i="9"/>
  <c r="AB222" i="7"/>
  <c r="AG222" i="7"/>
  <c r="Y223" i="7" s="1"/>
  <c r="AE222" i="7"/>
  <c r="AU219" i="9"/>
  <c r="P221" i="9"/>
  <c r="CB220" i="8" l="1"/>
  <c r="CE220" i="8"/>
  <c r="CG220" i="8"/>
  <c r="BY221" i="8" s="1"/>
  <c r="AD220" i="9"/>
  <c r="AA220" i="9"/>
  <c r="AF220" i="9"/>
  <c r="BQ222" i="7"/>
  <c r="BN222" i="7"/>
  <c r="BS222" i="7"/>
  <c r="AC223" i="7"/>
  <c r="Q222" i="7"/>
  <c r="N222" i="7"/>
  <c r="S222" i="7"/>
  <c r="AQ220" i="8"/>
  <c r="AN220" i="8"/>
  <c r="AS220" i="8"/>
  <c r="AQ222" i="7"/>
  <c r="AN222" i="7"/>
  <c r="AS222" i="7"/>
  <c r="AC221" i="8"/>
  <c r="BB220" i="8"/>
  <c r="BG220" i="8"/>
  <c r="AY221" i="8" s="1"/>
  <c r="BE220" i="8"/>
  <c r="BQ220" i="9"/>
  <c r="BN220" i="9"/>
  <c r="BS220" i="9"/>
  <c r="AH220" i="8"/>
  <c r="U220" i="8"/>
  <c r="Q221" i="9"/>
  <c r="N221" i="9"/>
  <c r="S221" i="9"/>
  <c r="BD220" i="9"/>
  <c r="BA220" i="9"/>
  <c r="BF220" i="9"/>
  <c r="P221" i="8"/>
  <c r="CD220" i="9"/>
  <c r="CA220" i="9"/>
  <c r="CF220" i="9"/>
  <c r="AH222" i="7"/>
  <c r="AQ220" i="9"/>
  <c r="AN220" i="9"/>
  <c r="AS220" i="9"/>
  <c r="BO220" i="8"/>
  <c r="BR220" i="8"/>
  <c r="BT220" i="8"/>
  <c r="BL221" i="8" s="1"/>
  <c r="CD222" i="7"/>
  <c r="CA222" i="7"/>
  <c r="CF222" i="7"/>
  <c r="BD222" i="7"/>
  <c r="BA222" i="7"/>
  <c r="BF222" i="7"/>
  <c r="Q221" i="8" l="1"/>
  <c r="N221" i="8"/>
  <c r="S221" i="8"/>
  <c r="BP221" i="8"/>
  <c r="BU220" i="8"/>
  <c r="AD223" i="7"/>
  <c r="AA223" i="7"/>
  <c r="AF223" i="7"/>
  <c r="AO220" i="9"/>
  <c r="AR220" i="9"/>
  <c r="AT220" i="9"/>
  <c r="AL221" i="9" s="1"/>
  <c r="AO222" i="7"/>
  <c r="AT222" i="7"/>
  <c r="AL223" i="7" s="1"/>
  <c r="AR222" i="7"/>
  <c r="BO220" i="9"/>
  <c r="BR220" i="9"/>
  <c r="BT220" i="9"/>
  <c r="BL221" i="9" s="1"/>
  <c r="O221" i="9"/>
  <c r="R221" i="9"/>
  <c r="T221" i="9"/>
  <c r="L222" i="9" s="1"/>
  <c r="BB220" i="9"/>
  <c r="BE220" i="9"/>
  <c r="BG220" i="9"/>
  <c r="AY221" i="9" s="1"/>
  <c r="B26" i="9"/>
  <c r="BB222" i="7"/>
  <c r="BE222" i="7"/>
  <c r="BG222" i="7"/>
  <c r="AY223" i="7" s="1"/>
  <c r="AD221" i="8"/>
  <c r="AA221" i="8"/>
  <c r="AF221" i="8"/>
  <c r="AB220" i="9"/>
  <c r="AE220" i="9"/>
  <c r="AG220" i="9"/>
  <c r="Y221" i="9" s="1"/>
  <c r="BH220" i="8"/>
  <c r="AO220" i="8"/>
  <c r="AR220" i="8"/>
  <c r="AT220" i="8"/>
  <c r="AL221" i="8" s="1"/>
  <c r="BO222" i="7"/>
  <c r="BR222" i="7"/>
  <c r="BT222" i="7"/>
  <c r="BL223" i="7" s="1"/>
  <c r="CB220" i="9"/>
  <c r="CG220" i="9"/>
  <c r="BY221" i="9" s="1"/>
  <c r="CE220" i="9"/>
  <c r="CC221" i="8"/>
  <c r="BC221" i="8"/>
  <c r="CH220" i="8"/>
  <c r="CB222" i="7"/>
  <c r="CE222" i="7"/>
  <c r="CG222" i="7"/>
  <c r="BY223" i="7" s="1"/>
  <c r="O222" i="7"/>
  <c r="R222" i="7"/>
  <c r="T222" i="7"/>
  <c r="L223" i="7" s="1"/>
  <c r="BP221" i="9" l="1"/>
  <c r="CH222" i="7"/>
  <c r="CH220" i="9"/>
  <c r="BU220" i="9"/>
  <c r="CC223" i="7"/>
  <c r="BP223" i="7"/>
  <c r="BC221" i="9"/>
  <c r="AP223" i="7"/>
  <c r="BH220" i="9"/>
  <c r="BQ221" i="8"/>
  <c r="BN221" i="8"/>
  <c r="BS221" i="8"/>
  <c r="P223" i="7"/>
  <c r="C26" i="8"/>
  <c r="AP221" i="9"/>
  <c r="AP221" i="8"/>
  <c r="AB221" i="8"/>
  <c r="AE221" i="8"/>
  <c r="AG221" i="8"/>
  <c r="Y222" i="8" s="1"/>
  <c r="AU220" i="9"/>
  <c r="AC221" i="9"/>
  <c r="BU222" i="7"/>
  <c r="U222" i="7"/>
  <c r="AU220" i="8"/>
  <c r="AH220" i="9"/>
  <c r="AU222" i="7"/>
  <c r="P222" i="9"/>
  <c r="C28" i="7"/>
  <c r="B26" i="8"/>
  <c r="CC221" i="9"/>
  <c r="BD221" i="8"/>
  <c r="BA221" i="8"/>
  <c r="BF221" i="8"/>
  <c r="CD221" i="8"/>
  <c r="CA221" i="8"/>
  <c r="CF221" i="8"/>
  <c r="BH222" i="7"/>
  <c r="U221" i="9"/>
  <c r="AB223" i="7"/>
  <c r="AG223" i="7"/>
  <c r="Y224" i="7" s="1"/>
  <c r="AE223" i="7"/>
  <c r="O221" i="8"/>
  <c r="R221" i="8"/>
  <c r="T221" i="8"/>
  <c r="L222" i="8" s="1"/>
  <c r="BC223" i="7"/>
  <c r="F26" i="8" l="1"/>
  <c r="AC222" i="8"/>
  <c r="BO221" i="8"/>
  <c r="BT221" i="8"/>
  <c r="BL222" i="8" s="1"/>
  <c r="BR221" i="8"/>
  <c r="AQ223" i="7"/>
  <c r="AN223" i="7"/>
  <c r="AS223" i="7"/>
  <c r="AQ221" i="8"/>
  <c r="AN221" i="8"/>
  <c r="AS221" i="8"/>
  <c r="AH221" i="8"/>
  <c r="AQ221" i="9"/>
  <c r="AN221" i="9"/>
  <c r="AS221" i="9"/>
  <c r="AH223" i="7"/>
  <c r="AC224" i="7"/>
  <c r="CD221" i="9"/>
  <c r="CA221" i="9"/>
  <c r="CF221" i="9"/>
  <c r="BD223" i="7"/>
  <c r="BA223" i="7"/>
  <c r="BF223" i="7"/>
  <c r="BD221" i="9"/>
  <c r="BA221" i="9"/>
  <c r="BF221" i="9"/>
  <c r="CB221" i="8"/>
  <c r="CG221" i="8"/>
  <c r="BY222" i="8" s="1"/>
  <c r="CE221" i="8"/>
  <c r="AD221" i="9"/>
  <c r="AA221" i="9"/>
  <c r="AF221" i="9"/>
  <c r="Q222" i="9"/>
  <c r="N222" i="9"/>
  <c r="S222" i="9"/>
  <c r="U221" i="8"/>
  <c r="E26" i="8"/>
  <c r="Q223" i="7"/>
  <c r="N223" i="7"/>
  <c r="S223" i="7"/>
  <c r="BQ223" i="7"/>
  <c r="BN223" i="7"/>
  <c r="BS223" i="7"/>
  <c r="BQ221" i="9"/>
  <c r="BN221" i="9"/>
  <c r="BS221" i="9"/>
  <c r="G26" i="8"/>
  <c r="P222" i="8"/>
  <c r="BB221" i="8"/>
  <c r="BE221" i="8"/>
  <c r="BG221" i="8"/>
  <c r="AY222" i="8" s="1"/>
  <c r="CD223" i="7"/>
  <c r="CA223" i="7"/>
  <c r="CF223" i="7"/>
  <c r="BO221" i="9" l="1"/>
  <c r="BT221" i="9"/>
  <c r="BL222" i="9" s="1"/>
  <c r="BR221" i="9"/>
  <c r="E28" i="7"/>
  <c r="BU221" i="8"/>
  <c r="BB223" i="7"/>
  <c r="BG223" i="7"/>
  <c r="AY224" i="7" s="1"/>
  <c r="BE223" i="7"/>
  <c r="D26" i="9"/>
  <c r="CB223" i="7"/>
  <c r="CE223" i="7"/>
  <c r="CG223" i="7"/>
  <c r="BY224" i="7" s="1"/>
  <c r="F28" i="7"/>
  <c r="AO221" i="9"/>
  <c r="AT221" i="9"/>
  <c r="AL222" i="9" s="1"/>
  <c r="AR221" i="9"/>
  <c r="BP222" i="8"/>
  <c r="O222" i="9"/>
  <c r="T222" i="9"/>
  <c r="L223" i="9" s="1"/>
  <c r="R222" i="9"/>
  <c r="BO223" i="7"/>
  <c r="BT223" i="7"/>
  <c r="BL224" i="7" s="1"/>
  <c r="BR223" i="7"/>
  <c r="C26" i="9"/>
  <c r="G26" i="9"/>
  <c r="BC222" i="8"/>
  <c r="AB221" i="9"/>
  <c r="AG221" i="9"/>
  <c r="Y222" i="9" s="1"/>
  <c r="AE221" i="9"/>
  <c r="CB221" i="9"/>
  <c r="CE221" i="9"/>
  <c r="CG221" i="9"/>
  <c r="BY222" i="9" s="1"/>
  <c r="AD222" i="8"/>
  <c r="AA222" i="8"/>
  <c r="AF222" i="8"/>
  <c r="O223" i="7"/>
  <c r="T223" i="7"/>
  <c r="L224" i="7" s="1"/>
  <c r="R223" i="7"/>
  <c r="CH221" i="8"/>
  <c r="D26" i="8"/>
  <c r="F26" i="9"/>
  <c r="BH221" i="8"/>
  <c r="B28" i="7"/>
  <c r="CC222" i="8"/>
  <c r="AO221" i="8"/>
  <c r="AT221" i="8"/>
  <c r="AL222" i="8" s="1"/>
  <c r="AR221" i="8"/>
  <c r="E26" i="9"/>
  <c r="D28" i="7"/>
  <c r="G28" i="7"/>
  <c r="Q222" i="8"/>
  <c r="N222" i="8"/>
  <c r="S222" i="8"/>
  <c r="AD224" i="7"/>
  <c r="AA224" i="7"/>
  <c r="AF224" i="7"/>
  <c r="BB221" i="9"/>
  <c r="BE221" i="9"/>
  <c r="BG221" i="9"/>
  <c r="AY222" i="9" s="1"/>
  <c r="AO223" i="7"/>
  <c r="AT223" i="7"/>
  <c r="AL224" i="7" s="1"/>
  <c r="AR223" i="7"/>
  <c r="BQ222" i="8" l="1"/>
  <c r="BN222" i="8"/>
  <c r="BS222" i="8"/>
  <c r="BH223" i="7"/>
  <c r="U223" i="7"/>
  <c r="BD222" i="8"/>
  <c r="BA222" i="8"/>
  <c r="BF222" i="8"/>
  <c r="P224" i="7"/>
  <c r="BC224" i="7"/>
  <c r="AU221" i="9"/>
  <c r="BH221" i="9"/>
  <c r="AP222" i="9"/>
  <c r="AB224" i="7"/>
  <c r="AG224" i="7"/>
  <c r="Y225" i="7" s="1"/>
  <c r="AE224" i="7"/>
  <c r="AU221" i="8"/>
  <c r="AB222" i="8"/>
  <c r="AG222" i="8"/>
  <c r="Y223" i="8" s="1"/>
  <c r="AE222" i="8"/>
  <c r="O222" i="8"/>
  <c r="R222" i="8"/>
  <c r="T222" i="8"/>
  <c r="L223" i="8" s="1"/>
  <c r="CC222" i="9"/>
  <c r="BU223" i="7"/>
  <c r="CH221" i="9"/>
  <c r="BP224" i="7"/>
  <c r="CC224" i="7"/>
  <c r="CH223" i="7"/>
  <c r="BU221" i="9"/>
  <c r="AP222" i="8"/>
  <c r="AU223" i="7"/>
  <c r="AP224" i="7"/>
  <c r="CD222" i="8"/>
  <c r="CA222" i="8"/>
  <c r="CF222" i="8"/>
  <c r="AH221" i="9"/>
  <c r="U222" i="9"/>
  <c r="BP222" i="9"/>
  <c r="BC222" i="9"/>
  <c r="AC222" i="9"/>
  <c r="P223" i="9"/>
  <c r="BD222" i="9" l="1"/>
  <c r="BA222" i="9"/>
  <c r="BF222" i="9"/>
  <c r="CB222" i="8"/>
  <c r="CE222" i="8"/>
  <c r="CG222" i="8"/>
  <c r="BY223" i="8" s="1"/>
  <c r="CD224" i="7"/>
  <c r="CA224" i="7"/>
  <c r="CF224" i="7"/>
  <c r="U222" i="8"/>
  <c r="BB222" i="8"/>
  <c r="BE222" i="8"/>
  <c r="BG222" i="8"/>
  <c r="AY223" i="8" s="1"/>
  <c r="BQ222" i="9"/>
  <c r="BN222" i="9"/>
  <c r="BS222" i="9"/>
  <c r="AH222" i="8"/>
  <c r="AQ224" i="7"/>
  <c r="AN224" i="7"/>
  <c r="AS224" i="7"/>
  <c r="BQ224" i="7"/>
  <c r="BN224" i="7"/>
  <c r="BS224" i="7"/>
  <c r="AC223" i="8"/>
  <c r="AQ222" i="8"/>
  <c r="AN222" i="8"/>
  <c r="AS222" i="8"/>
  <c r="AH224" i="7"/>
  <c r="Q223" i="9"/>
  <c r="N223" i="9"/>
  <c r="S223" i="9"/>
  <c r="AC225" i="7"/>
  <c r="BD224" i="7"/>
  <c r="BA224" i="7"/>
  <c r="BF224" i="7"/>
  <c r="CD222" i="9"/>
  <c r="CA222" i="9"/>
  <c r="CF222" i="9"/>
  <c r="Q224" i="7"/>
  <c r="N224" i="7"/>
  <c r="S224" i="7"/>
  <c r="AD222" i="9"/>
  <c r="AA222" i="9"/>
  <c r="AF222" i="9"/>
  <c r="BO222" i="8"/>
  <c r="BR222" i="8"/>
  <c r="BT222" i="8"/>
  <c r="BL223" i="8" s="1"/>
  <c r="P223" i="8"/>
  <c r="AQ222" i="9"/>
  <c r="AN222" i="9"/>
  <c r="AS222" i="9"/>
  <c r="O223" i="9" l="1"/>
  <c r="T223" i="9"/>
  <c r="L224" i="9" s="1"/>
  <c r="R223" i="9"/>
  <c r="AO224" i="7"/>
  <c r="AT224" i="7"/>
  <c r="AL225" i="7" s="1"/>
  <c r="AR224" i="7"/>
  <c r="BU222" i="8"/>
  <c r="CB224" i="7"/>
  <c r="CE224" i="7"/>
  <c r="CG224" i="7"/>
  <c r="BY225" i="7" s="1"/>
  <c r="BP223" i="8"/>
  <c r="AB222" i="9"/>
  <c r="AE222" i="9"/>
  <c r="AG222" i="9"/>
  <c r="Y223" i="9" s="1"/>
  <c r="AO222" i="8"/>
  <c r="AR222" i="8"/>
  <c r="AT222" i="8"/>
  <c r="AL223" i="8" s="1"/>
  <c r="CC223" i="8"/>
  <c r="CH222" i="8"/>
  <c r="CB222" i="9"/>
  <c r="CG222" i="9"/>
  <c r="BY223" i="9" s="1"/>
  <c r="CE222" i="9"/>
  <c r="BB224" i="7"/>
  <c r="BE224" i="7"/>
  <c r="BG224" i="7"/>
  <c r="AY225" i="7" s="1"/>
  <c r="BO222" i="9"/>
  <c r="BR222" i="9"/>
  <c r="BT222" i="9"/>
  <c r="BL223" i="9" s="1"/>
  <c r="AD223" i="8"/>
  <c r="AA223" i="8"/>
  <c r="AF223" i="8"/>
  <c r="AO222" i="9"/>
  <c r="AT222" i="9"/>
  <c r="AL223" i="9" s="1"/>
  <c r="AR222" i="9"/>
  <c r="BC223" i="8"/>
  <c r="BB222" i="9"/>
  <c r="BE222" i="9"/>
  <c r="BG222" i="9"/>
  <c r="AY223" i="9" s="1"/>
  <c r="Q223" i="8"/>
  <c r="N223" i="8"/>
  <c r="S223" i="8"/>
  <c r="O224" i="7"/>
  <c r="T224" i="7"/>
  <c r="L225" i="7" s="1"/>
  <c r="R224" i="7"/>
  <c r="AD225" i="7"/>
  <c r="AA225" i="7"/>
  <c r="AF225" i="7"/>
  <c r="BO224" i="7"/>
  <c r="BR224" i="7"/>
  <c r="BT224" i="7"/>
  <c r="BL225" i="7" s="1"/>
  <c r="BH222" i="8"/>
  <c r="BQ223" i="8" l="1"/>
  <c r="BN223" i="8"/>
  <c r="BS223" i="8"/>
  <c r="BD223" i="8"/>
  <c r="BA223" i="8"/>
  <c r="BF223" i="8"/>
  <c r="CC223" i="9"/>
  <c r="AB225" i="7"/>
  <c r="AG225" i="7"/>
  <c r="Y226" i="7" s="1"/>
  <c r="AE225" i="7"/>
  <c r="BP223" i="9"/>
  <c r="BC225" i="7"/>
  <c r="AP223" i="9"/>
  <c r="CD223" i="8"/>
  <c r="CA223" i="8"/>
  <c r="CF223" i="8"/>
  <c r="O223" i="8"/>
  <c r="R223" i="8"/>
  <c r="T223" i="8"/>
  <c r="L224" i="8" s="1"/>
  <c r="BU224" i="7"/>
  <c r="BH222" i="9"/>
  <c r="BU222" i="9"/>
  <c r="BH224" i="7"/>
  <c r="U224" i="7"/>
  <c r="AU224" i="7"/>
  <c r="AP225" i="7"/>
  <c r="AU222" i="9"/>
  <c r="AP223" i="8"/>
  <c r="CC225" i="7"/>
  <c r="U223" i="9"/>
  <c r="P225" i="7"/>
  <c r="AU222" i="8"/>
  <c r="CH224" i="7"/>
  <c r="P224" i="9"/>
  <c r="BP225" i="7"/>
  <c r="BC223" i="9"/>
  <c r="AC223" i="9"/>
  <c r="AB223" i="8"/>
  <c r="AG223" i="8"/>
  <c r="Y224" i="8" s="1"/>
  <c r="AE223" i="8"/>
  <c r="CH222" i="9"/>
  <c r="AH222" i="9"/>
  <c r="U223" i="8" l="1"/>
  <c r="AC226" i="7"/>
  <c r="Q224" i="9"/>
  <c r="N224" i="9"/>
  <c r="S224" i="9"/>
  <c r="CD225" i="7"/>
  <c r="CA225" i="7"/>
  <c r="CF225" i="7"/>
  <c r="CD223" i="9"/>
  <c r="CA223" i="9"/>
  <c r="CF223" i="9"/>
  <c r="AC224" i="8"/>
  <c r="CB223" i="8"/>
  <c r="CG223" i="8"/>
  <c r="BY224" i="8" s="1"/>
  <c r="CE223" i="8"/>
  <c r="BB223" i="8"/>
  <c r="BE223" i="8"/>
  <c r="BG223" i="8"/>
  <c r="AY224" i="8" s="1"/>
  <c r="AQ223" i="9"/>
  <c r="AN223" i="9"/>
  <c r="AS223" i="9"/>
  <c r="BD225" i="7"/>
  <c r="BA225" i="7"/>
  <c r="BF225" i="7"/>
  <c r="AH223" i="8"/>
  <c r="AD223" i="9"/>
  <c r="AA223" i="9"/>
  <c r="AF223" i="9"/>
  <c r="AQ225" i="7"/>
  <c r="AN225" i="7"/>
  <c r="AS225" i="7"/>
  <c r="Q225" i="7"/>
  <c r="N225" i="7"/>
  <c r="S225" i="7"/>
  <c r="BQ223" i="9"/>
  <c r="BN223" i="9"/>
  <c r="BS223" i="9"/>
  <c r="BQ225" i="7"/>
  <c r="BN225" i="7"/>
  <c r="BS225" i="7"/>
  <c r="BO223" i="8"/>
  <c r="BT223" i="8"/>
  <c r="BL224" i="8" s="1"/>
  <c r="BR223" i="8"/>
  <c r="AQ223" i="8"/>
  <c r="AN223" i="8"/>
  <c r="AS223" i="8"/>
  <c r="BD223" i="9"/>
  <c r="BA223" i="9"/>
  <c r="BF223" i="9"/>
  <c r="P224" i="8"/>
  <c r="AH225" i="7"/>
  <c r="AO223" i="9" l="1"/>
  <c r="AT223" i="9"/>
  <c r="AL224" i="9" s="1"/>
  <c r="AR223" i="9"/>
  <c r="CB223" i="9"/>
  <c r="CE223" i="9"/>
  <c r="CG223" i="9"/>
  <c r="BY224" i="9" s="1"/>
  <c r="AO225" i="7"/>
  <c r="AR225" i="7"/>
  <c r="AT225" i="7"/>
  <c r="AL226" i="7" s="1"/>
  <c r="BC224" i="8"/>
  <c r="BO225" i="7"/>
  <c r="BR225" i="7"/>
  <c r="BT225" i="7"/>
  <c r="BL226" i="7" s="1"/>
  <c r="BH223" i="8"/>
  <c r="CB225" i="7"/>
  <c r="CG225" i="7"/>
  <c r="BY226" i="7" s="1"/>
  <c r="CE225" i="7"/>
  <c r="CH223" i="8"/>
  <c r="O224" i="9"/>
  <c r="R224" i="9"/>
  <c r="T224" i="9"/>
  <c r="L225" i="9" s="1"/>
  <c r="BO223" i="9"/>
  <c r="BT223" i="9"/>
  <c r="BL224" i="9" s="1"/>
  <c r="BR223" i="9"/>
  <c r="CC224" i="8"/>
  <c r="AD226" i="7"/>
  <c r="AA226" i="7"/>
  <c r="AF226" i="7"/>
  <c r="BB223" i="9"/>
  <c r="BE223" i="9"/>
  <c r="BG223" i="9"/>
  <c r="AY224" i="9" s="1"/>
  <c r="AB223" i="9"/>
  <c r="AE223" i="9"/>
  <c r="AG223" i="9"/>
  <c r="Y224" i="9" s="1"/>
  <c r="BB225" i="7"/>
  <c r="BG225" i="7"/>
  <c r="AY226" i="7" s="1"/>
  <c r="BE225" i="7"/>
  <c r="Q224" i="8"/>
  <c r="N224" i="8"/>
  <c r="S224" i="8"/>
  <c r="AO223" i="8"/>
  <c r="AR223" i="8"/>
  <c r="AT223" i="8"/>
  <c r="AL224" i="8" s="1"/>
  <c r="BU223" i="8"/>
  <c r="O225" i="7"/>
  <c r="T225" i="7"/>
  <c r="L226" i="7" s="1"/>
  <c r="R225" i="7"/>
  <c r="AD224" i="8"/>
  <c r="AA224" i="8"/>
  <c r="AF224" i="8"/>
  <c r="BP224" i="8"/>
  <c r="BU223" i="9" l="1"/>
  <c r="CH225" i="7"/>
  <c r="BD224" i="8"/>
  <c r="BA224" i="8"/>
  <c r="BF224" i="8"/>
  <c r="AB224" i="8"/>
  <c r="AE224" i="8"/>
  <c r="AG224" i="8"/>
  <c r="Y225" i="8" s="1"/>
  <c r="BP224" i="9"/>
  <c r="CC226" i="7"/>
  <c r="AC224" i="9"/>
  <c r="P225" i="9"/>
  <c r="AU225" i="7"/>
  <c r="P226" i="7"/>
  <c r="CC224" i="9"/>
  <c r="CH223" i="9"/>
  <c r="BC224" i="9"/>
  <c r="BH223" i="9"/>
  <c r="BU225" i="7"/>
  <c r="AH223" i="9"/>
  <c r="U225" i="7"/>
  <c r="AP226" i="7"/>
  <c r="U224" i="9"/>
  <c r="AU223" i="9"/>
  <c r="AP224" i="9"/>
  <c r="BH225" i="7"/>
  <c r="BP226" i="7"/>
  <c r="BC226" i="7"/>
  <c r="AB226" i="7"/>
  <c r="AG226" i="7"/>
  <c r="Y227" i="7" s="1"/>
  <c r="AE226" i="7"/>
  <c r="O224" i="8"/>
  <c r="R224" i="8"/>
  <c r="T224" i="8"/>
  <c r="L225" i="8" s="1"/>
  <c r="BQ224" i="8"/>
  <c r="BN224" i="8"/>
  <c r="BS224" i="8"/>
  <c r="AP224" i="8"/>
  <c r="CD224" i="8"/>
  <c r="CA224" i="8"/>
  <c r="CF224" i="8"/>
  <c r="AU223" i="8"/>
  <c r="BQ224" i="9" l="1"/>
  <c r="BN224" i="9"/>
  <c r="BS224" i="9"/>
  <c r="Q226" i="7"/>
  <c r="N226" i="7"/>
  <c r="S226" i="7"/>
  <c r="AC225" i="8"/>
  <c r="AQ224" i="9"/>
  <c r="AN224" i="9"/>
  <c r="AS224" i="9"/>
  <c r="AH224" i="8"/>
  <c r="Q225" i="9"/>
  <c r="N225" i="9"/>
  <c r="S225" i="9"/>
  <c r="AH226" i="7"/>
  <c r="BB224" i="8"/>
  <c r="BE224" i="8"/>
  <c r="BG224" i="8"/>
  <c r="AY225" i="8" s="1"/>
  <c r="BD224" i="9"/>
  <c r="BA224" i="9"/>
  <c r="BF224" i="9"/>
  <c r="AD224" i="9"/>
  <c r="AA224" i="9"/>
  <c r="AF224" i="9"/>
  <c r="U224" i="8"/>
  <c r="CB224" i="8"/>
  <c r="CG224" i="8"/>
  <c r="BY225" i="8" s="1"/>
  <c r="CE224" i="8"/>
  <c r="AC227" i="7"/>
  <c r="BD226" i="7"/>
  <c r="BA226" i="7"/>
  <c r="BF226" i="7"/>
  <c r="AQ226" i="7"/>
  <c r="AN226" i="7"/>
  <c r="AS226" i="7"/>
  <c r="P225" i="8"/>
  <c r="AQ224" i="8"/>
  <c r="AN224" i="8"/>
  <c r="AS224" i="8"/>
  <c r="CD226" i="7"/>
  <c r="CA226" i="7"/>
  <c r="CF226" i="7"/>
  <c r="BO224" i="8"/>
  <c r="BT224" i="8"/>
  <c r="BL225" i="8" s="1"/>
  <c r="BR224" i="8"/>
  <c r="BQ226" i="7"/>
  <c r="BN226" i="7"/>
  <c r="BS226" i="7"/>
  <c r="CD224" i="9"/>
  <c r="CA224" i="9"/>
  <c r="CF224" i="9"/>
  <c r="BP225" i="8" l="1"/>
  <c r="CC225" i="8"/>
  <c r="BH224" i="8"/>
  <c r="BB226" i="7"/>
  <c r="BG226" i="7"/>
  <c r="AY227" i="7" s="1"/>
  <c r="BE226" i="7"/>
  <c r="AD225" i="8"/>
  <c r="AA225" i="8"/>
  <c r="AF225" i="8"/>
  <c r="CB226" i="7"/>
  <c r="CG226" i="7"/>
  <c r="BY227" i="7" s="1"/>
  <c r="CE226" i="7"/>
  <c r="O226" i="7"/>
  <c r="T226" i="7"/>
  <c r="L227" i="7" s="1"/>
  <c r="R226" i="7"/>
  <c r="CB224" i="9"/>
  <c r="CE224" i="9"/>
  <c r="CG224" i="9"/>
  <c r="BY225" i="9" s="1"/>
  <c r="AO224" i="8"/>
  <c r="AT224" i="8"/>
  <c r="AL225" i="8" s="1"/>
  <c r="AR224" i="8"/>
  <c r="AB224" i="9"/>
  <c r="AG224" i="9"/>
  <c r="Y225" i="9" s="1"/>
  <c r="AE224" i="9"/>
  <c r="O225" i="9"/>
  <c r="R225" i="9"/>
  <c r="T225" i="9"/>
  <c r="L226" i="9" s="1"/>
  <c r="BO224" i="9"/>
  <c r="BR224" i="9"/>
  <c r="BT224" i="9"/>
  <c r="BL225" i="9" s="1"/>
  <c r="BO226" i="7"/>
  <c r="BT226" i="7"/>
  <c r="BL227" i="7" s="1"/>
  <c r="BR226" i="7"/>
  <c r="BB224" i="9"/>
  <c r="BE224" i="9"/>
  <c r="BG224" i="9"/>
  <c r="AY225" i="9" s="1"/>
  <c r="Q225" i="8"/>
  <c r="N225" i="8"/>
  <c r="S225" i="8"/>
  <c r="AD227" i="7"/>
  <c r="AA227" i="7"/>
  <c r="AF227" i="7"/>
  <c r="BU224" i="8"/>
  <c r="AO226" i="7"/>
  <c r="AT226" i="7"/>
  <c r="AL227" i="7" s="1"/>
  <c r="AR226" i="7"/>
  <c r="CH224" i="8"/>
  <c r="BC225" i="8"/>
  <c r="AO224" i="9"/>
  <c r="AR224" i="9"/>
  <c r="AT224" i="9"/>
  <c r="AL225" i="9" s="1"/>
  <c r="BH226" i="7" l="1"/>
  <c r="BP225" i="9"/>
  <c r="AU224" i="8"/>
  <c r="U226" i="7"/>
  <c r="AU226" i="7"/>
  <c r="BC227" i="7"/>
  <c r="AP225" i="8"/>
  <c r="P227" i="7"/>
  <c r="AB227" i="7"/>
  <c r="AG227" i="7"/>
  <c r="Y228" i="7" s="1"/>
  <c r="AE227" i="7"/>
  <c r="AP227" i="7"/>
  <c r="BU224" i="9"/>
  <c r="CC225" i="9"/>
  <c r="O225" i="8"/>
  <c r="T225" i="8"/>
  <c r="L226" i="8" s="1"/>
  <c r="R225" i="8"/>
  <c r="CH226" i="7"/>
  <c r="AP225" i="9"/>
  <c r="BC225" i="9"/>
  <c r="P226" i="9"/>
  <c r="CH224" i="9"/>
  <c r="AU224" i="9"/>
  <c r="CD225" i="8"/>
  <c r="CA225" i="8"/>
  <c r="CF225" i="8"/>
  <c r="BH224" i="9"/>
  <c r="U225" i="9"/>
  <c r="BD225" i="8"/>
  <c r="BA225" i="8"/>
  <c r="BF225" i="8"/>
  <c r="BQ225" i="8"/>
  <c r="BN225" i="8"/>
  <c r="BS225" i="8"/>
  <c r="CC227" i="7"/>
  <c r="BU226" i="7"/>
  <c r="AH224" i="9"/>
  <c r="BP227" i="7"/>
  <c r="AC225" i="9"/>
  <c r="AB225" i="8"/>
  <c r="AE225" i="8"/>
  <c r="AG225" i="8"/>
  <c r="Y226" i="8" s="1"/>
  <c r="BD225" i="9" l="1"/>
  <c r="BA225" i="9"/>
  <c r="BF225" i="9"/>
  <c r="BQ227" i="7"/>
  <c r="BN227" i="7"/>
  <c r="BS227" i="7"/>
  <c r="CB225" i="8"/>
  <c r="CG225" i="8"/>
  <c r="BY226" i="8" s="1"/>
  <c r="CE225" i="8"/>
  <c r="AC228" i="7"/>
  <c r="AQ227" i="7"/>
  <c r="AN227" i="7"/>
  <c r="AS227" i="7"/>
  <c r="BB225" i="8"/>
  <c r="BG225" i="8"/>
  <c r="AY226" i="8" s="1"/>
  <c r="BE225" i="8"/>
  <c r="BQ225" i="9"/>
  <c r="BN225" i="9"/>
  <c r="BS225" i="9"/>
  <c r="BO225" i="8"/>
  <c r="BT225" i="8"/>
  <c r="BL226" i="8" s="1"/>
  <c r="BR225" i="8"/>
  <c r="AQ225" i="9"/>
  <c r="AN225" i="9"/>
  <c r="AS225" i="9"/>
  <c r="U225" i="8"/>
  <c r="Q227" i="7"/>
  <c r="N227" i="7"/>
  <c r="S227" i="7"/>
  <c r="AC226" i="8"/>
  <c r="BD227" i="7"/>
  <c r="BA227" i="7"/>
  <c r="BF227" i="7"/>
  <c r="Q226" i="9"/>
  <c r="N226" i="9"/>
  <c r="S226" i="9"/>
  <c r="AH227" i="7"/>
  <c r="P226" i="8"/>
  <c r="CD225" i="9"/>
  <c r="CA225" i="9"/>
  <c r="CF225" i="9"/>
  <c r="AQ225" i="8"/>
  <c r="AN225" i="8"/>
  <c r="AS225" i="8"/>
  <c r="AH225" i="8"/>
  <c r="AD225" i="9"/>
  <c r="AA225" i="9"/>
  <c r="AF225" i="9"/>
  <c r="CD227" i="7"/>
  <c r="CA227" i="7"/>
  <c r="CF227" i="7"/>
  <c r="BP226" i="8" l="1"/>
  <c r="AD228" i="7"/>
  <c r="AA228" i="7"/>
  <c r="AF228" i="7"/>
  <c r="CH225" i="8"/>
  <c r="O226" i="9"/>
  <c r="T226" i="9"/>
  <c r="L227" i="9" s="1"/>
  <c r="R226" i="9"/>
  <c r="BO225" i="9"/>
  <c r="BR225" i="9"/>
  <c r="BT225" i="9"/>
  <c r="BL226" i="9" s="1"/>
  <c r="CC226" i="8"/>
  <c r="BH225" i="8"/>
  <c r="AO225" i="8"/>
  <c r="AT225" i="8"/>
  <c r="AL226" i="8" s="1"/>
  <c r="AR225" i="8"/>
  <c r="BB227" i="7"/>
  <c r="BE227" i="7"/>
  <c r="BG227" i="7"/>
  <c r="AY228" i="7" s="1"/>
  <c r="BC226" i="8"/>
  <c r="BO227" i="7"/>
  <c r="BR227" i="7"/>
  <c r="BT227" i="7"/>
  <c r="BL228" i="7" s="1"/>
  <c r="CB227" i="7"/>
  <c r="CG227" i="7"/>
  <c r="BY228" i="7" s="1"/>
  <c r="CE227" i="7"/>
  <c r="CB225" i="9"/>
  <c r="CG225" i="9"/>
  <c r="BY226" i="9" s="1"/>
  <c r="CE225" i="9"/>
  <c r="AO225" i="9"/>
  <c r="AR225" i="9"/>
  <c r="AT225" i="9"/>
  <c r="AL226" i="9" s="1"/>
  <c r="BB225" i="9"/>
  <c r="BG225" i="9"/>
  <c r="AY226" i="9" s="1"/>
  <c r="BE225" i="9"/>
  <c r="AB225" i="9"/>
  <c r="AG225" i="9"/>
  <c r="Y226" i="9" s="1"/>
  <c r="AE225" i="9"/>
  <c r="Q226" i="8"/>
  <c r="N226" i="8"/>
  <c r="S226" i="8"/>
  <c r="AO227" i="7"/>
  <c r="AR227" i="7"/>
  <c r="AT227" i="7"/>
  <c r="AL228" i="7" s="1"/>
  <c r="AD226" i="8"/>
  <c r="AA226" i="8"/>
  <c r="AF226" i="8"/>
  <c r="O227" i="7"/>
  <c r="T227" i="7"/>
  <c r="L228" i="7" s="1"/>
  <c r="R227" i="7"/>
  <c r="BU225" i="8"/>
  <c r="BU225" i="9" l="1"/>
  <c r="BH227" i="7"/>
  <c r="AB226" i="8"/>
  <c r="AG226" i="8"/>
  <c r="Y227" i="8" s="1"/>
  <c r="AE226" i="8"/>
  <c r="BH225" i="9"/>
  <c r="AU225" i="8"/>
  <c r="U226" i="9"/>
  <c r="BC228" i="7"/>
  <c r="CC228" i="7"/>
  <c r="AP226" i="8"/>
  <c r="P227" i="9"/>
  <c r="CC226" i="9"/>
  <c r="BP226" i="9"/>
  <c r="BC226" i="9"/>
  <c r="CH227" i="7"/>
  <c r="AP228" i="7"/>
  <c r="AU227" i="7"/>
  <c r="AB228" i="7"/>
  <c r="AE228" i="7"/>
  <c r="AG228" i="7"/>
  <c r="Y229" i="7" s="1"/>
  <c r="AH225" i="9"/>
  <c r="AC226" i="9"/>
  <c r="AP226" i="9"/>
  <c r="AU225" i="9"/>
  <c r="BP228" i="7"/>
  <c r="BQ226" i="8"/>
  <c r="BN226" i="8"/>
  <c r="BS226" i="8"/>
  <c r="BU227" i="7"/>
  <c r="O226" i="8"/>
  <c r="T226" i="8"/>
  <c r="L227" i="8" s="1"/>
  <c r="R226" i="8"/>
  <c r="U227" i="7"/>
  <c r="P228" i="7"/>
  <c r="BD226" i="8"/>
  <c r="BA226" i="8"/>
  <c r="BF226" i="8"/>
  <c r="CD226" i="8"/>
  <c r="CA226" i="8"/>
  <c r="CF226" i="8"/>
  <c r="CH225" i="9"/>
  <c r="CD226" i="9" l="1"/>
  <c r="CA226" i="9"/>
  <c r="CF226" i="9"/>
  <c r="AQ228" i="7"/>
  <c r="AN228" i="7"/>
  <c r="AS228" i="7"/>
  <c r="Q227" i="9"/>
  <c r="N227" i="9"/>
  <c r="S227" i="9"/>
  <c r="AQ226" i="8"/>
  <c r="AN226" i="8"/>
  <c r="AS226" i="8"/>
  <c r="AH226" i="8"/>
  <c r="AC227" i="8"/>
  <c r="CB226" i="8"/>
  <c r="CG226" i="8"/>
  <c r="BY227" i="8" s="1"/>
  <c r="CE226" i="8"/>
  <c r="CD228" i="7"/>
  <c r="CA228" i="7"/>
  <c r="CF228" i="7"/>
  <c r="Q228" i="7"/>
  <c r="N228" i="7"/>
  <c r="S228" i="7"/>
  <c r="AD226" i="9"/>
  <c r="AA226" i="9"/>
  <c r="AF226" i="9"/>
  <c r="BD226" i="9"/>
  <c r="BA226" i="9"/>
  <c r="BF226" i="9"/>
  <c r="BQ228" i="7"/>
  <c r="BN228" i="7"/>
  <c r="BS228" i="7"/>
  <c r="U226" i="8"/>
  <c r="P227" i="8"/>
  <c r="BD228" i="7"/>
  <c r="BA228" i="7"/>
  <c r="BF228" i="7"/>
  <c r="BB226" i="8"/>
  <c r="BG226" i="8"/>
  <c r="AY227" i="8" s="1"/>
  <c r="BE226" i="8"/>
  <c r="AQ226" i="9"/>
  <c r="AN226" i="9"/>
  <c r="AS226" i="9"/>
  <c r="BO226" i="8"/>
  <c r="BT226" i="8"/>
  <c r="BL227" i="8" s="1"/>
  <c r="BR226" i="8"/>
  <c r="AC229" i="7"/>
  <c r="BQ226" i="9"/>
  <c r="BN226" i="9"/>
  <c r="BS226" i="9"/>
  <c r="AH228" i="7"/>
  <c r="AO226" i="9" l="1"/>
  <c r="AT226" i="9"/>
  <c r="AL227" i="9" s="1"/>
  <c r="AR226" i="9"/>
  <c r="BU226" i="8"/>
  <c r="CB228" i="7"/>
  <c r="CG228" i="7"/>
  <c r="BY229" i="7" s="1"/>
  <c r="CE228" i="7"/>
  <c r="Q227" i="8"/>
  <c r="N227" i="8"/>
  <c r="S227" i="8"/>
  <c r="BP227" i="8"/>
  <c r="O227" i="9"/>
  <c r="R227" i="9"/>
  <c r="T227" i="9"/>
  <c r="L228" i="9" s="1"/>
  <c r="AB226" i="9"/>
  <c r="AE226" i="9"/>
  <c r="AG226" i="9"/>
  <c r="Y227" i="9" s="1"/>
  <c r="CH226" i="8"/>
  <c r="CC227" i="8"/>
  <c r="AO228" i="7"/>
  <c r="AR228" i="7"/>
  <c r="AT228" i="7"/>
  <c r="AL229" i="7" s="1"/>
  <c r="O228" i="7"/>
  <c r="R228" i="7"/>
  <c r="T228" i="7"/>
  <c r="L229" i="7" s="1"/>
  <c r="AD227" i="8"/>
  <c r="AA227" i="8"/>
  <c r="AF227" i="8"/>
  <c r="CB226" i="9"/>
  <c r="CE226" i="9"/>
  <c r="CG226" i="9"/>
  <c r="BY227" i="9" s="1"/>
  <c r="BH226" i="8"/>
  <c r="BC227" i="8"/>
  <c r="BO228" i="7"/>
  <c r="BR228" i="7"/>
  <c r="BT228" i="7"/>
  <c r="BL229" i="7" s="1"/>
  <c r="AO226" i="8"/>
  <c r="AT226" i="8"/>
  <c r="AL227" i="8" s="1"/>
  <c r="AR226" i="8"/>
  <c r="BO226" i="9"/>
  <c r="BR226" i="9"/>
  <c r="BT226" i="9"/>
  <c r="BL227" i="9" s="1"/>
  <c r="AD229" i="7"/>
  <c r="AA229" i="7"/>
  <c r="AF229" i="7"/>
  <c r="BB228" i="7"/>
  <c r="BE228" i="7"/>
  <c r="BG228" i="7"/>
  <c r="AY229" i="7" s="1"/>
  <c r="BB226" i="9"/>
  <c r="BG226" i="9"/>
  <c r="AY227" i="9" s="1"/>
  <c r="BE226" i="9"/>
  <c r="O227" i="8" l="1"/>
  <c r="R227" i="8"/>
  <c r="T227" i="8"/>
  <c r="L228" i="8" s="1"/>
  <c r="BH228" i="7"/>
  <c r="AC227" i="9"/>
  <c r="P229" i="7"/>
  <c r="AH226" i="9"/>
  <c r="U228" i="7"/>
  <c r="CH228" i="7"/>
  <c r="BD227" i="8"/>
  <c r="BA227" i="8"/>
  <c r="BF227" i="8"/>
  <c r="BP229" i="7"/>
  <c r="P228" i="9"/>
  <c r="CC229" i="7"/>
  <c r="AB229" i="7"/>
  <c r="AG229" i="7"/>
  <c r="Y230" i="7" s="1"/>
  <c r="AE229" i="7"/>
  <c r="AP229" i="7"/>
  <c r="U227" i="9"/>
  <c r="AU228" i="7"/>
  <c r="AB227" i="8"/>
  <c r="AE227" i="8"/>
  <c r="AG227" i="8"/>
  <c r="Y228" i="8" s="1"/>
  <c r="BP227" i="9"/>
  <c r="BU226" i="9"/>
  <c r="BH226" i="9"/>
  <c r="CC227" i="9"/>
  <c r="AP227" i="8"/>
  <c r="BU228" i="7"/>
  <c r="BC227" i="9"/>
  <c r="AU226" i="9"/>
  <c r="CD227" i="8"/>
  <c r="CA227" i="8"/>
  <c r="CF227" i="8"/>
  <c r="BQ227" i="8"/>
  <c r="BN227" i="8"/>
  <c r="BS227" i="8"/>
  <c r="AP227" i="9"/>
  <c r="AU226" i="8"/>
  <c r="CH226" i="9"/>
  <c r="BC229" i="7"/>
  <c r="AQ227" i="8" l="1"/>
  <c r="AN227" i="8"/>
  <c r="AS227" i="8"/>
  <c r="BQ229" i="7"/>
  <c r="BN229" i="7"/>
  <c r="BS229" i="7"/>
  <c r="BD229" i="7"/>
  <c r="BA229" i="7"/>
  <c r="BF229" i="7"/>
  <c r="AD227" i="9"/>
  <c r="AA227" i="9"/>
  <c r="AF227" i="9"/>
  <c r="BB227" i="8"/>
  <c r="BE227" i="8"/>
  <c r="BG227" i="8"/>
  <c r="AY228" i="8" s="1"/>
  <c r="AQ229" i="7"/>
  <c r="AN229" i="7"/>
  <c r="AS229" i="7"/>
  <c r="AH229" i="7"/>
  <c r="P228" i="8"/>
  <c r="BQ227" i="9"/>
  <c r="BN227" i="9"/>
  <c r="BS227" i="9"/>
  <c r="AC230" i="7"/>
  <c r="AQ227" i="9"/>
  <c r="AN227" i="9"/>
  <c r="AS227" i="9"/>
  <c r="BD227" i="9"/>
  <c r="BA227" i="9"/>
  <c r="BF227" i="9"/>
  <c r="U227" i="8"/>
  <c r="AC228" i="8"/>
  <c r="CD229" i="7"/>
  <c r="CA229" i="7"/>
  <c r="CF229" i="7"/>
  <c r="BO227" i="8"/>
  <c r="BT227" i="8"/>
  <c r="BL228" i="8" s="1"/>
  <c r="BR227" i="8"/>
  <c r="AH227" i="8"/>
  <c r="Q228" i="9"/>
  <c r="N228" i="9"/>
  <c r="S228" i="9"/>
  <c r="CB227" i="8"/>
  <c r="CG227" i="8"/>
  <c r="BY228" i="8" s="1"/>
  <c r="CE227" i="8"/>
  <c r="CD227" i="9"/>
  <c r="CA227" i="9"/>
  <c r="CF227" i="9"/>
  <c r="Q229" i="7"/>
  <c r="N229" i="7"/>
  <c r="S229" i="7"/>
  <c r="BU227" i="8" l="1"/>
  <c r="BB227" i="9"/>
  <c r="BG227" i="9"/>
  <c r="AY228" i="9" s="1"/>
  <c r="BE227" i="9"/>
  <c r="CC228" i="8"/>
  <c r="BP228" i="8"/>
  <c r="BB229" i="7"/>
  <c r="BG229" i="7"/>
  <c r="AY230" i="7" s="1"/>
  <c r="BE229" i="7"/>
  <c r="AO229" i="7"/>
  <c r="AR229" i="7"/>
  <c r="AT229" i="7"/>
  <c r="AL230" i="7" s="1"/>
  <c r="AO227" i="9"/>
  <c r="AR227" i="9"/>
  <c r="AT227" i="9"/>
  <c r="AL228" i="9" s="1"/>
  <c r="CB229" i="7"/>
  <c r="CG229" i="7"/>
  <c r="BY230" i="7" s="1"/>
  <c r="CE229" i="7"/>
  <c r="BC228" i="8"/>
  <c r="O229" i="7"/>
  <c r="R229" i="7"/>
  <c r="T229" i="7"/>
  <c r="L230" i="7" s="1"/>
  <c r="AD230" i="7"/>
  <c r="AA230" i="7"/>
  <c r="AF230" i="7"/>
  <c r="BH227" i="8"/>
  <c r="BO229" i="7"/>
  <c r="BT229" i="7"/>
  <c r="BL230" i="7" s="1"/>
  <c r="BR229" i="7"/>
  <c r="AD228" i="8"/>
  <c r="AA228" i="8"/>
  <c r="AF228" i="8"/>
  <c r="O228" i="9"/>
  <c r="T228" i="9"/>
  <c r="L229" i="9" s="1"/>
  <c r="R228" i="9"/>
  <c r="BO227" i="9"/>
  <c r="BT227" i="9"/>
  <c r="BL228" i="9" s="1"/>
  <c r="BR227" i="9"/>
  <c r="CB227" i="9"/>
  <c r="CE227" i="9"/>
  <c r="CG227" i="9"/>
  <c r="BY228" i="9" s="1"/>
  <c r="AB227" i="9"/>
  <c r="AE227" i="9"/>
  <c r="AG227" i="9"/>
  <c r="Y228" i="9" s="1"/>
  <c r="AO227" i="8"/>
  <c r="AT227" i="8"/>
  <c r="AL228" i="8" s="1"/>
  <c r="AR227" i="8"/>
  <c r="CH227" i="8"/>
  <c r="Q228" i="8"/>
  <c r="N228" i="8"/>
  <c r="S228" i="8"/>
  <c r="BD228" i="8" l="1"/>
  <c r="BA228" i="8"/>
  <c r="BF228" i="8"/>
  <c r="BC230" i="7"/>
  <c r="AU229" i="7"/>
  <c r="BU227" i="9"/>
  <c r="BQ228" i="8"/>
  <c r="BN228" i="8"/>
  <c r="BS228" i="8"/>
  <c r="AU227" i="8"/>
  <c r="AP228" i="8"/>
  <c r="CD228" i="8"/>
  <c r="CA228" i="8"/>
  <c r="CF228" i="8"/>
  <c r="BP228" i="9"/>
  <c r="CH229" i="7"/>
  <c r="AC228" i="9"/>
  <c r="AB230" i="7"/>
  <c r="AG230" i="7"/>
  <c r="Y231" i="7" s="1"/>
  <c r="AE230" i="7"/>
  <c r="BH227" i="9"/>
  <c r="U228" i="9"/>
  <c r="BC228" i="9"/>
  <c r="BP230" i="7"/>
  <c r="AP230" i="7"/>
  <c r="P229" i="9"/>
  <c r="CC230" i="7"/>
  <c r="AB228" i="8"/>
  <c r="AE228" i="8"/>
  <c r="AG228" i="8"/>
  <c r="Y229" i="8" s="1"/>
  <c r="P230" i="7"/>
  <c r="AU227" i="9"/>
  <c r="O228" i="8"/>
  <c r="T228" i="8"/>
  <c r="L229" i="8" s="1"/>
  <c r="R228" i="8"/>
  <c r="AH227" i="9"/>
  <c r="AP228" i="9"/>
  <c r="CC228" i="9"/>
  <c r="U229" i="7"/>
  <c r="CH227" i="9"/>
  <c r="BU229" i="7"/>
  <c r="BH229" i="7"/>
  <c r="CB228" i="8" l="1"/>
  <c r="CE228" i="8"/>
  <c r="CG228" i="8"/>
  <c r="BY229" i="8" s="1"/>
  <c r="Q229" i="9"/>
  <c r="N229" i="9"/>
  <c r="S229" i="9"/>
  <c r="AH230" i="7"/>
  <c r="CD228" i="9"/>
  <c r="CA228" i="9"/>
  <c r="CF228" i="9"/>
  <c r="AC231" i="7"/>
  <c r="AQ228" i="8"/>
  <c r="AN228" i="8"/>
  <c r="AS228" i="8"/>
  <c r="Q230" i="7"/>
  <c r="N230" i="7"/>
  <c r="S230" i="7"/>
  <c r="AQ230" i="7"/>
  <c r="AN230" i="7"/>
  <c r="AS230" i="7"/>
  <c r="BD230" i="7"/>
  <c r="BA230" i="7"/>
  <c r="BF230" i="7"/>
  <c r="CD230" i="7"/>
  <c r="CA230" i="7"/>
  <c r="CF230" i="7"/>
  <c r="AQ228" i="9"/>
  <c r="AN228" i="9"/>
  <c r="AS228" i="9"/>
  <c r="AD228" i="9"/>
  <c r="AA228" i="9"/>
  <c r="AF228" i="9"/>
  <c r="AH228" i="8"/>
  <c r="BQ230" i="7"/>
  <c r="BN230" i="7"/>
  <c r="BS230" i="7"/>
  <c r="BB228" i="8"/>
  <c r="BE228" i="8"/>
  <c r="BG228" i="8"/>
  <c r="AY229" i="8" s="1"/>
  <c r="AC229" i="8"/>
  <c r="U228" i="8"/>
  <c r="P229" i="8"/>
  <c r="BD228" i="9"/>
  <c r="BA228" i="9"/>
  <c r="BF228" i="9"/>
  <c r="BQ228" i="9"/>
  <c r="BN228" i="9"/>
  <c r="BS228" i="9"/>
  <c r="BO228" i="8"/>
  <c r="BR228" i="8"/>
  <c r="BT228" i="8"/>
  <c r="BL229" i="8" s="1"/>
  <c r="Q229" i="8" l="1"/>
  <c r="N229" i="8"/>
  <c r="S229" i="8"/>
  <c r="BB228" i="9"/>
  <c r="BG228" i="9"/>
  <c r="AY229" i="9" s="1"/>
  <c r="BE228" i="9"/>
  <c r="CB230" i="7"/>
  <c r="CE230" i="7"/>
  <c r="CG230" i="7"/>
  <c r="BY231" i="7" s="1"/>
  <c r="AO228" i="8"/>
  <c r="AR228" i="8"/>
  <c r="AT228" i="8"/>
  <c r="AL229" i="8" s="1"/>
  <c r="CC229" i="8"/>
  <c r="O229" i="9"/>
  <c r="R229" i="9"/>
  <c r="T229" i="9"/>
  <c r="L230" i="9" s="1"/>
  <c r="BP229" i="8"/>
  <c r="BO230" i="7"/>
  <c r="BR230" i="7"/>
  <c r="BT230" i="7"/>
  <c r="BL231" i="7" s="1"/>
  <c r="CH228" i="8"/>
  <c r="AD231" i="7"/>
  <c r="AA231" i="7"/>
  <c r="AF231" i="7"/>
  <c r="BB230" i="7"/>
  <c r="BE230" i="7"/>
  <c r="BG230" i="7"/>
  <c r="AY231" i="7" s="1"/>
  <c r="BC229" i="8"/>
  <c r="O230" i="7"/>
  <c r="T230" i="7"/>
  <c r="L231" i="7" s="1"/>
  <c r="R230" i="7"/>
  <c r="BU228" i="8"/>
  <c r="AD229" i="8"/>
  <c r="AA229" i="8"/>
  <c r="AF229" i="8"/>
  <c r="BO228" i="9"/>
  <c r="BR228" i="9"/>
  <c r="BT228" i="9"/>
  <c r="BL229" i="9" s="1"/>
  <c r="BH228" i="8"/>
  <c r="CB228" i="9"/>
  <c r="CE228" i="9"/>
  <c r="CG228" i="9"/>
  <c r="BY229" i="9" s="1"/>
  <c r="AO228" i="9"/>
  <c r="AT228" i="9"/>
  <c r="AL229" i="9" s="1"/>
  <c r="AR228" i="9"/>
  <c r="AO230" i="7"/>
  <c r="AT230" i="7"/>
  <c r="AL231" i="7" s="1"/>
  <c r="AR230" i="7"/>
  <c r="AB228" i="9"/>
  <c r="AG228" i="9"/>
  <c r="Y229" i="9" s="1"/>
  <c r="AE228" i="9"/>
  <c r="AP231" i="7" l="1"/>
  <c r="P231" i="7"/>
  <c r="U229" i="9"/>
  <c r="AB231" i="7"/>
  <c r="AG231" i="7"/>
  <c r="Y232" i="7" s="1"/>
  <c r="AE231" i="7"/>
  <c r="CD229" i="8"/>
  <c r="CA229" i="8"/>
  <c r="CF229" i="8"/>
  <c r="BU228" i="9"/>
  <c r="AP229" i="8"/>
  <c r="AU228" i="8"/>
  <c r="AP229" i="9"/>
  <c r="BP231" i="7"/>
  <c r="BH228" i="9"/>
  <c r="AU228" i="9"/>
  <c r="CC229" i="9"/>
  <c r="BU230" i="7"/>
  <c r="CC231" i="7"/>
  <c r="BC229" i="9"/>
  <c r="BP229" i="9"/>
  <c r="CH230" i="7"/>
  <c r="AC229" i="9"/>
  <c r="BQ229" i="8"/>
  <c r="BN229" i="8"/>
  <c r="BS229" i="8"/>
  <c r="AB229" i="8"/>
  <c r="AE229" i="8"/>
  <c r="AG229" i="8"/>
  <c r="Y230" i="8" s="1"/>
  <c r="BD229" i="8"/>
  <c r="BA229" i="8"/>
  <c r="BF229" i="8"/>
  <c r="AH228" i="9"/>
  <c r="CH228" i="9"/>
  <c r="BC231" i="7"/>
  <c r="BH230" i="7"/>
  <c r="O229" i="8"/>
  <c r="R229" i="8"/>
  <c r="T229" i="8"/>
  <c r="L230" i="8" s="1"/>
  <c r="AU230" i="7"/>
  <c r="U230" i="7"/>
  <c r="P230" i="9"/>
  <c r="AC232" i="7" l="1"/>
  <c r="AQ229" i="8"/>
  <c r="AN229" i="8"/>
  <c r="AS229" i="8"/>
  <c r="Q231" i="7"/>
  <c r="N231" i="7"/>
  <c r="S231" i="7"/>
  <c r="AH231" i="7"/>
  <c r="BB229" i="8"/>
  <c r="BG229" i="8"/>
  <c r="AY230" i="8" s="1"/>
  <c r="BE229" i="8"/>
  <c r="CD229" i="9"/>
  <c r="CA229" i="9"/>
  <c r="CF229" i="9"/>
  <c r="U229" i="8"/>
  <c r="AH229" i="8"/>
  <c r="BO229" i="8"/>
  <c r="BT229" i="8"/>
  <c r="BL230" i="8" s="1"/>
  <c r="BR229" i="8"/>
  <c r="P230" i="8"/>
  <c r="BD231" i="7"/>
  <c r="BA231" i="7"/>
  <c r="BF231" i="7"/>
  <c r="AQ231" i="7"/>
  <c r="AN231" i="7"/>
  <c r="AS231" i="7"/>
  <c r="AC230" i="8"/>
  <c r="Q230" i="9"/>
  <c r="N230" i="9"/>
  <c r="S230" i="9"/>
  <c r="BD229" i="9"/>
  <c r="BA229" i="9"/>
  <c r="BF229" i="9"/>
  <c r="BQ231" i="7"/>
  <c r="BN231" i="7"/>
  <c r="BS231" i="7"/>
  <c r="AD229" i="9"/>
  <c r="AA229" i="9"/>
  <c r="AF229" i="9"/>
  <c r="BQ229" i="9"/>
  <c r="BN229" i="9"/>
  <c r="BS229" i="9"/>
  <c r="CD231" i="7"/>
  <c r="CA231" i="7"/>
  <c r="CF231" i="7"/>
  <c r="CB229" i="8"/>
  <c r="CE229" i="8"/>
  <c r="CG229" i="8"/>
  <c r="BY230" i="8" s="1"/>
  <c r="AQ229" i="9"/>
  <c r="AN229" i="9"/>
  <c r="AS229" i="9"/>
  <c r="BP230" i="8" l="1"/>
  <c r="AB229" i="9"/>
  <c r="AE229" i="9"/>
  <c r="AG229" i="9"/>
  <c r="Y230" i="9" s="1"/>
  <c r="O231" i="7"/>
  <c r="R231" i="7"/>
  <c r="T231" i="7"/>
  <c r="L232" i="7" s="1"/>
  <c r="CC230" i="8"/>
  <c r="CH229" i="8"/>
  <c r="CB231" i="7"/>
  <c r="CG231" i="7"/>
  <c r="BY232" i="7" s="1"/>
  <c r="CE231" i="7"/>
  <c r="AO229" i="9"/>
  <c r="AT229" i="9"/>
  <c r="AL230" i="9" s="1"/>
  <c r="AR229" i="9"/>
  <c r="BB231" i="7"/>
  <c r="BG231" i="7"/>
  <c r="AY232" i="7" s="1"/>
  <c r="BE231" i="7"/>
  <c r="AO229" i="8"/>
  <c r="AT229" i="8"/>
  <c r="AL230" i="8" s="1"/>
  <c r="AR229" i="8"/>
  <c r="AD230" i="8"/>
  <c r="AA230" i="8"/>
  <c r="AF230" i="8"/>
  <c r="BO231" i="7"/>
  <c r="BT231" i="7"/>
  <c r="BL232" i="7" s="1"/>
  <c r="BR231" i="7"/>
  <c r="BO229" i="9"/>
  <c r="BR229" i="9"/>
  <c r="BT229" i="9"/>
  <c r="BL230" i="9" s="1"/>
  <c r="AD232" i="7"/>
  <c r="AA232" i="7"/>
  <c r="AF232" i="7"/>
  <c r="AO231" i="7"/>
  <c r="AT231" i="7"/>
  <c r="AL232" i="7" s="1"/>
  <c r="AR231" i="7"/>
  <c r="BB229" i="9"/>
  <c r="BG229" i="9"/>
  <c r="AY230" i="9" s="1"/>
  <c r="BE229" i="9"/>
  <c r="CB229" i="9"/>
  <c r="CE229" i="9"/>
  <c r="CG229" i="9"/>
  <c r="BY230" i="9" s="1"/>
  <c r="Q230" i="8"/>
  <c r="N230" i="8"/>
  <c r="S230" i="8"/>
  <c r="BH229" i="8"/>
  <c r="O230" i="9"/>
  <c r="T230" i="9"/>
  <c r="L231" i="9" s="1"/>
  <c r="R230" i="9"/>
  <c r="BU229" i="8"/>
  <c r="BC230" i="8"/>
  <c r="AB232" i="7" l="1"/>
  <c r="AG232" i="7"/>
  <c r="Y233" i="7" s="1"/>
  <c r="AE232" i="7"/>
  <c r="CD230" i="8"/>
  <c r="CA230" i="8"/>
  <c r="CF230" i="8"/>
  <c r="P231" i="9"/>
  <c r="CC230" i="9"/>
  <c r="CH229" i="9"/>
  <c r="BP230" i="9"/>
  <c r="AB230" i="8"/>
  <c r="AE230" i="8"/>
  <c r="AG230" i="8"/>
  <c r="Y231" i="8" s="1"/>
  <c r="AU229" i="9"/>
  <c r="P232" i="7"/>
  <c r="AP230" i="9"/>
  <c r="U231" i="7"/>
  <c r="AP232" i="7"/>
  <c r="BC230" i="9"/>
  <c r="BU229" i="9"/>
  <c r="AU229" i="8"/>
  <c r="CH231" i="7"/>
  <c r="BD230" i="8"/>
  <c r="BA230" i="8"/>
  <c r="BF230" i="8"/>
  <c r="BH229" i="9"/>
  <c r="AU231" i="7"/>
  <c r="AP230" i="8"/>
  <c r="CC232" i="7"/>
  <c r="BU231" i="7"/>
  <c r="AC230" i="9"/>
  <c r="BP232" i="7"/>
  <c r="BH231" i="7"/>
  <c r="AH229" i="9"/>
  <c r="O230" i="8"/>
  <c r="T230" i="8"/>
  <c r="L231" i="8" s="1"/>
  <c r="R230" i="8"/>
  <c r="BC232" i="7"/>
  <c r="U230" i="9"/>
  <c r="BQ230" i="8"/>
  <c r="BN230" i="8"/>
  <c r="BS230" i="8"/>
  <c r="U230" i="8" l="1"/>
  <c r="BQ232" i="7"/>
  <c r="BN232" i="7"/>
  <c r="BS232" i="7"/>
  <c r="Q231" i="9"/>
  <c r="N231" i="9"/>
  <c r="S231" i="9"/>
  <c r="BD232" i="7"/>
  <c r="BA232" i="7"/>
  <c r="BF232" i="7"/>
  <c r="AC231" i="8"/>
  <c r="BD230" i="9"/>
  <c r="BA230" i="9"/>
  <c r="BF230" i="9"/>
  <c r="AH230" i="8"/>
  <c r="CB230" i="8"/>
  <c r="CE230" i="8"/>
  <c r="CG230" i="8"/>
  <c r="BY231" i="8" s="1"/>
  <c r="P231" i="8"/>
  <c r="BB230" i="8"/>
  <c r="BG230" i="8"/>
  <c r="AY231" i="8" s="1"/>
  <c r="BE230" i="8"/>
  <c r="CD232" i="7"/>
  <c r="CA232" i="7"/>
  <c r="CF232" i="7"/>
  <c r="AQ232" i="7"/>
  <c r="AN232" i="7"/>
  <c r="AS232" i="7"/>
  <c r="BQ230" i="9"/>
  <c r="BN230" i="9"/>
  <c r="BS230" i="9"/>
  <c r="AD230" i="9"/>
  <c r="AA230" i="9"/>
  <c r="AF230" i="9"/>
  <c r="AQ230" i="8"/>
  <c r="AN230" i="8"/>
  <c r="AS230" i="8"/>
  <c r="BO230" i="8"/>
  <c r="BT230" i="8"/>
  <c r="BL231" i="8" s="1"/>
  <c r="BR230" i="8"/>
  <c r="AH232" i="7"/>
  <c r="AQ230" i="9"/>
  <c r="AN230" i="9"/>
  <c r="AS230" i="9"/>
  <c r="AC233" i="7"/>
  <c r="Q232" i="7"/>
  <c r="N232" i="7"/>
  <c r="S232" i="7"/>
  <c r="CD230" i="9"/>
  <c r="CA230" i="9"/>
  <c r="CF230" i="9"/>
  <c r="BO230" i="9" l="1"/>
  <c r="BR230" i="9"/>
  <c r="BT230" i="9"/>
  <c r="BL231" i="9" s="1"/>
  <c r="Q231" i="8"/>
  <c r="N231" i="8"/>
  <c r="S231" i="8"/>
  <c r="AD231" i="8"/>
  <c r="AA231" i="8"/>
  <c r="AF231" i="8"/>
  <c r="CC231" i="8"/>
  <c r="AO230" i="9"/>
  <c r="AT230" i="9"/>
  <c r="AL231" i="9" s="1"/>
  <c r="AR230" i="9"/>
  <c r="CH230" i="8"/>
  <c r="BB232" i="7"/>
  <c r="BE232" i="7"/>
  <c r="BG232" i="7"/>
  <c r="AY233" i="7" s="1"/>
  <c r="AO232" i="7"/>
  <c r="AT232" i="7"/>
  <c r="AL233" i="7" s="1"/>
  <c r="AR232" i="7"/>
  <c r="O231" i="9"/>
  <c r="T231" i="9"/>
  <c r="L232" i="9" s="1"/>
  <c r="R231" i="9"/>
  <c r="CB232" i="7"/>
  <c r="CE232" i="7"/>
  <c r="CG232" i="7"/>
  <c r="BY233" i="7" s="1"/>
  <c r="CB230" i="9"/>
  <c r="CE230" i="9"/>
  <c r="CG230" i="9"/>
  <c r="BY231" i="9" s="1"/>
  <c r="BP231" i="8"/>
  <c r="BO232" i="7"/>
  <c r="BT232" i="7"/>
  <c r="BL233" i="7" s="1"/>
  <c r="BR232" i="7"/>
  <c r="BU230" i="8"/>
  <c r="BB230" i="9"/>
  <c r="BG230" i="9"/>
  <c r="AY231" i="9" s="1"/>
  <c r="BE230" i="9"/>
  <c r="O232" i="7"/>
  <c r="R232" i="7"/>
  <c r="T232" i="7"/>
  <c r="L233" i="7" s="1"/>
  <c r="AO230" i="8"/>
  <c r="AR230" i="8"/>
  <c r="AT230" i="8"/>
  <c r="AL231" i="8" s="1"/>
  <c r="AB230" i="9"/>
  <c r="AE230" i="9"/>
  <c r="AG230" i="9"/>
  <c r="Y231" i="9" s="1"/>
  <c r="BH230" i="8"/>
  <c r="BC231" i="8"/>
  <c r="AD233" i="7"/>
  <c r="AA233" i="7"/>
  <c r="AF233" i="7"/>
  <c r="BH232" i="7" l="1"/>
  <c r="CD231" i="8"/>
  <c r="CA231" i="8"/>
  <c r="CF231" i="8"/>
  <c r="BH230" i="9"/>
  <c r="U231" i="9"/>
  <c r="BC233" i="7"/>
  <c r="CC231" i="9"/>
  <c r="P232" i="9"/>
  <c r="AB231" i="8"/>
  <c r="AG231" i="8"/>
  <c r="Y232" i="8" s="1"/>
  <c r="AE231" i="8"/>
  <c r="BQ231" i="8"/>
  <c r="BN231" i="8"/>
  <c r="BS231" i="8"/>
  <c r="CC233" i="7"/>
  <c r="CH232" i="7"/>
  <c r="O231" i="8"/>
  <c r="R231" i="8"/>
  <c r="T231" i="8"/>
  <c r="L232" i="8" s="1"/>
  <c r="BC231" i="9"/>
  <c r="AC231" i="9"/>
  <c r="CH230" i="9"/>
  <c r="AU230" i="8"/>
  <c r="AU232" i="7"/>
  <c r="AU230" i="9"/>
  <c r="BP231" i="9"/>
  <c r="AP231" i="8"/>
  <c r="AP233" i="7"/>
  <c r="AP231" i="9"/>
  <c r="BU230" i="9"/>
  <c r="AH230" i="9"/>
  <c r="AB233" i="7"/>
  <c r="AG233" i="7"/>
  <c r="Y234" i="7" s="1"/>
  <c r="AE233" i="7"/>
  <c r="P233" i="7"/>
  <c r="BU232" i="7"/>
  <c r="BD231" i="8"/>
  <c r="BA231" i="8"/>
  <c r="BF231" i="8"/>
  <c r="U232" i="7"/>
  <c r="BP233" i="7"/>
  <c r="BD233" i="7" l="1"/>
  <c r="BA233" i="7"/>
  <c r="BF233" i="7"/>
  <c r="U231" i="8"/>
  <c r="AQ231" i="9"/>
  <c r="AN231" i="9"/>
  <c r="AS231" i="9"/>
  <c r="BO231" i="8"/>
  <c r="BR231" i="8"/>
  <c r="BT231" i="8"/>
  <c r="BL232" i="8" s="1"/>
  <c r="BB231" i="8"/>
  <c r="BE231" i="8"/>
  <c r="BG231" i="8"/>
  <c r="AY232" i="8" s="1"/>
  <c r="AH231" i="8"/>
  <c r="AQ233" i="7"/>
  <c r="AN233" i="7"/>
  <c r="AS233" i="7"/>
  <c r="AC232" i="8"/>
  <c r="Q233" i="7"/>
  <c r="N233" i="7"/>
  <c r="S233" i="7"/>
  <c r="AQ231" i="8"/>
  <c r="AN231" i="8"/>
  <c r="AS231" i="8"/>
  <c r="AD231" i="9"/>
  <c r="AA231" i="9"/>
  <c r="AF231" i="9"/>
  <c r="BQ231" i="9"/>
  <c r="BN231" i="9"/>
  <c r="BS231" i="9"/>
  <c r="Q232" i="9"/>
  <c r="N232" i="9"/>
  <c r="S232" i="9"/>
  <c r="CB231" i="8"/>
  <c r="CE231" i="8"/>
  <c r="CG231" i="8"/>
  <c r="BY232" i="8" s="1"/>
  <c r="AH233" i="7"/>
  <c r="AC234" i="7"/>
  <c r="BQ233" i="7"/>
  <c r="BN233" i="7"/>
  <c r="BS233" i="7"/>
  <c r="CD233" i="7"/>
  <c r="CA233" i="7"/>
  <c r="CF233" i="7"/>
  <c r="BD231" i="9"/>
  <c r="BA231" i="9"/>
  <c r="BF231" i="9"/>
  <c r="CD231" i="9"/>
  <c r="CA231" i="9"/>
  <c r="CF231" i="9"/>
  <c r="P232" i="8"/>
  <c r="BB231" i="9" l="1"/>
  <c r="BG231" i="9"/>
  <c r="AY232" i="9" s="1"/>
  <c r="BE231" i="9"/>
  <c r="BO233" i="7"/>
  <c r="BR233" i="7"/>
  <c r="BT233" i="7"/>
  <c r="BL234" i="7" s="1"/>
  <c r="CC232" i="8"/>
  <c r="CH231" i="8"/>
  <c r="AO231" i="9"/>
  <c r="AR231" i="9"/>
  <c r="AT231" i="9"/>
  <c r="AL232" i="9" s="1"/>
  <c r="CB233" i="7"/>
  <c r="CG233" i="7"/>
  <c r="BY234" i="7" s="1"/>
  <c r="CE233" i="7"/>
  <c r="O232" i="9"/>
  <c r="T232" i="9"/>
  <c r="L233" i="9" s="1"/>
  <c r="R232" i="9"/>
  <c r="AO231" i="8"/>
  <c r="AT231" i="8"/>
  <c r="AL232" i="8" s="1"/>
  <c r="AR231" i="8"/>
  <c r="Q232" i="8"/>
  <c r="N232" i="8"/>
  <c r="S232" i="8"/>
  <c r="O233" i="7"/>
  <c r="R233" i="7"/>
  <c r="T233" i="7"/>
  <c r="L234" i="7" s="1"/>
  <c r="BC232" i="8"/>
  <c r="BO231" i="9"/>
  <c r="BT231" i="9"/>
  <c r="BL232" i="9" s="1"/>
  <c r="BR231" i="9"/>
  <c r="BH231" i="8"/>
  <c r="BB233" i="7"/>
  <c r="BE233" i="7"/>
  <c r="BG233" i="7"/>
  <c r="AY234" i="7" s="1"/>
  <c r="AD234" i="7"/>
  <c r="AA234" i="7"/>
  <c r="AF234" i="7"/>
  <c r="AD232" i="8"/>
  <c r="AA232" i="8"/>
  <c r="AF232" i="8"/>
  <c r="CB231" i="9"/>
  <c r="CG231" i="9"/>
  <c r="BY232" i="9" s="1"/>
  <c r="CE231" i="9"/>
  <c r="AO233" i="7"/>
  <c r="AR233" i="7"/>
  <c r="AT233" i="7"/>
  <c r="AL234" i="7" s="1"/>
  <c r="BU231" i="8"/>
  <c r="BP232" i="8"/>
  <c r="AB231" i="9"/>
  <c r="AE231" i="9"/>
  <c r="AG231" i="9"/>
  <c r="Y232" i="9" s="1"/>
  <c r="BP232" i="9" l="1"/>
  <c r="CC232" i="9"/>
  <c r="BH233" i="7"/>
  <c r="P233" i="9"/>
  <c r="O232" i="8"/>
  <c r="T232" i="8"/>
  <c r="L233" i="8" s="1"/>
  <c r="R232" i="8"/>
  <c r="CD232" i="8"/>
  <c r="CA232" i="8"/>
  <c r="CF232" i="8"/>
  <c r="AU231" i="8"/>
  <c r="CH233" i="7"/>
  <c r="BP234" i="7"/>
  <c r="BU233" i="7"/>
  <c r="BU231" i="9"/>
  <c r="AC232" i="9"/>
  <c r="AU233" i="7"/>
  <c r="AP234" i="7"/>
  <c r="AP232" i="8"/>
  <c r="CC234" i="7"/>
  <c r="AH231" i="9"/>
  <c r="AB234" i="7"/>
  <c r="AE234" i="7"/>
  <c r="AG234" i="7"/>
  <c r="Y235" i="7" s="1"/>
  <c r="BD232" i="8"/>
  <c r="BA232" i="8"/>
  <c r="BF232" i="8"/>
  <c r="AB232" i="8"/>
  <c r="AG232" i="8"/>
  <c r="Y233" i="8" s="1"/>
  <c r="AE232" i="8"/>
  <c r="AP232" i="9"/>
  <c r="BH231" i="9"/>
  <c r="P234" i="7"/>
  <c r="AU231" i="9"/>
  <c r="BC232" i="9"/>
  <c r="BQ232" i="8"/>
  <c r="BN232" i="8"/>
  <c r="BS232" i="8"/>
  <c r="CH231" i="9"/>
  <c r="BC234" i="7"/>
  <c r="U233" i="7"/>
  <c r="U232" i="9"/>
  <c r="BD232" i="9" l="1"/>
  <c r="BA232" i="9"/>
  <c r="BF232" i="9"/>
  <c r="AQ232" i="8"/>
  <c r="AN232" i="8"/>
  <c r="AS232" i="8"/>
  <c r="BQ234" i="7"/>
  <c r="BN234" i="7"/>
  <c r="BS234" i="7"/>
  <c r="Q233" i="9"/>
  <c r="N233" i="9"/>
  <c r="S233" i="9"/>
  <c r="AQ234" i="7"/>
  <c r="AN234" i="7"/>
  <c r="AS234" i="7"/>
  <c r="BB232" i="8"/>
  <c r="BG232" i="8"/>
  <c r="AY233" i="8" s="1"/>
  <c r="BE232" i="8"/>
  <c r="BO232" i="8"/>
  <c r="BR232" i="8"/>
  <c r="BT232" i="8"/>
  <c r="BL233" i="8" s="1"/>
  <c r="AQ232" i="9"/>
  <c r="AN232" i="9"/>
  <c r="AS232" i="9"/>
  <c r="BD234" i="7"/>
  <c r="BA234" i="7"/>
  <c r="BF234" i="7"/>
  <c r="AC235" i="7"/>
  <c r="AH234" i="7"/>
  <c r="CD232" i="9"/>
  <c r="CA232" i="9"/>
  <c r="CF232" i="9"/>
  <c r="AD232" i="9"/>
  <c r="AA232" i="9"/>
  <c r="AF232" i="9"/>
  <c r="CB232" i="8"/>
  <c r="CG232" i="8"/>
  <c r="BY233" i="8" s="1"/>
  <c r="CE232" i="8"/>
  <c r="BQ232" i="9"/>
  <c r="BN232" i="9"/>
  <c r="BS232" i="9"/>
  <c r="U232" i="8"/>
  <c r="AH232" i="8"/>
  <c r="AC233" i="8"/>
  <c r="Q234" i="7"/>
  <c r="N234" i="7"/>
  <c r="S234" i="7"/>
  <c r="CD234" i="7"/>
  <c r="CA234" i="7"/>
  <c r="CF234" i="7"/>
  <c r="P233" i="8"/>
  <c r="BB234" i="7" l="1"/>
  <c r="BE234" i="7"/>
  <c r="BG234" i="7"/>
  <c r="AY235" i="7" s="1"/>
  <c r="BO234" i="7"/>
  <c r="BT234" i="7"/>
  <c r="BL235" i="7" s="1"/>
  <c r="BR234" i="7"/>
  <c r="AD233" i="8"/>
  <c r="AA233" i="8"/>
  <c r="AF233" i="8"/>
  <c r="AB232" i="9"/>
  <c r="AE232" i="9"/>
  <c r="AG232" i="9"/>
  <c r="Y233" i="9" s="1"/>
  <c r="AO234" i="7"/>
  <c r="AR234" i="7"/>
  <c r="AT234" i="7"/>
  <c r="AL235" i="7" s="1"/>
  <c r="CB232" i="9"/>
  <c r="CG232" i="9"/>
  <c r="BY233" i="9" s="1"/>
  <c r="CE232" i="9"/>
  <c r="Q233" i="8"/>
  <c r="N233" i="8"/>
  <c r="S233" i="8"/>
  <c r="AO232" i="9"/>
  <c r="AR232" i="9"/>
  <c r="AT232" i="9"/>
  <c r="AL233" i="9" s="1"/>
  <c r="AO232" i="8"/>
  <c r="AR232" i="8"/>
  <c r="AT232" i="8"/>
  <c r="AL233" i="8" s="1"/>
  <c r="BU232" i="8"/>
  <c r="BO232" i="9"/>
  <c r="BR232" i="9"/>
  <c r="BT232" i="9"/>
  <c r="BL233" i="9" s="1"/>
  <c r="B27" i="9"/>
  <c r="BH232" i="8"/>
  <c r="O233" i="9"/>
  <c r="R233" i="9"/>
  <c r="T233" i="9"/>
  <c r="L234" i="9" s="1"/>
  <c r="CB234" i="7"/>
  <c r="CE234" i="7"/>
  <c r="CG234" i="7"/>
  <c r="BY235" i="7" s="1"/>
  <c r="CH232" i="8"/>
  <c r="AD235" i="7"/>
  <c r="AA235" i="7"/>
  <c r="AF235" i="7"/>
  <c r="BC233" i="8"/>
  <c r="BB232" i="9"/>
  <c r="BE232" i="9"/>
  <c r="BG232" i="9"/>
  <c r="AY233" i="9" s="1"/>
  <c r="BP233" i="8"/>
  <c r="O234" i="7"/>
  <c r="R234" i="7"/>
  <c r="T234" i="7"/>
  <c r="L235" i="7" s="1"/>
  <c r="CC233" i="8"/>
  <c r="B27" i="8" l="1"/>
  <c r="O233" i="8"/>
  <c r="T233" i="8"/>
  <c r="L234" i="8" s="1"/>
  <c r="R233" i="8"/>
  <c r="C27" i="8"/>
  <c r="CC235" i="7"/>
  <c r="BP233" i="9"/>
  <c r="AB233" i="8"/>
  <c r="AE233" i="8"/>
  <c r="AG233" i="8"/>
  <c r="Y234" i="8" s="1"/>
  <c r="BC233" i="9"/>
  <c r="CH234" i="7"/>
  <c r="BU232" i="9"/>
  <c r="AP233" i="8"/>
  <c r="AU232" i="8"/>
  <c r="CH232" i="9"/>
  <c r="BU234" i="7"/>
  <c r="CC233" i="9"/>
  <c r="BP235" i="7"/>
  <c r="BD233" i="8"/>
  <c r="BA233" i="8"/>
  <c r="BF233" i="8"/>
  <c r="CD233" i="8"/>
  <c r="CA233" i="8"/>
  <c r="CF233" i="8"/>
  <c r="AU232" i="9"/>
  <c r="C29" i="7"/>
  <c r="U233" i="9"/>
  <c r="AU234" i="7"/>
  <c r="BC235" i="7"/>
  <c r="BH232" i="9"/>
  <c r="AP235" i="7"/>
  <c r="BH234" i="7"/>
  <c r="BQ233" i="8"/>
  <c r="BN233" i="8"/>
  <c r="BS233" i="8"/>
  <c r="AP233" i="9"/>
  <c r="P234" i="9"/>
  <c r="AC233" i="9"/>
  <c r="P235" i="7"/>
  <c r="AB235" i="7"/>
  <c r="AG235" i="7"/>
  <c r="Y236" i="7" s="1"/>
  <c r="AE235" i="7"/>
  <c r="U234" i="7"/>
  <c r="AH232" i="9"/>
  <c r="AH235" i="7" l="1"/>
  <c r="E27" i="8"/>
  <c r="BQ233" i="9"/>
  <c r="BN233" i="9"/>
  <c r="BS233" i="9"/>
  <c r="AC236" i="7"/>
  <c r="BB233" i="8"/>
  <c r="BE233" i="8"/>
  <c r="BG233" i="8"/>
  <c r="AY234" i="8" s="1"/>
  <c r="AQ233" i="8"/>
  <c r="AN233" i="8"/>
  <c r="AS233" i="8"/>
  <c r="CD235" i="7"/>
  <c r="CA235" i="7"/>
  <c r="CF235" i="7"/>
  <c r="BO233" i="8"/>
  <c r="BR233" i="8"/>
  <c r="BT233" i="8"/>
  <c r="BL234" i="8" s="1"/>
  <c r="Q235" i="7"/>
  <c r="N235" i="7"/>
  <c r="S235" i="7"/>
  <c r="BQ235" i="7"/>
  <c r="BN235" i="7"/>
  <c r="BS235" i="7"/>
  <c r="CD233" i="9"/>
  <c r="CA233" i="9"/>
  <c r="CF233" i="9"/>
  <c r="U233" i="8"/>
  <c r="AQ235" i="7"/>
  <c r="AN235" i="7"/>
  <c r="AS235" i="7"/>
  <c r="Q234" i="9"/>
  <c r="N234" i="9"/>
  <c r="S234" i="9"/>
  <c r="P234" i="8"/>
  <c r="AD233" i="9"/>
  <c r="AA233" i="9"/>
  <c r="AF233" i="9"/>
  <c r="BD233" i="9"/>
  <c r="BA233" i="9"/>
  <c r="BF233" i="9"/>
  <c r="AQ233" i="9"/>
  <c r="AN233" i="9"/>
  <c r="AS233" i="9"/>
  <c r="AC234" i="8"/>
  <c r="G27" i="8"/>
  <c r="F27" i="8"/>
  <c r="BD235" i="7"/>
  <c r="BA235" i="7"/>
  <c r="BF235" i="7"/>
  <c r="CB233" i="8"/>
  <c r="CE233" i="8"/>
  <c r="CG233" i="8"/>
  <c r="BY234" i="8" s="1"/>
  <c r="AH233" i="8"/>
  <c r="BU233" i="8" l="1"/>
  <c r="BP234" i="8"/>
  <c r="Q234" i="8"/>
  <c r="N234" i="8"/>
  <c r="S234" i="8"/>
  <c r="G27" i="9"/>
  <c r="G29" i="7"/>
  <c r="CB233" i="9"/>
  <c r="CE233" i="9"/>
  <c r="CG233" i="9"/>
  <c r="BY234" i="9" s="1"/>
  <c r="CB235" i="7"/>
  <c r="CE235" i="7"/>
  <c r="CG235" i="7"/>
  <c r="BY236" i="7" s="1"/>
  <c r="AD236" i="7"/>
  <c r="AA236" i="7"/>
  <c r="AF236" i="7"/>
  <c r="F27" i="9"/>
  <c r="D27" i="8"/>
  <c r="BO233" i="9"/>
  <c r="BR233" i="9"/>
  <c r="BT233" i="9"/>
  <c r="BL234" i="9" s="1"/>
  <c r="CC234" i="8"/>
  <c r="D27" i="9"/>
  <c r="AO233" i="9"/>
  <c r="AT233" i="9"/>
  <c r="AL234" i="9" s="1"/>
  <c r="AR233" i="9"/>
  <c r="F29" i="7"/>
  <c r="E27" i="9"/>
  <c r="O234" i="9"/>
  <c r="T234" i="9"/>
  <c r="L235" i="9" s="1"/>
  <c r="R234" i="9"/>
  <c r="BO235" i="7"/>
  <c r="BR235" i="7"/>
  <c r="BT235" i="7"/>
  <c r="BL236" i="7" s="1"/>
  <c r="AO233" i="8"/>
  <c r="AT233" i="8"/>
  <c r="AL234" i="8" s="1"/>
  <c r="AR233" i="8"/>
  <c r="E29" i="7"/>
  <c r="BB235" i="7"/>
  <c r="BG235" i="7"/>
  <c r="AY236" i="7" s="1"/>
  <c r="BE235" i="7"/>
  <c r="D29" i="7"/>
  <c r="B29" i="7"/>
  <c r="BC234" i="8"/>
  <c r="C27" i="9"/>
  <c r="AO235" i="7"/>
  <c r="AT235" i="7"/>
  <c r="AL236" i="7" s="1"/>
  <c r="AR235" i="7"/>
  <c r="O235" i="7"/>
  <c r="R235" i="7"/>
  <c r="T235" i="7"/>
  <c r="L236" i="7" s="1"/>
  <c r="BH233" i="8"/>
  <c r="AD234" i="8"/>
  <c r="AA234" i="8"/>
  <c r="AF234" i="8"/>
  <c r="CH233" i="8"/>
  <c r="BB233" i="9"/>
  <c r="BG233" i="9"/>
  <c r="AY234" i="9" s="1"/>
  <c r="BE233" i="9"/>
  <c r="AB233" i="9"/>
  <c r="AE233" i="9"/>
  <c r="AG233" i="9"/>
  <c r="Y234" i="9" s="1"/>
  <c r="U234" i="9" l="1"/>
  <c r="CD234" i="8"/>
  <c r="CA234" i="8"/>
  <c r="CF234" i="8"/>
  <c r="AB236" i="7"/>
  <c r="AE236" i="7"/>
  <c r="AG236" i="7"/>
  <c r="Y237" i="7" s="1"/>
  <c r="O234" i="8"/>
  <c r="R234" i="8"/>
  <c r="T234" i="8"/>
  <c r="L235" i="8" s="1"/>
  <c r="BP234" i="9"/>
  <c r="CC236" i="7"/>
  <c r="BC236" i="7"/>
  <c r="AP236" i="7"/>
  <c r="CH235" i="7"/>
  <c r="BQ234" i="8"/>
  <c r="BN234" i="8"/>
  <c r="BS234" i="8"/>
  <c r="BU233" i="9"/>
  <c r="AU233" i="8"/>
  <c r="CH233" i="9"/>
  <c r="BC234" i="9"/>
  <c r="AC234" i="9"/>
  <c r="P236" i="7"/>
  <c r="AU235" i="7"/>
  <c r="AB234" i="8"/>
  <c r="AE234" i="8"/>
  <c r="AG234" i="8"/>
  <c r="Y235" i="8" s="1"/>
  <c r="U235" i="7"/>
  <c r="BD234" i="8"/>
  <c r="BA234" i="8"/>
  <c r="BF234" i="8"/>
  <c r="AU233" i="9"/>
  <c r="AP234" i="9"/>
  <c r="BH235" i="7"/>
  <c r="P235" i="9"/>
  <c r="CC234" i="9"/>
  <c r="AP234" i="8"/>
  <c r="AH233" i="9"/>
  <c r="BP236" i="7"/>
  <c r="BH233" i="9"/>
  <c r="BU235" i="7"/>
  <c r="Q235" i="9" l="1"/>
  <c r="N235" i="9"/>
  <c r="S235" i="9"/>
  <c r="AH234" i="8"/>
  <c r="BQ236" i="7"/>
  <c r="BN236" i="7"/>
  <c r="BS236" i="7"/>
  <c r="AQ236" i="7"/>
  <c r="AN236" i="7"/>
  <c r="AS236" i="7"/>
  <c r="AC237" i="7"/>
  <c r="AH236" i="7"/>
  <c r="BD236" i="7"/>
  <c r="BA236" i="7"/>
  <c r="BF236" i="7"/>
  <c r="CD236" i="7"/>
  <c r="CA236" i="7"/>
  <c r="CF236" i="7"/>
  <c r="CB234" i="8"/>
  <c r="CE234" i="8"/>
  <c r="CG234" i="8"/>
  <c r="BY235" i="8" s="1"/>
  <c r="Q236" i="7"/>
  <c r="N236" i="7"/>
  <c r="S236" i="7"/>
  <c r="AQ234" i="8"/>
  <c r="AN234" i="8"/>
  <c r="AS234" i="8"/>
  <c r="BB234" i="8"/>
  <c r="BE234" i="8"/>
  <c r="BG234" i="8"/>
  <c r="AY235" i="8" s="1"/>
  <c r="AD234" i="9"/>
  <c r="AA234" i="9"/>
  <c r="AF234" i="9"/>
  <c r="BQ234" i="9"/>
  <c r="BN234" i="9"/>
  <c r="BS234" i="9"/>
  <c r="BD234" i="9"/>
  <c r="BA234" i="9"/>
  <c r="BF234" i="9"/>
  <c r="U234" i="8"/>
  <c r="AC235" i="8"/>
  <c r="AQ234" i="9"/>
  <c r="AN234" i="9"/>
  <c r="AS234" i="9"/>
  <c r="CD234" i="9"/>
  <c r="CA234" i="9"/>
  <c r="CF234" i="9"/>
  <c r="BO234" i="8"/>
  <c r="BR234" i="8"/>
  <c r="BT234" i="8"/>
  <c r="BL235" i="8" s="1"/>
  <c r="P235" i="8"/>
  <c r="BO234" i="9" l="1"/>
  <c r="BT234" i="9"/>
  <c r="BL235" i="9" s="1"/>
  <c r="BR234" i="9"/>
  <c r="O236" i="7"/>
  <c r="R236" i="7"/>
  <c r="T236" i="7"/>
  <c r="L237" i="7" s="1"/>
  <c r="BB236" i="7"/>
  <c r="BG236" i="7"/>
  <c r="AY237" i="7" s="1"/>
  <c r="BE236" i="7"/>
  <c r="AO234" i="9"/>
  <c r="AT234" i="9"/>
  <c r="AL235" i="9" s="1"/>
  <c r="AR234" i="9"/>
  <c r="CC235" i="8"/>
  <c r="BO236" i="7"/>
  <c r="BT236" i="7"/>
  <c r="BL237" i="7" s="1"/>
  <c r="BR236" i="7"/>
  <c r="AB234" i="9"/>
  <c r="AG234" i="9"/>
  <c r="Y235" i="9" s="1"/>
  <c r="AE234" i="9"/>
  <c r="CH234" i="8"/>
  <c r="BC235" i="8"/>
  <c r="Q235" i="8"/>
  <c r="N235" i="8"/>
  <c r="S235" i="8"/>
  <c r="AD235" i="8"/>
  <c r="AA235" i="8"/>
  <c r="AF235" i="8"/>
  <c r="BP235" i="8"/>
  <c r="BH234" i="8"/>
  <c r="CB236" i="7"/>
  <c r="CG236" i="7"/>
  <c r="BY237" i="7" s="1"/>
  <c r="CE236" i="7"/>
  <c r="AD237" i="7"/>
  <c r="AA237" i="7"/>
  <c r="AF237" i="7"/>
  <c r="BU234" i="8"/>
  <c r="AO236" i="7"/>
  <c r="AT236" i="7"/>
  <c r="AL237" i="7" s="1"/>
  <c r="AR236" i="7"/>
  <c r="O235" i="9"/>
  <c r="R235" i="9"/>
  <c r="T235" i="9"/>
  <c r="L236" i="9" s="1"/>
  <c r="CB234" i="9"/>
  <c r="CG234" i="9"/>
  <c r="BY235" i="9" s="1"/>
  <c r="CE234" i="9"/>
  <c r="BB234" i="9"/>
  <c r="BG234" i="9"/>
  <c r="AY235" i="9" s="1"/>
  <c r="BE234" i="9"/>
  <c r="AO234" i="8"/>
  <c r="AT234" i="8"/>
  <c r="AL235" i="8" s="1"/>
  <c r="AR234" i="8"/>
  <c r="BP237" i="7" l="1"/>
  <c r="P237" i="7"/>
  <c r="BC235" i="9"/>
  <c r="BD235" i="8"/>
  <c r="BA235" i="8"/>
  <c r="BF235" i="8"/>
  <c r="BU234" i="9"/>
  <c r="U236" i="7"/>
  <c r="BP235" i="9"/>
  <c r="AC235" i="9"/>
  <c r="CD235" i="8"/>
  <c r="CA235" i="8"/>
  <c r="CF235" i="8"/>
  <c r="U235" i="9"/>
  <c r="AU234" i="8"/>
  <c r="O235" i="8"/>
  <c r="R235" i="8"/>
  <c r="T235" i="8"/>
  <c r="L236" i="8" s="1"/>
  <c r="CC235" i="9"/>
  <c r="AB235" i="8"/>
  <c r="AG235" i="8"/>
  <c r="Y236" i="8" s="1"/>
  <c r="AE235" i="8"/>
  <c r="AH234" i="9"/>
  <c r="P236" i="9"/>
  <c r="CH236" i="7"/>
  <c r="CH234" i="9"/>
  <c r="BQ235" i="8"/>
  <c r="BN235" i="8"/>
  <c r="BS235" i="8"/>
  <c r="AU234" i="9"/>
  <c r="AP235" i="9"/>
  <c r="AB237" i="7"/>
  <c r="AG237" i="7"/>
  <c r="Y238" i="7" s="1"/>
  <c r="AE237" i="7"/>
  <c r="AP235" i="8"/>
  <c r="AU236" i="7"/>
  <c r="BH236" i="7"/>
  <c r="AP237" i="7"/>
  <c r="CC237" i="7"/>
  <c r="BC237" i="7"/>
  <c r="BH234" i="9"/>
  <c r="BU236" i="7"/>
  <c r="AH235" i="8" l="1"/>
  <c r="BB235" i="8"/>
  <c r="BE235" i="8"/>
  <c r="BG235" i="8"/>
  <c r="AY236" i="8" s="1"/>
  <c r="AD235" i="9"/>
  <c r="AA235" i="9"/>
  <c r="AF235" i="9"/>
  <c r="CD237" i="7"/>
  <c r="CA237" i="7"/>
  <c r="CF237" i="7"/>
  <c r="BD235" i="9"/>
  <c r="BA235" i="9"/>
  <c r="BF235" i="9"/>
  <c r="Q237" i="7"/>
  <c r="N237" i="7"/>
  <c r="S237" i="7"/>
  <c r="BD237" i="7"/>
  <c r="BA237" i="7"/>
  <c r="BF237" i="7"/>
  <c r="AH237" i="7"/>
  <c r="P236" i="8"/>
  <c r="U235" i="8"/>
  <c r="AQ235" i="8"/>
  <c r="AN235" i="8"/>
  <c r="AS235" i="8"/>
  <c r="AC236" i="8"/>
  <c r="CB235" i="8"/>
  <c r="CG235" i="8"/>
  <c r="BY236" i="8" s="1"/>
  <c r="CE235" i="8"/>
  <c r="AC238" i="7"/>
  <c r="AQ237" i="7"/>
  <c r="AN237" i="7"/>
  <c r="AS237" i="7"/>
  <c r="BO235" i="8"/>
  <c r="BT235" i="8"/>
  <c r="BL236" i="8" s="1"/>
  <c r="BR235" i="8"/>
  <c r="CD235" i="9"/>
  <c r="CA235" i="9"/>
  <c r="CF235" i="9"/>
  <c r="Q236" i="9"/>
  <c r="N236" i="9"/>
  <c r="S236" i="9"/>
  <c r="BQ235" i="9"/>
  <c r="BN235" i="9"/>
  <c r="BS235" i="9"/>
  <c r="AQ235" i="9"/>
  <c r="AN235" i="9"/>
  <c r="AS235" i="9"/>
  <c r="BQ237" i="7"/>
  <c r="BN237" i="7"/>
  <c r="BS237" i="7"/>
  <c r="BB235" i="9" l="1"/>
  <c r="BE235" i="9"/>
  <c r="BG235" i="9"/>
  <c r="AY236" i="9" s="1"/>
  <c r="O236" i="9"/>
  <c r="T236" i="9"/>
  <c r="L237" i="9" s="1"/>
  <c r="R236" i="9"/>
  <c r="Q236" i="8"/>
  <c r="N236" i="8"/>
  <c r="S236" i="8"/>
  <c r="CH235" i="8"/>
  <c r="BC236" i="8"/>
  <c r="BO235" i="9"/>
  <c r="BT235" i="9"/>
  <c r="BL236" i="9" s="1"/>
  <c r="BR235" i="9"/>
  <c r="CB235" i="9"/>
  <c r="CG235" i="9"/>
  <c r="BY236" i="9" s="1"/>
  <c r="CE235" i="9"/>
  <c r="CB237" i="7"/>
  <c r="CG237" i="7"/>
  <c r="BY238" i="7" s="1"/>
  <c r="CE237" i="7"/>
  <c r="BH235" i="8"/>
  <c r="CC236" i="8"/>
  <c r="AO237" i="7"/>
  <c r="AR237" i="7"/>
  <c r="AT237" i="7"/>
  <c r="AL238" i="7" s="1"/>
  <c r="AD238" i="7"/>
  <c r="AA238" i="7"/>
  <c r="AF238" i="7"/>
  <c r="BB237" i="7"/>
  <c r="BE237" i="7"/>
  <c r="BG237" i="7"/>
  <c r="AY238" i="7" s="1"/>
  <c r="AB235" i="9"/>
  <c r="AG235" i="9"/>
  <c r="Y236" i="9" s="1"/>
  <c r="AE235" i="9"/>
  <c r="BO237" i="7"/>
  <c r="BR237" i="7"/>
  <c r="BT237" i="7"/>
  <c r="BL238" i="7" s="1"/>
  <c r="BU235" i="8"/>
  <c r="AO235" i="9"/>
  <c r="AR235" i="9"/>
  <c r="AT235" i="9"/>
  <c r="AL236" i="9" s="1"/>
  <c r="BP236" i="8"/>
  <c r="AD236" i="8"/>
  <c r="AA236" i="8"/>
  <c r="AF236" i="8"/>
  <c r="AO235" i="8"/>
  <c r="AR235" i="8"/>
  <c r="AT235" i="8"/>
  <c r="AL236" i="8" s="1"/>
  <c r="O237" i="7"/>
  <c r="T237" i="7"/>
  <c r="L238" i="7" s="1"/>
  <c r="R237" i="7"/>
  <c r="BQ236" i="8" l="1"/>
  <c r="BN236" i="8"/>
  <c r="BS236" i="8"/>
  <c r="AU235" i="8"/>
  <c r="AP236" i="9"/>
  <c r="BP236" i="9"/>
  <c r="U236" i="9"/>
  <c r="CH235" i="9"/>
  <c r="BU235" i="9"/>
  <c r="O236" i="8"/>
  <c r="T236" i="8"/>
  <c r="L237" i="8" s="1"/>
  <c r="R236" i="8"/>
  <c r="AU235" i="9"/>
  <c r="BC238" i="7"/>
  <c r="BH237" i="7"/>
  <c r="BD236" i="8"/>
  <c r="BA236" i="8"/>
  <c r="BF236" i="8"/>
  <c r="P237" i="9"/>
  <c r="CH237" i="7"/>
  <c r="BP238" i="7"/>
  <c r="CC238" i="7"/>
  <c r="P238" i="7"/>
  <c r="AP236" i="8"/>
  <c r="CD236" i="8"/>
  <c r="CA236" i="8"/>
  <c r="CF236" i="8"/>
  <c r="AB236" i="8"/>
  <c r="AE236" i="8"/>
  <c r="AG236" i="8"/>
  <c r="Y237" i="8" s="1"/>
  <c r="AB238" i="7"/>
  <c r="AE238" i="7"/>
  <c r="AG238" i="7"/>
  <c r="Y239" i="7" s="1"/>
  <c r="BC236" i="9"/>
  <c r="BH235" i="9"/>
  <c r="BU237" i="7"/>
  <c r="AP238" i="7"/>
  <c r="CC236" i="9"/>
  <c r="U237" i="7"/>
  <c r="AU237" i="7"/>
  <c r="AH235" i="9"/>
  <c r="AC236" i="9"/>
  <c r="CD236" i="9" l="1"/>
  <c r="CA236" i="9"/>
  <c r="CF236" i="9"/>
  <c r="AD236" i="9"/>
  <c r="AA236" i="9"/>
  <c r="AF236" i="9"/>
  <c r="AC237" i="8"/>
  <c r="BD238" i="7"/>
  <c r="BA238" i="7"/>
  <c r="BF238" i="7"/>
  <c r="BQ236" i="9"/>
  <c r="BN236" i="9"/>
  <c r="BS236" i="9"/>
  <c r="BQ238" i="7"/>
  <c r="BN238" i="7"/>
  <c r="BS238" i="7"/>
  <c r="CB236" i="8"/>
  <c r="CE236" i="8"/>
  <c r="CG236" i="8"/>
  <c r="BY237" i="8" s="1"/>
  <c r="U236" i="8"/>
  <c r="AQ236" i="9"/>
  <c r="AN236" i="9"/>
  <c r="AS236" i="9"/>
  <c r="AQ236" i="8"/>
  <c r="AN236" i="8"/>
  <c r="AS236" i="8"/>
  <c r="Q237" i="9"/>
  <c r="N237" i="9"/>
  <c r="S237" i="9"/>
  <c r="P237" i="8"/>
  <c r="AH236" i="8"/>
  <c r="AQ238" i="7"/>
  <c r="AN238" i="7"/>
  <c r="AS238" i="7"/>
  <c r="BD236" i="9"/>
  <c r="BA236" i="9"/>
  <c r="BF236" i="9"/>
  <c r="Q238" i="7"/>
  <c r="N238" i="7"/>
  <c r="S238" i="7"/>
  <c r="AC239" i="7"/>
  <c r="BB236" i="8"/>
  <c r="BG236" i="8"/>
  <c r="AY237" i="8" s="1"/>
  <c r="BE236" i="8"/>
  <c r="BO236" i="8"/>
  <c r="BR236" i="8"/>
  <c r="BT236" i="8"/>
  <c r="BL237" i="8" s="1"/>
  <c r="AH238" i="7"/>
  <c r="CD238" i="7"/>
  <c r="CA238" i="7"/>
  <c r="CF238" i="7"/>
  <c r="BH236" i="8" l="1"/>
  <c r="Q237" i="8"/>
  <c r="N237" i="8"/>
  <c r="S237" i="8"/>
  <c r="BB238" i="7"/>
  <c r="BE238" i="7"/>
  <c r="BG238" i="7"/>
  <c r="AY239" i="7" s="1"/>
  <c r="BU236" i="8"/>
  <c r="O238" i="7"/>
  <c r="R238" i="7"/>
  <c r="T238" i="7"/>
  <c r="L239" i="7" s="1"/>
  <c r="CC237" i="8"/>
  <c r="O237" i="9"/>
  <c r="T237" i="9"/>
  <c r="L238" i="9" s="1"/>
  <c r="R237" i="9"/>
  <c r="CH236" i="8"/>
  <c r="AD237" i="8"/>
  <c r="AA237" i="8"/>
  <c r="AF237" i="8"/>
  <c r="AO236" i="9"/>
  <c r="AT236" i="9"/>
  <c r="AL237" i="9" s="1"/>
  <c r="AR236" i="9"/>
  <c r="BC237" i="8"/>
  <c r="AD239" i="7"/>
  <c r="AA239" i="7"/>
  <c r="AF239" i="7"/>
  <c r="CB238" i="7"/>
  <c r="CE238" i="7"/>
  <c r="CG238" i="7"/>
  <c r="BY239" i="7" s="1"/>
  <c r="AB236" i="9"/>
  <c r="AE236" i="9"/>
  <c r="AG236" i="9"/>
  <c r="Y237" i="9" s="1"/>
  <c r="BO238" i="7"/>
  <c r="BR238" i="7"/>
  <c r="BT238" i="7"/>
  <c r="BL239" i="7" s="1"/>
  <c r="AO236" i="8"/>
  <c r="AT236" i="8"/>
  <c r="AL237" i="8" s="1"/>
  <c r="AR236" i="8"/>
  <c r="AO238" i="7"/>
  <c r="AR238" i="7"/>
  <c r="AT238" i="7"/>
  <c r="AL239" i="7" s="1"/>
  <c r="CB236" i="9"/>
  <c r="CE236" i="9"/>
  <c r="CG236" i="9"/>
  <c r="BY237" i="9" s="1"/>
  <c r="BB236" i="9"/>
  <c r="BG236" i="9"/>
  <c r="AY237" i="9" s="1"/>
  <c r="BE236" i="9"/>
  <c r="BP237" i="8"/>
  <c r="BO236" i="9"/>
  <c r="BR236" i="9"/>
  <c r="BT236" i="9"/>
  <c r="BL237" i="9" s="1"/>
  <c r="BQ237" i="8" l="1"/>
  <c r="BN237" i="8"/>
  <c r="BS237" i="8"/>
  <c r="AU238" i="7"/>
  <c r="BU238" i="7"/>
  <c r="AB239" i="7"/>
  <c r="AE239" i="7"/>
  <c r="AG239" i="7"/>
  <c r="Y240" i="7" s="1"/>
  <c r="BH236" i="9"/>
  <c r="AP239" i="7"/>
  <c r="BP239" i="7"/>
  <c r="U237" i="9"/>
  <c r="BC239" i="7"/>
  <c r="BD237" i="8"/>
  <c r="BA237" i="8"/>
  <c r="BF237" i="8"/>
  <c r="P238" i="9"/>
  <c r="BH238" i="7"/>
  <c r="BC237" i="9"/>
  <c r="AP237" i="8"/>
  <c r="AU236" i="9"/>
  <c r="CD237" i="8"/>
  <c r="CA237" i="8"/>
  <c r="CF237" i="8"/>
  <c r="AP237" i="9"/>
  <c r="O237" i="8"/>
  <c r="T237" i="8"/>
  <c r="L238" i="8" s="1"/>
  <c r="R237" i="8"/>
  <c r="CH236" i="9"/>
  <c r="CC239" i="7"/>
  <c r="P239" i="7"/>
  <c r="AU236" i="8"/>
  <c r="U238" i="7"/>
  <c r="AC237" i="9"/>
  <c r="AH236" i="9"/>
  <c r="BP237" i="9"/>
  <c r="BU236" i="9"/>
  <c r="CC237" i="9"/>
  <c r="CH238" i="7"/>
  <c r="AB237" i="8"/>
  <c r="AG237" i="8"/>
  <c r="Y238" i="8" s="1"/>
  <c r="AE237" i="8"/>
  <c r="AD237" i="9" l="1"/>
  <c r="AA237" i="9"/>
  <c r="AF237" i="9"/>
  <c r="BB237" i="8"/>
  <c r="BE237" i="8"/>
  <c r="BG237" i="8"/>
  <c r="AY238" i="8" s="1"/>
  <c r="AC240" i="7"/>
  <c r="CB237" i="8"/>
  <c r="CG237" i="8"/>
  <c r="BY238" i="8" s="1"/>
  <c r="CE237" i="8"/>
  <c r="AH239" i="7"/>
  <c r="AQ237" i="8"/>
  <c r="AN237" i="8"/>
  <c r="AS237" i="8"/>
  <c r="BD239" i="7"/>
  <c r="BA239" i="7"/>
  <c r="BF239" i="7"/>
  <c r="CD237" i="9"/>
  <c r="CA237" i="9"/>
  <c r="CF237" i="9"/>
  <c r="U237" i="8"/>
  <c r="P238" i="8"/>
  <c r="BD237" i="9"/>
  <c r="BA237" i="9"/>
  <c r="BF237" i="9"/>
  <c r="AQ237" i="9"/>
  <c r="AN237" i="9"/>
  <c r="AS237" i="9"/>
  <c r="AC238" i="8"/>
  <c r="BQ237" i="9"/>
  <c r="BN237" i="9"/>
  <c r="BS237" i="9"/>
  <c r="CD239" i="7"/>
  <c r="CA239" i="7"/>
  <c r="CF239" i="7"/>
  <c r="BQ239" i="7"/>
  <c r="BN239" i="7"/>
  <c r="BS239" i="7"/>
  <c r="Q239" i="7"/>
  <c r="N239" i="7"/>
  <c r="S239" i="7"/>
  <c r="AH237" i="8"/>
  <c r="Q238" i="9"/>
  <c r="N238" i="9"/>
  <c r="S238" i="9"/>
  <c r="BO237" i="8"/>
  <c r="BT237" i="8"/>
  <c r="BL238" i="8" s="1"/>
  <c r="BR237" i="8"/>
  <c r="AQ239" i="7"/>
  <c r="AN239" i="7"/>
  <c r="AS239" i="7"/>
  <c r="AD240" i="7" l="1"/>
  <c r="AA240" i="7"/>
  <c r="AF240" i="7"/>
  <c r="BB237" i="9"/>
  <c r="BG237" i="9"/>
  <c r="AY238" i="9" s="1"/>
  <c r="BE237" i="9"/>
  <c r="O238" i="9"/>
  <c r="T238" i="9"/>
  <c r="L239" i="9" s="1"/>
  <c r="R238" i="9"/>
  <c r="AO237" i="8"/>
  <c r="AR237" i="8"/>
  <c r="AT237" i="8"/>
  <c r="AL238" i="8" s="1"/>
  <c r="BC238" i="8"/>
  <c r="CB239" i="7"/>
  <c r="CG239" i="7"/>
  <c r="BY240" i="7" s="1"/>
  <c r="CE239" i="7"/>
  <c r="Q238" i="8"/>
  <c r="N238" i="8"/>
  <c r="S238" i="8"/>
  <c r="BH237" i="8"/>
  <c r="BO237" i="9"/>
  <c r="BR237" i="9"/>
  <c r="BT237" i="9"/>
  <c r="BL238" i="9" s="1"/>
  <c r="AO239" i="7"/>
  <c r="AT239" i="7"/>
  <c r="AL240" i="7" s="1"/>
  <c r="AR239" i="7"/>
  <c r="CH237" i="8"/>
  <c r="AB237" i="9"/>
  <c r="AE237" i="9"/>
  <c r="AG237" i="9"/>
  <c r="Y238" i="9" s="1"/>
  <c r="O239" i="7"/>
  <c r="T239" i="7"/>
  <c r="L240" i="7" s="1"/>
  <c r="R239" i="7"/>
  <c r="CC238" i="8"/>
  <c r="CB237" i="9"/>
  <c r="CG237" i="9"/>
  <c r="BY238" i="9" s="1"/>
  <c r="CE237" i="9"/>
  <c r="AD238" i="8"/>
  <c r="AA238" i="8"/>
  <c r="AF238" i="8"/>
  <c r="BU237" i="8"/>
  <c r="AO237" i="9"/>
  <c r="AT237" i="9"/>
  <c r="AL238" i="9" s="1"/>
  <c r="AR237" i="9"/>
  <c r="BP238" i="8"/>
  <c r="BO239" i="7"/>
  <c r="BT239" i="7"/>
  <c r="BL240" i="7" s="1"/>
  <c r="BR239" i="7"/>
  <c r="BB239" i="7"/>
  <c r="BE239" i="7"/>
  <c r="BG239" i="7"/>
  <c r="AY240" i="7" s="1"/>
  <c r="U238" i="9" l="1"/>
  <c r="P239" i="9"/>
  <c r="O238" i="8"/>
  <c r="R238" i="8"/>
  <c r="T238" i="8"/>
  <c r="L239" i="8" s="1"/>
  <c r="AU239" i="7"/>
  <c r="BH237" i="9"/>
  <c r="AB238" i="8"/>
  <c r="AG238" i="8"/>
  <c r="Y239" i="8" s="1"/>
  <c r="AE238" i="8"/>
  <c r="U239" i="7"/>
  <c r="AP240" i="7"/>
  <c r="CH239" i="7"/>
  <c r="BC238" i="9"/>
  <c r="CC240" i="7"/>
  <c r="CC238" i="9"/>
  <c r="BH239" i="7"/>
  <c r="BU237" i="9"/>
  <c r="BD238" i="8"/>
  <c r="BA238" i="8"/>
  <c r="BF238" i="8"/>
  <c r="CD238" i="8"/>
  <c r="CA238" i="8"/>
  <c r="CF238" i="8"/>
  <c r="P240" i="7"/>
  <c r="BC240" i="7"/>
  <c r="AB240" i="7"/>
  <c r="AE240" i="7"/>
  <c r="AG240" i="7"/>
  <c r="Y241" i="7" s="1"/>
  <c r="BU239" i="7"/>
  <c r="AU237" i="9"/>
  <c r="AC238" i="9"/>
  <c r="AP238" i="8"/>
  <c r="BQ238" i="8"/>
  <c r="BN238" i="8"/>
  <c r="BS238" i="8"/>
  <c r="BP238" i="9"/>
  <c r="BP240" i="7"/>
  <c r="AP238" i="9"/>
  <c r="CH237" i="9"/>
  <c r="AH237" i="9"/>
  <c r="AU237" i="8"/>
  <c r="BO238" i="8" l="1"/>
  <c r="BR238" i="8"/>
  <c r="BT238" i="8"/>
  <c r="BL239" i="8" s="1"/>
  <c r="AQ238" i="9"/>
  <c r="AN238" i="9"/>
  <c r="AS238" i="9"/>
  <c r="BD240" i="7"/>
  <c r="BA240" i="7"/>
  <c r="BF240" i="7"/>
  <c r="AQ238" i="8"/>
  <c r="AN238" i="8"/>
  <c r="AS238" i="8"/>
  <c r="Q240" i="7"/>
  <c r="N240" i="7"/>
  <c r="S240" i="7"/>
  <c r="AQ240" i="7"/>
  <c r="AN240" i="7"/>
  <c r="AS240" i="7"/>
  <c r="P239" i="8"/>
  <c r="U238" i="8"/>
  <c r="CB238" i="8"/>
  <c r="CG238" i="8"/>
  <c r="BY239" i="8" s="1"/>
  <c r="CE238" i="8"/>
  <c r="AD238" i="9"/>
  <c r="AA238" i="9"/>
  <c r="AF238" i="9"/>
  <c r="CD238" i="9"/>
  <c r="CA238" i="9"/>
  <c r="CF238" i="9"/>
  <c r="AH238" i="8"/>
  <c r="AC239" i="8"/>
  <c r="Q239" i="9"/>
  <c r="N239" i="9"/>
  <c r="S239" i="9"/>
  <c r="CD240" i="7"/>
  <c r="CA240" i="7"/>
  <c r="CF240" i="7"/>
  <c r="BQ238" i="9"/>
  <c r="BN238" i="9"/>
  <c r="BS238" i="9"/>
  <c r="AC241" i="7"/>
  <c r="BB238" i="8"/>
  <c r="BE238" i="8"/>
  <c r="BG238" i="8"/>
  <c r="AY239" i="8" s="1"/>
  <c r="BD238" i="9"/>
  <c r="BA238" i="9"/>
  <c r="BF238" i="9"/>
  <c r="BQ240" i="7"/>
  <c r="BN240" i="7"/>
  <c r="BS240" i="7"/>
  <c r="AH240" i="7"/>
  <c r="BC239" i="8" l="1"/>
  <c r="CB238" i="9"/>
  <c r="CG238" i="9"/>
  <c r="BY239" i="9" s="1"/>
  <c r="CE238" i="9"/>
  <c r="AO238" i="8"/>
  <c r="AR238" i="8"/>
  <c r="AT238" i="8"/>
  <c r="AL239" i="8" s="1"/>
  <c r="BO240" i="7"/>
  <c r="BR240" i="7"/>
  <c r="BT240" i="7"/>
  <c r="BL241" i="7" s="1"/>
  <c r="CB240" i="7"/>
  <c r="CG240" i="7"/>
  <c r="BY241" i="7" s="1"/>
  <c r="CE240" i="7"/>
  <c r="Q239" i="8"/>
  <c r="N239" i="8"/>
  <c r="S239" i="8"/>
  <c r="BB240" i="7"/>
  <c r="BE240" i="7"/>
  <c r="BG240" i="7"/>
  <c r="AY241" i="7" s="1"/>
  <c r="BH238" i="8"/>
  <c r="O239" i="9"/>
  <c r="R239" i="9"/>
  <c r="T239" i="9"/>
  <c r="L240" i="9" s="1"/>
  <c r="BB238" i="9"/>
  <c r="BG238" i="9"/>
  <c r="AY239" i="9" s="1"/>
  <c r="BE238" i="9"/>
  <c r="AO240" i="7"/>
  <c r="AT240" i="7"/>
  <c r="AL241" i="7" s="1"/>
  <c r="AR240" i="7"/>
  <c r="AO238" i="9"/>
  <c r="AR238" i="9"/>
  <c r="AT238" i="9"/>
  <c r="AL239" i="9" s="1"/>
  <c r="AB238" i="9"/>
  <c r="AE238" i="9"/>
  <c r="AG238" i="9"/>
  <c r="Y239" i="9" s="1"/>
  <c r="CH238" i="8"/>
  <c r="BP239" i="8"/>
  <c r="CC239" i="8"/>
  <c r="O240" i="7"/>
  <c r="T240" i="7"/>
  <c r="L241" i="7" s="1"/>
  <c r="R240" i="7"/>
  <c r="BU238" i="8"/>
  <c r="AD241" i="7"/>
  <c r="AA241" i="7"/>
  <c r="AF241" i="7"/>
  <c r="AD239" i="8"/>
  <c r="AA239" i="8"/>
  <c r="AF239" i="8"/>
  <c r="BO238" i="9"/>
  <c r="BT238" i="9"/>
  <c r="BL239" i="9" s="1"/>
  <c r="BR238" i="9"/>
  <c r="P240" i="9" l="1"/>
  <c r="U239" i="9"/>
  <c r="O239" i="8"/>
  <c r="T239" i="8"/>
  <c r="L240" i="8" s="1"/>
  <c r="R239" i="8"/>
  <c r="BU240" i="7"/>
  <c r="AU238" i="9"/>
  <c r="AP239" i="8"/>
  <c r="AU240" i="7"/>
  <c r="AU238" i="8"/>
  <c r="CH238" i="9"/>
  <c r="BH238" i="9"/>
  <c r="CH240" i="7"/>
  <c r="CC239" i="9"/>
  <c r="AB241" i="7"/>
  <c r="AG241" i="7"/>
  <c r="Y242" i="7" s="1"/>
  <c r="AE241" i="7"/>
  <c r="BC239" i="9"/>
  <c r="CC241" i="7"/>
  <c r="BQ239" i="8"/>
  <c r="BN239" i="8"/>
  <c r="BS239" i="8"/>
  <c r="U240" i="7"/>
  <c r="AB239" i="8"/>
  <c r="AG239" i="8"/>
  <c r="Y240" i="8" s="1"/>
  <c r="AE239" i="8"/>
  <c r="AP241" i="7"/>
  <c r="BU238" i="9"/>
  <c r="AC239" i="9"/>
  <c r="BC241" i="7"/>
  <c r="AP239" i="9"/>
  <c r="P241" i="7"/>
  <c r="AH238" i="9"/>
  <c r="BH240" i="7"/>
  <c r="BD239" i="8"/>
  <c r="BA239" i="8"/>
  <c r="BF239" i="8"/>
  <c r="BP239" i="9"/>
  <c r="CD239" i="8"/>
  <c r="CA239" i="8"/>
  <c r="CF239" i="8"/>
  <c r="BP241" i="7"/>
  <c r="AC240" i="8" l="1"/>
  <c r="BD239" i="9"/>
  <c r="BA239" i="9"/>
  <c r="BF239" i="9"/>
  <c r="AH241" i="7"/>
  <c r="BQ239" i="9"/>
  <c r="BN239" i="9"/>
  <c r="BS239" i="9"/>
  <c r="AQ239" i="9"/>
  <c r="AN239" i="9"/>
  <c r="AS239" i="9"/>
  <c r="AC242" i="7"/>
  <c r="CB239" i="8"/>
  <c r="CG239" i="8"/>
  <c r="BY240" i="8" s="1"/>
  <c r="CE239" i="8"/>
  <c r="BD241" i="7"/>
  <c r="BA241" i="7"/>
  <c r="BF241" i="7"/>
  <c r="CD239" i="9"/>
  <c r="CA239" i="9"/>
  <c r="CF239" i="9"/>
  <c r="U239" i="8"/>
  <c r="BB239" i="8"/>
  <c r="BG239" i="8"/>
  <c r="AY240" i="8" s="1"/>
  <c r="BE239" i="8"/>
  <c r="AD239" i="9"/>
  <c r="AA239" i="9"/>
  <c r="AF239" i="9"/>
  <c r="P240" i="8"/>
  <c r="BO239" i="8"/>
  <c r="BR239" i="8"/>
  <c r="BT239" i="8"/>
  <c r="BL240" i="8" s="1"/>
  <c r="AQ239" i="8"/>
  <c r="AN239" i="8"/>
  <c r="AS239" i="8"/>
  <c r="BQ241" i="7"/>
  <c r="BN241" i="7"/>
  <c r="BS241" i="7"/>
  <c r="AQ241" i="7"/>
  <c r="AN241" i="7"/>
  <c r="AS241" i="7"/>
  <c r="Q240" i="9"/>
  <c r="N240" i="9"/>
  <c r="S240" i="9"/>
  <c r="CD241" i="7"/>
  <c r="CA241" i="7"/>
  <c r="CF241" i="7"/>
  <c r="Q241" i="7"/>
  <c r="N241" i="7"/>
  <c r="S241" i="7"/>
  <c r="AH239" i="8"/>
  <c r="AO239" i="9" l="1"/>
  <c r="AT239" i="9"/>
  <c r="AL240" i="9" s="1"/>
  <c r="AR239" i="9"/>
  <c r="CB239" i="9"/>
  <c r="CG239" i="9"/>
  <c r="BY240" i="9" s="1"/>
  <c r="CE239" i="9"/>
  <c r="Q240" i="8"/>
  <c r="N240" i="8"/>
  <c r="S240" i="8"/>
  <c r="BO239" i="9"/>
  <c r="BR239" i="9"/>
  <c r="BT239" i="9"/>
  <c r="BL240" i="9" s="1"/>
  <c r="AB239" i="9"/>
  <c r="AE239" i="9"/>
  <c r="AG239" i="9"/>
  <c r="Y240" i="9" s="1"/>
  <c r="BB241" i="7"/>
  <c r="BE241" i="7"/>
  <c r="BG241" i="7"/>
  <c r="AY242" i="7" s="1"/>
  <c r="CB241" i="7"/>
  <c r="CG241" i="7"/>
  <c r="BY242" i="7" s="1"/>
  <c r="CE241" i="7"/>
  <c r="AO241" i="7"/>
  <c r="AT241" i="7"/>
  <c r="AL242" i="7" s="1"/>
  <c r="AR241" i="7"/>
  <c r="BH239" i="8"/>
  <c r="CH239" i="8"/>
  <c r="CC240" i="8"/>
  <c r="BB239" i="9"/>
  <c r="BG239" i="9"/>
  <c r="AY240" i="9" s="1"/>
  <c r="BE239" i="9"/>
  <c r="O240" i="9"/>
  <c r="T240" i="9"/>
  <c r="L241" i="9" s="1"/>
  <c r="R240" i="9"/>
  <c r="BC240" i="8"/>
  <c r="O241" i="7"/>
  <c r="T241" i="7"/>
  <c r="L242" i="7" s="1"/>
  <c r="R241" i="7"/>
  <c r="BP240" i="8"/>
  <c r="AO239" i="8"/>
  <c r="AT239" i="8"/>
  <c r="AL240" i="8" s="1"/>
  <c r="AR239" i="8"/>
  <c r="BO241" i="7"/>
  <c r="BT241" i="7"/>
  <c r="BL242" i="7" s="1"/>
  <c r="BR241" i="7"/>
  <c r="BU239" i="8"/>
  <c r="AD242" i="7"/>
  <c r="AA242" i="7"/>
  <c r="AF242" i="7"/>
  <c r="AD240" i="8"/>
  <c r="AA240" i="8"/>
  <c r="AF240" i="8"/>
  <c r="BH241" i="7" l="1"/>
  <c r="AP240" i="8"/>
  <c r="P241" i="9"/>
  <c r="AC240" i="9"/>
  <c r="AH239" i="9"/>
  <c r="O240" i="8"/>
  <c r="R240" i="8"/>
  <c r="T240" i="8"/>
  <c r="L241" i="8" s="1"/>
  <c r="BC240" i="9"/>
  <c r="AP242" i="7"/>
  <c r="AU241" i="7"/>
  <c r="AB242" i="7"/>
  <c r="AG242" i="7"/>
  <c r="Y243" i="7" s="1"/>
  <c r="AE242" i="7"/>
  <c r="CH239" i="9"/>
  <c r="BP240" i="9"/>
  <c r="CC240" i="9"/>
  <c r="BH239" i="9"/>
  <c r="CH241" i="7"/>
  <c r="BU239" i="9"/>
  <c r="BQ240" i="8"/>
  <c r="BN240" i="8"/>
  <c r="BS240" i="8"/>
  <c r="U241" i="7"/>
  <c r="CD240" i="8"/>
  <c r="CA240" i="8"/>
  <c r="CF240" i="8"/>
  <c r="CC242" i="7"/>
  <c r="AU239" i="9"/>
  <c r="AB240" i="8"/>
  <c r="AG240" i="8"/>
  <c r="Y241" i="8" s="1"/>
  <c r="AE240" i="8"/>
  <c r="P242" i="7"/>
  <c r="BU241" i="7"/>
  <c r="BD240" i="8"/>
  <c r="BA240" i="8"/>
  <c r="BF240" i="8"/>
  <c r="AP240" i="9"/>
  <c r="AU239" i="8"/>
  <c r="U240" i="9"/>
  <c r="BP242" i="7"/>
  <c r="BC242" i="7"/>
  <c r="AH240" i="8" l="1"/>
  <c r="AH242" i="7"/>
  <c r="AC243" i="7"/>
  <c r="AD240" i="9"/>
  <c r="AA240" i="9"/>
  <c r="AF240" i="9"/>
  <c r="AC241" i="8"/>
  <c r="CD240" i="9"/>
  <c r="CA240" i="9"/>
  <c r="CF240" i="9"/>
  <c r="CD242" i="7"/>
  <c r="CA242" i="7"/>
  <c r="CF242" i="7"/>
  <c r="AQ242" i="7"/>
  <c r="AN242" i="7"/>
  <c r="AS242" i="7"/>
  <c r="BB240" i="8"/>
  <c r="BG240" i="8"/>
  <c r="AY241" i="8" s="1"/>
  <c r="BE240" i="8"/>
  <c r="BQ240" i="9"/>
  <c r="BN240" i="9"/>
  <c r="BS240" i="9"/>
  <c r="Q241" i="9"/>
  <c r="N241" i="9"/>
  <c r="S241" i="9"/>
  <c r="BO240" i="8"/>
  <c r="BR240" i="8"/>
  <c r="BT240" i="8"/>
  <c r="BL241" i="8" s="1"/>
  <c r="AQ240" i="8"/>
  <c r="AN240" i="8"/>
  <c r="AS240" i="8"/>
  <c r="AQ240" i="9"/>
  <c r="AN240" i="9"/>
  <c r="AS240" i="9"/>
  <c r="BD242" i="7"/>
  <c r="BA242" i="7"/>
  <c r="BF242" i="7"/>
  <c r="CB240" i="8"/>
  <c r="CE240" i="8"/>
  <c r="CG240" i="8"/>
  <c r="BY241" i="8" s="1"/>
  <c r="BD240" i="9"/>
  <c r="BA240" i="9"/>
  <c r="BF240" i="9"/>
  <c r="P241" i="8"/>
  <c r="BQ242" i="7"/>
  <c r="BN242" i="7"/>
  <c r="BS242" i="7"/>
  <c r="Q242" i="7"/>
  <c r="N242" i="7"/>
  <c r="S242" i="7"/>
  <c r="U240" i="8"/>
  <c r="BU240" i="8" l="1"/>
  <c r="AO242" i="7"/>
  <c r="AR242" i="7"/>
  <c r="AT242" i="7"/>
  <c r="AL243" i="7" s="1"/>
  <c r="AD241" i="8"/>
  <c r="AA241" i="8"/>
  <c r="AF241" i="8"/>
  <c r="BB242" i="7"/>
  <c r="BE242" i="7"/>
  <c r="BG242" i="7"/>
  <c r="AY243" i="7" s="1"/>
  <c r="BP241" i="8"/>
  <c r="AB240" i="9"/>
  <c r="AG240" i="9"/>
  <c r="Y241" i="9" s="1"/>
  <c r="AE240" i="9"/>
  <c r="BO242" i="7"/>
  <c r="BR242" i="7"/>
  <c r="BT242" i="7"/>
  <c r="BL243" i="7" s="1"/>
  <c r="O241" i="9"/>
  <c r="T241" i="9"/>
  <c r="L242" i="9" s="1"/>
  <c r="R241" i="9"/>
  <c r="Q241" i="8"/>
  <c r="N241" i="8"/>
  <c r="S241" i="8"/>
  <c r="AO240" i="9"/>
  <c r="AR240" i="9"/>
  <c r="AT240" i="9"/>
  <c r="AL241" i="9" s="1"/>
  <c r="AD243" i="7"/>
  <c r="AA243" i="7"/>
  <c r="AF243" i="7"/>
  <c r="BO240" i="9"/>
  <c r="BR240" i="9"/>
  <c r="BT240" i="9"/>
  <c r="BL241" i="9" s="1"/>
  <c r="CB242" i="7"/>
  <c r="CE242" i="7"/>
  <c r="CG242" i="7"/>
  <c r="BY243" i="7" s="1"/>
  <c r="AO240" i="8"/>
  <c r="AT240" i="8"/>
  <c r="AL241" i="8" s="1"/>
  <c r="AR240" i="8"/>
  <c r="BH240" i="8"/>
  <c r="BB240" i="9"/>
  <c r="BG240" i="9"/>
  <c r="AY241" i="9" s="1"/>
  <c r="BE240" i="9"/>
  <c r="BC241" i="8"/>
  <c r="CB240" i="9"/>
  <c r="CE240" i="9"/>
  <c r="CG240" i="9"/>
  <c r="BY241" i="9" s="1"/>
  <c r="CC241" i="8"/>
  <c r="O242" i="7"/>
  <c r="R242" i="7"/>
  <c r="T242" i="7"/>
  <c r="L243" i="7" s="1"/>
  <c r="CH240" i="8"/>
  <c r="CD241" i="8" l="1"/>
  <c r="CA241" i="8"/>
  <c r="CF241" i="8"/>
  <c r="BP243" i="7"/>
  <c r="BC243" i="7"/>
  <c r="BH242" i="7"/>
  <c r="BU240" i="9"/>
  <c r="O241" i="8"/>
  <c r="R241" i="8"/>
  <c r="T241" i="8"/>
  <c r="L242" i="8" s="1"/>
  <c r="CC241" i="9"/>
  <c r="AH240" i="9"/>
  <c r="BU242" i="7"/>
  <c r="AC241" i="9"/>
  <c r="AB241" i="8"/>
  <c r="AE241" i="8"/>
  <c r="AG241" i="8"/>
  <c r="Y242" i="8" s="1"/>
  <c r="BP241" i="9"/>
  <c r="CH240" i="9"/>
  <c r="AP241" i="8"/>
  <c r="AU240" i="8"/>
  <c r="BD241" i="8"/>
  <c r="BA241" i="8"/>
  <c r="BF241" i="8"/>
  <c r="AB243" i="7"/>
  <c r="AE243" i="7"/>
  <c r="AG243" i="7"/>
  <c r="Y244" i="7" s="1"/>
  <c r="AP243" i="7"/>
  <c r="AU242" i="7"/>
  <c r="U241" i="9"/>
  <c r="P243" i="7"/>
  <c r="P242" i="9"/>
  <c r="CC243" i="7"/>
  <c r="AP241" i="9"/>
  <c r="BQ241" i="8"/>
  <c r="BN241" i="8"/>
  <c r="BS241" i="8"/>
  <c r="BH240" i="9"/>
  <c r="BC241" i="9"/>
  <c r="U242" i="7"/>
  <c r="CH242" i="7"/>
  <c r="AU240" i="9"/>
  <c r="AD241" i="9" l="1"/>
  <c r="AA241" i="9"/>
  <c r="AF241" i="9"/>
  <c r="BD241" i="9"/>
  <c r="BA241" i="9"/>
  <c r="BF241" i="9"/>
  <c r="Q242" i="9"/>
  <c r="N242" i="9"/>
  <c r="S242" i="9"/>
  <c r="AH243" i="7"/>
  <c r="Q243" i="7"/>
  <c r="N243" i="7"/>
  <c r="S243" i="7"/>
  <c r="BD243" i="7"/>
  <c r="BA243" i="7"/>
  <c r="BF243" i="7"/>
  <c r="CD241" i="9"/>
  <c r="CA241" i="9"/>
  <c r="CF241" i="9"/>
  <c r="AQ243" i="7"/>
  <c r="AN243" i="7"/>
  <c r="AS243" i="7"/>
  <c r="BB241" i="8"/>
  <c r="BG241" i="8"/>
  <c r="AY242" i="8" s="1"/>
  <c r="BE241" i="8"/>
  <c r="BQ241" i="9"/>
  <c r="BN241" i="9"/>
  <c r="BS241" i="9"/>
  <c r="BQ243" i="7"/>
  <c r="BN243" i="7"/>
  <c r="BS243" i="7"/>
  <c r="AQ241" i="8"/>
  <c r="AN241" i="8"/>
  <c r="AS241" i="8"/>
  <c r="BO241" i="8"/>
  <c r="BR241" i="8"/>
  <c r="BT241" i="8"/>
  <c r="BL242" i="8" s="1"/>
  <c r="AC242" i="8"/>
  <c r="P242" i="8"/>
  <c r="U241" i="8"/>
  <c r="CB241" i="8"/>
  <c r="CE241" i="8"/>
  <c r="CG241" i="8"/>
  <c r="BY242" i="8" s="1"/>
  <c r="AC244" i="7"/>
  <c r="AQ241" i="9"/>
  <c r="AN241" i="9"/>
  <c r="AS241" i="9"/>
  <c r="AH241" i="8"/>
  <c r="CD243" i="7"/>
  <c r="CA243" i="7"/>
  <c r="CF243" i="7"/>
  <c r="AD242" i="8" l="1"/>
  <c r="AA242" i="8"/>
  <c r="AF242" i="8"/>
  <c r="BO241" i="9"/>
  <c r="BT241" i="9"/>
  <c r="BL242" i="9" s="1"/>
  <c r="BR241" i="9"/>
  <c r="BB243" i="7"/>
  <c r="BG243" i="7"/>
  <c r="AY244" i="7" s="1"/>
  <c r="BE243" i="7"/>
  <c r="O242" i="9"/>
  <c r="R242" i="9"/>
  <c r="T242" i="9"/>
  <c r="L243" i="9" s="1"/>
  <c r="BC242" i="8"/>
  <c r="O243" i="7"/>
  <c r="T243" i="7"/>
  <c r="L244" i="7" s="1"/>
  <c r="R243" i="7"/>
  <c r="BP242" i="8"/>
  <c r="BB241" i="9"/>
  <c r="BE241" i="9"/>
  <c r="BG241" i="9"/>
  <c r="AY242" i="9" s="1"/>
  <c r="AD244" i="7"/>
  <c r="AA244" i="7"/>
  <c r="AF244" i="7"/>
  <c r="CC242" i="8"/>
  <c r="BU241" i="8"/>
  <c r="AO241" i="8"/>
  <c r="AR241" i="8"/>
  <c r="AT241" i="8"/>
  <c r="AL242" i="8" s="1"/>
  <c r="AO243" i="7"/>
  <c r="AR243" i="7"/>
  <c r="AT243" i="7"/>
  <c r="AL244" i="7" s="1"/>
  <c r="CH241" i="8"/>
  <c r="CB243" i="7"/>
  <c r="CE243" i="7"/>
  <c r="CG243" i="7"/>
  <c r="BY244" i="7" s="1"/>
  <c r="AB241" i="9"/>
  <c r="AE241" i="9"/>
  <c r="AG241" i="9"/>
  <c r="Y242" i="9" s="1"/>
  <c r="BH241" i="8"/>
  <c r="BO243" i="7"/>
  <c r="BT243" i="7"/>
  <c r="BL244" i="7" s="1"/>
  <c r="BR243" i="7"/>
  <c r="CB241" i="9"/>
  <c r="CG241" i="9"/>
  <c r="BY242" i="9" s="1"/>
  <c r="CE241" i="9"/>
  <c r="Q242" i="8"/>
  <c r="N242" i="8"/>
  <c r="S242" i="8"/>
  <c r="AO241" i="9"/>
  <c r="AR241" i="9"/>
  <c r="AT241" i="9"/>
  <c r="AL242" i="9" s="1"/>
  <c r="U242" i="9" l="1"/>
  <c r="O242" i="8"/>
  <c r="T242" i="8"/>
  <c r="L243" i="8" s="1"/>
  <c r="R242" i="8"/>
  <c r="BH241" i="9"/>
  <c r="AC242" i="9"/>
  <c r="BC242" i="9"/>
  <c r="AP244" i="7"/>
  <c r="AB244" i="7"/>
  <c r="AE244" i="7"/>
  <c r="AG244" i="7"/>
  <c r="Y245" i="7" s="1"/>
  <c r="BH243" i="7"/>
  <c r="BC244" i="7"/>
  <c r="AU243" i="7"/>
  <c r="CH241" i="9"/>
  <c r="AH241" i="9"/>
  <c r="BQ242" i="8"/>
  <c r="BN242" i="8"/>
  <c r="BS242" i="8"/>
  <c r="CC242" i="9"/>
  <c r="AP242" i="8"/>
  <c r="U243" i="7"/>
  <c r="BU241" i="9"/>
  <c r="P244" i="7"/>
  <c r="BP242" i="9"/>
  <c r="BP244" i="7"/>
  <c r="AP242" i="9"/>
  <c r="CC244" i="7"/>
  <c r="BD242" i="8"/>
  <c r="BA242" i="8"/>
  <c r="BF242" i="8"/>
  <c r="CH243" i="7"/>
  <c r="AB242" i="8"/>
  <c r="AG242" i="8"/>
  <c r="Y243" i="8" s="1"/>
  <c r="AE242" i="8"/>
  <c r="AU241" i="8"/>
  <c r="BU243" i="7"/>
  <c r="AU241" i="9"/>
  <c r="CD242" i="8"/>
  <c r="CA242" i="8"/>
  <c r="CF242" i="8"/>
  <c r="P243" i="9"/>
  <c r="BQ242" i="9" l="1"/>
  <c r="BN242" i="9"/>
  <c r="BS242" i="9"/>
  <c r="BD242" i="9"/>
  <c r="BA242" i="9"/>
  <c r="BF242" i="9"/>
  <c r="AQ242" i="8"/>
  <c r="AN242" i="8"/>
  <c r="AS242" i="8"/>
  <c r="BB242" i="8"/>
  <c r="BG242" i="8"/>
  <c r="AY243" i="8" s="1"/>
  <c r="BE242" i="8"/>
  <c r="Q244" i="7"/>
  <c r="N244" i="7"/>
  <c r="S244" i="7"/>
  <c r="BD244" i="7"/>
  <c r="BA244" i="7"/>
  <c r="BF244" i="7"/>
  <c r="AD242" i="9"/>
  <c r="AA242" i="9"/>
  <c r="AF242" i="9"/>
  <c r="CD244" i="7"/>
  <c r="CA244" i="7"/>
  <c r="CF244" i="7"/>
  <c r="BO242" i="8"/>
  <c r="BR242" i="8"/>
  <c r="BT242" i="8"/>
  <c r="BL243" i="8" s="1"/>
  <c r="AC245" i="7"/>
  <c r="U242" i="8"/>
  <c r="AH242" i="8"/>
  <c r="AH244" i="7"/>
  <c r="P243" i="8"/>
  <c r="Q243" i="9"/>
  <c r="N243" i="9"/>
  <c r="S243" i="9"/>
  <c r="BQ244" i="7"/>
  <c r="BN244" i="7"/>
  <c r="BS244" i="7"/>
  <c r="AC243" i="8"/>
  <c r="CD242" i="9"/>
  <c r="CA242" i="9"/>
  <c r="CF242" i="9"/>
  <c r="AQ242" i="9"/>
  <c r="AN242" i="9"/>
  <c r="AS242" i="9"/>
  <c r="CB242" i="8"/>
  <c r="CG242" i="8"/>
  <c r="BY243" i="8" s="1"/>
  <c r="CE242" i="8"/>
  <c r="AQ244" i="7"/>
  <c r="AN244" i="7"/>
  <c r="AS244" i="7"/>
  <c r="BH242" i="8" l="1"/>
  <c r="CB244" i="7"/>
  <c r="CE244" i="7"/>
  <c r="CG244" i="7"/>
  <c r="BY245" i="7" s="1"/>
  <c r="BC243" i="8"/>
  <c r="AO242" i="9"/>
  <c r="AT242" i="9"/>
  <c r="AL243" i="9" s="1"/>
  <c r="AR242" i="9"/>
  <c r="AO242" i="8"/>
  <c r="AR242" i="8"/>
  <c r="AT242" i="8"/>
  <c r="AL243" i="8" s="1"/>
  <c r="AD243" i="8"/>
  <c r="AA243" i="8"/>
  <c r="AF243" i="8"/>
  <c r="O243" i="9"/>
  <c r="T243" i="9"/>
  <c r="L244" i="9" s="1"/>
  <c r="R243" i="9"/>
  <c r="Q243" i="8"/>
  <c r="N243" i="8"/>
  <c r="S243" i="8"/>
  <c r="AD245" i="7"/>
  <c r="AA245" i="7"/>
  <c r="AF245" i="7"/>
  <c r="CH242" i="8"/>
  <c r="CB242" i="9"/>
  <c r="CE242" i="9"/>
  <c r="CG242" i="9"/>
  <c r="BY243" i="9" s="1"/>
  <c r="AB242" i="9"/>
  <c r="AE242" i="9"/>
  <c r="AG242" i="9"/>
  <c r="Y243" i="9" s="1"/>
  <c r="AO244" i="7"/>
  <c r="AT244" i="7"/>
  <c r="AL245" i="7" s="1"/>
  <c r="AR244" i="7"/>
  <c r="BB244" i="7"/>
  <c r="BE244" i="7"/>
  <c r="BG244" i="7"/>
  <c r="AY245" i="7" s="1"/>
  <c r="BB242" i="9"/>
  <c r="BE242" i="9"/>
  <c r="BG242" i="9"/>
  <c r="AY243" i="9" s="1"/>
  <c r="BP243" i="8"/>
  <c r="CC243" i="8"/>
  <c r="BU242" i="8"/>
  <c r="BO244" i="7"/>
  <c r="BT244" i="7"/>
  <c r="BL245" i="7" s="1"/>
  <c r="BR244" i="7"/>
  <c r="O244" i="7"/>
  <c r="T244" i="7"/>
  <c r="L245" i="7" s="1"/>
  <c r="R244" i="7"/>
  <c r="BO242" i="9"/>
  <c r="BR242" i="9"/>
  <c r="BT242" i="9"/>
  <c r="BL243" i="9" s="1"/>
  <c r="BU244" i="7" l="1"/>
  <c r="AC243" i="9"/>
  <c r="AP243" i="8"/>
  <c r="BD243" i="8"/>
  <c r="BA243" i="8"/>
  <c r="BF243" i="8"/>
  <c r="AH242" i="9"/>
  <c r="AU242" i="8"/>
  <c r="BH242" i="9"/>
  <c r="O243" i="8"/>
  <c r="R243" i="8"/>
  <c r="T243" i="8"/>
  <c r="L244" i="8" s="1"/>
  <c r="CC245" i="7"/>
  <c r="AB245" i="7"/>
  <c r="AG245" i="7"/>
  <c r="Y246" i="7" s="1"/>
  <c r="AE245" i="7"/>
  <c r="CH244" i="7"/>
  <c r="BP245" i="7"/>
  <c r="BC243" i="9"/>
  <c r="CC243" i="9"/>
  <c r="U243" i="9"/>
  <c r="BC245" i="7"/>
  <c r="CH242" i="9"/>
  <c r="BH244" i="7"/>
  <c r="P244" i="9"/>
  <c r="BP243" i="9"/>
  <c r="AB243" i="8"/>
  <c r="AE243" i="8"/>
  <c r="AG243" i="8"/>
  <c r="Y244" i="8" s="1"/>
  <c r="AU242" i="9"/>
  <c r="BU242" i="9"/>
  <c r="CD243" i="8"/>
  <c r="CA243" i="8"/>
  <c r="CF243" i="8"/>
  <c r="U244" i="7"/>
  <c r="BQ243" i="8"/>
  <c r="BN243" i="8"/>
  <c r="BS243" i="8"/>
  <c r="AU244" i="7"/>
  <c r="P245" i="7"/>
  <c r="AP245" i="7"/>
  <c r="AP243" i="9"/>
  <c r="AQ245" i="7" l="1"/>
  <c r="AN245" i="7"/>
  <c r="AS245" i="7"/>
  <c r="AH245" i="7"/>
  <c r="AC246" i="7"/>
  <c r="BD243" i="9"/>
  <c r="BA243" i="9"/>
  <c r="BF243" i="9"/>
  <c r="CD245" i="7"/>
  <c r="CA245" i="7"/>
  <c r="CF245" i="7"/>
  <c r="BB243" i="8"/>
  <c r="BE243" i="8"/>
  <c r="BG243" i="8"/>
  <c r="AY244" i="8" s="1"/>
  <c r="AC244" i="8"/>
  <c r="P244" i="8"/>
  <c r="Q245" i="7"/>
  <c r="N245" i="7"/>
  <c r="S245" i="7"/>
  <c r="BQ243" i="9"/>
  <c r="BN243" i="9"/>
  <c r="BS243" i="9"/>
  <c r="CD243" i="9"/>
  <c r="CA243" i="9"/>
  <c r="CF243" i="9"/>
  <c r="BO243" i="8"/>
  <c r="BT243" i="8"/>
  <c r="BL244" i="8" s="1"/>
  <c r="BR243" i="8"/>
  <c r="BQ245" i="7"/>
  <c r="BN245" i="7"/>
  <c r="BS245" i="7"/>
  <c r="U243" i="8"/>
  <c r="AQ243" i="8"/>
  <c r="AN243" i="8"/>
  <c r="AS243" i="8"/>
  <c r="Q244" i="9"/>
  <c r="N244" i="9"/>
  <c r="S244" i="9"/>
  <c r="AH243" i="8"/>
  <c r="AQ243" i="9"/>
  <c r="AN243" i="9"/>
  <c r="AS243" i="9"/>
  <c r="AD243" i="9"/>
  <c r="AA243" i="9"/>
  <c r="AF243" i="9"/>
  <c r="BD245" i="7"/>
  <c r="BA245" i="7"/>
  <c r="BF245" i="7"/>
  <c r="CB243" i="8"/>
  <c r="CG243" i="8"/>
  <c r="BY244" i="8" s="1"/>
  <c r="CE243" i="8"/>
  <c r="CB245" i="7" l="1"/>
  <c r="CE245" i="7"/>
  <c r="CG245" i="7"/>
  <c r="BY246" i="7" s="1"/>
  <c r="AO243" i="9"/>
  <c r="AT243" i="9"/>
  <c r="AL244" i="9" s="1"/>
  <c r="AR243" i="9"/>
  <c r="AO243" i="8"/>
  <c r="AR243" i="8"/>
  <c r="AT243" i="8"/>
  <c r="AL244" i="8" s="1"/>
  <c r="BB243" i="9"/>
  <c r="BE243" i="9"/>
  <c r="BG243" i="9"/>
  <c r="AY244" i="9" s="1"/>
  <c r="O244" i="9"/>
  <c r="R244" i="9"/>
  <c r="T244" i="9"/>
  <c r="L245" i="9" s="1"/>
  <c r="CH243" i="8"/>
  <c r="BO243" i="9"/>
  <c r="BT243" i="9"/>
  <c r="BL244" i="9" s="1"/>
  <c r="BR243" i="9"/>
  <c r="AD246" i="7"/>
  <c r="AA246" i="7"/>
  <c r="AF246" i="7"/>
  <c r="CB243" i="9"/>
  <c r="CE243" i="9"/>
  <c r="CG243" i="9"/>
  <c r="BY244" i="9" s="1"/>
  <c r="BC244" i="8"/>
  <c r="AB243" i="9"/>
  <c r="AG243" i="9"/>
  <c r="Y244" i="9" s="1"/>
  <c r="AE243" i="9"/>
  <c r="O245" i="7"/>
  <c r="R245" i="7"/>
  <c r="T245" i="7"/>
  <c r="L246" i="7" s="1"/>
  <c r="BH243" i="8"/>
  <c r="AD244" i="8"/>
  <c r="AA244" i="8"/>
  <c r="AF244" i="8"/>
  <c r="CC244" i="8"/>
  <c r="BO245" i="7"/>
  <c r="BR245" i="7"/>
  <c r="BT245" i="7"/>
  <c r="BL246" i="7" s="1"/>
  <c r="BB245" i="7"/>
  <c r="BG245" i="7"/>
  <c r="AY246" i="7" s="1"/>
  <c r="BE245" i="7"/>
  <c r="BU243" i="8"/>
  <c r="AO245" i="7"/>
  <c r="AR245" i="7"/>
  <c r="AT245" i="7"/>
  <c r="AL246" i="7" s="1"/>
  <c r="BP244" i="8"/>
  <c r="Q244" i="8"/>
  <c r="N244" i="8"/>
  <c r="S244" i="8"/>
  <c r="CC244" i="9" l="1"/>
  <c r="P246" i="7"/>
  <c r="BP244" i="9"/>
  <c r="U245" i="7"/>
  <c r="CH243" i="9"/>
  <c r="AP244" i="8"/>
  <c r="AU243" i="8"/>
  <c r="AU243" i="9"/>
  <c r="AP244" i="9"/>
  <c r="AU245" i="7"/>
  <c r="CD244" i="8"/>
  <c r="CA244" i="8"/>
  <c r="CF244" i="8"/>
  <c r="AB244" i="8"/>
  <c r="AE244" i="8"/>
  <c r="AG244" i="8"/>
  <c r="Y245" i="8" s="1"/>
  <c r="AB246" i="7"/>
  <c r="AE246" i="7"/>
  <c r="AG246" i="7"/>
  <c r="Y247" i="7" s="1"/>
  <c r="P245" i="9"/>
  <c r="AH243" i="9"/>
  <c r="AC244" i="9"/>
  <c r="U244" i="9"/>
  <c r="BC246" i="7"/>
  <c r="O244" i="8"/>
  <c r="R244" i="8"/>
  <c r="T244" i="8"/>
  <c r="L245" i="8" s="1"/>
  <c r="CC246" i="7"/>
  <c r="BH245" i="7"/>
  <c r="BP246" i="7"/>
  <c r="BD244" i="8"/>
  <c r="BA244" i="8"/>
  <c r="BF244" i="8"/>
  <c r="BC244" i="9"/>
  <c r="CH245" i="7"/>
  <c r="AP246" i="7"/>
  <c r="BQ244" i="8"/>
  <c r="BN244" i="8"/>
  <c r="BS244" i="8"/>
  <c r="BU245" i="7"/>
  <c r="BU243" i="9"/>
  <c r="BH243" i="9"/>
  <c r="BB244" i="8" l="1"/>
  <c r="BG244" i="8"/>
  <c r="AY245" i="8" s="1"/>
  <c r="BE244" i="8"/>
  <c r="Q245" i="9"/>
  <c r="N245" i="9"/>
  <c r="S245" i="9"/>
  <c r="CB244" i="8"/>
  <c r="CE244" i="8"/>
  <c r="CG244" i="8"/>
  <c r="BY245" i="8" s="1"/>
  <c r="AQ244" i="8"/>
  <c r="AN244" i="8"/>
  <c r="AS244" i="8"/>
  <c r="AC247" i="7"/>
  <c r="AH246" i="7"/>
  <c r="AQ246" i="7"/>
  <c r="AN246" i="7"/>
  <c r="AS246" i="7"/>
  <c r="BD246" i="7"/>
  <c r="BA246" i="7"/>
  <c r="BF246" i="7"/>
  <c r="AC245" i="8"/>
  <c r="AQ244" i="9"/>
  <c r="AN244" i="9"/>
  <c r="AS244" i="9"/>
  <c r="AH244" i="8"/>
  <c r="BQ244" i="9"/>
  <c r="BN244" i="9"/>
  <c r="BS244" i="9"/>
  <c r="U244" i="8"/>
  <c r="BO244" i="8"/>
  <c r="BR244" i="8"/>
  <c r="BT244" i="8"/>
  <c r="BL245" i="8" s="1"/>
  <c r="CD246" i="7"/>
  <c r="CA246" i="7"/>
  <c r="CF246" i="7"/>
  <c r="Q246" i="7"/>
  <c r="N246" i="7"/>
  <c r="S246" i="7"/>
  <c r="AD244" i="9"/>
  <c r="AA244" i="9"/>
  <c r="AF244" i="9"/>
  <c r="BQ246" i="7"/>
  <c r="BN246" i="7"/>
  <c r="BS246" i="7"/>
  <c r="BD244" i="9"/>
  <c r="BA244" i="9"/>
  <c r="BF244" i="9"/>
  <c r="CD244" i="9"/>
  <c r="CA244" i="9"/>
  <c r="CF244" i="9"/>
  <c r="P245" i="8"/>
  <c r="CB246" i="7" l="1"/>
  <c r="CE246" i="7"/>
  <c r="CG246" i="7"/>
  <c r="BY247" i="7" s="1"/>
  <c r="AD245" i="8"/>
  <c r="AA245" i="8"/>
  <c r="AF245" i="8"/>
  <c r="AB244" i="9"/>
  <c r="AE244" i="9"/>
  <c r="AG244" i="9"/>
  <c r="Y245" i="9" s="1"/>
  <c r="AO244" i="8"/>
  <c r="AR244" i="8"/>
  <c r="AT244" i="8"/>
  <c r="AL245" i="8" s="1"/>
  <c r="BB246" i="7"/>
  <c r="BE246" i="7"/>
  <c r="BG246" i="7"/>
  <c r="AY247" i="7" s="1"/>
  <c r="CC245" i="8"/>
  <c r="BO244" i="9"/>
  <c r="BR244" i="9"/>
  <c r="BT244" i="9"/>
  <c r="BL245" i="9" s="1"/>
  <c r="CH244" i="8"/>
  <c r="O246" i="7"/>
  <c r="T246" i="7"/>
  <c r="L247" i="7" s="1"/>
  <c r="R246" i="7"/>
  <c r="AO246" i="7"/>
  <c r="AT246" i="7"/>
  <c r="AL247" i="7" s="1"/>
  <c r="AR246" i="7"/>
  <c r="B28" i="9"/>
  <c r="CB244" i="9"/>
  <c r="CG244" i="9"/>
  <c r="BY245" i="9" s="1"/>
  <c r="CE244" i="9"/>
  <c r="BB244" i="9"/>
  <c r="BE244" i="9"/>
  <c r="BG244" i="9"/>
  <c r="AY245" i="9" s="1"/>
  <c r="Q245" i="8"/>
  <c r="N245" i="8"/>
  <c r="S245" i="8"/>
  <c r="BO246" i="7"/>
  <c r="BT246" i="7"/>
  <c r="BL247" i="7" s="1"/>
  <c r="BR246" i="7"/>
  <c r="O245" i="9"/>
  <c r="R245" i="9"/>
  <c r="T245" i="9"/>
  <c r="L246" i="9" s="1"/>
  <c r="AO244" i="9"/>
  <c r="AR244" i="9"/>
  <c r="AT244" i="9"/>
  <c r="AL245" i="9" s="1"/>
  <c r="BH244" i="8"/>
  <c r="AD247" i="7"/>
  <c r="AA247" i="7"/>
  <c r="AF247" i="7"/>
  <c r="BC245" i="8"/>
  <c r="BP245" i="8"/>
  <c r="BU244" i="8"/>
  <c r="AU246" i="7" l="1"/>
  <c r="CD245" i="8"/>
  <c r="CA245" i="8"/>
  <c r="CF245" i="8"/>
  <c r="AC245" i="9"/>
  <c r="AU244" i="9"/>
  <c r="AP247" i="7"/>
  <c r="AH244" i="9"/>
  <c r="BC245" i="9"/>
  <c r="U246" i="7"/>
  <c r="P247" i="7"/>
  <c r="C28" i="8"/>
  <c r="B28" i="8"/>
  <c r="P246" i="9"/>
  <c r="BC247" i="7"/>
  <c r="AB245" i="8"/>
  <c r="AG245" i="8"/>
  <c r="Y246" i="8" s="1"/>
  <c r="AE245" i="8"/>
  <c r="CH244" i="9"/>
  <c r="BH246" i="7"/>
  <c r="BD245" i="8"/>
  <c r="BA245" i="8"/>
  <c r="BF245" i="8"/>
  <c r="U245" i="9"/>
  <c r="AB247" i="7"/>
  <c r="AG247" i="7"/>
  <c r="Y248" i="7" s="1"/>
  <c r="AE247" i="7"/>
  <c r="CC245" i="9"/>
  <c r="O245" i="8"/>
  <c r="T245" i="8"/>
  <c r="L246" i="8" s="1"/>
  <c r="R245" i="8"/>
  <c r="BH244" i="9"/>
  <c r="AP245" i="8"/>
  <c r="BP245" i="9"/>
  <c r="AU244" i="8"/>
  <c r="CC247" i="7"/>
  <c r="BU246" i="7"/>
  <c r="BP247" i="7"/>
  <c r="BU244" i="9"/>
  <c r="CH246" i="7"/>
  <c r="C30" i="7"/>
  <c r="BQ245" i="8"/>
  <c r="BN245" i="8"/>
  <c r="BS245" i="8"/>
  <c r="AP245" i="9"/>
  <c r="CD245" i="9" l="1"/>
  <c r="CA245" i="9"/>
  <c r="CF245" i="9"/>
  <c r="AQ247" i="7"/>
  <c r="AN247" i="7"/>
  <c r="AS247" i="7"/>
  <c r="AC248" i="7"/>
  <c r="AC246" i="8"/>
  <c r="Q247" i="7"/>
  <c r="N247" i="7"/>
  <c r="S247" i="7"/>
  <c r="AQ245" i="8"/>
  <c r="AN245" i="8"/>
  <c r="AS245" i="8"/>
  <c r="AQ245" i="9"/>
  <c r="AN245" i="9"/>
  <c r="AS245" i="9"/>
  <c r="BD247" i="7"/>
  <c r="BA247" i="7"/>
  <c r="BF247" i="7"/>
  <c r="AD245" i="9"/>
  <c r="AA245" i="9"/>
  <c r="AF245" i="9"/>
  <c r="BD245" i="9"/>
  <c r="BA245" i="9"/>
  <c r="BF245" i="9"/>
  <c r="G28" i="8"/>
  <c r="BB245" i="8"/>
  <c r="BE245" i="8"/>
  <c r="BG245" i="8"/>
  <c r="AY246" i="8" s="1"/>
  <c r="CB245" i="8"/>
  <c r="CE245" i="8"/>
  <c r="CG245" i="8"/>
  <c r="BY246" i="8" s="1"/>
  <c r="AH245" i="8"/>
  <c r="BQ245" i="9"/>
  <c r="BN245" i="9"/>
  <c r="BS245" i="9"/>
  <c r="BQ247" i="7"/>
  <c r="BN247" i="7"/>
  <c r="BS247" i="7"/>
  <c r="U245" i="8"/>
  <c r="AH247" i="7"/>
  <c r="F28" i="8"/>
  <c r="E28" i="8"/>
  <c r="Q246" i="9"/>
  <c r="N246" i="9"/>
  <c r="S246" i="9"/>
  <c r="P246" i="8"/>
  <c r="BO245" i="8"/>
  <c r="BT245" i="8"/>
  <c r="BL246" i="8" s="1"/>
  <c r="BR245" i="8"/>
  <c r="CD247" i="7"/>
  <c r="CA247" i="7"/>
  <c r="CF247" i="7"/>
  <c r="CH245" i="8" l="1"/>
  <c r="G30" i="7"/>
  <c r="E30" i="7"/>
  <c r="AD246" i="8"/>
  <c r="AA246" i="8"/>
  <c r="AF246" i="8"/>
  <c r="AB245" i="9"/>
  <c r="AG245" i="9"/>
  <c r="Y246" i="9" s="1"/>
  <c r="AE245" i="9"/>
  <c r="BC246" i="8"/>
  <c r="BB247" i="7"/>
  <c r="BE247" i="7"/>
  <c r="BG247" i="7"/>
  <c r="AY248" i="7" s="1"/>
  <c r="F30" i="7"/>
  <c r="BH245" i="8"/>
  <c r="BU245" i="8"/>
  <c r="BO247" i="7"/>
  <c r="BR247" i="7"/>
  <c r="BT247" i="7"/>
  <c r="BL248" i="7" s="1"/>
  <c r="D28" i="9"/>
  <c r="AD248" i="7"/>
  <c r="AA248" i="7"/>
  <c r="AF248" i="7"/>
  <c r="O246" i="9"/>
  <c r="T246" i="9"/>
  <c r="L247" i="9" s="1"/>
  <c r="R246" i="9"/>
  <c r="AO245" i="9"/>
  <c r="AT245" i="9"/>
  <c r="AL246" i="9" s="1"/>
  <c r="AR245" i="9"/>
  <c r="D30" i="7"/>
  <c r="CC246" i="8"/>
  <c r="CB247" i="7"/>
  <c r="CE247" i="7"/>
  <c r="CG247" i="7"/>
  <c r="BY248" i="7" s="1"/>
  <c r="BP246" i="8"/>
  <c r="F28" i="9"/>
  <c r="AO247" i="7"/>
  <c r="AT247" i="7"/>
  <c r="AL248" i="7" s="1"/>
  <c r="AR247" i="7"/>
  <c r="Q246" i="8"/>
  <c r="N246" i="8"/>
  <c r="S246" i="8"/>
  <c r="BO245" i="9"/>
  <c r="BT245" i="9"/>
  <c r="BL246" i="9" s="1"/>
  <c r="BR245" i="9"/>
  <c r="E28" i="9"/>
  <c r="D28" i="8"/>
  <c r="BB245" i="9"/>
  <c r="BE245" i="9"/>
  <c r="BG245" i="9"/>
  <c r="AY246" i="9" s="1"/>
  <c r="AO245" i="8"/>
  <c r="AT245" i="8"/>
  <c r="AL246" i="8" s="1"/>
  <c r="AR245" i="8"/>
  <c r="G28" i="9"/>
  <c r="O247" i="7"/>
  <c r="R247" i="7"/>
  <c r="T247" i="7"/>
  <c r="L248" i="7" s="1"/>
  <c r="CB245" i="9"/>
  <c r="CG245" i="9"/>
  <c r="BY246" i="9" s="1"/>
  <c r="CE245" i="9"/>
  <c r="C28" i="9"/>
  <c r="B30" i="7"/>
  <c r="AC246" i="9" l="1"/>
  <c r="O246" i="8"/>
  <c r="T246" i="8"/>
  <c r="L247" i="8" s="1"/>
  <c r="R246" i="8"/>
  <c r="CD246" i="8"/>
  <c r="CA246" i="8"/>
  <c r="CF246" i="8"/>
  <c r="AB248" i="7"/>
  <c r="AE248" i="7"/>
  <c r="AG248" i="7"/>
  <c r="Y249" i="7" s="1"/>
  <c r="AB246" i="8"/>
  <c r="AE246" i="8"/>
  <c r="AG246" i="8"/>
  <c r="Y247" i="8" s="1"/>
  <c r="CC248" i="7"/>
  <c r="U246" i="9"/>
  <c r="CH245" i="9"/>
  <c r="CH247" i="7"/>
  <c r="CC246" i="9"/>
  <c r="BH245" i="9"/>
  <c r="P248" i="7"/>
  <c r="AU247" i="7"/>
  <c r="P247" i="9"/>
  <c r="AP248" i="7"/>
  <c r="AP246" i="9"/>
  <c r="BP248" i="7"/>
  <c r="BH247" i="7"/>
  <c r="U247" i="7"/>
  <c r="AU245" i="9"/>
  <c r="BU247" i="7"/>
  <c r="BP246" i="9"/>
  <c r="BC246" i="9"/>
  <c r="BC248" i="7"/>
  <c r="AU245" i="8"/>
  <c r="BQ246" i="8"/>
  <c r="BN246" i="8"/>
  <c r="BS246" i="8"/>
  <c r="BD246" i="8"/>
  <c r="BA246" i="8"/>
  <c r="BF246" i="8"/>
  <c r="AH245" i="9"/>
  <c r="AP246" i="8"/>
  <c r="BU245" i="9"/>
  <c r="BQ246" i="9" l="1"/>
  <c r="BN246" i="9"/>
  <c r="BS246" i="9"/>
  <c r="Q247" i="9"/>
  <c r="N247" i="9"/>
  <c r="S247" i="9"/>
  <c r="AH248" i="7"/>
  <c r="AQ246" i="8"/>
  <c r="AN246" i="8"/>
  <c r="AS246" i="8"/>
  <c r="BD248" i="7"/>
  <c r="BA248" i="7"/>
  <c r="BF248" i="7"/>
  <c r="BD246" i="9"/>
  <c r="BA246" i="9"/>
  <c r="BF246" i="9"/>
  <c r="BQ248" i="7"/>
  <c r="BN248" i="7"/>
  <c r="BS248" i="7"/>
  <c r="CB246" i="8"/>
  <c r="CE246" i="8"/>
  <c r="CG246" i="8"/>
  <c r="BY247" i="8" s="1"/>
  <c r="BB246" i="8"/>
  <c r="BG246" i="8"/>
  <c r="AY247" i="8" s="1"/>
  <c r="BE246" i="8"/>
  <c r="AQ246" i="9"/>
  <c r="AN246" i="9"/>
  <c r="AS246" i="9"/>
  <c r="Q248" i="7"/>
  <c r="N248" i="7"/>
  <c r="S248" i="7"/>
  <c r="CD248" i="7"/>
  <c r="CA248" i="7"/>
  <c r="CF248" i="7"/>
  <c r="U246" i="8"/>
  <c r="AC247" i="8"/>
  <c r="P247" i="8"/>
  <c r="AQ248" i="7"/>
  <c r="AN248" i="7"/>
  <c r="AS248" i="7"/>
  <c r="AH246" i="8"/>
  <c r="BO246" i="8"/>
  <c r="BT246" i="8"/>
  <c r="BL247" i="8" s="1"/>
  <c r="BR246" i="8"/>
  <c r="CD246" i="9"/>
  <c r="CA246" i="9"/>
  <c r="CF246" i="9"/>
  <c r="AC249" i="7"/>
  <c r="AD246" i="9"/>
  <c r="AA246" i="9"/>
  <c r="AF246" i="9"/>
  <c r="AO246" i="8" l="1"/>
  <c r="AT246" i="8"/>
  <c r="AL247" i="8" s="1"/>
  <c r="AR246" i="8"/>
  <c r="CB246" i="9"/>
  <c r="CG246" i="9"/>
  <c r="BY247" i="9" s="1"/>
  <c r="CE246" i="9"/>
  <c r="BU246" i="8"/>
  <c r="AO246" i="9"/>
  <c r="AT246" i="9"/>
  <c r="AL247" i="9" s="1"/>
  <c r="AR246" i="9"/>
  <c r="AO248" i="7"/>
  <c r="AT248" i="7"/>
  <c r="AL249" i="7" s="1"/>
  <c r="AR248" i="7"/>
  <c r="BO248" i="7"/>
  <c r="BR248" i="7"/>
  <c r="BT248" i="7"/>
  <c r="BL249" i="7" s="1"/>
  <c r="O248" i="7"/>
  <c r="T248" i="7"/>
  <c r="L249" i="7" s="1"/>
  <c r="R248" i="7"/>
  <c r="Q247" i="8"/>
  <c r="N247" i="8"/>
  <c r="S247" i="8"/>
  <c r="O247" i="9"/>
  <c r="R247" i="9"/>
  <c r="T247" i="9"/>
  <c r="L248" i="9" s="1"/>
  <c r="AB246" i="9"/>
  <c r="AG246" i="9"/>
  <c r="Y247" i="9" s="1"/>
  <c r="AE246" i="9"/>
  <c r="BB246" i="9"/>
  <c r="BE246" i="9"/>
  <c r="BG246" i="9"/>
  <c r="AY247" i="9" s="1"/>
  <c r="BH246" i="8"/>
  <c r="CC247" i="8"/>
  <c r="AD247" i="8"/>
  <c r="AA247" i="8"/>
  <c r="AF247" i="8"/>
  <c r="AD249" i="7"/>
  <c r="AA249" i="7"/>
  <c r="AF249" i="7"/>
  <c r="CH246" i="8"/>
  <c r="BO246" i="9"/>
  <c r="BR246" i="9"/>
  <c r="BT246" i="9"/>
  <c r="BL247" i="9" s="1"/>
  <c r="BP247" i="8"/>
  <c r="BC247" i="8"/>
  <c r="CB248" i="7"/>
  <c r="CG248" i="7"/>
  <c r="BY249" i="7" s="1"/>
  <c r="CE248" i="7"/>
  <c r="BB248" i="7"/>
  <c r="BG248" i="7"/>
  <c r="AY249" i="7" s="1"/>
  <c r="BE248" i="7"/>
  <c r="BH248" i="7" l="1"/>
  <c r="CD247" i="8"/>
  <c r="CA247" i="8"/>
  <c r="CF247" i="8"/>
  <c r="P248" i="9"/>
  <c r="BP249" i="7"/>
  <c r="U247" i="9"/>
  <c r="BU248" i="7"/>
  <c r="CH246" i="9"/>
  <c r="BD247" i="8"/>
  <c r="BA247" i="8"/>
  <c r="BF247" i="8"/>
  <c r="AU248" i="7"/>
  <c r="CC247" i="9"/>
  <c r="BQ247" i="8"/>
  <c r="BN247" i="8"/>
  <c r="BS247" i="8"/>
  <c r="BC247" i="9"/>
  <c r="AP249" i="7"/>
  <c r="AU246" i="8"/>
  <c r="AP247" i="8"/>
  <c r="AB249" i="7"/>
  <c r="AG249" i="7"/>
  <c r="Y250" i="7" s="1"/>
  <c r="AE249" i="7"/>
  <c r="BH246" i="9"/>
  <c r="U248" i="7"/>
  <c r="BC249" i="7"/>
  <c r="P249" i="7"/>
  <c r="AU246" i="9"/>
  <c r="AC247" i="9"/>
  <c r="AP247" i="9"/>
  <c r="O247" i="8"/>
  <c r="R247" i="8"/>
  <c r="T247" i="8"/>
  <c r="L248" i="8" s="1"/>
  <c r="BP247" i="9"/>
  <c r="AB247" i="8"/>
  <c r="AE247" i="8"/>
  <c r="AG247" i="8"/>
  <c r="Y248" i="8" s="1"/>
  <c r="AH246" i="9"/>
  <c r="CH248" i="7"/>
  <c r="BU246" i="9"/>
  <c r="CC249" i="7"/>
  <c r="AQ247" i="9" l="1"/>
  <c r="AN247" i="9"/>
  <c r="AS247" i="9"/>
  <c r="AH247" i="8"/>
  <c r="AC248" i="8"/>
  <c r="AD247" i="9"/>
  <c r="AA247" i="9"/>
  <c r="AF247" i="9"/>
  <c r="AQ249" i="7"/>
  <c r="AN249" i="7"/>
  <c r="AS249" i="7"/>
  <c r="BQ249" i="7"/>
  <c r="BN249" i="7"/>
  <c r="BS249" i="7"/>
  <c r="Q248" i="9"/>
  <c r="N248" i="9"/>
  <c r="S248" i="9"/>
  <c r="Q249" i="7"/>
  <c r="N249" i="7"/>
  <c r="S249" i="7"/>
  <c r="AC250" i="7"/>
  <c r="CB247" i="8"/>
  <c r="CG247" i="8"/>
  <c r="BY248" i="8" s="1"/>
  <c r="CE247" i="8"/>
  <c r="AH249" i="7"/>
  <c r="BO247" i="8"/>
  <c r="BT247" i="8"/>
  <c r="BL248" i="8" s="1"/>
  <c r="BR247" i="8"/>
  <c r="BD247" i="9"/>
  <c r="BA247" i="9"/>
  <c r="BF247" i="9"/>
  <c r="BB247" i="8"/>
  <c r="BE247" i="8"/>
  <c r="BG247" i="8"/>
  <c r="AY248" i="8" s="1"/>
  <c r="CD249" i="7"/>
  <c r="CA249" i="7"/>
  <c r="CF249" i="7"/>
  <c r="U247" i="8"/>
  <c r="AQ247" i="8"/>
  <c r="AN247" i="8"/>
  <c r="AS247" i="8"/>
  <c r="BQ247" i="9"/>
  <c r="BN247" i="9"/>
  <c r="BS247" i="9"/>
  <c r="P248" i="8"/>
  <c r="BD249" i="7"/>
  <c r="BA249" i="7"/>
  <c r="BF249" i="7"/>
  <c r="CD247" i="9"/>
  <c r="CA247" i="9"/>
  <c r="CF247" i="9"/>
  <c r="Q248" i="8" l="1"/>
  <c r="N248" i="8"/>
  <c r="S248" i="8"/>
  <c r="BC248" i="8"/>
  <c r="CH247" i="8"/>
  <c r="AB247" i="9"/>
  <c r="AE247" i="9"/>
  <c r="AG247" i="9"/>
  <c r="Y248" i="9" s="1"/>
  <c r="BH247" i="8"/>
  <c r="CC248" i="8"/>
  <c r="BO247" i="9"/>
  <c r="BR247" i="9"/>
  <c r="BT247" i="9"/>
  <c r="BL248" i="9" s="1"/>
  <c r="BO249" i="7"/>
  <c r="BT249" i="7"/>
  <c r="BL250" i="7" s="1"/>
  <c r="BR249" i="7"/>
  <c r="AD248" i="8"/>
  <c r="AA248" i="8"/>
  <c r="AF248" i="8"/>
  <c r="BB247" i="9"/>
  <c r="BE247" i="9"/>
  <c r="BG247" i="9"/>
  <c r="AY248" i="9" s="1"/>
  <c r="AD250" i="7"/>
  <c r="AA250" i="7"/>
  <c r="AF250" i="7"/>
  <c r="BP248" i="8"/>
  <c r="O249" i="7"/>
  <c r="T249" i="7"/>
  <c r="L250" i="7" s="1"/>
  <c r="R249" i="7"/>
  <c r="AO247" i="8"/>
  <c r="AT247" i="8"/>
  <c r="AL248" i="8" s="1"/>
  <c r="AR247" i="8"/>
  <c r="AO249" i="7"/>
  <c r="AT249" i="7"/>
  <c r="AL250" i="7" s="1"/>
  <c r="AR249" i="7"/>
  <c r="CB247" i="9"/>
  <c r="CE247" i="9"/>
  <c r="CG247" i="9"/>
  <c r="BY248" i="9" s="1"/>
  <c r="BU247" i="8"/>
  <c r="BB249" i="7"/>
  <c r="BE249" i="7"/>
  <c r="BG249" i="7"/>
  <c r="AY250" i="7" s="1"/>
  <c r="CB249" i="7"/>
  <c r="CG249" i="7"/>
  <c r="BY250" i="7" s="1"/>
  <c r="CE249" i="7"/>
  <c r="AO247" i="9"/>
  <c r="AR247" i="9"/>
  <c r="AT247" i="9"/>
  <c r="AL248" i="9" s="1"/>
  <c r="O248" i="9"/>
  <c r="T248" i="9"/>
  <c r="L249" i="9" s="1"/>
  <c r="R248" i="9"/>
  <c r="CC248" i="9" l="1"/>
  <c r="CH247" i="9"/>
  <c r="BU249" i="7"/>
  <c r="AC248" i="9"/>
  <c r="CH249" i="7"/>
  <c r="U249" i="7"/>
  <c r="BP250" i="7"/>
  <c r="AH247" i="9"/>
  <c r="CC250" i="7"/>
  <c r="P250" i="7"/>
  <c r="AB250" i="7"/>
  <c r="AE250" i="7"/>
  <c r="AG250" i="7"/>
  <c r="Y251" i="7" s="1"/>
  <c r="BP248" i="9"/>
  <c r="BU247" i="9"/>
  <c r="BD248" i="8"/>
  <c r="BA248" i="8"/>
  <c r="BF248" i="8"/>
  <c r="AU249" i="7"/>
  <c r="BQ248" i="8"/>
  <c r="BN248" i="8"/>
  <c r="BS248" i="8"/>
  <c r="CD248" i="8"/>
  <c r="CA248" i="8"/>
  <c r="CF248" i="8"/>
  <c r="BC250" i="7"/>
  <c r="U248" i="9"/>
  <c r="AU247" i="8"/>
  <c r="BH247" i="9"/>
  <c r="BH249" i="7"/>
  <c r="AP248" i="8"/>
  <c r="O248" i="8"/>
  <c r="R248" i="8"/>
  <c r="T248" i="8"/>
  <c r="L249" i="8" s="1"/>
  <c r="AU247" i="9"/>
  <c r="AP250" i="7"/>
  <c r="BC248" i="9"/>
  <c r="P249" i="9"/>
  <c r="AP248" i="9"/>
  <c r="AB248" i="8"/>
  <c r="AE248" i="8"/>
  <c r="AG248" i="8"/>
  <c r="Y249" i="8" s="1"/>
  <c r="Q249" i="9" l="1"/>
  <c r="N249" i="9"/>
  <c r="S249" i="9"/>
  <c r="AQ248" i="8"/>
  <c r="AN248" i="8"/>
  <c r="AS248" i="8"/>
  <c r="BD250" i="7"/>
  <c r="BA250" i="7"/>
  <c r="BF250" i="7"/>
  <c r="BQ248" i="9"/>
  <c r="BN248" i="9"/>
  <c r="BS248" i="9"/>
  <c r="BQ250" i="7"/>
  <c r="BN250" i="7"/>
  <c r="BS250" i="7"/>
  <c r="AC251" i="7"/>
  <c r="BO248" i="8"/>
  <c r="BR248" i="8"/>
  <c r="BT248" i="8"/>
  <c r="BL249" i="8" s="1"/>
  <c r="AH250" i="7"/>
  <c r="AQ248" i="9"/>
  <c r="AN248" i="9"/>
  <c r="AS248" i="9"/>
  <c r="BD248" i="9"/>
  <c r="BA248" i="9"/>
  <c r="BF248" i="9"/>
  <c r="AQ250" i="7"/>
  <c r="AN250" i="7"/>
  <c r="AS250" i="7"/>
  <c r="CB248" i="8"/>
  <c r="CG248" i="8"/>
  <c r="BY249" i="8" s="1"/>
  <c r="CE248" i="8"/>
  <c r="AC249" i="8"/>
  <c r="CD250" i="7"/>
  <c r="CA250" i="7"/>
  <c r="CF250" i="7"/>
  <c r="AD248" i="9"/>
  <c r="AA248" i="9"/>
  <c r="AF248" i="9"/>
  <c r="CD248" i="9"/>
  <c r="CA248" i="9"/>
  <c r="CF248" i="9"/>
  <c r="Q250" i="7"/>
  <c r="N250" i="7"/>
  <c r="S250" i="7"/>
  <c r="AH248" i="8"/>
  <c r="P249" i="8"/>
  <c r="U248" i="8"/>
  <c r="BB248" i="8"/>
  <c r="BE248" i="8"/>
  <c r="BG248" i="8"/>
  <c r="AY249" i="8" s="1"/>
  <c r="CB250" i="7" l="1"/>
  <c r="CG250" i="7"/>
  <c r="BY251" i="7" s="1"/>
  <c r="CE250" i="7"/>
  <c r="AO250" i="7"/>
  <c r="AT250" i="7"/>
  <c r="AL251" i="7" s="1"/>
  <c r="AR250" i="7"/>
  <c r="BP249" i="8"/>
  <c r="BO248" i="9"/>
  <c r="BT248" i="9"/>
  <c r="BL249" i="9" s="1"/>
  <c r="BR248" i="9"/>
  <c r="BU248" i="8"/>
  <c r="BB248" i="9"/>
  <c r="BG248" i="9"/>
  <c r="AY249" i="9" s="1"/>
  <c r="BE248" i="9"/>
  <c r="BB250" i="7"/>
  <c r="BE250" i="7"/>
  <c r="BG250" i="7"/>
  <c r="AY251" i="7" s="1"/>
  <c r="BC249" i="8"/>
  <c r="AD251" i="7"/>
  <c r="AA251" i="7"/>
  <c r="AF251" i="7"/>
  <c r="AO248" i="9"/>
  <c r="AT248" i="9"/>
  <c r="AL249" i="9" s="1"/>
  <c r="AR248" i="9"/>
  <c r="AO248" i="8"/>
  <c r="AR248" i="8"/>
  <c r="AT248" i="8"/>
  <c r="AL249" i="8" s="1"/>
  <c r="AD249" i="8"/>
  <c r="AA249" i="8"/>
  <c r="AF249" i="8"/>
  <c r="CH248" i="8"/>
  <c r="O250" i="7"/>
  <c r="T250" i="7"/>
  <c r="L251" i="7" s="1"/>
  <c r="R250" i="7"/>
  <c r="BH248" i="8"/>
  <c r="CC249" i="8"/>
  <c r="BO250" i="7"/>
  <c r="BT250" i="7"/>
  <c r="BL251" i="7" s="1"/>
  <c r="BR250" i="7"/>
  <c r="O249" i="9"/>
  <c r="R249" i="9"/>
  <c r="T249" i="9"/>
  <c r="L250" i="9" s="1"/>
  <c r="CB248" i="9"/>
  <c r="CG248" i="9"/>
  <c r="BY249" i="9" s="1"/>
  <c r="CE248" i="9"/>
  <c r="AB248" i="9"/>
  <c r="AG248" i="9"/>
  <c r="Y249" i="9" s="1"/>
  <c r="AE248" i="9"/>
  <c r="Q249" i="8"/>
  <c r="N249" i="8"/>
  <c r="S249" i="8"/>
  <c r="U250" i="7" l="1"/>
  <c r="AU248" i="8"/>
  <c r="BD249" i="8"/>
  <c r="BA249" i="8"/>
  <c r="BF249" i="8"/>
  <c r="BU248" i="9"/>
  <c r="P251" i="7"/>
  <c r="BP249" i="9"/>
  <c r="BU250" i="7"/>
  <c r="BP251" i="7"/>
  <c r="BC251" i="7"/>
  <c r="AU248" i="9"/>
  <c r="BH250" i="7"/>
  <c r="BQ249" i="8"/>
  <c r="BN249" i="8"/>
  <c r="BS249" i="8"/>
  <c r="CH248" i="9"/>
  <c r="AP249" i="9"/>
  <c r="AC249" i="9"/>
  <c r="CC249" i="9"/>
  <c r="AH248" i="9"/>
  <c r="BH248" i="9"/>
  <c r="AU250" i="7"/>
  <c r="BC249" i="9"/>
  <c r="AP251" i="7"/>
  <c r="AB251" i="7"/>
  <c r="AE251" i="7"/>
  <c r="AG251" i="7"/>
  <c r="Y252" i="7" s="1"/>
  <c r="AB249" i="8"/>
  <c r="AE249" i="8"/>
  <c r="AG249" i="8"/>
  <c r="Y250" i="8" s="1"/>
  <c r="CH250" i="7"/>
  <c r="P250" i="9"/>
  <c r="CC251" i="7"/>
  <c r="CD249" i="8"/>
  <c r="CA249" i="8"/>
  <c r="CF249" i="8"/>
  <c r="O249" i="8"/>
  <c r="T249" i="8"/>
  <c r="L250" i="8" s="1"/>
  <c r="R249" i="8"/>
  <c r="U249" i="9"/>
  <c r="AP249" i="8"/>
  <c r="AC250" i="8" l="1"/>
  <c r="BD249" i="9"/>
  <c r="BA249" i="9"/>
  <c r="BF249" i="9"/>
  <c r="Q251" i="7"/>
  <c r="N251" i="7"/>
  <c r="S251" i="7"/>
  <c r="AD249" i="9"/>
  <c r="AA249" i="9"/>
  <c r="AF249" i="9"/>
  <c r="U249" i="8"/>
  <c r="P250" i="8"/>
  <c r="AH249" i="8"/>
  <c r="CB249" i="8"/>
  <c r="CG249" i="8"/>
  <c r="BY250" i="8" s="1"/>
  <c r="CE249" i="8"/>
  <c r="AQ249" i="9"/>
  <c r="AN249" i="9"/>
  <c r="AS249" i="9"/>
  <c r="CD251" i="7"/>
  <c r="CA251" i="7"/>
  <c r="CF251" i="7"/>
  <c r="AC252" i="7"/>
  <c r="BD251" i="7"/>
  <c r="BA251" i="7"/>
  <c r="BF251" i="7"/>
  <c r="BB249" i="8"/>
  <c r="BE249" i="8"/>
  <c r="BG249" i="8"/>
  <c r="AY250" i="8" s="1"/>
  <c r="AH251" i="7"/>
  <c r="BQ251" i="7"/>
  <c r="BN251" i="7"/>
  <c r="BS251" i="7"/>
  <c r="AQ249" i="8"/>
  <c r="AN249" i="8"/>
  <c r="AS249" i="8"/>
  <c r="Q250" i="9"/>
  <c r="N250" i="9"/>
  <c r="S250" i="9"/>
  <c r="AQ251" i="7"/>
  <c r="AN251" i="7"/>
  <c r="AS251" i="7"/>
  <c r="CD249" i="9"/>
  <c r="CA249" i="9"/>
  <c r="CF249" i="9"/>
  <c r="BO249" i="8"/>
  <c r="BR249" i="8"/>
  <c r="BT249" i="8"/>
  <c r="BL250" i="8" s="1"/>
  <c r="BQ249" i="9"/>
  <c r="BN249" i="9"/>
  <c r="BS249" i="9"/>
  <c r="AB249" i="9" l="1"/>
  <c r="AE249" i="9"/>
  <c r="AG249" i="9"/>
  <c r="Y250" i="9" s="1"/>
  <c r="CB249" i="9"/>
  <c r="CE249" i="9"/>
  <c r="CG249" i="9"/>
  <c r="BY250" i="9" s="1"/>
  <c r="BO251" i="7"/>
  <c r="BR251" i="7"/>
  <c r="BT251" i="7"/>
  <c r="BL252" i="7" s="1"/>
  <c r="AD252" i="7"/>
  <c r="AA252" i="7"/>
  <c r="AF252" i="7"/>
  <c r="AO251" i="7"/>
  <c r="AT251" i="7"/>
  <c r="AL252" i="7" s="1"/>
  <c r="AR251" i="7"/>
  <c r="CH249" i="8"/>
  <c r="CC250" i="8"/>
  <c r="O251" i="7"/>
  <c r="R251" i="7"/>
  <c r="T251" i="7"/>
  <c r="L252" i="7" s="1"/>
  <c r="BH249" i="8"/>
  <c r="BB249" i="9"/>
  <c r="BE249" i="9"/>
  <c r="BG249" i="9"/>
  <c r="AY250" i="9" s="1"/>
  <c r="BC250" i="8"/>
  <c r="BO249" i="9"/>
  <c r="BR249" i="9"/>
  <c r="BT249" i="9"/>
  <c r="BL250" i="9" s="1"/>
  <c r="CB251" i="7"/>
  <c r="CE251" i="7"/>
  <c r="CG251" i="7"/>
  <c r="BY252" i="7" s="1"/>
  <c r="O250" i="9"/>
  <c r="R250" i="9"/>
  <c r="T250" i="9"/>
  <c r="L251" i="9" s="1"/>
  <c r="AO249" i="8"/>
  <c r="AT249" i="8"/>
  <c r="AL250" i="8" s="1"/>
  <c r="AR249" i="8"/>
  <c r="BB251" i="7"/>
  <c r="BG251" i="7"/>
  <c r="AY252" i="7" s="1"/>
  <c r="BE251" i="7"/>
  <c r="AO249" i="9"/>
  <c r="AR249" i="9"/>
  <c r="AT249" i="9"/>
  <c r="AL250" i="9" s="1"/>
  <c r="Q250" i="8"/>
  <c r="N250" i="8"/>
  <c r="S250" i="8"/>
  <c r="BP250" i="8"/>
  <c r="BU249" i="8"/>
  <c r="AD250" i="8"/>
  <c r="AA250" i="8"/>
  <c r="AF250" i="8"/>
  <c r="BP250" i="9" l="1"/>
  <c r="CC250" i="9"/>
  <c r="AU249" i="8"/>
  <c r="BU249" i="9"/>
  <c r="CH249" i="9"/>
  <c r="BQ250" i="8"/>
  <c r="BN250" i="8"/>
  <c r="BS250" i="8"/>
  <c r="AP250" i="8"/>
  <c r="AU251" i="7"/>
  <c r="AC250" i="9"/>
  <c r="BH251" i="7"/>
  <c r="BD250" i="8"/>
  <c r="BA250" i="8"/>
  <c r="BF250" i="8"/>
  <c r="AH249" i="9"/>
  <c r="BU251" i="7"/>
  <c r="O250" i="8"/>
  <c r="T250" i="8"/>
  <c r="L251" i="8" s="1"/>
  <c r="R250" i="8"/>
  <c r="U250" i="9"/>
  <c r="BC250" i="9"/>
  <c r="P252" i="7"/>
  <c r="AB250" i="8"/>
  <c r="AG250" i="8"/>
  <c r="Y251" i="8" s="1"/>
  <c r="AE250" i="8"/>
  <c r="BH249" i="9"/>
  <c r="U251" i="7"/>
  <c r="AB252" i="7"/>
  <c r="AG252" i="7"/>
  <c r="Y253" i="7" s="1"/>
  <c r="AE252" i="7"/>
  <c r="BC252" i="7"/>
  <c r="AP252" i="7"/>
  <c r="P251" i="9"/>
  <c r="AP250" i="9"/>
  <c r="CC252" i="7"/>
  <c r="AU249" i="9"/>
  <c r="CH251" i="7"/>
  <c r="CD250" i="8"/>
  <c r="CA250" i="8"/>
  <c r="CF250" i="8"/>
  <c r="BP252" i="7"/>
  <c r="BO250" i="8" l="1"/>
  <c r="BT250" i="8"/>
  <c r="BL251" i="8" s="1"/>
  <c r="BR250" i="8"/>
  <c r="Q251" i="9"/>
  <c r="N251" i="9"/>
  <c r="S251" i="9"/>
  <c r="U250" i="8"/>
  <c r="BB250" i="8"/>
  <c r="BE250" i="8"/>
  <c r="BG250" i="8"/>
  <c r="AY251" i="8" s="1"/>
  <c r="AH250" i="8"/>
  <c r="P251" i="8"/>
  <c r="AQ252" i="7"/>
  <c r="AN252" i="7"/>
  <c r="AS252" i="7"/>
  <c r="AC251" i="8"/>
  <c r="Q252" i="7"/>
  <c r="N252" i="7"/>
  <c r="S252" i="7"/>
  <c r="AD250" i="9"/>
  <c r="AA250" i="9"/>
  <c r="AF250" i="9"/>
  <c r="BD252" i="7"/>
  <c r="BA252" i="7"/>
  <c r="BF252" i="7"/>
  <c r="CD250" i="9"/>
  <c r="CA250" i="9"/>
  <c r="CF250" i="9"/>
  <c r="BQ252" i="7"/>
  <c r="BN252" i="7"/>
  <c r="BS252" i="7"/>
  <c r="AQ250" i="9"/>
  <c r="AN250" i="9"/>
  <c r="AS250" i="9"/>
  <c r="AH252" i="7"/>
  <c r="AC253" i="7"/>
  <c r="CD252" i="7"/>
  <c r="CA252" i="7"/>
  <c r="CF252" i="7"/>
  <c r="BQ250" i="9"/>
  <c r="BN250" i="9"/>
  <c r="BS250" i="9"/>
  <c r="BD250" i="9"/>
  <c r="BA250" i="9"/>
  <c r="BF250" i="9"/>
  <c r="AQ250" i="8"/>
  <c r="AN250" i="8"/>
  <c r="AS250" i="8"/>
  <c r="CB250" i="8"/>
  <c r="CG250" i="8"/>
  <c r="BY251" i="8" s="1"/>
  <c r="CE250" i="8"/>
  <c r="BC251" i="8" l="1"/>
  <c r="O252" i="7"/>
  <c r="R252" i="7"/>
  <c r="T252" i="7"/>
  <c r="L253" i="7" s="1"/>
  <c r="BH250" i="8"/>
  <c r="AD253" i="7"/>
  <c r="AA253" i="7"/>
  <c r="AF253" i="7"/>
  <c r="BB250" i="9"/>
  <c r="BG250" i="9"/>
  <c r="AY251" i="9" s="1"/>
  <c r="BE250" i="9"/>
  <c r="CB250" i="9"/>
  <c r="CG250" i="9"/>
  <c r="BY251" i="9" s="1"/>
  <c r="CE250" i="9"/>
  <c r="AD251" i="8"/>
  <c r="AA251" i="8"/>
  <c r="AF251" i="8"/>
  <c r="BO250" i="9"/>
  <c r="BT250" i="9"/>
  <c r="BL251" i="9" s="1"/>
  <c r="BR250" i="9"/>
  <c r="AO252" i="7"/>
  <c r="AT252" i="7"/>
  <c r="AL253" i="7" s="1"/>
  <c r="AR252" i="7"/>
  <c r="O251" i="9"/>
  <c r="R251" i="9"/>
  <c r="T251" i="9"/>
  <c r="L252" i="9" s="1"/>
  <c r="BB252" i="7"/>
  <c r="BG252" i="7"/>
  <c r="AY253" i="7" s="1"/>
  <c r="BE252" i="7"/>
  <c r="BU250" i="8"/>
  <c r="CH250" i="8"/>
  <c r="AO250" i="9"/>
  <c r="AT250" i="9"/>
  <c r="AL251" i="9" s="1"/>
  <c r="AR250" i="9"/>
  <c r="BO252" i="7"/>
  <c r="BT252" i="7"/>
  <c r="BL253" i="7" s="1"/>
  <c r="BR252" i="7"/>
  <c r="Q251" i="8"/>
  <c r="N251" i="8"/>
  <c r="S251" i="8"/>
  <c r="BP251" i="8"/>
  <c r="CC251" i="8"/>
  <c r="AB250" i="9"/>
  <c r="AE250" i="9"/>
  <c r="AG250" i="9"/>
  <c r="Y251" i="9" s="1"/>
  <c r="AO250" i="8"/>
  <c r="AT250" i="8"/>
  <c r="AL251" i="8" s="1"/>
  <c r="AR250" i="8"/>
  <c r="CB252" i="7"/>
  <c r="CG252" i="7"/>
  <c r="BY253" i="7" s="1"/>
  <c r="CE252" i="7"/>
  <c r="BC251" i="9" l="1"/>
  <c r="U251" i="9"/>
  <c r="AB251" i="8"/>
  <c r="AE251" i="8"/>
  <c r="AG251" i="8"/>
  <c r="Y252" i="8" s="1"/>
  <c r="AC251" i="9"/>
  <c r="O251" i="8"/>
  <c r="T251" i="8"/>
  <c r="L252" i="8" s="1"/>
  <c r="R251" i="8"/>
  <c r="AH250" i="9"/>
  <c r="AP253" i="7"/>
  <c r="AB253" i="7"/>
  <c r="AE253" i="7"/>
  <c r="AG253" i="7"/>
  <c r="Y254" i="7" s="1"/>
  <c r="BU252" i="7"/>
  <c r="AU252" i="7"/>
  <c r="CH250" i="9"/>
  <c r="P253" i="7"/>
  <c r="AP251" i="8"/>
  <c r="CH252" i="7"/>
  <c r="BH252" i="7"/>
  <c r="BU250" i="9"/>
  <c r="CC251" i="9"/>
  <c r="U252" i="7"/>
  <c r="BC253" i="7"/>
  <c r="BP251" i="9"/>
  <c r="BP253" i="7"/>
  <c r="CD251" i="8"/>
  <c r="CA251" i="8"/>
  <c r="CF251" i="8"/>
  <c r="CC253" i="7"/>
  <c r="BD251" i="8"/>
  <c r="BA251" i="8"/>
  <c r="BF251" i="8"/>
  <c r="AU250" i="9"/>
  <c r="AU250" i="8"/>
  <c r="BQ251" i="8"/>
  <c r="BN251" i="8"/>
  <c r="BS251" i="8"/>
  <c r="AP251" i="9"/>
  <c r="P252" i="9"/>
  <c r="BH250" i="9"/>
  <c r="AD251" i="9" l="1"/>
  <c r="AA251" i="9"/>
  <c r="AF251" i="9"/>
  <c r="AC254" i="7"/>
  <c r="CD251" i="9"/>
  <c r="CA251" i="9"/>
  <c r="CF251" i="9"/>
  <c r="CB251" i="8"/>
  <c r="CG251" i="8"/>
  <c r="BY252" i="8" s="1"/>
  <c r="CE251" i="8"/>
  <c r="AH253" i="7"/>
  <c r="AC252" i="8"/>
  <c r="AH251" i="8"/>
  <c r="BO251" i="8"/>
  <c r="BR251" i="8"/>
  <c r="BT251" i="8"/>
  <c r="BL252" i="8" s="1"/>
  <c r="AQ253" i="7"/>
  <c r="AN253" i="7"/>
  <c r="AS253" i="7"/>
  <c r="BQ253" i="7"/>
  <c r="BN253" i="7"/>
  <c r="BS253" i="7"/>
  <c r="CD253" i="7"/>
  <c r="CA253" i="7"/>
  <c r="CF253" i="7"/>
  <c r="AQ251" i="9"/>
  <c r="AN251" i="9"/>
  <c r="AS251" i="9"/>
  <c r="BQ251" i="9"/>
  <c r="BN251" i="9"/>
  <c r="BS251" i="9"/>
  <c r="U251" i="8"/>
  <c r="BD251" i="9"/>
  <c r="BA251" i="9"/>
  <c r="BF251" i="9"/>
  <c r="BB251" i="8"/>
  <c r="BG251" i="8"/>
  <c r="AY252" i="8" s="1"/>
  <c r="BE251" i="8"/>
  <c r="BD253" i="7"/>
  <c r="BA253" i="7"/>
  <c r="BF253" i="7"/>
  <c r="P252" i="8"/>
  <c r="AQ251" i="8"/>
  <c r="AN251" i="8"/>
  <c r="AS251" i="8"/>
  <c r="Q252" i="9"/>
  <c r="N252" i="9"/>
  <c r="S252" i="9"/>
  <c r="Q253" i="7"/>
  <c r="N253" i="7"/>
  <c r="S253" i="7"/>
  <c r="BB253" i="7" l="1"/>
  <c r="BG253" i="7"/>
  <c r="AY254" i="7" s="1"/>
  <c r="BE253" i="7"/>
  <c r="CH251" i="8"/>
  <c r="BO253" i="7"/>
  <c r="BR253" i="7"/>
  <c r="BT253" i="7"/>
  <c r="BL254" i="7" s="1"/>
  <c r="AO251" i="8"/>
  <c r="AT251" i="8"/>
  <c r="AL252" i="8" s="1"/>
  <c r="AR251" i="8"/>
  <c r="BP252" i="8"/>
  <c r="CC252" i="8"/>
  <c r="BB251" i="9"/>
  <c r="BG251" i="9"/>
  <c r="AY252" i="9" s="1"/>
  <c r="BE251" i="9"/>
  <c r="CB253" i="7"/>
  <c r="CE253" i="7"/>
  <c r="CG253" i="7"/>
  <c r="BY254" i="7" s="1"/>
  <c r="Q252" i="8"/>
  <c r="N252" i="8"/>
  <c r="S252" i="8"/>
  <c r="BU251" i="8"/>
  <c r="BO251" i="9"/>
  <c r="BT251" i="9"/>
  <c r="BL252" i="9" s="1"/>
  <c r="BR251" i="9"/>
  <c r="CB251" i="9"/>
  <c r="CG251" i="9"/>
  <c r="BY252" i="9" s="1"/>
  <c r="CE251" i="9"/>
  <c r="BH251" i="8"/>
  <c r="AO251" i="9"/>
  <c r="AR251" i="9"/>
  <c r="AT251" i="9"/>
  <c r="AL252" i="9" s="1"/>
  <c r="AD254" i="7"/>
  <c r="AA254" i="7"/>
  <c r="AF254" i="7"/>
  <c r="O253" i="7"/>
  <c r="R253" i="7"/>
  <c r="T253" i="7"/>
  <c r="L254" i="7" s="1"/>
  <c r="BC252" i="8"/>
  <c r="O252" i="9"/>
  <c r="T252" i="9"/>
  <c r="L253" i="9" s="1"/>
  <c r="R252" i="9"/>
  <c r="AO253" i="7"/>
  <c r="AT253" i="7"/>
  <c r="AL254" i="7" s="1"/>
  <c r="AR253" i="7"/>
  <c r="AD252" i="8"/>
  <c r="AA252" i="8"/>
  <c r="AF252" i="8"/>
  <c r="AB251" i="9"/>
  <c r="AE251" i="9"/>
  <c r="AG251" i="9"/>
  <c r="Y252" i="9" s="1"/>
  <c r="P253" i="9" l="1"/>
  <c r="AU251" i="9"/>
  <c r="BC252" i="9"/>
  <c r="BU253" i="7"/>
  <c r="U252" i="9"/>
  <c r="AP252" i="9"/>
  <c r="BH251" i="9"/>
  <c r="BP254" i="7"/>
  <c r="BD252" i="8"/>
  <c r="BA252" i="8"/>
  <c r="BF252" i="8"/>
  <c r="BP252" i="9"/>
  <c r="CD252" i="8"/>
  <c r="CA252" i="8"/>
  <c r="CF252" i="8"/>
  <c r="P254" i="7"/>
  <c r="U253" i="7"/>
  <c r="BH253" i="7"/>
  <c r="AB252" i="8"/>
  <c r="AG252" i="8"/>
  <c r="Y253" i="8" s="1"/>
  <c r="AE252" i="8"/>
  <c r="CH251" i="9"/>
  <c r="O252" i="8"/>
  <c r="T252" i="8"/>
  <c r="L253" i="8" s="1"/>
  <c r="R252" i="8"/>
  <c r="BC254" i="7"/>
  <c r="AU253" i="7"/>
  <c r="CC252" i="9"/>
  <c r="BQ252" i="8"/>
  <c r="BN252" i="8"/>
  <c r="BS252" i="8"/>
  <c r="CC254" i="7"/>
  <c r="AU251" i="8"/>
  <c r="CH253" i="7"/>
  <c r="AP252" i="8"/>
  <c r="AC252" i="9"/>
  <c r="AP254" i="7"/>
  <c r="AB254" i="7"/>
  <c r="AE254" i="7"/>
  <c r="AG254" i="7"/>
  <c r="Y255" i="7" s="1"/>
  <c r="AH251" i="9"/>
  <c r="BU251" i="9"/>
  <c r="AC255" i="7" l="1"/>
  <c r="BB252" i="8"/>
  <c r="BE252" i="8"/>
  <c r="BG252" i="8"/>
  <c r="AY253" i="8" s="1"/>
  <c r="AQ254" i="7"/>
  <c r="AN254" i="7"/>
  <c r="AS254" i="7"/>
  <c r="BD254" i="7"/>
  <c r="BA254" i="7"/>
  <c r="BF254" i="7"/>
  <c r="BO252" i="8"/>
  <c r="BT252" i="8"/>
  <c r="BL253" i="8" s="1"/>
  <c r="BR252" i="8"/>
  <c r="U252" i="8"/>
  <c r="BD252" i="9"/>
  <c r="BA252" i="9"/>
  <c r="BF252" i="9"/>
  <c r="P253" i="8"/>
  <c r="Q254" i="7"/>
  <c r="N254" i="7"/>
  <c r="S254" i="7"/>
  <c r="BQ254" i="7"/>
  <c r="BN254" i="7"/>
  <c r="BS254" i="7"/>
  <c r="AD252" i="9"/>
  <c r="AA252" i="9"/>
  <c r="AF252" i="9"/>
  <c r="CD252" i="9"/>
  <c r="CA252" i="9"/>
  <c r="CF252" i="9"/>
  <c r="AQ252" i="8"/>
  <c r="AN252" i="8"/>
  <c r="AS252" i="8"/>
  <c r="AH254" i="7"/>
  <c r="Q253" i="9"/>
  <c r="N253" i="9"/>
  <c r="S253" i="9"/>
  <c r="AH252" i="8"/>
  <c r="CB252" i="8"/>
  <c r="CG252" i="8"/>
  <c r="BY253" i="8" s="1"/>
  <c r="CE252" i="8"/>
  <c r="AQ252" i="9"/>
  <c r="AN252" i="9"/>
  <c r="AS252" i="9"/>
  <c r="CD254" i="7"/>
  <c r="CA254" i="7"/>
  <c r="CF254" i="7"/>
  <c r="AC253" i="8"/>
  <c r="BQ252" i="9"/>
  <c r="BN252" i="9"/>
  <c r="BS252" i="9"/>
  <c r="BB252" i="9" l="1"/>
  <c r="BE252" i="9"/>
  <c r="BG252" i="9"/>
  <c r="AY253" i="9" s="1"/>
  <c r="AO254" i="7"/>
  <c r="AR254" i="7"/>
  <c r="AT254" i="7"/>
  <c r="AL255" i="7" s="1"/>
  <c r="O253" i="9"/>
  <c r="R253" i="9"/>
  <c r="T253" i="9"/>
  <c r="L254" i="9" s="1"/>
  <c r="AO252" i="9"/>
  <c r="AT252" i="9"/>
  <c r="AL253" i="9" s="1"/>
  <c r="AR252" i="9"/>
  <c r="CB254" i="7"/>
  <c r="CE254" i="7"/>
  <c r="CG254" i="7"/>
  <c r="BY255" i="7" s="1"/>
  <c r="AB252" i="9"/>
  <c r="AE252" i="9"/>
  <c r="AG252" i="9"/>
  <c r="Y253" i="9" s="1"/>
  <c r="BC253" i="8"/>
  <c r="BH252" i="8"/>
  <c r="BO254" i="7"/>
  <c r="BT254" i="7"/>
  <c r="BL255" i="7" s="1"/>
  <c r="BR254" i="7"/>
  <c r="BU252" i="8"/>
  <c r="AD255" i="7"/>
  <c r="AA255" i="7"/>
  <c r="AF255" i="7"/>
  <c r="CH252" i="8"/>
  <c r="AO252" i="8"/>
  <c r="AT252" i="8"/>
  <c r="AL253" i="8" s="1"/>
  <c r="AR252" i="8"/>
  <c r="O254" i="7"/>
  <c r="T254" i="7"/>
  <c r="L255" i="7" s="1"/>
  <c r="R254" i="7"/>
  <c r="CC253" i="8"/>
  <c r="BB254" i="7"/>
  <c r="BE254" i="7"/>
  <c r="BG254" i="7"/>
  <c r="AY255" i="7" s="1"/>
  <c r="AD253" i="8"/>
  <c r="AA253" i="8"/>
  <c r="AF253" i="8"/>
  <c r="BO252" i="9"/>
  <c r="BR252" i="9"/>
  <c r="BT252" i="9"/>
  <c r="BL253" i="9" s="1"/>
  <c r="BP253" i="8"/>
  <c r="CB252" i="9"/>
  <c r="CE252" i="9"/>
  <c r="CG252" i="9"/>
  <c r="BY253" i="9" s="1"/>
  <c r="Q253" i="8"/>
  <c r="N253" i="8"/>
  <c r="S253" i="8"/>
  <c r="AP253" i="8" l="1"/>
  <c r="BP255" i="7"/>
  <c r="AH252" i="9"/>
  <c r="AC253" i="9"/>
  <c r="AP255" i="7"/>
  <c r="BU254" i="7"/>
  <c r="BQ253" i="8"/>
  <c r="BN253" i="8"/>
  <c r="BS253" i="8"/>
  <c r="BC255" i="7"/>
  <c r="CC255" i="7"/>
  <c r="AU254" i="7"/>
  <c r="AU252" i="8"/>
  <c r="BP253" i="9"/>
  <c r="BU252" i="9"/>
  <c r="BH254" i="7"/>
  <c r="CH254" i="7"/>
  <c r="BC253" i="9"/>
  <c r="CD253" i="8"/>
  <c r="CA253" i="8"/>
  <c r="CF253" i="8"/>
  <c r="AU252" i="9"/>
  <c r="BH252" i="9"/>
  <c r="BD253" i="8"/>
  <c r="BA253" i="8"/>
  <c r="BF253" i="8"/>
  <c r="AP253" i="9"/>
  <c r="O253" i="8"/>
  <c r="T253" i="8"/>
  <c r="L254" i="8" s="1"/>
  <c r="R253" i="8"/>
  <c r="AB255" i="7"/>
  <c r="AG255" i="7"/>
  <c r="Y256" i="7" s="1"/>
  <c r="AE255" i="7"/>
  <c r="U254" i="7"/>
  <c r="P254" i="9"/>
  <c r="AB253" i="8"/>
  <c r="AG253" i="8"/>
  <c r="Y254" i="8" s="1"/>
  <c r="AE253" i="8"/>
  <c r="CC253" i="9"/>
  <c r="P255" i="7"/>
  <c r="CH252" i="9"/>
  <c r="U253" i="9"/>
  <c r="BD253" i="9" l="1"/>
  <c r="BA253" i="9"/>
  <c r="BF253" i="9"/>
  <c r="BB253" i="8"/>
  <c r="BG253" i="8"/>
  <c r="AY254" i="8" s="1"/>
  <c r="BE253" i="8"/>
  <c r="CD255" i="7"/>
  <c r="CA255" i="7"/>
  <c r="CF255" i="7"/>
  <c r="AD253" i="9"/>
  <c r="AA253" i="9"/>
  <c r="AF253" i="9"/>
  <c r="Q255" i="7"/>
  <c r="N255" i="7"/>
  <c r="S255" i="7"/>
  <c r="CD253" i="9"/>
  <c r="CA253" i="9"/>
  <c r="CF253" i="9"/>
  <c r="AQ253" i="9"/>
  <c r="AN253" i="9"/>
  <c r="AS253" i="9"/>
  <c r="BD255" i="7"/>
  <c r="BA255" i="7"/>
  <c r="BF255" i="7"/>
  <c r="BO253" i="8"/>
  <c r="BR253" i="8"/>
  <c r="BT253" i="8"/>
  <c r="BL254" i="8" s="1"/>
  <c r="Q254" i="9"/>
  <c r="N254" i="9"/>
  <c r="S254" i="9"/>
  <c r="AC256" i="7"/>
  <c r="BQ253" i="9"/>
  <c r="BN253" i="9"/>
  <c r="BS253" i="9"/>
  <c r="P254" i="8"/>
  <c r="BQ255" i="7"/>
  <c r="BN255" i="7"/>
  <c r="BS255" i="7"/>
  <c r="U253" i="8"/>
  <c r="AH253" i="8"/>
  <c r="CB253" i="8"/>
  <c r="CG253" i="8"/>
  <c r="BY254" i="8" s="1"/>
  <c r="CE253" i="8"/>
  <c r="AQ253" i="8"/>
  <c r="AN253" i="8"/>
  <c r="AS253" i="8"/>
  <c r="AH255" i="7"/>
  <c r="AC254" i="8"/>
  <c r="AQ255" i="7"/>
  <c r="AN255" i="7"/>
  <c r="AS255" i="7"/>
  <c r="AB253" i="9" l="1"/>
  <c r="AE253" i="9"/>
  <c r="AG253" i="9"/>
  <c r="Y254" i="9" s="1"/>
  <c r="Q254" i="8"/>
  <c r="N254" i="8"/>
  <c r="S254" i="8"/>
  <c r="CB255" i="7"/>
  <c r="CG255" i="7"/>
  <c r="BY256" i="7" s="1"/>
  <c r="CE255" i="7"/>
  <c r="CC254" i="8"/>
  <c r="BU253" i="8"/>
  <c r="AO253" i="8"/>
  <c r="AT253" i="8"/>
  <c r="AL254" i="8" s="1"/>
  <c r="AR253" i="8"/>
  <c r="O254" i="9"/>
  <c r="T254" i="9"/>
  <c r="L255" i="9" s="1"/>
  <c r="R254" i="9"/>
  <c r="CH253" i="8"/>
  <c r="BH253" i="8"/>
  <c r="CB253" i="9"/>
  <c r="CE253" i="9"/>
  <c r="CG253" i="9"/>
  <c r="BY254" i="9" s="1"/>
  <c r="BC254" i="8"/>
  <c r="BO255" i="7"/>
  <c r="BR255" i="7"/>
  <c r="BT255" i="7"/>
  <c r="BL256" i="7" s="1"/>
  <c r="BP254" i="8"/>
  <c r="AO253" i="9"/>
  <c r="AT253" i="9"/>
  <c r="AL254" i="9" s="1"/>
  <c r="AR253" i="9"/>
  <c r="AO255" i="7"/>
  <c r="AR255" i="7"/>
  <c r="AT255" i="7"/>
  <c r="AL256" i="7" s="1"/>
  <c r="BB255" i="7"/>
  <c r="BG255" i="7"/>
  <c r="AY256" i="7" s="1"/>
  <c r="BE255" i="7"/>
  <c r="O255" i="7"/>
  <c r="T255" i="7"/>
  <c r="L256" i="7" s="1"/>
  <c r="R255" i="7"/>
  <c r="BB253" i="9"/>
  <c r="BG253" i="9"/>
  <c r="AY254" i="9" s="1"/>
  <c r="BE253" i="9"/>
  <c r="BO253" i="9"/>
  <c r="BT253" i="9"/>
  <c r="BL254" i="9" s="1"/>
  <c r="BR253" i="9"/>
  <c r="AD254" i="8"/>
  <c r="AA254" i="8"/>
  <c r="AF254" i="8"/>
  <c r="AD256" i="7"/>
  <c r="AA256" i="7"/>
  <c r="AF256" i="7"/>
  <c r="AP254" i="8" l="1"/>
  <c r="BU253" i="9"/>
  <c r="CD254" i="8"/>
  <c r="CA254" i="8"/>
  <c r="CF254" i="8"/>
  <c r="AC254" i="9"/>
  <c r="P256" i="7"/>
  <c r="CH253" i="9"/>
  <c r="AU253" i="9"/>
  <c r="BU255" i="7"/>
  <c r="CH255" i="7"/>
  <c r="AH253" i="9"/>
  <c r="U254" i="9"/>
  <c r="CC256" i="7"/>
  <c r="AB254" i="8"/>
  <c r="AE254" i="8"/>
  <c r="AG254" i="8"/>
  <c r="Y255" i="8" s="1"/>
  <c r="AP254" i="9"/>
  <c r="BH255" i="7"/>
  <c r="BQ254" i="8"/>
  <c r="BN254" i="8"/>
  <c r="BS254" i="8"/>
  <c r="BP254" i="9"/>
  <c r="BP256" i="7"/>
  <c r="BC254" i="9"/>
  <c r="BD254" i="8"/>
  <c r="BA254" i="8"/>
  <c r="BF254" i="8"/>
  <c r="P255" i="9"/>
  <c r="BC256" i="7"/>
  <c r="AB256" i="7"/>
  <c r="AE256" i="7"/>
  <c r="AG256" i="7"/>
  <c r="Y257" i="7" s="1"/>
  <c r="AP256" i="7"/>
  <c r="BH253" i="9"/>
  <c r="U255" i="7"/>
  <c r="AU255" i="7"/>
  <c r="CC254" i="9"/>
  <c r="AU253" i="8"/>
  <c r="O254" i="8"/>
  <c r="R254" i="8"/>
  <c r="T254" i="8"/>
  <c r="L255" i="8" s="1"/>
  <c r="BD254" i="9" l="1"/>
  <c r="BA254" i="9"/>
  <c r="BF254" i="9"/>
  <c r="AQ256" i="7"/>
  <c r="AN256" i="7"/>
  <c r="AS256" i="7"/>
  <c r="AQ254" i="9"/>
  <c r="AN254" i="9"/>
  <c r="AS254" i="9"/>
  <c r="CB254" i="8"/>
  <c r="CG254" i="8"/>
  <c r="BY255" i="8" s="1"/>
  <c r="CE254" i="8"/>
  <c r="AC255" i="8"/>
  <c r="AH256" i="7"/>
  <c r="AH254" i="8"/>
  <c r="BQ256" i="7"/>
  <c r="BN256" i="7"/>
  <c r="BS256" i="7"/>
  <c r="AQ254" i="8"/>
  <c r="AN254" i="8"/>
  <c r="AS254" i="8"/>
  <c r="CD254" i="9"/>
  <c r="CA254" i="9"/>
  <c r="CF254" i="9"/>
  <c r="CD256" i="7"/>
  <c r="CA256" i="7"/>
  <c r="CF256" i="7"/>
  <c r="BQ254" i="9"/>
  <c r="BN254" i="9"/>
  <c r="BS254" i="9"/>
  <c r="P255" i="8"/>
  <c r="BO254" i="8"/>
  <c r="BT254" i="8"/>
  <c r="BL255" i="8" s="1"/>
  <c r="BR254" i="8"/>
  <c r="Q256" i="7"/>
  <c r="N256" i="7"/>
  <c r="S256" i="7"/>
  <c r="AC257" i="7"/>
  <c r="BD256" i="7"/>
  <c r="BA256" i="7"/>
  <c r="BF256" i="7"/>
  <c r="Q255" i="9"/>
  <c r="N255" i="9"/>
  <c r="S255" i="9"/>
  <c r="U254" i="8"/>
  <c r="BB254" i="8"/>
  <c r="BG254" i="8"/>
  <c r="AY255" i="8" s="1"/>
  <c r="BE254" i="8"/>
  <c r="AD254" i="9"/>
  <c r="AA254" i="9"/>
  <c r="AF254" i="9"/>
  <c r="BO256" i="7" l="1"/>
  <c r="BT256" i="7"/>
  <c r="BL257" i="7" s="1"/>
  <c r="BR256" i="7"/>
  <c r="BC255" i="8"/>
  <c r="CB256" i="7"/>
  <c r="CG256" i="7"/>
  <c r="BY257" i="7" s="1"/>
  <c r="CE256" i="7"/>
  <c r="AO254" i="9"/>
  <c r="AT254" i="9"/>
  <c r="AL255" i="9" s="1"/>
  <c r="AR254" i="9"/>
  <c r="BU254" i="8"/>
  <c r="CB254" i="9"/>
  <c r="CE254" i="9"/>
  <c r="CG254" i="9"/>
  <c r="BY255" i="9" s="1"/>
  <c r="CC255" i="8"/>
  <c r="O255" i="9"/>
  <c r="T255" i="9"/>
  <c r="L256" i="9" s="1"/>
  <c r="R255" i="9"/>
  <c r="AB254" i="9"/>
  <c r="AG254" i="9"/>
  <c r="Y255" i="9" s="1"/>
  <c r="AE254" i="9"/>
  <c r="AO256" i="7"/>
  <c r="AT256" i="7"/>
  <c r="AL257" i="7" s="1"/>
  <c r="AR256" i="7"/>
  <c r="BO254" i="9"/>
  <c r="BT254" i="9"/>
  <c r="BL255" i="9" s="1"/>
  <c r="BR254" i="9"/>
  <c r="BB256" i="7"/>
  <c r="BE256" i="7"/>
  <c r="BG256" i="7"/>
  <c r="AY257" i="7" s="1"/>
  <c r="AO254" i="8"/>
  <c r="AT254" i="8"/>
  <c r="AL255" i="8" s="1"/>
  <c r="AR254" i="8"/>
  <c r="BH254" i="8"/>
  <c r="O256" i="7"/>
  <c r="T256" i="7"/>
  <c r="L257" i="7" s="1"/>
  <c r="R256" i="7"/>
  <c r="BP255" i="8"/>
  <c r="Q255" i="8"/>
  <c r="N255" i="8"/>
  <c r="S255" i="8"/>
  <c r="AD255" i="8"/>
  <c r="AA255" i="8"/>
  <c r="AF255" i="8"/>
  <c r="BB254" i="9"/>
  <c r="BE254" i="9"/>
  <c r="BG254" i="9"/>
  <c r="AY255" i="9" s="1"/>
  <c r="AD257" i="7"/>
  <c r="AA257" i="7"/>
  <c r="AF257" i="7"/>
  <c r="CH254" i="8"/>
  <c r="CH256" i="7" l="1"/>
  <c r="AH254" i="9"/>
  <c r="CC257" i="7"/>
  <c r="AC255" i="9"/>
  <c r="BH256" i="7"/>
  <c r="CC255" i="9"/>
  <c r="BD255" i="8"/>
  <c r="BA255" i="8"/>
  <c r="BF255" i="8"/>
  <c r="CH254" i="9"/>
  <c r="BH254" i="9"/>
  <c r="BQ255" i="8"/>
  <c r="BN255" i="8"/>
  <c r="BS255" i="8"/>
  <c r="U256" i="7"/>
  <c r="BU254" i="9"/>
  <c r="P256" i="9"/>
  <c r="BC255" i="9"/>
  <c r="AB255" i="8"/>
  <c r="AG255" i="8"/>
  <c r="Y256" i="8" s="1"/>
  <c r="AE255" i="8"/>
  <c r="BP255" i="9"/>
  <c r="BU256" i="7"/>
  <c r="BC257" i="7"/>
  <c r="BP257" i="7"/>
  <c r="CD255" i="8"/>
  <c r="CA255" i="8"/>
  <c r="CF255" i="8"/>
  <c r="AU254" i="9"/>
  <c r="AB257" i="7"/>
  <c r="AE257" i="7"/>
  <c r="AG257" i="7"/>
  <c r="Y258" i="7" s="1"/>
  <c r="O255" i="8"/>
  <c r="T255" i="8"/>
  <c r="L256" i="8" s="1"/>
  <c r="R255" i="8"/>
  <c r="AP255" i="8"/>
  <c r="U255" i="9"/>
  <c r="P257" i="7"/>
  <c r="AU256" i="7"/>
  <c r="AP255" i="9"/>
  <c r="AU254" i="8"/>
  <c r="AP257" i="7"/>
  <c r="U255" i="8" l="1"/>
  <c r="AC256" i="8"/>
  <c r="BO255" i="8"/>
  <c r="BT255" i="8"/>
  <c r="BL256" i="8" s="1"/>
  <c r="BR255" i="8"/>
  <c r="BD255" i="9"/>
  <c r="BA255" i="9"/>
  <c r="BF255" i="9"/>
  <c r="AD255" i="9"/>
  <c r="AA255" i="9"/>
  <c r="AF255" i="9"/>
  <c r="P256" i="8"/>
  <c r="AQ255" i="9"/>
  <c r="AN255" i="9"/>
  <c r="AS255" i="9"/>
  <c r="AC258" i="7"/>
  <c r="CD257" i="7"/>
  <c r="CA257" i="7"/>
  <c r="CF257" i="7"/>
  <c r="BQ257" i="7"/>
  <c r="BN257" i="7"/>
  <c r="BS257" i="7"/>
  <c r="Q256" i="9"/>
  <c r="N256" i="9"/>
  <c r="S256" i="9"/>
  <c r="AH257" i="7"/>
  <c r="AH255" i="8"/>
  <c r="Q257" i="7"/>
  <c r="N257" i="7"/>
  <c r="S257" i="7"/>
  <c r="BD257" i="7"/>
  <c r="BA257" i="7"/>
  <c r="BF257" i="7"/>
  <c r="BB255" i="8"/>
  <c r="BE255" i="8"/>
  <c r="BG255" i="8"/>
  <c r="AY256" i="8" s="1"/>
  <c r="CB255" i="8"/>
  <c r="CG255" i="8"/>
  <c r="BY256" i="8" s="1"/>
  <c r="CE255" i="8"/>
  <c r="BQ255" i="9"/>
  <c r="BN255" i="9"/>
  <c r="BS255" i="9"/>
  <c r="CD255" i="9"/>
  <c r="CA255" i="9"/>
  <c r="CF255" i="9"/>
  <c r="AQ257" i="7"/>
  <c r="AN257" i="7"/>
  <c r="AS257" i="7"/>
  <c r="AQ255" i="8"/>
  <c r="AN255" i="8"/>
  <c r="AS255" i="8"/>
  <c r="CB255" i="9" l="1"/>
  <c r="CG255" i="9"/>
  <c r="BY256" i="9" s="1"/>
  <c r="CE255" i="9"/>
  <c r="BC256" i="8"/>
  <c r="BU255" i="8"/>
  <c r="BP256" i="8"/>
  <c r="AO255" i="9"/>
  <c r="AR255" i="9"/>
  <c r="AT255" i="9"/>
  <c r="AL256" i="9" s="1"/>
  <c r="O256" i="9"/>
  <c r="R256" i="9"/>
  <c r="T256" i="9"/>
  <c r="L257" i="9" s="1"/>
  <c r="BB257" i="7"/>
  <c r="BE257" i="7"/>
  <c r="BG257" i="7"/>
  <c r="AY258" i="7" s="1"/>
  <c r="Q256" i="8"/>
  <c r="N256" i="8"/>
  <c r="S256" i="8"/>
  <c r="AD256" i="8"/>
  <c r="AA256" i="8"/>
  <c r="AF256" i="8"/>
  <c r="AB255" i="9"/>
  <c r="AE255" i="9"/>
  <c r="AG255" i="9"/>
  <c r="Y256" i="9" s="1"/>
  <c r="BH255" i="8"/>
  <c r="CH255" i="8"/>
  <c r="O257" i="7"/>
  <c r="T257" i="7"/>
  <c r="L258" i="7" s="1"/>
  <c r="R257" i="7"/>
  <c r="BO255" i="9"/>
  <c r="BT255" i="9"/>
  <c r="BL256" i="9" s="1"/>
  <c r="BR255" i="9"/>
  <c r="BO257" i="7"/>
  <c r="BR257" i="7"/>
  <c r="BT257" i="7"/>
  <c r="BL258" i="7" s="1"/>
  <c r="CC256" i="8"/>
  <c r="CB257" i="7"/>
  <c r="CE257" i="7"/>
  <c r="CG257" i="7"/>
  <c r="BY258" i="7" s="1"/>
  <c r="BB255" i="9"/>
  <c r="BG255" i="9"/>
  <c r="AY256" i="9" s="1"/>
  <c r="BE255" i="9"/>
  <c r="AO255" i="8"/>
  <c r="AR255" i="8"/>
  <c r="AT255" i="8"/>
  <c r="AL256" i="8" s="1"/>
  <c r="AO257" i="7"/>
  <c r="AT257" i="7"/>
  <c r="AL258" i="7" s="1"/>
  <c r="AR257" i="7"/>
  <c r="AD258" i="7"/>
  <c r="AA258" i="7"/>
  <c r="AF258" i="7"/>
  <c r="BC256" i="9" l="1"/>
  <c r="AP258" i="7"/>
  <c r="AB256" i="8"/>
  <c r="AE256" i="8"/>
  <c r="AG256" i="8"/>
  <c r="Y257" i="8" s="1"/>
  <c r="CD256" i="8"/>
  <c r="CA256" i="8"/>
  <c r="CF256" i="8"/>
  <c r="BP256" i="9"/>
  <c r="AP256" i="8"/>
  <c r="AU255" i="8"/>
  <c r="BP258" i="7"/>
  <c r="BD256" i="8"/>
  <c r="BA256" i="8"/>
  <c r="BF256" i="8"/>
  <c r="P257" i="9"/>
  <c r="BH255" i="9"/>
  <c r="BU255" i="9"/>
  <c r="U256" i="9"/>
  <c r="O256" i="8"/>
  <c r="R256" i="8"/>
  <c r="T256" i="8"/>
  <c r="L257" i="8" s="1"/>
  <c r="AP256" i="9"/>
  <c r="AB258" i="7"/>
  <c r="AG258" i="7"/>
  <c r="Y259" i="7" s="1"/>
  <c r="AE258" i="7"/>
  <c r="AC256" i="9"/>
  <c r="AU255" i="9"/>
  <c r="CH255" i="9"/>
  <c r="BU257" i="7"/>
  <c r="AH255" i="9"/>
  <c r="BC258" i="7"/>
  <c r="CC256" i="9"/>
  <c r="CC258" i="7"/>
  <c r="U257" i="7"/>
  <c r="AU257" i="7"/>
  <c r="CH257" i="7"/>
  <c r="P258" i="7"/>
  <c r="BH257" i="7"/>
  <c r="BQ256" i="8"/>
  <c r="BN256" i="8"/>
  <c r="BS256" i="8"/>
  <c r="AD256" i="9" l="1"/>
  <c r="AA256" i="9"/>
  <c r="AF256" i="9"/>
  <c r="Q257" i="9"/>
  <c r="N257" i="9"/>
  <c r="S257" i="9"/>
  <c r="Q258" i="7"/>
  <c r="N258" i="7"/>
  <c r="S258" i="7"/>
  <c r="AH258" i="7"/>
  <c r="CB256" i="8"/>
  <c r="CG256" i="8"/>
  <c r="BY257" i="8" s="1"/>
  <c r="CE256" i="8"/>
  <c r="BB256" i="8"/>
  <c r="BE256" i="8"/>
  <c r="BG256" i="8"/>
  <c r="AY257" i="8" s="1"/>
  <c r="AC259" i="7"/>
  <c r="AC257" i="8"/>
  <c r="BO256" i="8"/>
  <c r="BR256" i="8"/>
  <c r="BT256" i="8"/>
  <c r="BL257" i="8" s="1"/>
  <c r="CD258" i="7"/>
  <c r="CA258" i="7"/>
  <c r="CF258" i="7"/>
  <c r="BD258" i="7"/>
  <c r="BA258" i="7"/>
  <c r="BF258" i="7"/>
  <c r="AQ256" i="9"/>
  <c r="AN256" i="9"/>
  <c r="AS256" i="9"/>
  <c r="BQ258" i="7"/>
  <c r="BN258" i="7"/>
  <c r="BS258" i="7"/>
  <c r="AH256" i="8"/>
  <c r="P257" i="8"/>
  <c r="AQ258" i="7"/>
  <c r="AN258" i="7"/>
  <c r="AS258" i="7"/>
  <c r="U256" i="8"/>
  <c r="AQ256" i="8"/>
  <c r="AN256" i="8"/>
  <c r="AS256" i="8"/>
  <c r="BD256" i="9"/>
  <c r="BA256" i="9"/>
  <c r="BF256" i="9"/>
  <c r="CD256" i="9"/>
  <c r="CA256" i="9"/>
  <c r="CF256" i="9"/>
  <c r="BQ256" i="9"/>
  <c r="BN256" i="9"/>
  <c r="BS256" i="9"/>
  <c r="CB258" i="7" l="1"/>
  <c r="CE258" i="7"/>
  <c r="CG258" i="7"/>
  <c r="BY259" i="7" s="1"/>
  <c r="BC257" i="8"/>
  <c r="BH256" i="8"/>
  <c r="B29" i="9"/>
  <c r="BP257" i="8"/>
  <c r="O257" i="9"/>
  <c r="T257" i="9"/>
  <c r="L258" i="9" s="1"/>
  <c r="R257" i="9"/>
  <c r="AO256" i="8"/>
  <c r="AT256" i="8"/>
  <c r="AL257" i="8" s="1"/>
  <c r="AR256" i="8"/>
  <c r="BO258" i="7"/>
  <c r="BR258" i="7"/>
  <c r="BT258" i="7"/>
  <c r="BL259" i="7" s="1"/>
  <c r="BU256" i="8"/>
  <c r="CH256" i="8"/>
  <c r="Q257" i="8"/>
  <c r="N257" i="8"/>
  <c r="S257" i="8"/>
  <c r="AO256" i="9"/>
  <c r="AR256" i="9"/>
  <c r="AT256" i="9"/>
  <c r="AL257" i="9" s="1"/>
  <c r="AD257" i="8"/>
  <c r="AA257" i="8"/>
  <c r="AF257" i="8"/>
  <c r="BB256" i="9"/>
  <c r="BG256" i="9"/>
  <c r="AY257" i="9" s="1"/>
  <c r="BE256" i="9"/>
  <c r="CC257" i="8"/>
  <c r="BO256" i="9"/>
  <c r="BR256" i="9"/>
  <c r="BT256" i="9"/>
  <c r="BL257" i="9" s="1"/>
  <c r="O258" i="7"/>
  <c r="R258" i="7"/>
  <c r="T258" i="7"/>
  <c r="L259" i="7" s="1"/>
  <c r="AO258" i="7"/>
  <c r="AT258" i="7"/>
  <c r="AL259" i="7" s="1"/>
  <c r="AR258" i="7"/>
  <c r="AB256" i="9"/>
  <c r="AG256" i="9"/>
  <c r="Y257" i="9" s="1"/>
  <c r="AE256" i="9"/>
  <c r="CB256" i="9"/>
  <c r="CE256" i="9"/>
  <c r="CG256" i="9"/>
  <c r="BY257" i="9" s="1"/>
  <c r="BB258" i="7"/>
  <c r="BG258" i="7"/>
  <c r="AY259" i="7" s="1"/>
  <c r="BE258" i="7"/>
  <c r="AD259" i="7"/>
  <c r="AA259" i="7"/>
  <c r="AF259" i="7"/>
  <c r="BP259" i="7" l="1"/>
  <c r="BU258" i="7"/>
  <c r="BH256" i="9"/>
  <c r="BC257" i="9"/>
  <c r="B29" i="8"/>
  <c r="AU256" i="8"/>
  <c r="CH256" i="9"/>
  <c r="O257" i="8"/>
  <c r="T257" i="8"/>
  <c r="L258" i="8" s="1"/>
  <c r="R257" i="8"/>
  <c r="AC257" i="9"/>
  <c r="U258" i="7"/>
  <c r="C29" i="8"/>
  <c r="CD257" i="8"/>
  <c r="CA257" i="8"/>
  <c r="CF257" i="8"/>
  <c r="U257" i="9"/>
  <c r="BD257" i="8"/>
  <c r="BA257" i="8"/>
  <c r="BF257" i="8"/>
  <c r="CC257" i="9"/>
  <c r="AP257" i="8"/>
  <c r="C31" i="7"/>
  <c r="AB259" i="7"/>
  <c r="AG259" i="7"/>
  <c r="Y260" i="7" s="1"/>
  <c r="AE259" i="7"/>
  <c r="P258" i="9"/>
  <c r="AP259" i="7"/>
  <c r="AH256" i="9"/>
  <c r="AP257" i="9"/>
  <c r="CC259" i="7"/>
  <c r="AU256" i="9"/>
  <c r="BQ257" i="8"/>
  <c r="BN257" i="8"/>
  <c r="BS257" i="8"/>
  <c r="CH258" i="7"/>
  <c r="P259" i="7"/>
  <c r="AB257" i="8"/>
  <c r="AG257" i="8"/>
  <c r="Y258" i="8" s="1"/>
  <c r="AE257" i="8"/>
  <c r="BH258" i="7"/>
  <c r="BP257" i="9"/>
  <c r="BC259" i="7"/>
  <c r="AU258" i="7"/>
  <c r="BU256" i="9"/>
  <c r="Q258" i="9" l="1"/>
  <c r="N258" i="9"/>
  <c r="S258" i="9"/>
  <c r="AQ257" i="8"/>
  <c r="AN257" i="8"/>
  <c r="AS257" i="8"/>
  <c r="BD257" i="9"/>
  <c r="BA257" i="9"/>
  <c r="BF257" i="9"/>
  <c r="AH257" i="8"/>
  <c r="CD259" i="7"/>
  <c r="CA259" i="7"/>
  <c r="CF259" i="7"/>
  <c r="CD257" i="9"/>
  <c r="CA257" i="9"/>
  <c r="CF257" i="9"/>
  <c r="E29" i="8"/>
  <c r="AC258" i="8"/>
  <c r="BB257" i="8"/>
  <c r="BG257" i="8"/>
  <c r="AY258" i="8" s="1"/>
  <c r="BE257" i="8"/>
  <c r="AD257" i="9"/>
  <c r="AA257" i="9"/>
  <c r="AF257" i="9"/>
  <c r="Q259" i="7"/>
  <c r="N259" i="7"/>
  <c r="S259" i="7"/>
  <c r="AQ257" i="9"/>
  <c r="AN257" i="9"/>
  <c r="AS257" i="9"/>
  <c r="U257" i="8"/>
  <c r="P258" i="8"/>
  <c r="AC260" i="7"/>
  <c r="AH259" i="7"/>
  <c r="F29" i="8"/>
  <c r="G29" i="8"/>
  <c r="BD259" i="7"/>
  <c r="BA259" i="7"/>
  <c r="BF259" i="7"/>
  <c r="BQ257" i="9"/>
  <c r="BN257" i="9"/>
  <c r="BS257" i="9"/>
  <c r="BO257" i="8"/>
  <c r="BT257" i="8"/>
  <c r="BL258" i="8" s="1"/>
  <c r="BR257" i="8"/>
  <c r="AQ259" i="7"/>
  <c r="AN259" i="7"/>
  <c r="AS259" i="7"/>
  <c r="CB257" i="8"/>
  <c r="CE257" i="8"/>
  <c r="CG257" i="8"/>
  <c r="BY258" i="8" s="1"/>
  <c r="BQ259" i="7"/>
  <c r="BN259" i="7"/>
  <c r="BS259" i="7"/>
  <c r="O259" i="7" l="1"/>
  <c r="T259" i="7"/>
  <c r="L260" i="7" s="1"/>
  <c r="R259" i="7"/>
  <c r="C29" i="9"/>
  <c r="AB257" i="9"/>
  <c r="AE257" i="9"/>
  <c r="AG257" i="9"/>
  <c r="Y258" i="9" s="1"/>
  <c r="E29" i="9"/>
  <c r="F31" i="7"/>
  <c r="BO259" i="7"/>
  <c r="BT259" i="7"/>
  <c r="BL260" i="7" s="1"/>
  <c r="BR259" i="7"/>
  <c r="BB257" i="9"/>
  <c r="BE257" i="9"/>
  <c r="BG257" i="9"/>
  <c r="AY258" i="9" s="1"/>
  <c r="D29" i="8"/>
  <c r="AD258" i="8"/>
  <c r="AA258" i="8"/>
  <c r="AF258" i="8"/>
  <c r="F29" i="9"/>
  <c r="E31" i="7"/>
  <c r="BH257" i="8"/>
  <c r="G29" i="9"/>
  <c r="AO257" i="8"/>
  <c r="AT257" i="8"/>
  <c r="AL258" i="8" s="1"/>
  <c r="AR257" i="8"/>
  <c r="CH257" i="8"/>
  <c r="BC258" i="8"/>
  <c r="D31" i="7"/>
  <c r="CB257" i="9"/>
  <c r="CE257" i="9"/>
  <c r="CG257" i="9"/>
  <c r="BY258" i="9" s="1"/>
  <c r="BB259" i="7"/>
  <c r="BG259" i="7"/>
  <c r="AY260" i="7" s="1"/>
  <c r="BE259" i="7"/>
  <c r="AO257" i="9"/>
  <c r="AT257" i="9"/>
  <c r="AL258" i="9" s="1"/>
  <c r="AR257" i="9"/>
  <c r="BO257" i="9"/>
  <c r="BR257" i="9"/>
  <c r="BT257" i="9"/>
  <c r="BL258" i="9" s="1"/>
  <c r="AO259" i="7"/>
  <c r="AR259" i="7"/>
  <c r="AT259" i="7"/>
  <c r="AL260" i="7" s="1"/>
  <c r="G31" i="7"/>
  <c r="O258" i="9"/>
  <c r="R258" i="9"/>
  <c r="T258" i="9"/>
  <c r="L259" i="9" s="1"/>
  <c r="BP258" i="8"/>
  <c r="AD260" i="7"/>
  <c r="AA260" i="7"/>
  <c r="AF260" i="7"/>
  <c r="CC258" i="8"/>
  <c r="Q258" i="8"/>
  <c r="N258" i="8"/>
  <c r="S258" i="8"/>
  <c r="D29" i="9"/>
  <c r="BU257" i="8"/>
  <c r="B31" i="7"/>
  <c r="CB259" i="7"/>
  <c r="CE259" i="7"/>
  <c r="CG259" i="7"/>
  <c r="BY260" i="7" s="1"/>
  <c r="AB258" i="8" l="1"/>
  <c r="AG258" i="8"/>
  <c r="Y259" i="8" s="1"/>
  <c r="AE258" i="8"/>
  <c r="CH257" i="9"/>
  <c r="AP258" i="8"/>
  <c r="AU257" i="8"/>
  <c r="BC258" i="9"/>
  <c r="AC258" i="9"/>
  <c r="BU257" i="9"/>
  <c r="CC258" i="9"/>
  <c r="BH257" i="9"/>
  <c r="AH257" i="9"/>
  <c r="O258" i="8"/>
  <c r="R258" i="8"/>
  <c r="T258" i="8"/>
  <c r="L259" i="8" s="1"/>
  <c r="BD258" i="8"/>
  <c r="BA258" i="8"/>
  <c r="BF258" i="8"/>
  <c r="AP258" i="9"/>
  <c r="P259" i="9"/>
  <c r="U258" i="9"/>
  <c r="CD258" i="8"/>
  <c r="CA258" i="8"/>
  <c r="CF258" i="8"/>
  <c r="AP260" i="7"/>
  <c r="CH259" i="7"/>
  <c r="BU259" i="7"/>
  <c r="U259" i="7"/>
  <c r="BQ258" i="8"/>
  <c r="BN258" i="8"/>
  <c r="BS258" i="8"/>
  <c r="AU257" i="9"/>
  <c r="CC260" i="7"/>
  <c r="BC260" i="7"/>
  <c r="BP260" i="7"/>
  <c r="P260" i="7"/>
  <c r="AU259" i="7"/>
  <c r="BH259" i="7"/>
  <c r="AB260" i="7"/>
  <c r="AG260" i="7"/>
  <c r="Y261" i="7" s="1"/>
  <c r="AE260" i="7"/>
  <c r="BP258" i="9"/>
  <c r="AQ260" i="7" l="1"/>
  <c r="AN260" i="7"/>
  <c r="AS260" i="7"/>
  <c r="CD260" i="7"/>
  <c r="CA260" i="7"/>
  <c r="CF260" i="7"/>
  <c r="AQ258" i="8"/>
  <c r="AN258" i="8"/>
  <c r="AS258" i="8"/>
  <c r="AC261" i="7"/>
  <c r="CD258" i="9"/>
  <c r="CA258" i="9"/>
  <c r="CF258" i="9"/>
  <c r="BO258" i="8"/>
  <c r="BT258" i="8"/>
  <c r="BL259" i="8" s="1"/>
  <c r="BR258" i="8"/>
  <c r="CB258" i="8"/>
  <c r="CG258" i="8"/>
  <c r="BY259" i="8" s="1"/>
  <c r="CE258" i="8"/>
  <c r="BD260" i="7"/>
  <c r="BA260" i="7"/>
  <c r="BF260" i="7"/>
  <c r="BB258" i="8"/>
  <c r="BG258" i="8"/>
  <c r="AY259" i="8" s="1"/>
  <c r="BE258" i="8"/>
  <c r="Q260" i="7"/>
  <c r="N260" i="7"/>
  <c r="S260" i="7"/>
  <c r="BQ258" i="9"/>
  <c r="BN258" i="9"/>
  <c r="BS258" i="9"/>
  <c r="AH258" i="8"/>
  <c r="Q259" i="9"/>
  <c r="N259" i="9"/>
  <c r="S259" i="9"/>
  <c r="P259" i="8"/>
  <c r="AD258" i="9"/>
  <c r="AA258" i="9"/>
  <c r="AF258" i="9"/>
  <c r="AC259" i="8"/>
  <c r="AQ258" i="9"/>
  <c r="AN258" i="9"/>
  <c r="AS258" i="9"/>
  <c r="BQ260" i="7"/>
  <c r="BN260" i="7"/>
  <c r="BS260" i="7"/>
  <c r="AH260" i="7"/>
  <c r="U258" i="8"/>
  <c r="BD258" i="9"/>
  <c r="BA258" i="9"/>
  <c r="BF258" i="9"/>
  <c r="AD259" i="8" l="1"/>
  <c r="AA259" i="8"/>
  <c r="AF259" i="8"/>
  <c r="BB260" i="7"/>
  <c r="BG260" i="7"/>
  <c r="AY261" i="7" s="1"/>
  <c r="BE260" i="7"/>
  <c r="AD261" i="7"/>
  <c r="AA261" i="7"/>
  <c r="AF261" i="7"/>
  <c r="BO260" i="7"/>
  <c r="BR260" i="7"/>
  <c r="BT260" i="7"/>
  <c r="BL261" i="7" s="1"/>
  <c r="AB258" i="9"/>
  <c r="AG258" i="9"/>
  <c r="Y259" i="9" s="1"/>
  <c r="AE258" i="9"/>
  <c r="BO258" i="9"/>
  <c r="BT258" i="9"/>
  <c r="BL259" i="9" s="1"/>
  <c r="BR258" i="9"/>
  <c r="CH258" i="8"/>
  <c r="AO258" i="8"/>
  <c r="AT258" i="8"/>
  <c r="AL259" i="8" s="1"/>
  <c r="AR258" i="8"/>
  <c r="Q259" i="8"/>
  <c r="N259" i="8"/>
  <c r="S259" i="8"/>
  <c r="O260" i="7"/>
  <c r="T260" i="7"/>
  <c r="L261" i="7" s="1"/>
  <c r="R260" i="7"/>
  <c r="BU258" i="8"/>
  <c r="CB260" i="7"/>
  <c r="CE260" i="7"/>
  <c r="CG260" i="7"/>
  <c r="BY261" i="7" s="1"/>
  <c r="BP259" i="8"/>
  <c r="BH258" i="8"/>
  <c r="CC259" i="8"/>
  <c r="AO258" i="9"/>
  <c r="AR258" i="9"/>
  <c r="AT258" i="9"/>
  <c r="AL259" i="9" s="1"/>
  <c r="O259" i="9"/>
  <c r="R259" i="9"/>
  <c r="T259" i="9"/>
  <c r="L260" i="9" s="1"/>
  <c r="BC259" i="8"/>
  <c r="AO260" i="7"/>
  <c r="AR260" i="7"/>
  <c r="AT260" i="7"/>
  <c r="AL261" i="7" s="1"/>
  <c r="BB258" i="9"/>
  <c r="BG258" i="9"/>
  <c r="AY259" i="9" s="1"/>
  <c r="BE258" i="9"/>
  <c r="CB258" i="9"/>
  <c r="CE258" i="9"/>
  <c r="CG258" i="9"/>
  <c r="BY259" i="9" s="1"/>
  <c r="BU258" i="9" l="1"/>
  <c r="BP259" i="9"/>
  <c r="AH258" i="9"/>
  <c r="O259" i="8"/>
  <c r="T259" i="8"/>
  <c r="L260" i="8" s="1"/>
  <c r="R259" i="8"/>
  <c r="AC259" i="9"/>
  <c r="BH260" i="7"/>
  <c r="CC261" i="7"/>
  <c r="BC261" i="7"/>
  <c r="CH260" i="7"/>
  <c r="AU258" i="8"/>
  <c r="CC259" i="9"/>
  <c r="BD259" i="8"/>
  <c r="BA259" i="8"/>
  <c r="BF259" i="8"/>
  <c r="AP259" i="8"/>
  <c r="BP261" i="7"/>
  <c r="BC259" i="9"/>
  <c r="CH258" i="9"/>
  <c r="BU260" i="7"/>
  <c r="AB259" i="8"/>
  <c r="AE259" i="8"/>
  <c r="AG259" i="8"/>
  <c r="Y260" i="8" s="1"/>
  <c r="BQ259" i="8"/>
  <c r="BN259" i="8"/>
  <c r="BS259" i="8"/>
  <c r="P260" i="9"/>
  <c r="BH258" i="9"/>
  <c r="AP259" i="9"/>
  <c r="AU258" i="9"/>
  <c r="AP261" i="7"/>
  <c r="CD259" i="8"/>
  <c r="CA259" i="8"/>
  <c r="CF259" i="8"/>
  <c r="U259" i="9"/>
  <c r="U260" i="7"/>
  <c r="AU260" i="7"/>
  <c r="P261" i="7"/>
  <c r="AB261" i="7"/>
  <c r="AE261" i="7"/>
  <c r="AG261" i="7"/>
  <c r="Y262" i="7" s="1"/>
  <c r="AC260" i="8" l="1"/>
  <c r="AH259" i="8"/>
  <c r="CD261" i="7"/>
  <c r="CA261" i="7"/>
  <c r="CF261" i="7"/>
  <c r="BD261" i="7"/>
  <c r="BA261" i="7"/>
  <c r="BF261" i="7"/>
  <c r="BB259" i="8"/>
  <c r="BE259" i="8"/>
  <c r="BG259" i="8"/>
  <c r="AY260" i="8" s="1"/>
  <c r="AQ259" i="8"/>
  <c r="AN259" i="8"/>
  <c r="AS259" i="8"/>
  <c r="AQ259" i="9"/>
  <c r="AN259" i="9"/>
  <c r="AS259" i="9"/>
  <c r="CD259" i="9"/>
  <c r="CA259" i="9"/>
  <c r="CF259" i="9"/>
  <c r="AD259" i="9"/>
  <c r="AA259" i="9"/>
  <c r="AF259" i="9"/>
  <c r="BD259" i="9"/>
  <c r="BA259" i="9"/>
  <c r="BF259" i="9"/>
  <c r="U259" i="8"/>
  <c r="P260" i="8"/>
  <c r="BQ259" i="9"/>
  <c r="BN259" i="9"/>
  <c r="BS259" i="9"/>
  <c r="Q260" i="9"/>
  <c r="N260" i="9"/>
  <c r="S260" i="9"/>
  <c r="AC262" i="7"/>
  <c r="AH261" i="7"/>
  <c r="CB259" i="8"/>
  <c r="CE259" i="8"/>
  <c r="CG259" i="8"/>
  <c r="BY260" i="8" s="1"/>
  <c r="BO259" i="8"/>
  <c r="BR259" i="8"/>
  <c r="BT259" i="8"/>
  <c r="BL260" i="8" s="1"/>
  <c r="Q261" i="7"/>
  <c r="N261" i="7"/>
  <c r="S261" i="7"/>
  <c r="AQ261" i="7"/>
  <c r="AN261" i="7"/>
  <c r="AS261" i="7"/>
  <c r="BQ261" i="7"/>
  <c r="BN261" i="7"/>
  <c r="BS261" i="7"/>
  <c r="BB261" i="7" l="1"/>
  <c r="BG261" i="7"/>
  <c r="AY262" i="7" s="1"/>
  <c r="BE261" i="7"/>
  <c r="BB259" i="9"/>
  <c r="BG259" i="9"/>
  <c r="AY260" i="9" s="1"/>
  <c r="BE259" i="9"/>
  <c r="AO259" i="9"/>
  <c r="AT259" i="9"/>
  <c r="AL260" i="9" s="1"/>
  <c r="AR259" i="9"/>
  <c r="BP260" i="8"/>
  <c r="O260" i="9"/>
  <c r="T260" i="9"/>
  <c r="L261" i="9" s="1"/>
  <c r="R260" i="9"/>
  <c r="AO259" i="8"/>
  <c r="AR259" i="8"/>
  <c r="AT259" i="8"/>
  <c r="AL260" i="8" s="1"/>
  <c r="BU259" i="8"/>
  <c r="BO259" i="9"/>
  <c r="BR259" i="9"/>
  <c r="BT259" i="9"/>
  <c r="BL260" i="9" s="1"/>
  <c r="CB261" i="7"/>
  <c r="CE261" i="7"/>
  <c r="CG261" i="7"/>
  <c r="BY262" i="7" s="1"/>
  <c r="BC260" i="8"/>
  <c r="O261" i="7"/>
  <c r="T261" i="7"/>
  <c r="L262" i="7" s="1"/>
  <c r="R261" i="7"/>
  <c r="Q260" i="8"/>
  <c r="N260" i="8"/>
  <c r="S260" i="8"/>
  <c r="BH259" i="8"/>
  <c r="BO261" i="7"/>
  <c r="BT261" i="7"/>
  <c r="BL262" i="7" s="1"/>
  <c r="BR261" i="7"/>
  <c r="AB259" i="9"/>
  <c r="AE259" i="9"/>
  <c r="AG259" i="9"/>
  <c r="Y260" i="9" s="1"/>
  <c r="CC260" i="8"/>
  <c r="CB259" i="9"/>
  <c r="CG259" i="9"/>
  <c r="BY260" i="9" s="1"/>
  <c r="CE259" i="9"/>
  <c r="CH259" i="8"/>
  <c r="AO261" i="7"/>
  <c r="AT261" i="7"/>
  <c r="AL262" i="7" s="1"/>
  <c r="AR261" i="7"/>
  <c r="AD262" i="7"/>
  <c r="AA262" i="7"/>
  <c r="AF262" i="7"/>
  <c r="AD260" i="8"/>
  <c r="AA260" i="8"/>
  <c r="AF260" i="8"/>
  <c r="AU259" i="8" l="1"/>
  <c r="CD260" i="8"/>
  <c r="CA260" i="8"/>
  <c r="CF260" i="8"/>
  <c r="CC262" i="7"/>
  <c r="AU259" i="9"/>
  <c r="CH261" i="7"/>
  <c r="AP260" i="9"/>
  <c r="AU261" i="7"/>
  <c r="AC260" i="9"/>
  <c r="AP262" i="7"/>
  <c r="AH259" i="9"/>
  <c r="BH259" i="9"/>
  <c r="O260" i="8"/>
  <c r="R260" i="8"/>
  <c r="T260" i="8"/>
  <c r="L261" i="8" s="1"/>
  <c r="BP260" i="9"/>
  <c r="BC260" i="9"/>
  <c r="AB262" i="7"/>
  <c r="AE262" i="7"/>
  <c r="AG262" i="7"/>
  <c r="Y263" i="7" s="1"/>
  <c r="BU259" i="9"/>
  <c r="U260" i="9"/>
  <c r="BH261" i="7"/>
  <c r="P261" i="9"/>
  <c r="BC262" i="7"/>
  <c r="BU261" i="7"/>
  <c r="BP262" i="7"/>
  <c r="P262" i="7"/>
  <c r="CH259" i="9"/>
  <c r="AB260" i="8"/>
  <c r="AG260" i="8"/>
  <c r="Y261" i="8" s="1"/>
  <c r="AE260" i="8"/>
  <c r="U261" i="7"/>
  <c r="CC260" i="9"/>
  <c r="BD260" i="8"/>
  <c r="BA260" i="8"/>
  <c r="BF260" i="8"/>
  <c r="AP260" i="8"/>
  <c r="BQ260" i="8"/>
  <c r="BN260" i="8"/>
  <c r="BS260" i="8"/>
  <c r="BD260" i="9" l="1"/>
  <c r="BA260" i="9"/>
  <c r="BF260" i="9"/>
  <c r="AQ262" i="7"/>
  <c r="AN262" i="7"/>
  <c r="AS262" i="7"/>
  <c r="BQ260" i="9"/>
  <c r="BN260" i="9"/>
  <c r="BS260" i="9"/>
  <c r="BB260" i="8"/>
  <c r="BE260" i="8"/>
  <c r="BG260" i="8"/>
  <c r="AY261" i="8" s="1"/>
  <c r="Q262" i="7"/>
  <c r="N262" i="7"/>
  <c r="S262" i="7"/>
  <c r="CD260" i="9"/>
  <c r="CA260" i="9"/>
  <c r="CF260" i="9"/>
  <c r="BQ262" i="7"/>
  <c r="BN262" i="7"/>
  <c r="BS262" i="7"/>
  <c r="CD262" i="7"/>
  <c r="CA262" i="7"/>
  <c r="CF262" i="7"/>
  <c r="P261" i="8"/>
  <c r="U260" i="8"/>
  <c r="AD260" i="9"/>
  <c r="AA260" i="9"/>
  <c r="AF260" i="9"/>
  <c r="CB260" i="8"/>
  <c r="CE260" i="8"/>
  <c r="CG260" i="8"/>
  <c r="BY261" i="8" s="1"/>
  <c r="BD262" i="7"/>
  <c r="BA262" i="7"/>
  <c r="BF262" i="7"/>
  <c r="Q261" i="9"/>
  <c r="N261" i="9"/>
  <c r="S261" i="9"/>
  <c r="AC263" i="7"/>
  <c r="AQ260" i="9"/>
  <c r="AN260" i="9"/>
  <c r="AS260" i="9"/>
  <c r="BO260" i="8"/>
  <c r="BR260" i="8"/>
  <c r="BT260" i="8"/>
  <c r="BL261" i="8" s="1"/>
  <c r="AH260" i="8"/>
  <c r="AC261" i="8"/>
  <c r="AQ260" i="8"/>
  <c r="AN260" i="8"/>
  <c r="AS260" i="8"/>
  <c r="AH262" i="7"/>
  <c r="BH260" i="8" l="1"/>
  <c r="AD263" i="7"/>
  <c r="AA263" i="7"/>
  <c r="AF263" i="7"/>
  <c r="BO262" i="7"/>
  <c r="BT262" i="7"/>
  <c r="BL263" i="7" s="1"/>
  <c r="BR262" i="7"/>
  <c r="BO260" i="9"/>
  <c r="BT260" i="9"/>
  <c r="BL261" i="9" s="1"/>
  <c r="BR260" i="9"/>
  <c r="CB262" i="7"/>
  <c r="CG262" i="7"/>
  <c r="BY263" i="7" s="1"/>
  <c r="CE262" i="7"/>
  <c r="O261" i="9"/>
  <c r="T261" i="9"/>
  <c r="L262" i="9" s="1"/>
  <c r="R261" i="9"/>
  <c r="CB260" i="9"/>
  <c r="CG260" i="9"/>
  <c r="BY261" i="9" s="1"/>
  <c r="CE260" i="9"/>
  <c r="AO262" i="7"/>
  <c r="AR262" i="7"/>
  <c r="AT262" i="7"/>
  <c r="AL263" i="7" s="1"/>
  <c r="BP261" i="8"/>
  <c r="AB260" i="9"/>
  <c r="AE260" i="9"/>
  <c r="AG260" i="9"/>
  <c r="Y261" i="9" s="1"/>
  <c r="BB262" i="7"/>
  <c r="BG262" i="7"/>
  <c r="AY263" i="7" s="1"/>
  <c r="BE262" i="7"/>
  <c r="CC261" i="8"/>
  <c r="BB260" i="9"/>
  <c r="BE260" i="9"/>
  <c r="BG260" i="9"/>
  <c r="AY261" i="9" s="1"/>
  <c r="BU260" i="8"/>
  <c r="Q261" i="8"/>
  <c r="N261" i="8"/>
  <c r="S261" i="8"/>
  <c r="AD261" i="8"/>
  <c r="AA261" i="8"/>
  <c r="AF261" i="8"/>
  <c r="CH260" i="8"/>
  <c r="O262" i="7"/>
  <c r="R262" i="7"/>
  <c r="T262" i="7"/>
  <c r="L263" i="7" s="1"/>
  <c r="AO260" i="9"/>
  <c r="AT260" i="9"/>
  <c r="AL261" i="9" s="1"/>
  <c r="AR260" i="9"/>
  <c r="AO260" i="8"/>
  <c r="AR260" i="8"/>
  <c r="AT260" i="8"/>
  <c r="AL261" i="8" s="1"/>
  <c r="BC261" i="8"/>
  <c r="AU260" i="9" l="1"/>
  <c r="AB261" i="8"/>
  <c r="AG261" i="8"/>
  <c r="Y262" i="8" s="1"/>
  <c r="AE261" i="8"/>
  <c r="AC261" i="9"/>
  <c r="U261" i="9"/>
  <c r="BU260" i="9"/>
  <c r="AH260" i="9"/>
  <c r="P262" i="9"/>
  <c r="BP261" i="9"/>
  <c r="BU262" i="7"/>
  <c r="AU260" i="8"/>
  <c r="BQ261" i="8"/>
  <c r="BN261" i="8"/>
  <c r="BS261" i="8"/>
  <c r="P263" i="7"/>
  <c r="BH260" i="9"/>
  <c r="BP263" i="7"/>
  <c r="CD261" i="8"/>
  <c r="CA261" i="8"/>
  <c r="CF261" i="8"/>
  <c r="AU262" i="7"/>
  <c r="AP263" i="7"/>
  <c r="BD261" i="8"/>
  <c r="BA261" i="8"/>
  <c r="BF261" i="8"/>
  <c r="AB263" i="7"/>
  <c r="AE263" i="7"/>
  <c r="AG263" i="7"/>
  <c r="Y264" i="7" s="1"/>
  <c r="AP261" i="9"/>
  <c r="BC261" i="9"/>
  <c r="U262" i="7"/>
  <c r="O261" i="8"/>
  <c r="R261" i="8"/>
  <c r="T261" i="8"/>
  <c r="L262" i="8" s="1"/>
  <c r="BH262" i="7"/>
  <c r="CH260" i="9"/>
  <c r="AP261" i="8"/>
  <c r="BC263" i="7"/>
  <c r="CC261" i="9"/>
  <c r="CH262" i="7"/>
  <c r="CC263" i="7"/>
  <c r="BD261" i="9" l="1"/>
  <c r="BA261" i="9"/>
  <c r="BF261" i="9"/>
  <c r="P262" i="8"/>
  <c r="BB261" i="8"/>
  <c r="BE261" i="8"/>
  <c r="BG261" i="8"/>
  <c r="AY262" i="8" s="1"/>
  <c r="BQ263" i="7"/>
  <c r="BN263" i="7"/>
  <c r="BS263" i="7"/>
  <c r="BD263" i="7"/>
  <c r="BA263" i="7"/>
  <c r="BF263" i="7"/>
  <c r="U261" i="8"/>
  <c r="CD261" i="9"/>
  <c r="CA261" i="9"/>
  <c r="CF261" i="9"/>
  <c r="AD261" i="9"/>
  <c r="AA261" i="9"/>
  <c r="AF261" i="9"/>
  <c r="AQ263" i="7"/>
  <c r="AN263" i="7"/>
  <c r="AS263" i="7"/>
  <c r="BQ261" i="9"/>
  <c r="BN261" i="9"/>
  <c r="BS261" i="9"/>
  <c r="AH261" i="8"/>
  <c r="AC262" i="8"/>
  <c r="Q262" i="9"/>
  <c r="N262" i="9"/>
  <c r="S262" i="9"/>
  <c r="Q263" i="7"/>
  <c r="N263" i="7"/>
  <c r="S263" i="7"/>
  <c r="CD263" i="7"/>
  <c r="CA263" i="7"/>
  <c r="CF263" i="7"/>
  <c r="AQ261" i="9"/>
  <c r="AN261" i="9"/>
  <c r="AS261" i="9"/>
  <c r="CB261" i="8"/>
  <c r="CG261" i="8"/>
  <c r="BY262" i="8" s="1"/>
  <c r="CE261" i="8"/>
  <c r="AH263" i="7"/>
  <c r="BO261" i="8"/>
  <c r="BR261" i="8"/>
  <c r="BT261" i="8"/>
  <c r="BL262" i="8" s="1"/>
  <c r="AQ261" i="8"/>
  <c r="AN261" i="8"/>
  <c r="AS261" i="8"/>
  <c r="AC264" i="7"/>
  <c r="BO263" i="7" l="1"/>
  <c r="BR263" i="7"/>
  <c r="BT263" i="7"/>
  <c r="BL264" i="7" s="1"/>
  <c r="AD262" i="8"/>
  <c r="AA262" i="8"/>
  <c r="AF262" i="8"/>
  <c r="BC262" i="8"/>
  <c r="BH261" i="8"/>
  <c r="BO261" i="9"/>
  <c r="BR261" i="9"/>
  <c r="BT261" i="9"/>
  <c r="BL262" i="9" s="1"/>
  <c r="BU261" i="8"/>
  <c r="AO261" i="9"/>
  <c r="AR261" i="9"/>
  <c r="AT261" i="9"/>
  <c r="AL262" i="9" s="1"/>
  <c r="BP262" i="8"/>
  <c r="AB261" i="9"/>
  <c r="AE261" i="9"/>
  <c r="AG261" i="9"/>
  <c r="Y262" i="9" s="1"/>
  <c r="CB263" i="7"/>
  <c r="CG263" i="7"/>
  <c r="BY264" i="7" s="1"/>
  <c r="CE263" i="7"/>
  <c r="O263" i="7"/>
  <c r="T263" i="7"/>
  <c r="L264" i="7" s="1"/>
  <c r="R263" i="7"/>
  <c r="CH261" i="8"/>
  <c r="Q262" i="8"/>
  <c r="N262" i="8"/>
  <c r="S262" i="8"/>
  <c r="CB261" i="9"/>
  <c r="CE261" i="9"/>
  <c r="CG261" i="9"/>
  <c r="BY262" i="9" s="1"/>
  <c r="CC262" i="8"/>
  <c r="AO263" i="7"/>
  <c r="AR263" i="7"/>
  <c r="AT263" i="7"/>
  <c r="AL264" i="7" s="1"/>
  <c r="BB263" i="7"/>
  <c r="BE263" i="7"/>
  <c r="BG263" i="7"/>
  <c r="AY264" i="7" s="1"/>
  <c r="AO261" i="8"/>
  <c r="AT261" i="8"/>
  <c r="AL262" i="8" s="1"/>
  <c r="AR261" i="8"/>
  <c r="AD264" i="7"/>
  <c r="AA264" i="7"/>
  <c r="AF264" i="7"/>
  <c r="O262" i="9"/>
  <c r="T262" i="9"/>
  <c r="L263" i="9" s="1"/>
  <c r="R262" i="9"/>
  <c r="BB261" i="9"/>
  <c r="BG261" i="9"/>
  <c r="AY262" i="9" s="1"/>
  <c r="BE261" i="9"/>
  <c r="AP262" i="8" l="1"/>
  <c r="AU261" i="8"/>
  <c r="BQ262" i="8"/>
  <c r="BN262" i="8"/>
  <c r="BS262" i="8"/>
  <c r="BD262" i="8"/>
  <c r="BA262" i="8"/>
  <c r="BF262" i="8"/>
  <c r="U263" i="7"/>
  <c r="AP262" i="9"/>
  <c r="P264" i="7"/>
  <c r="AU261" i="9"/>
  <c r="AB262" i="8"/>
  <c r="AE262" i="8"/>
  <c r="AG262" i="8"/>
  <c r="Y263" i="8" s="1"/>
  <c r="P263" i="9"/>
  <c r="AP264" i="7"/>
  <c r="CH261" i="9"/>
  <c r="CH263" i="7"/>
  <c r="BP264" i="7"/>
  <c r="BC264" i="7"/>
  <c r="AU263" i="7"/>
  <c r="BP262" i="9"/>
  <c r="BU263" i="7"/>
  <c r="U262" i="9"/>
  <c r="CC262" i="9"/>
  <c r="AC262" i="9"/>
  <c r="BU261" i="9"/>
  <c r="BH263" i="7"/>
  <c r="CC264" i="7"/>
  <c r="CD262" i="8"/>
  <c r="CA262" i="8"/>
  <c r="CF262" i="8"/>
  <c r="BH261" i="9"/>
  <c r="O262" i="8"/>
  <c r="R262" i="8"/>
  <c r="T262" i="8"/>
  <c r="L263" i="8" s="1"/>
  <c r="AH261" i="9"/>
  <c r="AB264" i="7"/>
  <c r="AG264" i="7"/>
  <c r="Y265" i="7" s="1"/>
  <c r="AE264" i="7"/>
  <c r="BC262" i="9"/>
  <c r="BQ264" i="7" l="1"/>
  <c r="BN264" i="7"/>
  <c r="BS264" i="7"/>
  <c r="BO262" i="8"/>
  <c r="BT262" i="8"/>
  <c r="BL263" i="8" s="1"/>
  <c r="BR262" i="8"/>
  <c r="Q264" i="7"/>
  <c r="N264" i="7"/>
  <c r="S264" i="7"/>
  <c r="BQ262" i="9"/>
  <c r="BN262" i="9"/>
  <c r="BS262" i="9"/>
  <c r="AQ264" i="7"/>
  <c r="AN264" i="7"/>
  <c r="AS264" i="7"/>
  <c r="AQ262" i="9"/>
  <c r="AN262" i="9"/>
  <c r="AS262" i="9"/>
  <c r="CD262" i="9"/>
  <c r="CA262" i="9"/>
  <c r="CF262" i="9"/>
  <c r="Q263" i="9"/>
  <c r="N263" i="9"/>
  <c r="S263" i="9"/>
  <c r="CB262" i="8"/>
  <c r="CG262" i="8"/>
  <c r="BY263" i="8" s="1"/>
  <c r="CE262" i="8"/>
  <c r="P263" i="8"/>
  <c r="AH264" i="7"/>
  <c r="AC263" i="8"/>
  <c r="U262" i="8"/>
  <c r="AD262" i="9"/>
  <c r="AA262" i="9"/>
  <c r="AF262" i="9"/>
  <c r="BD262" i="9"/>
  <c r="BA262" i="9"/>
  <c r="BF262" i="9"/>
  <c r="AC265" i="7"/>
  <c r="CD264" i="7"/>
  <c r="CA264" i="7"/>
  <c r="CF264" i="7"/>
  <c r="BD264" i="7"/>
  <c r="BA264" i="7"/>
  <c r="BF264" i="7"/>
  <c r="AH262" i="8"/>
  <c r="BB262" i="8"/>
  <c r="BE262" i="8"/>
  <c r="BG262" i="8"/>
  <c r="AY263" i="8" s="1"/>
  <c r="AQ262" i="8"/>
  <c r="AN262" i="8"/>
  <c r="AS262" i="8"/>
  <c r="Q263" i="8" l="1"/>
  <c r="N263" i="8"/>
  <c r="S263" i="8"/>
  <c r="BP263" i="8"/>
  <c r="BU262" i="8"/>
  <c r="BB264" i="7"/>
  <c r="BG264" i="7"/>
  <c r="AY265" i="7" s="1"/>
  <c r="BE264" i="7"/>
  <c r="AO262" i="9"/>
  <c r="AT262" i="9"/>
  <c r="AL263" i="9" s="1"/>
  <c r="AR262" i="9"/>
  <c r="AB262" i="9"/>
  <c r="AE262" i="9"/>
  <c r="AG262" i="9"/>
  <c r="Y263" i="9" s="1"/>
  <c r="BC263" i="8"/>
  <c r="O263" i="9"/>
  <c r="R263" i="9"/>
  <c r="T263" i="9"/>
  <c r="L264" i="9" s="1"/>
  <c r="CC263" i="8"/>
  <c r="AO262" i="8"/>
  <c r="AT262" i="8"/>
  <c r="AL263" i="8" s="1"/>
  <c r="AR262" i="8"/>
  <c r="AO264" i="7"/>
  <c r="AR264" i="7"/>
  <c r="AT264" i="7"/>
  <c r="AL265" i="7" s="1"/>
  <c r="AD265" i="7"/>
  <c r="AA265" i="7"/>
  <c r="AF265" i="7"/>
  <c r="BH262" i="8"/>
  <c r="CH262" i="8"/>
  <c r="CB264" i="7"/>
  <c r="CE264" i="7"/>
  <c r="CG264" i="7"/>
  <c r="BY265" i="7" s="1"/>
  <c r="AD263" i="8"/>
  <c r="AA263" i="8"/>
  <c r="AF263" i="8"/>
  <c r="BO262" i="9"/>
  <c r="BR262" i="9"/>
  <c r="BT262" i="9"/>
  <c r="BL263" i="9" s="1"/>
  <c r="BO264" i="7"/>
  <c r="BR264" i="7"/>
  <c r="BT264" i="7"/>
  <c r="BL265" i="7" s="1"/>
  <c r="BB262" i="9"/>
  <c r="BG262" i="9"/>
  <c r="AY263" i="9" s="1"/>
  <c r="BE262" i="9"/>
  <c r="CB262" i="9"/>
  <c r="CG262" i="9"/>
  <c r="BY263" i="9" s="1"/>
  <c r="CE262" i="9"/>
  <c r="O264" i="7"/>
  <c r="R264" i="7"/>
  <c r="T264" i="7"/>
  <c r="L265" i="7" s="1"/>
  <c r="P265" i="7" l="1"/>
  <c r="BP263" i="9"/>
  <c r="BH262" i="9"/>
  <c r="BU262" i="9"/>
  <c r="P264" i="9"/>
  <c r="AB263" i="8"/>
  <c r="AG263" i="8"/>
  <c r="Y264" i="8" s="1"/>
  <c r="AE263" i="8"/>
  <c r="CH264" i="7"/>
  <c r="CC263" i="9"/>
  <c r="U263" i="9"/>
  <c r="BP265" i="7"/>
  <c r="AP265" i="7"/>
  <c r="AU262" i="9"/>
  <c r="BC263" i="9"/>
  <c r="AB265" i="7"/>
  <c r="AE265" i="7"/>
  <c r="AG265" i="7"/>
  <c r="Y266" i="7" s="1"/>
  <c r="BU264" i="7"/>
  <c r="AU264" i="7"/>
  <c r="BD263" i="8"/>
  <c r="BA263" i="8"/>
  <c r="BF263" i="8"/>
  <c r="AP263" i="9"/>
  <c r="BQ263" i="8"/>
  <c r="BN263" i="8"/>
  <c r="BS263" i="8"/>
  <c r="CC265" i="7"/>
  <c r="AU262" i="8"/>
  <c r="AH262" i="9"/>
  <c r="AP263" i="8"/>
  <c r="AC263" i="9"/>
  <c r="U264" i="7"/>
  <c r="CH262" i="9"/>
  <c r="BH264" i="7"/>
  <c r="O263" i="8"/>
  <c r="T263" i="8"/>
  <c r="L264" i="8" s="1"/>
  <c r="R263" i="8"/>
  <c r="CD263" i="8"/>
  <c r="CA263" i="8"/>
  <c r="CF263" i="8"/>
  <c r="BC265" i="7"/>
  <c r="BO263" i="8" l="1"/>
  <c r="BT263" i="8"/>
  <c r="BL264" i="8" s="1"/>
  <c r="BR263" i="8"/>
  <c r="AH265" i="7"/>
  <c r="CD263" i="9"/>
  <c r="CA263" i="9"/>
  <c r="CF263" i="9"/>
  <c r="BD263" i="9"/>
  <c r="BA263" i="9"/>
  <c r="BF263" i="9"/>
  <c r="AQ263" i="9"/>
  <c r="AN263" i="9"/>
  <c r="AS263" i="9"/>
  <c r="AH263" i="8"/>
  <c r="AC264" i="8"/>
  <c r="BQ263" i="9"/>
  <c r="BN263" i="9"/>
  <c r="BS263" i="9"/>
  <c r="P264" i="8"/>
  <c r="AC266" i="7"/>
  <c r="BD265" i="7"/>
  <c r="BA265" i="7"/>
  <c r="BF265" i="7"/>
  <c r="U263" i="8"/>
  <c r="AQ263" i="8"/>
  <c r="AN263" i="8"/>
  <c r="AS263" i="8"/>
  <c r="AQ265" i="7"/>
  <c r="AN265" i="7"/>
  <c r="AS265" i="7"/>
  <c r="Q265" i="7"/>
  <c r="N265" i="7"/>
  <c r="S265" i="7"/>
  <c r="BB263" i="8"/>
  <c r="BG263" i="8"/>
  <c r="AY264" i="8" s="1"/>
  <c r="BE263" i="8"/>
  <c r="CB263" i="8"/>
  <c r="CE263" i="8"/>
  <c r="CG263" i="8"/>
  <c r="BY264" i="8" s="1"/>
  <c r="AD263" i="9"/>
  <c r="AA263" i="9"/>
  <c r="AF263" i="9"/>
  <c r="CD265" i="7"/>
  <c r="CA265" i="7"/>
  <c r="CF265" i="7"/>
  <c r="BQ265" i="7"/>
  <c r="BN265" i="7"/>
  <c r="BS265" i="7"/>
  <c r="Q264" i="9"/>
  <c r="N264" i="9"/>
  <c r="S264" i="9"/>
  <c r="CB263" i="9" l="1"/>
  <c r="CE263" i="9"/>
  <c r="CG263" i="9"/>
  <c r="BY264" i="9" s="1"/>
  <c r="AD266" i="7"/>
  <c r="AA266" i="7"/>
  <c r="AF266" i="7"/>
  <c r="O265" i="7"/>
  <c r="T265" i="7"/>
  <c r="L266" i="7" s="1"/>
  <c r="R265" i="7"/>
  <c r="BU263" i="8"/>
  <c r="AO263" i="9"/>
  <c r="AR263" i="9"/>
  <c r="AT263" i="9"/>
  <c r="AL264" i="9" s="1"/>
  <c r="BP264" i="8"/>
  <c r="AB263" i="9"/>
  <c r="AG263" i="9"/>
  <c r="Y264" i="9" s="1"/>
  <c r="AE263" i="9"/>
  <c r="CC264" i="8"/>
  <c r="O264" i="9"/>
  <c r="T264" i="9"/>
  <c r="L265" i="9" s="1"/>
  <c r="R264" i="9"/>
  <c r="AO263" i="8"/>
  <c r="AR263" i="8"/>
  <c r="AT263" i="8"/>
  <c r="AL264" i="8" s="1"/>
  <c r="BO263" i="9"/>
  <c r="BT263" i="9"/>
  <c r="BL264" i="9" s="1"/>
  <c r="BR263" i="9"/>
  <c r="CB265" i="7"/>
  <c r="CE265" i="7"/>
  <c r="CG265" i="7"/>
  <c r="BY266" i="7" s="1"/>
  <c r="AO265" i="7"/>
  <c r="AR265" i="7"/>
  <c r="AT265" i="7"/>
  <c r="AL266" i="7" s="1"/>
  <c r="BO265" i="7"/>
  <c r="BR265" i="7"/>
  <c r="BT265" i="7"/>
  <c r="BL266" i="7" s="1"/>
  <c r="BH263" i="8"/>
  <c r="BB263" i="9"/>
  <c r="BG263" i="9"/>
  <c r="AY264" i="9" s="1"/>
  <c r="BE263" i="9"/>
  <c r="Q264" i="8"/>
  <c r="N264" i="8"/>
  <c r="S264" i="8"/>
  <c r="BC264" i="8"/>
  <c r="AD264" i="8"/>
  <c r="AA264" i="8"/>
  <c r="AF264" i="8"/>
  <c r="BB265" i="7"/>
  <c r="BE265" i="7"/>
  <c r="BG265" i="7"/>
  <c r="AY266" i="7" s="1"/>
  <c r="CH263" i="8"/>
  <c r="AU263" i="9" l="1"/>
  <c r="AP266" i="7"/>
  <c r="U264" i="9"/>
  <c r="BC266" i="7"/>
  <c r="BC264" i="9"/>
  <c r="CC266" i="7"/>
  <c r="CD264" i="8"/>
  <c r="CA264" i="8"/>
  <c r="CF264" i="8"/>
  <c r="AU265" i="7"/>
  <c r="P265" i="9"/>
  <c r="AB264" i="8"/>
  <c r="AG264" i="8"/>
  <c r="Y265" i="8" s="1"/>
  <c r="AE264" i="8"/>
  <c r="CH265" i="7"/>
  <c r="AB266" i="7"/>
  <c r="AG266" i="7"/>
  <c r="Y267" i="7" s="1"/>
  <c r="AE266" i="7"/>
  <c r="BH263" i="9"/>
  <c r="BD264" i="8"/>
  <c r="BA264" i="8"/>
  <c r="BF264" i="8"/>
  <c r="AH263" i="9"/>
  <c r="BP266" i="7"/>
  <c r="BU263" i="9"/>
  <c r="AC264" i="9"/>
  <c r="BU265" i="7"/>
  <c r="BP264" i="9"/>
  <c r="U265" i="7"/>
  <c r="CC264" i="9"/>
  <c r="BH265" i="7"/>
  <c r="O264" i="8"/>
  <c r="R264" i="8"/>
  <c r="T264" i="8"/>
  <c r="L265" i="8" s="1"/>
  <c r="BQ264" i="8"/>
  <c r="BN264" i="8"/>
  <c r="BS264" i="8"/>
  <c r="P266" i="7"/>
  <c r="CH263" i="9"/>
  <c r="AP264" i="8"/>
  <c r="AU263" i="8"/>
  <c r="AP264" i="9"/>
  <c r="AD264" i="9" l="1"/>
  <c r="AA264" i="9"/>
  <c r="AF264" i="9"/>
  <c r="AH266" i="7"/>
  <c r="BD266" i="7"/>
  <c r="BA266" i="7"/>
  <c r="BF266" i="7"/>
  <c r="AC267" i="7"/>
  <c r="CD264" i="9"/>
  <c r="CA264" i="9"/>
  <c r="CF264" i="9"/>
  <c r="BQ266" i="7"/>
  <c r="BN266" i="7"/>
  <c r="BS266" i="7"/>
  <c r="CB264" i="8"/>
  <c r="CE264" i="8"/>
  <c r="CG264" i="8"/>
  <c r="BY265" i="8" s="1"/>
  <c r="Q266" i="7"/>
  <c r="N266" i="7"/>
  <c r="S266" i="7"/>
  <c r="U264" i="8"/>
  <c r="AH264" i="8"/>
  <c r="CD266" i="7"/>
  <c r="CA266" i="7"/>
  <c r="CF266" i="7"/>
  <c r="AQ264" i="9"/>
  <c r="AN264" i="9"/>
  <c r="AS264" i="9"/>
  <c r="AC265" i="8"/>
  <c r="BO264" i="8"/>
  <c r="BT264" i="8"/>
  <c r="BL265" i="8" s="1"/>
  <c r="BR264" i="8"/>
  <c r="BQ264" i="9"/>
  <c r="BN264" i="9"/>
  <c r="BS264" i="9"/>
  <c r="BD264" i="9"/>
  <c r="BA264" i="9"/>
  <c r="BF264" i="9"/>
  <c r="AQ266" i="7"/>
  <c r="AN266" i="7"/>
  <c r="AS266" i="7"/>
  <c r="BB264" i="8"/>
  <c r="BG264" i="8"/>
  <c r="AY265" i="8" s="1"/>
  <c r="BE264" i="8"/>
  <c r="AQ264" i="8"/>
  <c r="AN264" i="8"/>
  <c r="AS264" i="8"/>
  <c r="P265" i="8"/>
  <c r="Q265" i="9"/>
  <c r="N265" i="9"/>
  <c r="S265" i="9"/>
  <c r="BO266" i="7" l="1"/>
  <c r="BR266" i="7"/>
  <c r="BT266" i="7"/>
  <c r="BL267" i="7" s="1"/>
  <c r="AO264" i="8"/>
  <c r="AR264" i="8"/>
  <c r="AT264" i="8"/>
  <c r="AL265" i="8" s="1"/>
  <c r="BO264" i="9"/>
  <c r="BT264" i="9"/>
  <c r="BL265" i="9" s="1"/>
  <c r="BR264" i="9"/>
  <c r="CB266" i="7"/>
  <c r="CG266" i="7"/>
  <c r="BY267" i="7" s="1"/>
  <c r="CE266" i="7"/>
  <c r="BC265" i="8"/>
  <c r="BB266" i="7"/>
  <c r="BE266" i="7"/>
  <c r="BG266" i="7"/>
  <c r="AY267" i="7" s="1"/>
  <c r="AD267" i="7"/>
  <c r="AA267" i="7"/>
  <c r="AF267" i="7"/>
  <c r="BU264" i="8"/>
  <c r="BP265" i="8"/>
  <c r="Q265" i="8"/>
  <c r="N265" i="8"/>
  <c r="S265" i="8"/>
  <c r="BH264" i="8"/>
  <c r="BB264" i="9"/>
  <c r="BG264" i="9"/>
  <c r="AY265" i="9" s="1"/>
  <c r="BE264" i="9"/>
  <c r="AO266" i="7"/>
  <c r="AT266" i="7"/>
  <c r="AL267" i="7" s="1"/>
  <c r="AR266" i="7"/>
  <c r="CB264" i="9"/>
  <c r="CE264" i="9"/>
  <c r="CG264" i="9"/>
  <c r="BY265" i="9" s="1"/>
  <c r="O265" i="9"/>
  <c r="T265" i="9"/>
  <c r="L266" i="9" s="1"/>
  <c r="R265" i="9"/>
  <c r="AD265" i="8"/>
  <c r="AA265" i="8"/>
  <c r="AF265" i="8"/>
  <c r="O266" i="7"/>
  <c r="R266" i="7"/>
  <c r="T266" i="7"/>
  <c r="L267" i="7" s="1"/>
  <c r="AO264" i="9"/>
  <c r="AR264" i="9"/>
  <c r="AT264" i="9"/>
  <c r="AL265" i="9" s="1"/>
  <c r="CC265" i="8"/>
  <c r="CH264" i="8"/>
  <c r="AB264" i="9"/>
  <c r="AE264" i="9"/>
  <c r="AG264" i="9"/>
  <c r="Y265" i="9" s="1"/>
  <c r="CC265" i="9" l="1"/>
  <c r="CD265" i="8"/>
  <c r="CA265" i="8"/>
  <c r="CF265" i="8"/>
  <c r="BU264" i="9"/>
  <c r="AB267" i="7"/>
  <c r="AG267" i="7"/>
  <c r="Y268" i="7" s="1"/>
  <c r="AE267" i="7"/>
  <c r="BP265" i="9"/>
  <c r="AP265" i="9"/>
  <c r="AU266" i="7"/>
  <c r="BH266" i="7"/>
  <c r="AP265" i="8"/>
  <c r="AU264" i="8"/>
  <c r="U266" i="7"/>
  <c r="AP267" i="7"/>
  <c r="O265" i="8"/>
  <c r="T265" i="8"/>
  <c r="L266" i="8" s="1"/>
  <c r="R265" i="8"/>
  <c r="BD265" i="8"/>
  <c r="BA265" i="8"/>
  <c r="BF265" i="8"/>
  <c r="BC267" i="7"/>
  <c r="AU264" i="9"/>
  <c r="AC265" i="9"/>
  <c r="BH264" i="9"/>
  <c r="BQ265" i="8"/>
  <c r="BN265" i="8"/>
  <c r="BS265" i="8"/>
  <c r="CH264" i="9"/>
  <c r="BC265" i="9"/>
  <c r="CH266" i="7"/>
  <c r="BP267" i="7"/>
  <c r="P267" i="7"/>
  <c r="U265" i="9"/>
  <c r="CC267" i="7"/>
  <c r="BU266" i="7"/>
  <c r="AB265" i="8"/>
  <c r="AG265" i="8"/>
  <c r="Y266" i="8" s="1"/>
  <c r="AE265" i="8"/>
  <c r="AH264" i="9"/>
  <c r="P266" i="9"/>
  <c r="BQ267" i="7" l="1"/>
  <c r="BN267" i="7"/>
  <c r="BS267" i="7"/>
  <c r="BB265" i="8"/>
  <c r="BG265" i="8"/>
  <c r="AY266" i="8" s="1"/>
  <c r="BE265" i="8"/>
  <c r="U265" i="8"/>
  <c r="Q267" i="7"/>
  <c r="N267" i="7"/>
  <c r="S267" i="7"/>
  <c r="AH265" i="8"/>
  <c r="AC266" i="8"/>
  <c r="AD265" i="9"/>
  <c r="AA265" i="9"/>
  <c r="AF265" i="9"/>
  <c r="CD267" i="7"/>
  <c r="CA267" i="7"/>
  <c r="CF267" i="7"/>
  <c r="Q266" i="9"/>
  <c r="N266" i="9"/>
  <c r="S266" i="9"/>
  <c r="CB265" i="8"/>
  <c r="CE265" i="8"/>
  <c r="CG265" i="8"/>
  <c r="BY266" i="8" s="1"/>
  <c r="BO265" i="8"/>
  <c r="BR265" i="8"/>
  <c r="BT265" i="8"/>
  <c r="BL266" i="8" s="1"/>
  <c r="AQ265" i="8"/>
  <c r="AN265" i="8"/>
  <c r="AS265" i="8"/>
  <c r="P266" i="8"/>
  <c r="BQ265" i="9"/>
  <c r="BN265" i="9"/>
  <c r="BS265" i="9"/>
  <c r="AQ267" i="7"/>
  <c r="AN267" i="7"/>
  <c r="AS267" i="7"/>
  <c r="AQ265" i="9"/>
  <c r="AN265" i="9"/>
  <c r="AS265" i="9"/>
  <c r="BD265" i="9"/>
  <c r="BA265" i="9"/>
  <c r="BF265" i="9"/>
  <c r="BD267" i="7"/>
  <c r="BA267" i="7"/>
  <c r="BF267" i="7"/>
  <c r="AH267" i="7"/>
  <c r="CD265" i="9"/>
  <c r="CA265" i="9"/>
  <c r="CF265" i="9"/>
  <c r="AC268" i="7"/>
  <c r="BP266" i="8" l="1"/>
  <c r="AB265" i="9"/>
  <c r="AE265" i="9"/>
  <c r="AG265" i="9"/>
  <c r="Y266" i="9" s="1"/>
  <c r="BB267" i="7"/>
  <c r="BG267" i="7"/>
  <c r="AY268" i="7" s="1"/>
  <c r="BE267" i="7"/>
  <c r="BU265" i="8"/>
  <c r="AO267" i="7"/>
  <c r="AR267" i="7"/>
  <c r="AT267" i="7"/>
  <c r="AL268" i="7" s="1"/>
  <c r="CC266" i="8"/>
  <c r="AD268" i="7"/>
  <c r="AA268" i="7"/>
  <c r="AF268" i="7"/>
  <c r="CH265" i="8"/>
  <c r="AD266" i="8"/>
  <c r="AA266" i="8"/>
  <c r="AF266" i="8"/>
  <c r="BH265" i="8"/>
  <c r="BB265" i="9"/>
  <c r="BG265" i="9"/>
  <c r="AY266" i="9" s="1"/>
  <c r="BE265" i="9"/>
  <c r="BC266" i="8"/>
  <c r="AO265" i="9"/>
  <c r="AT265" i="9"/>
  <c r="AL266" i="9" s="1"/>
  <c r="AR265" i="9"/>
  <c r="BO265" i="9"/>
  <c r="BT265" i="9"/>
  <c r="BL266" i="9" s="1"/>
  <c r="BR265" i="9"/>
  <c r="O266" i="9"/>
  <c r="R266" i="9"/>
  <c r="T266" i="9"/>
  <c r="L267" i="9" s="1"/>
  <c r="Q266" i="8"/>
  <c r="N266" i="8"/>
  <c r="S266" i="8"/>
  <c r="CB265" i="9"/>
  <c r="CG265" i="9"/>
  <c r="BY266" i="9" s="1"/>
  <c r="CE265" i="9"/>
  <c r="O267" i="7"/>
  <c r="R267" i="7"/>
  <c r="T267" i="7"/>
  <c r="L268" i="7" s="1"/>
  <c r="BO267" i="7"/>
  <c r="BT267" i="7"/>
  <c r="BL268" i="7" s="1"/>
  <c r="BR267" i="7"/>
  <c r="AO265" i="8"/>
  <c r="AT265" i="8"/>
  <c r="AL266" i="8" s="1"/>
  <c r="AR265" i="8"/>
  <c r="CB267" i="7"/>
  <c r="CG267" i="7"/>
  <c r="BY268" i="7" s="1"/>
  <c r="CE267" i="7"/>
  <c r="P267" i="9" l="1"/>
  <c r="BD266" i="8"/>
  <c r="BA266" i="8"/>
  <c r="BF266" i="8"/>
  <c r="BC268" i="7"/>
  <c r="U266" i="9"/>
  <c r="AB268" i="7"/>
  <c r="AG268" i="7"/>
  <c r="Y269" i="7" s="1"/>
  <c r="AE268" i="7"/>
  <c r="AC266" i="9"/>
  <c r="BC266" i="9"/>
  <c r="AH265" i="9"/>
  <c r="CD266" i="8"/>
  <c r="CA266" i="8"/>
  <c r="CF266" i="8"/>
  <c r="BU265" i="9"/>
  <c r="BP266" i="9"/>
  <c r="CH265" i="9"/>
  <c r="BH265" i="9"/>
  <c r="CC266" i="9"/>
  <c r="AP268" i="7"/>
  <c r="BH267" i="7"/>
  <c r="CC268" i="7"/>
  <c r="AU267" i="7"/>
  <c r="O266" i="8"/>
  <c r="T266" i="8"/>
  <c r="L267" i="8" s="1"/>
  <c r="R266" i="8"/>
  <c r="AP266" i="9"/>
  <c r="AB266" i="8"/>
  <c r="AE266" i="8"/>
  <c r="AG266" i="8"/>
  <c r="Y267" i="8" s="1"/>
  <c r="CH267" i="7"/>
  <c r="BU267" i="7"/>
  <c r="BP268" i="7"/>
  <c r="AU265" i="9"/>
  <c r="P268" i="7"/>
  <c r="BQ266" i="8"/>
  <c r="BN266" i="8"/>
  <c r="BS266" i="8"/>
  <c r="AU265" i="8"/>
  <c r="AP266" i="8"/>
  <c r="U267" i="7"/>
  <c r="AQ268" i="7" l="1"/>
  <c r="AN268" i="7"/>
  <c r="AS268" i="7"/>
  <c r="CB266" i="8"/>
  <c r="CE266" i="8"/>
  <c r="CG266" i="8"/>
  <c r="BY267" i="8" s="1"/>
  <c r="U266" i="8"/>
  <c r="BD268" i="7"/>
  <c r="BA268" i="7"/>
  <c r="BF268" i="7"/>
  <c r="CD266" i="9"/>
  <c r="CA266" i="9"/>
  <c r="CF266" i="9"/>
  <c r="BO266" i="8"/>
  <c r="BT266" i="8"/>
  <c r="BL267" i="8" s="1"/>
  <c r="BR266" i="8"/>
  <c r="BD266" i="9"/>
  <c r="BA266" i="9"/>
  <c r="BF266" i="9"/>
  <c r="AQ266" i="9"/>
  <c r="AN266" i="9"/>
  <c r="AS266" i="9"/>
  <c r="AC269" i="7"/>
  <c r="AQ266" i="8"/>
  <c r="AN266" i="8"/>
  <c r="AS266" i="8"/>
  <c r="P267" i="8"/>
  <c r="Q268" i="7"/>
  <c r="N268" i="7"/>
  <c r="S268" i="7"/>
  <c r="CD268" i="7"/>
  <c r="CA268" i="7"/>
  <c r="CF268" i="7"/>
  <c r="BB266" i="8"/>
  <c r="BE266" i="8"/>
  <c r="BG266" i="8"/>
  <c r="AY267" i="8" s="1"/>
  <c r="AC267" i="8"/>
  <c r="AH266" i="8"/>
  <c r="AD266" i="9"/>
  <c r="AA266" i="9"/>
  <c r="AF266" i="9"/>
  <c r="Q267" i="9"/>
  <c r="N267" i="9"/>
  <c r="S267" i="9"/>
  <c r="BQ268" i="7"/>
  <c r="BN268" i="7"/>
  <c r="BS268" i="7"/>
  <c r="BQ266" i="9"/>
  <c r="BN266" i="9"/>
  <c r="BS266" i="9"/>
  <c r="AH268" i="7"/>
  <c r="O268" i="7" l="1"/>
  <c r="R268" i="7"/>
  <c r="T268" i="7"/>
  <c r="L269" i="7" s="1"/>
  <c r="AD267" i="8"/>
  <c r="AA267" i="8"/>
  <c r="AF267" i="8"/>
  <c r="O267" i="9"/>
  <c r="T267" i="9"/>
  <c r="L268" i="9" s="1"/>
  <c r="R267" i="9"/>
  <c r="BU266" i="8"/>
  <c r="CC267" i="8"/>
  <c r="BC267" i="8"/>
  <c r="AO266" i="8"/>
  <c r="AR266" i="8"/>
  <c r="AT266" i="8"/>
  <c r="AL267" i="8" s="1"/>
  <c r="BP267" i="8"/>
  <c r="CH266" i="8"/>
  <c r="BO268" i="7"/>
  <c r="BT268" i="7"/>
  <c r="BL269" i="7" s="1"/>
  <c r="BR268" i="7"/>
  <c r="Q267" i="8"/>
  <c r="N267" i="8"/>
  <c r="S267" i="8"/>
  <c r="BB266" i="9"/>
  <c r="BG266" i="9"/>
  <c r="AY267" i="9" s="1"/>
  <c r="BE266" i="9"/>
  <c r="AB266" i="9"/>
  <c r="AG266" i="9"/>
  <c r="Y267" i="9" s="1"/>
  <c r="AE266" i="9"/>
  <c r="AD269" i="7"/>
  <c r="AA269" i="7"/>
  <c r="AF269" i="7"/>
  <c r="BB268" i="7"/>
  <c r="BE268" i="7"/>
  <c r="BG268" i="7"/>
  <c r="AY269" i="7" s="1"/>
  <c r="BH266" i="8"/>
  <c r="BO266" i="9"/>
  <c r="BT266" i="9"/>
  <c r="BL267" i="9" s="1"/>
  <c r="BR266" i="9"/>
  <c r="CB266" i="9"/>
  <c r="CE266" i="9"/>
  <c r="CG266" i="9"/>
  <c r="BY267" i="9" s="1"/>
  <c r="CB268" i="7"/>
  <c r="CG268" i="7"/>
  <c r="BY269" i="7" s="1"/>
  <c r="CE268" i="7"/>
  <c r="AO268" i="7"/>
  <c r="AT268" i="7"/>
  <c r="AL269" i="7" s="1"/>
  <c r="AR268" i="7"/>
  <c r="AO266" i="9"/>
  <c r="AR266" i="9"/>
  <c r="AT266" i="9"/>
  <c r="AL267" i="9" s="1"/>
  <c r="AB269" i="7" l="1"/>
  <c r="AG269" i="7"/>
  <c r="Y270" i="7" s="1"/>
  <c r="AE269" i="7"/>
  <c r="BQ267" i="8"/>
  <c r="BN267" i="8"/>
  <c r="BS267" i="8"/>
  <c r="U267" i="9"/>
  <c r="AH266" i="9"/>
  <c r="O267" i="8"/>
  <c r="T267" i="8"/>
  <c r="L268" i="8" s="1"/>
  <c r="R267" i="8"/>
  <c r="AP267" i="8"/>
  <c r="P268" i="9"/>
  <c r="CH266" i="9"/>
  <c r="AP269" i="7"/>
  <c r="AU266" i="8"/>
  <c r="BU266" i="9"/>
  <c r="BP267" i="9"/>
  <c r="AC267" i="9"/>
  <c r="CH268" i="7"/>
  <c r="BH266" i="9"/>
  <c r="BU268" i="7"/>
  <c r="AU268" i="7"/>
  <c r="CC269" i="7"/>
  <c r="BC267" i="9"/>
  <c r="BP269" i="7"/>
  <c r="BD267" i="8"/>
  <c r="BA267" i="8"/>
  <c r="BF267" i="8"/>
  <c r="AB267" i="8"/>
  <c r="AE267" i="8"/>
  <c r="AG267" i="8"/>
  <c r="Y268" i="8" s="1"/>
  <c r="AP267" i="9"/>
  <c r="BC269" i="7"/>
  <c r="AU266" i="9"/>
  <c r="BH268" i="7"/>
  <c r="CD267" i="8"/>
  <c r="CA267" i="8"/>
  <c r="CF267" i="8"/>
  <c r="P269" i="7"/>
  <c r="U268" i="7"/>
  <c r="CC267" i="9"/>
  <c r="AQ267" i="9" l="1"/>
  <c r="AN267" i="9"/>
  <c r="AS267" i="9"/>
  <c r="AC268" i="8"/>
  <c r="BQ269" i="7"/>
  <c r="BN269" i="7"/>
  <c r="BS269" i="7"/>
  <c r="AQ269" i="7"/>
  <c r="AN269" i="7"/>
  <c r="AS269" i="7"/>
  <c r="Q269" i="7"/>
  <c r="N269" i="7"/>
  <c r="S269" i="7"/>
  <c r="BD267" i="9"/>
  <c r="BA267" i="9"/>
  <c r="BF267" i="9"/>
  <c r="CB267" i="8"/>
  <c r="CE267" i="8"/>
  <c r="CG267" i="8"/>
  <c r="BY268" i="8" s="1"/>
  <c r="BD269" i="7"/>
  <c r="BA269" i="7"/>
  <c r="BF269" i="7"/>
  <c r="AD267" i="9"/>
  <c r="AA267" i="9"/>
  <c r="AF267" i="9"/>
  <c r="BB267" i="8"/>
  <c r="BG267" i="8"/>
  <c r="AY268" i="8" s="1"/>
  <c r="BE267" i="8"/>
  <c r="CD269" i="7"/>
  <c r="CA269" i="7"/>
  <c r="CF269" i="7"/>
  <c r="Q268" i="9"/>
  <c r="N268" i="9"/>
  <c r="S268" i="9"/>
  <c r="BQ267" i="9"/>
  <c r="BN267" i="9"/>
  <c r="BS267" i="9"/>
  <c r="BO267" i="8"/>
  <c r="BR267" i="8"/>
  <c r="BT267" i="8"/>
  <c r="BL268" i="8" s="1"/>
  <c r="AQ267" i="8"/>
  <c r="AN267" i="8"/>
  <c r="AS267" i="8"/>
  <c r="CD267" i="9"/>
  <c r="CA267" i="9"/>
  <c r="CF267" i="9"/>
  <c r="U267" i="8"/>
  <c r="AH269" i="7"/>
  <c r="P268" i="8"/>
  <c r="AC270" i="7"/>
  <c r="AH267" i="8"/>
  <c r="Q268" i="8" l="1"/>
  <c r="N268" i="8"/>
  <c r="S268" i="8"/>
  <c r="BU267" i="8"/>
  <c r="CC268" i="8"/>
  <c r="BH267" i="8"/>
  <c r="BC268" i="8"/>
  <c r="CH267" i="8"/>
  <c r="AO269" i="7"/>
  <c r="AR269" i="7"/>
  <c r="AT269" i="7"/>
  <c r="AL270" i="7" s="1"/>
  <c r="BO267" i="9"/>
  <c r="BR267" i="9"/>
  <c r="BT267" i="9"/>
  <c r="BL268" i="9" s="1"/>
  <c r="BB267" i="9"/>
  <c r="BG267" i="9"/>
  <c r="AY268" i="9" s="1"/>
  <c r="BE267" i="9"/>
  <c r="BO269" i="7"/>
  <c r="BT269" i="7"/>
  <c r="BL270" i="7" s="1"/>
  <c r="BR269" i="7"/>
  <c r="CB267" i="9"/>
  <c r="CG267" i="9"/>
  <c r="BY268" i="9" s="1"/>
  <c r="CE267" i="9"/>
  <c r="O268" i="9"/>
  <c r="T268" i="9"/>
  <c r="L269" i="9" s="1"/>
  <c r="R268" i="9"/>
  <c r="AB267" i="9"/>
  <c r="AG267" i="9"/>
  <c r="Y268" i="9" s="1"/>
  <c r="AE267" i="9"/>
  <c r="O269" i="7"/>
  <c r="R269" i="7"/>
  <c r="T269" i="7"/>
  <c r="L270" i="7" s="1"/>
  <c r="AD268" i="8"/>
  <c r="AA268" i="8"/>
  <c r="AF268" i="8"/>
  <c r="AD270" i="7"/>
  <c r="AA270" i="7"/>
  <c r="AF270" i="7"/>
  <c r="AO267" i="9"/>
  <c r="AT267" i="9"/>
  <c r="AL268" i="9" s="1"/>
  <c r="AR267" i="9"/>
  <c r="AO267" i="8"/>
  <c r="AT267" i="8"/>
  <c r="AL268" i="8" s="1"/>
  <c r="AR267" i="8"/>
  <c r="CB269" i="7"/>
  <c r="CG269" i="7"/>
  <c r="BY270" i="7" s="1"/>
  <c r="CE269" i="7"/>
  <c r="BP268" i="8"/>
  <c r="BB269" i="7"/>
  <c r="BE269" i="7"/>
  <c r="BG269" i="7"/>
  <c r="AY270" i="7" s="1"/>
  <c r="BQ268" i="8" l="1"/>
  <c r="BN268" i="8"/>
  <c r="BS268" i="8"/>
  <c r="AH267" i="9"/>
  <c r="CH267" i="9"/>
  <c r="BP268" i="9"/>
  <c r="AC268" i="9"/>
  <c r="BU267" i="9"/>
  <c r="BU269" i="7"/>
  <c r="BC270" i="7"/>
  <c r="AP270" i="7"/>
  <c r="CD268" i="8"/>
  <c r="CA268" i="8"/>
  <c r="CF268" i="8"/>
  <c r="AU269" i="7"/>
  <c r="BP270" i="7"/>
  <c r="AU267" i="8"/>
  <c r="BH267" i="9"/>
  <c r="CC268" i="9"/>
  <c r="CH269" i="7"/>
  <c r="BC268" i="9"/>
  <c r="CC270" i="7"/>
  <c r="AB270" i="7"/>
  <c r="AG270" i="7"/>
  <c r="Y271" i="7" s="1"/>
  <c r="AE270" i="7"/>
  <c r="AP268" i="8"/>
  <c r="AB268" i="8"/>
  <c r="AE268" i="8"/>
  <c r="AG268" i="8"/>
  <c r="Y269" i="8" s="1"/>
  <c r="U268" i="9"/>
  <c r="BD268" i="8"/>
  <c r="BA268" i="8"/>
  <c r="BF268" i="8"/>
  <c r="O268" i="8"/>
  <c r="T268" i="8"/>
  <c r="L269" i="8" s="1"/>
  <c r="R268" i="8"/>
  <c r="AU267" i="9"/>
  <c r="P270" i="7"/>
  <c r="BH269" i="7"/>
  <c r="AP268" i="9"/>
  <c r="U269" i="7"/>
  <c r="P269" i="9"/>
  <c r="AD268" i="9" l="1"/>
  <c r="AA268" i="9"/>
  <c r="AF268" i="9"/>
  <c r="CD270" i="7"/>
  <c r="CA270" i="7"/>
  <c r="CF270" i="7"/>
  <c r="BQ268" i="9"/>
  <c r="BN268" i="9"/>
  <c r="BS268" i="9"/>
  <c r="BB268" i="8"/>
  <c r="BG268" i="8"/>
  <c r="AY269" i="8" s="1"/>
  <c r="BE268" i="8"/>
  <c r="CB268" i="8"/>
  <c r="CE268" i="8"/>
  <c r="CG268" i="8"/>
  <c r="BY269" i="8" s="1"/>
  <c r="Q270" i="7"/>
  <c r="N270" i="7"/>
  <c r="S270" i="7"/>
  <c r="AQ270" i="7"/>
  <c r="AN270" i="7"/>
  <c r="AS270" i="7"/>
  <c r="AQ268" i="9"/>
  <c r="AN268" i="9"/>
  <c r="AS268" i="9"/>
  <c r="AC269" i="8"/>
  <c r="BD268" i="9"/>
  <c r="BA268" i="9"/>
  <c r="BF268" i="9"/>
  <c r="AC271" i="7"/>
  <c r="BD270" i="7"/>
  <c r="BA270" i="7"/>
  <c r="BF270" i="7"/>
  <c r="AH268" i="8"/>
  <c r="AQ268" i="8"/>
  <c r="AN268" i="8"/>
  <c r="AS268" i="8"/>
  <c r="CD268" i="9"/>
  <c r="CA268" i="9"/>
  <c r="CF268" i="9"/>
  <c r="BQ270" i="7"/>
  <c r="BN270" i="7"/>
  <c r="BS270" i="7"/>
  <c r="U268" i="8"/>
  <c r="BO268" i="8"/>
  <c r="BT268" i="8"/>
  <c r="BL269" i="8" s="1"/>
  <c r="BR268" i="8"/>
  <c r="AH270" i="7"/>
  <c r="Q269" i="9"/>
  <c r="N269" i="9"/>
  <c r="S269" i="9"/>
  <c r="P269" i="8"/>
  <c r="AO268" i="9" l="1"/>
  <c r="AR268" i="9"/>
  <c r="AT268" i="9"/>
  <c r="AL269" i="9" s="1"/>
  <c r="BC269" i="8"/>
  <c r="B30" i="9"/>
  <c r="BO270" i="7"/>
  <c r="BT270" i="7"/>
  <c r="BL271" i="7" s="1"/>
  <c r="BR270" i="7"/>
  <c r="BU268" i="8"/>
  <c r="BP269" i="8"/>
  <c r="AO268" i="8"/>
  <c r="AT268" i="8"/>
  <c r="AL269" i="8" s="1"/>
  <c r="AR268" i="8"/>
  <c r="AO270" i="7"/>
  <c r="AR270" i="7"/>
  <c r="AT270" i="7"/>
  <c r="AL271" i="7" s="1"/>
  <c r="BO268" i="9"/>
  <c r="BR268" i="9"/>
  <c r="BT268" i="9"/>
  <c r="BL269" i="9" s="1"/>
  <c r="Q269" i="8"/>
  <c r="N269" i="8"/>
  <c r="S269" i="8"/>
  <c r="AD271" i="7"/>
  <c r="AA271" i="7"/>
  <c r="AF271" i="7"/>
  <c r="BB268" i="9"/>
  <c r="BG268" i="9"/>
  <c r="AY269" i="9" s="1"/>
  <c r="BE268" i="9"/>
  <c r="O270" i="7"/>
  <c r="R270" i="7"/>
  <c r="T270" i="7"/>
  <c r="L271" i="7" s="1"/>
  <c r="CB270" i="7"/>
  <c r="CE270" i="7"/>
  <c r="CG270" i="7"/>
  <c r="BY271" i="7" s="1"/>
  <c r="BB270" i="7"/>
  <c r="BG270" i="7"/>
  <c r="AY271" i="7" s="1"/>
  <c r="BE270" i="7"/>
  <c r="CC269" i="8"/>
  <c r="O269" i="9"/>
  <c r="T269" i="9"/>
  <c r="L270" i="9" s="1"/>
  <c r="R269" i="9"/>
  <c r="AD269" i="8"/>
  <c r="AA269" i="8"/>
  <c r="AF269" i="8"/>
  <c r="CH268" i="8"/>
  <c r="AB268" i="9"/>
  <c r="AE268" i="9"/>
  <c r="AG268" i="9"/>
  <c r="Y269" i="9" s="1"/>
  <c r="CB268" i="9"/>
  <c r="CG268" i="9"/>
  <c r="BY269" i="9" s="1"/>
  <c r="CE268" i="9"/>
  <c r="BH268" i="8"/>
  <c r="AP269" i="8" l="1"/>
  <c r="CH270" i="7"/>
  <c r="U269" i="9"/>
  <c r="P271" i="7"/>
  <c r="B30" i="8"/>
  <c r="BQ269" i="8"/>
  <c r="BN269" i="8"/>
  <c r="BS269" i="8"/>
  <c r="P270" i="9"/>
  <c r="AB271" i="7"/>
  <c r="AE271" i="7"/>
  <c r="AG271" i="7"/>
  <c r="Y272" i="7" s="1"/>
  <c r="U270" i="7"/>
  <c r="O269" i="8"/>
  <c r="R269" i="8"/>
  <c r="T269" i="8"/>
  <c r="L270" i="8" s="1"/>
  <c r="AC269" i="9"/>
  <c r="BH268" i="9"/>
  <c r="BP269" i="9"/>
  <c r="BD269" i="8"/>
  <c r="BA269" i="8"/>
  <c r="BF269" i="8"/>
  <c r="BH270" i="7"/>
  <c r="AP271" i="7"/>
  <c r="AH268" i="9"/>
  <c r="BU268" i="9"/>
  <c r="BC271" i="7"/>
  <c r="AU270" i="7"/>
  <c r="BU270" i="7"/>
  <c r="AP269" i="9"/>
  <c r="CD269" i="8"/>
  <c r="CA269" i="8"/>
  <c r="CF269" i="8"/>
  <c r="CH268" i="9"/>
  <c r="CC269" i="9"/>
  <c r="C30" i="8"/>
  <c r="BP271" i="7"/>
  <c r="AU268" i="9"/>
  <c r="BC269" i="9"/>
  <c r="AB269" i="8"/>
  <c r="AG269" i="8"/>
  <c r="Y270" i="8" s="1"/>
  <c r="AE269" i="8"/>
  <c r="CC271" i="7"/>
  <c r="C32" i="7"/>
  <c r="AU268" i="8"/>
  <c r="BD271" i="7" l="1"/>
  <c r="BA271" i="7"/>
  <c r="BF271" i="7"/>
  <c r="E30" i="8"/>
  <c r="BB269" i="8"/>
  <c r="BE269" i="8"/>
  <c r="BG269" i="8"/>
  <c r="AY270" i="8" s="1"/>
  <c r="Q271" i="7"/>
  <c r="N271" i="7"/>
  <c r="S271" i="7"/>
  <c r="CB269" i="8"/>
  <c r="CG269" i="8"/>
  <c r="BY270" i="8" s="1"/>
  <c r="CE269" i="8"/>
  <c r="BQ269" i="9"/>
  <c r="BN269" i="9"/>
  <c r="BS269" i="9"/>
  <c r="Q270" i="9"/>
  <c r="N270" i="9"/>
  <c r="S270" i="9"/>
  <c r="AC270" i="8"/>
  <c r="BD269" i="9"/>
  <c r="BA269" i="9"/>
  <c r="BF269" i="9"/>
  <c r="G30" i="8"/>
  <c r="AC272" i="7"/>
  <c r="AQ269" i="9"/>
  <c r="AN269" i="9"/>
  <c r="AS269" i="9"/>
  <c r="AH271" i="7"/>
  <c r="BQ271" i="7"/>
  <c r="BN271" i="7"/>
  <c r="BS271" i="7"/>
  <c r="F30" i="8"/>
  <c r="AD269" i="9"/>
  <c r="AA269" i="9"/>
  <c r="AF269" i="9"/>
  <c r="P270" i="8"/>
  <c r="CD269" i="9"/>
  <c r="CA269" i="9"/>
  <c r="CF269" i="9"/>
  <c r="U269" i="8"/>
  <c r="BO269" i="8"/>
  <c r="BT269" i="8"/>
  <c r="BL270" i="8" s="1"/>
  <c r="BR269" i="8"/>
  <c r="CD271" i="7"/>
  <c r="CA271" i="7"/>
  <c r="CF271" i="7"/>
  <c r="AQ271" i="7"/>
  <c r="AN271" i="7"/>
  <c r="AS271" i="7"/>
  <c r="AH269" i="8"/>
  <c r="AQ269" i="8"/>
  <c r="AN269" i="8"/>
  <c r="AS269" i="8"/>
  <c r="BU269" i="8" l="1"/>
  <c r="D30" i="9"/>
  <c r="BC270" i="8"/>
  <c r="D30" i="8"/>
  <c r="BO269" i="9"/>
  <c r="BT269" i="9"/>
  <c r="BL270" i="9" s="1"/>
  <c r="BR269" i="9"/>
  <c r="BH269" i="8"/>
  <c r="O270" i="9"/>
  <c r="R270" i="9"/>
  <c r="T270" i="9"/>
  <c r="L271" i="9" s="1"/>
  <c r="AO269" i="8"/>
  <c r="AT269" i="8"/>
  <c r="AL270" i="8" s="1"/>
  <c r="AR269" i="8"/>
  <c r="BP270" i="8"/>
  <c r="AO269" i="9"/>
  <c r="AT269" i="9"/>
  <c r="AL270" i="9" s="1"/>
  <c r="AR269" i="9"/>
  <c r="F32" i="7"/>
  <c r="BO271" i="7"/>
  <c r="BT271" i="7"/>
  <c r="BL272" i="7" s="1"/>
  <c r="BR271" i="7"/>
  <c r="CH269" i="8"/>
  <c r="G30" i="9"/>
  <c r="AO271" i="7"/>
  <c r="AR271" i="7"/>
  <c r="AT271" i="7"/>
  <c r="AL272" i="7" s="1"/>
  <c r="E30" i="9"/>
  <c r="CC270" i="8"/>
  <c r="BB269" i="9"/>
  <c r="BE269" i="9"/>
  <c r="BG269" i="9"/>
  <c r="AY270" i="9" s="1"/>
  <c r="E32" i="7"/>
  <c r="AB269" i="9"/>
  <c r="AG269" i="9"/>
  <c r="Y270" i="9" s="1"/>
  <c r="AE269" i="9"/>
  <c r="AD270" i="8"/>
  <c r="AA270" i="8"/>
  <c r="AF270" i="8"/>
  <c r="D32" i="7"/>
  <c r="CB269" i="9"/>
  <c r="CG269" i="9"/>
  <c r="BY270" i="9" s="1"/>
  <c r="CE269" i="9"/>
  <c r="G32" i="7"/>
  <c r="B32" i="7"/>
  <c r="BB271" i="7"/>
  <c r="BE271" i="7"/>
  <c r="BG271" i="7"/>
  <c r="AY272" i="7" s="1"/>
  <c r="AD272" i="7"/>
  <c r="AA272" i="7"/>
  <c r="AF272" i="7"/>
  <c r="F30" i="9"/>
  <c r="Q270" i="8"/>
  <c r="N270" i="8"/>
  <c r="S270" i="8"/>
  <c r="CB271" i="7"/>
  <c r="CG271" i="7"/>
  <c r="BY272" i="7" s="1"/>
  <c r="CE271" i="7"/>
  <c r="C30" i="9"/>
  <c r="O271" i="7"/>
  <c r="T271" i="7"/>
  <c r="L272" i="7" s="1"/>
  <c r="R271" i="7"/>
  <c r="BC272" i="7" l="1"/>
  <c r="AU269" i="8"/>
  <c r="CH271" i="7"/>
  <c r="BH271" i="7"/>
  <c r="AB270" i="8"/>
  <c r="AG270" i="8"/>
  <c r="Y271" i="8" s="1"/>
  <c r="AE270" i="8"/>
  <c r="AP270" i="8"/>
  <c r="BD270" i="8"/>
  <c r="BA270" i="8"/>
  <c r="BF270" i="8"/>
  <c r="CC272" i="7"/>
  <c r="BU271" i="7"/>
  <c r="P271" i="9"/>
  <c r="U270" i="9"/>
  <c r="AH269" i="9"/>
  <c r="AU269" i="9"/>
  <c r="O270" i="8"/>
  <c r="T270" i="8"/>
  <c r="L271" i="8" s="1"/>
  <c r="R270" i="8"/>
  <c r="U271" i="7"/>
  <c r="CC270" i="9"/>
  <c r="BC270" i="9"/>
  <c r="AP270" i="9"/>
  <c r="BU269" i="9"/>
  <c r="AU271" i="7"/>
  <c r="P272" i="7"/>
  <c r="BH269" i="9"/>
  <c r="BP270" i="9"/>
  <c r="BQ270" i="8"/>
  <c r="BN270" i="8"/>
  <c r="BS270" i="8"/>
  <c r="BP272" i="7"/>
  <c r="AC270" i="9"/>
  <c r="AP272" i="7"/>
  <c r="CH269" i="9"/>
  <c r="AB272" i="7"/>
  <c r="AE272" i="7"/>
  <c r="AG272" i="7"/>
  <c r="Y273" i="7" s="1"/>
  <c r="CD270" i="8"/>
  <c r="CA270" i="8"/>
  <c r="CF270" i="8"/>
  <c r="AH270" i="8" l="1"/>
  <c r="AC271" i="8"/>
  <c r="AQ270" i="9"/>
  <c r="AN270" i="9"/>
  <c r="AS270" i="9"/>
  <c r="BD270" i="9"/>
  <c r="BA270" i="9"/>
  <c r="BF270" i="9"/>
  <c r="AQ272" i="7"/>
  <c r="AN272" i="7"/>
  <c r="AS272" i="7"/>
  <c r="CD270" i="9"/>
  <c r="CA270" i="9"/>
  <c r="CF270" i="9"/>
  <c r="CD272" i="7"/>
  <c r="CA272" i="7"/>
  <c r="CF272" i="7"/>
  <c r="AH272" i="7"/>
  <c r="AD270" i="9"/>
  <c r="AA270" i="9"/>
  <c r="AF270" i="9"/>
  <c r="Q272" i="7"/>
  <c r="N272" i="7"/>
  <c r="S272" i="7"/>
  <c r="BB270" i="8"/>
  <c r="BE270" i="8"/>
  <c r="BG270" i="8"/>
  <c r="AY271" i="8" s="1"/>
  <c r="BQ270" i="9"/>
  <c r="BN270" i="9"/>
  <c r="BS270" i="9"/>
  <c r="CB270" i="8"/>
  <c r="CE270" i="8"/>
  <c r="CG270" i="8"/>
  <c r="BY271" i="8" s="1"/>
  <c r="BQ272" i="7"/>
  <c r="BN272" i="7"/>
  <c r="BS272" i="7"/>
  <c r="U270" i="8"/>
  <c r="BO270" i="8"/>
  <c r="BT270" i="8"/>
  <c r="BL271" i="8" s="1"/>
  <c r="BR270" i="8"/>
  <c r="P271" i="8"/>
  <c r="AC273" i="7"/>
  <c r="Q271" i="9"/>
  <c r="N271" i="9"/>
  <c r="S271" i="9"/>
  <c r="AQ270" i="8"/>
  <c r="AN270" i="8"/>
  <c r="AS270" i="8"/>
  <c r="BD272" i="7"/>
  <c r="BA272" i="7"/>
  <c r="BF272" i="7"/>
  <c r="CB272" i="7" l="1"/>
  <c r="CE272" i="7"/>
  <c r="CG272" i="7"/>
  <c r="BY273" i="7" s="1"/>
  <c r="AO270" i="9"/>
  <c r="AT270" i="9"/>
  <c r="AL271" i="9" s="1"/>
  <c r="AR270" i="9"/>
  <c r="CB270" i="9"/>
  <c r="CG270" i="9"/>
  <c r="BY271" i="9" s="1"/>
  <c r="CE270" i="9"/>
  <c r="BO272" i="7"/>
  <c r="BT272" i="7"/>
  <c r="BL273" i="7" s="1"/>
  <c r="BR272" i="7"/>
  <c r="CH270" i="8"/>
  <c r="AB270" i="9"/>
  <c r="AG270" i="9"/>
  <c r="Y271" i="9" s="1"/>
  <c r="AE270" i="9"/>
  <c r="BH270" i="8"/>
  <c r="O272" i="7"/>
  <c r="T272" i="7"/>
  <c r="L273" i="7" s="1"/>
  <c r="R272" i="7"/>
  <c r="AO272" i="7"/>
  <c r="AR272" i="7"/>
  <c r="AT272" i="7"/>
  <c r="AL273" i="7" s="1"/>
  <c r="AD271" i="8"/>
  <c r="AA271" i="8"/>
  <c r="AF271" i="8"/>
  <c r="AD273" i="7"/>
  <c r="AA273" i="7"/>
  <c r="AF273" i="7"/>
  <c r="O271" i="9"/>
  <c r="R271" i="9"/>
  <c r="T271" i="9"/>
  <c r="L272" i="9" s="1"/>
  <c r="Q271" i="8"/>
  <c r="N271" i="8"/>
  <c r="S271" i="8"/>
  <c r="BU270" i="8"/>
  <c r="CC271" i="8"/>
  <c r="BB272" i="7"/>
  <c r="BG272" i="7"/>
  <c r="AY273" i="7" s="1"/>
  <c r="BE272" i="7"/>
  <c r="BO270" i="9"/>
  <c r="BR270" i="9"/>
  <c r="BT270" i="9"/>
  <c r="BL271" i="9" s="1"/>
  <c r="BP271" i="8"/>
  <c r="AO270" i="8"/>
  <c r="AT270" i="8"/>
  <c r="AL271" i="8" s="1"/>
  <c r="AR270" i="8"/>
  <c r="BC271" i="8"/>
  <c r="BB270" i="9"/>
  <c r="BE270" i="9"/>
  <c r="BG270" i="9"/>
  <c r="AY271" i="9" s="1"/>
  <c r="AB271" i="8" l="1"/>
  <c r="AE271" i="8"/>
  <c r="AG271" i="8"/>
  <c r="Y272" i="8" s="1"/>
  <c r="CC271" i="9"/>
  <c r="BD271" i="8"/>
  <c r="BA271" i="8"/>
  <c r="BF271" i="8"/>
  <c r="BC273" i="7"/>
  <c r="O271" i="8"/>
  <c r="T271" i="8"/>
  <c r="L272" i="8" s="1"/>
  <c r="R271" i="8"/>
  <c r="CD271" i="8"/>
  <c r="CA271" i="8"/>
  <c r="CF271" i="8"/>
  <c r="U271" i="9"/>
  <c r="AU270" i="9"/>
  <c r="AP273" i="7"/>
  <c r="P273" i="7"/>
  <c r="BP273" i="7"/>
  <c r="AP271" i="9"/>
  <c r="BH272" i="7"/>
  <c r="AC271" i="9"/>
  <c r="BQ271" i="8"/>
  <c r="BN271" i="8"/>
  <c r="BS271" i="8"/>
  <c r="CC273" i="7"/>
  <c r="AU270" i="8"/>
  <c r="BP271" i="9"/>
  <c r="CH272" i="7"/>
  <c r="P272" i="9"/>
  <c r="AP271" i="8"/>
  <c r="U272" i="7"/>
  <c r="AB273" i="7"/>
  <c r="AE273" i="7"/>
  <c r="AG273" i="7"/>
  <c r="Y274" i="7" s="1"/>
  <c r="AU272" i="7"/>
  <c r="BU272" i="7"/>
  <c r="BC271" i="9"/>
  <c r="BU270" i="9"/>
  <c r="BH270" i="9"/>
  <c r="AH270" i="9"/>
  <c r="CH270" i="9"/>
  <c r="BO271" i="8" l="1"/>
  <c r="BR271" i="8"/>
  <c r="BT271" i="8"/>
  <c r="BL272" i="8" s="1"/>
  <c r="Q273" i="7"/>
  <c r="N273" i="7"/>
  <c r="S273" i="7"/>
  <c r="P272" i="8"/>
  <c r="AH273" i="7"/>
  <c r="AQ273" i="7"/>
  <c r="AN273" i="7"/>
  <c r="AS273" i="7"/>
  <c r="BD273" i="7"/>
  <c r="BA273" i="7"/>
  <c r="BF273" i="7"/>
  <c r="BQ271" i="9"/>
  <c r="BN271" i="9"/>
  <c r="BS271" i="9"/>
  <c r="AD271" i="9"/>
  <c r="AA271" i="9"/>
  <c r="AF271" i="9"/>
  <c r="BB271" i="8"/>
  <c r="BG271" i="8"/>
  <c r="AY272" i="8" s="1"/>
  <c r="BE271" i="8"/>
  <c r="CD271" i="9"/>
  <c r="CA271" i="9"/>
  <c r="CF271" i="9"/>
  <c r="AQ271" i="9"/>
  <c r="AN271" i="9"/>
  <c r="AS271" i="9"/>
  <c r="AC274" i="7"/>
  <c r="AQ271" i="8"/>
  <c r="AN271" i="8"/>
  <c r="AS271" i="8"/>
  <c r="CD273" i="7"/>
  <c r="CA273" i="7"/>
  <c r="CF273" i="7"/>
  <c r="CB271" i="8"/>
  <c r="CG271" i="8"/>
  <c r="BY272" i="8" s="1"/>
  <c r="CE271" i="8"/>
  <c r="AC272" i="8"/>
  <c r="BD271" i="9"/>
  <c r="BA271" i="9"/>
  <c r="BF271" i="9"/>
  <c r="BQ273" i="7"/>
  <c r="BN273" i="7"/>
  <c r="BS273" i="7"/>
  <c r="AH271" i="8"/>
  <c r="Q272" i="9"/>
  <c r="N272" i="9"/>
  <c r="S272" i="9"/>
  <c r="U271" i="8"/>
  <c r="CC272" i="8" l="1"/>
  <c r="AO271" i="9"/>
  <c r="AT271" i="9"/>
  <c r="AL272" i="9" s="1"/>
  <c r="AR271" i="9"/>
  <c r="BO271" i="9"/>
  <c r="BR271" i="9"/>
  <c r="BT271" i="9"/>
  <c r="BL272" i="9" s="1"/>
  <c r="Q272" i="8"/>
  <c r="N272" i="8"/>
  <c r="S272" i="8"/>
  <c r="AD274" i="7"/>
  <c r="AA274" i="7"/>
  <c r="AF274" i="7"/>
  <c r="CB271" i="9"/>
  <c r="CE271" i="9"/>
  <c r="CG271" i="9"/>
  <c r="BY272" i="9" s="1"/>
  <c r="O273" i="7"/>
  <c r="R273" i="7"/>
  <c r="T273" i="7"/>
  <c r="L274" i="7" s="1"/>
  <c r="BB273" i="7"/>
  <c r="BG273" i="7"/>
  <c r="AY274" i="7" s="1"/>
  <c r="BE273" i="7"/>
  <c r="AO271" i="8"/>
  <c r="AR271" i="8"/>
  <c r="AT271" i="8"/>
  <c r="AL272" i="8" s="1"/>
  <c r="O272" i="9"/>
  <c r="T272" i="9"/>
  <c r="L273" i="9" s="1"/>
  <c r="R272" i="9"/>
  <c r="BH271" i="8"/>
  <c r="BP272" i="8"/>
  <c r="BC272" i="8"/>
  <c r="BU271" i="8"/>
  <c r="CH271" i="8"/>
  <c r="AB271" i="9"/>
  <c r="AE271" i="9"/>
  <c r="AG271" i="9"/>
  <c r="Y272" i="9" s="1"/>
  <c r="CB273" i="7"/>
  <c r="CG273" i="7"/>
  <c r="BY274" i="7" s="1"/>
  <c r="CE273" i="7"/>
  <c r="BO273" i="7"/>
  <c r="BT273" i="7"/>
  <c r="BL274" i="7" s="1"/>
  <c r="BR273" i="7"/>
  <c r="BB271" i="9"/>
  <c r="BG271" i="9"/>
  <c r="AY272" i="9" s="1"/>
  <c r="BE271" i="9"/>
  <c r="AD272" i="8"/>
  <c r="AA272" i="8"/>
  <c r="AF272" i="8"/>
  <c r="AO273" i="7"/>
  <c r="AR273" i="7"/>
  <c r="AT273" i="7"/>
  <c r="AL274" i="7" s="1"/>
  <c r="CH273" i="7" l="1"/>
  <c r="AU271" i="8"/>
  <c r="AP272" i="8"/>
  <c r="CC272" i="9"/>
  <c r="AU271" i="9"/>
  <c r="AP272" i="9"/>
  <c r="BQ272" i="8"/>
  <c r="BN272" i="8"/>
  <c r="BS272" i="8"/>
  <c r="BH273" i="7"/>
  <c r="BH271" i="9"/>
  <c r="BC272" i="9"/>
  <c r="AC272" i="9"/>
  <c r="BC274" i="7"/>
  <c r="AB274" i="7"/>
  <c r="AE274" i="7"/>
  <c r="AG274" i="7"/>
  <c r="Y275" i="7" s="1"/>
  <c r="AH271" i="9"/>
  <c r="AP274" i="7"/>
  <c r="P274" i="7"/>
  <c r="O272" i="8"/>
  <c r="R272" i="8"/>
  <c r="T272" i="8"/>
  <c r="L273" i="8" s="1"/>
  <c r="U272" i="9"/>
  <c r="U273" i="7"/>
  <c r="CD272" i="8"/>
  <c r="CA272" i="8"/>
  <c r="CF272" i="8"/>
  <c r="CH271" i="9"/>
  <c r="BP272" i="9"/>
  <c r="BD272" i="8"/>
  <c r="BA272" i="8"/>
  <c r="BF272" i="8"/>
  <c r="CC274" i="7"/>
  <c r="AU273" i="7"/>
  <c r="BU273" i="7"/>
  <c r="P273" i="9"/>
  <c r="AB272" i="8"/>
  <c r="AG272" i="8"/>
  <c r="Y273" i="8" s="1"/>
  <c r="AE272" i="8"/>
  <c r="BP274" i="7"/>
  <c r="BU271" i="9"/>
  <c r="AD272" i="9" l="1"/>
  <c r="AA272" i="9"/>
  <c r="AF272" i="9"/>
  <c r="AQ272" i="9"/>
  <c r="AN272" i="9"/>
  <c r="AS272" i="9"/>
  <c r="BB272" i="8"/>
  <c r="BE272" i="8"/>
  <c r="BG272" i="8"/>
  <c r="AY273" i="8" s="1"/>
  <c r="AC273" i="8"/>
  <c r="P273" i="8"/>
  <c r="AQ274" i="7"/>
  <c r="AN274" i="7"/>
  <c r="AS274" i="7"/>
  <c r="BD272" i="9"/>
  <c r="BA272" i="9"/>
  <c r="BF272" i="9"/>
  <c r="U272" i="8"/>
  <c r="AH272" i="8"/>
  <c r="CD272" i="9"/>
  <c r="CA272" i="9"/>
  <c r="CF272" i="9"/>
  <c r="AC275" i="7"/>
  <c r="AQ272" i="8"/>
  <c r="AN272" i="8"/>
  <c r="AS272" i="8"/>
  <c r="CB272" i="8"/>
  <c r="CG272" i="8"/>
  <c r="BY273" i="8" s="1"/>
  <c r="CE272" i="8"/>
  <c r="AH274" i="7"/>
  <c r="BQ272" i="9"/>
  <c r="BN272" i="9"/>
  <c r="BS272" i="9"/>
  <c r="CD274" i="7"/>
  <c r="CA274" i="7"/>
  <c r="CF274" i="7"/>
  <c r="BO272" i="8"/>
  <c r="BR272" i="8"/>
  <c r="BT272" i="8"/>
  <c r="BL273" i="8" s="1"/>
  <c r="Q273" i="9"/>
  <c r="N273" i="9"/>
  <c r="S273" i="9"/>
  <c r="BD274" i="7"/>
  <c r="BA274" i="7"/>
  <c r="BF274" i="7"/>
  <c r="Q274" i="7"/>
  <c r="N274" i="7"/>
  <c r="S274" i="7"/>
  <c r="BQ274" i="7"/>
  <c r="BN274" i="7"/>
  <c r="BS274" i="7"/>
  <c r="Q273" i="8" l="1"/>
  <c r="N273" i="8"/>
  <c r="S273" i="8"/>
  <c r="O274" i="7"/>
  <c r="R274" i="7"/>
  <c r="T274" i="7"/>
  <c r="L275" i="7" s="1"/>
  <c r="CH272" i="8"/>
  <c r="BO274" i="7"/>
  <c r="BT274" i="7"/>
  <c r="BL275" i="7" s="1"/>
  <c r="BR274" i="7"/>
  <c r="CB274" i="7"/>
  <c r="CE274" i="7"/>
  <c r="CG274" i="7"/>
  <c r="BY275" i="7" s="1"/>
  <c r="CC273" i="8"/>
  <c r="AD273" i="8"/>
  <c r="AA273" i="8"/>
  <c r="AF273" i="8"/>
  <c r="BC273" i="8"/>
  <c r="BB274" i="7"/>
  <c r="BG274" i="7"/>
  <c r="AY275" i="7" s="1"/>
  <c r="BE274" i="7"/>
  <c r="BH272" i="8"/>
  <c r="BO272" i="9"/>
  <c r="BR272" i="9"/>
  <c r="BT272" i="9"/>
  <c r="BL273" i="9" s="1"/>
  <c r="AO272" i="8"/>
  <c r="AR272" i="8"/>
  <c r="AT272" i="8"/>
  <c r="AL273" i="8" s="1"/>
  <c r="BB272" i="9"/>
  <c r="BE272" i="9"/>
  <c r="BG272" i="9"/>
  <c r="AY273" i="9" s="1"/>
  <c r="AO272" i="9"/>
  <c r="AT272" i="9"/>
  <c r="AL273" i="9" s="1"/>
  <c r="AR272" i="9"/>
  <c r="O273" i="9"/>
  <c r="T273" i="9"/>
  <c r="L274" i="9" s="1"/>
  <c r="R273" i="9"/>
  <c r="AD275" i="7"/>
  <c r="AA275" i="7"/>
  <c r="AF275" i="7"/>
  <c r="AO274" i="7"/>
  <c r="AR274" i="7"/>
  <c r="AT274" i="7"/>
  <c r="AL275" i="7" s="1"/>
  <c r="AB272" i="9"/>
  <c r="AG272" i="9"/>
  <c r="Y273" i="9" s="1"/>
  <c r="AE272" i="9"/>
  <c r="BP273" i="8"/>
  <c r="BU272" i="8"/>
  <c r="CB272" i="9"/>
  <c r="CE272" i="9"/>
  <c r="CG272" i="9"/>
  <c r="BY273" i="9" s="1"/>
  <c r="BP275" i="7" l="1"/>
  <c r="BP273" i="9"/>
  <c r="CD273" i="8"/>
  <c r="CA273" i="8"/>
  <c r="CF273" i="8"/>
  <c r="AB273" i="8"/>
  <c r="AE273" i="8"/>
  <c r="AG273" i="8"/>
  <c r="Y274" i="8" s="1"/>
  <c r="BC273" i="9"/>
  <c r="P275" i="7"/>
  <c r="AU274" i="7"/>
  <c r="CC273" i="9"/>
  <c r="AH272" i="9"/>
  <c r="BH272" i="9"/>
  <c r="CC275" i="7"/>
  <c r="U274" i="7"/>
  <c r="AC273" i="9"/>
  <c r="AB275" i="7"/>
  <c r="AE275" i="7"/>
  <c r="AG275" i="7"/>
  <c r="Y276" i="7" s="1"/>
  <c r="BH274" i="7"/>
  <c r="CH274" i="7"/>
  <c r="BC275" i="7"/>
  <c r="AP275" i="7"/>
  <c r="AP273" i="9"/>
  <c r="U273" i="9"/>
  <c r="AP273" i="8"/>
  <c r="O273" i="8"/>
  <c r="T273" i="8"/>
  <c r="L274" i="8" s="1"/>
  <c r="R273" i="8"/>
  <c r="BQ273" i="8"/>
  <c r="BN273" i="8"/>
  <c r="BS273" i="8"/>
  <c r="AU272" i="9"/>
  <c r="BU272" i="9"/>
  <c r="CH272" i="9"/>
  <c r="P274" i="9"/>
  <c r="AU272" i="8"/>
  <c r="BD273" i="8"/>
  <c r="BA273" i="8"/>
  <c r="BF273" i="8"/>
  <c r="BU274" i="7"/>
  <c r="AH275" i="7" l="1"/>
  <c r="AC274" i="8"/>
  <c r="AQ273" i="9"/>
  <c r="AN273" i="9"/>
  <c r="AS273" i="9"/>
  <c r="CD273" i="9"/>
  <c r="CA273" i="9"/>
  <c r="CF273" i="9"/>
  <c r="AH273" i="8"/>
  <c r="Q274" i="9"/>
  <c r="N274" i="9"/>
  <c r="S274" i="9"/>
  <c r="AD273" i="9"/>
  <c r="AA273" i="9"/>
  <c r="AF273" i="9"/>
  <c r="CB273" i="8"/>
  <c r="CG273" i="8"/>
  <c r="BY274" i="8" s="1"/>
  <c r="CE273" i="8"/>
  <c r="BO273" i="8"/>
  <c r="BT273" i="8"/>
  <c r="BL274" i="8" s="1"/>
  <c r="BR273" i="8"/>
  <c r="U273" i="8"/>
  <c r="AC276" i="7"/>
  <c r="Q275" i="7"/>
  <c r="N275" i="7"/>
  <c r="S275" i="7"/>
  <c r="BQ273" i="9"/>
  <c r="BN273" i="9"/>
  <c r="BS273" i="9"/>
  <c r="P274" i="8"/>
  <c r="BD275" i="7"/>
  <c r="BA275" i="7"/>
  <c r="BF275" i="7"/>
  <c r="CD275" i="7"/>
  <c r="CA275" i="7"/>
  <c r="CF275" i="7"/>
  <c r="AQ275" i="7"/>
  <c r="AN275" i="7"/>
  <c r="AS275" i="7"/>
  <c r="BQ275" i="7"/>
  <c r="BN275" i="7"/>
  <c r="BS275" i="7"/>
  <c r="BB273" i="8"/>
  <c r="BE273" i="8"/>
  <c r="BG273" i="8"/>
  <c r="AY274" i="8" s="1"/>
  <c r="AQ273" i="8"/>
  <c r="AN273" i="8"/>
  <c r="AS273" i="8"/>
  <c r="BD273" i="9"/>
  <c r="BA273" i="9"/>
  <c r="BF273" i="9"/>
  <c r="CC274" i="8" l="1"/>
  <c r="AB273" i="9"/>
  <c r="AG273" i="9"/>
  <c r="Y274" i="9" s="1"/>
  <c r="AE273" i="9"/>
  <c r="AO273" i="9"/>
  <c r="AT273" i="9"/>
  <c r="AL274" i="9" s="1"/>
  <c r="AR273" i="9"/>
  <c r="BB273" i="9"/>
  <c r="BE273" i="9"/>
  <c r="BG273" i="9"/>
  <c r="AY274" i="9" s="1"/>
  <c r="Q274" i="8"/>
  <c r="N274" i="8"/>
  <c r="S274" i="8"/>
  <c r="BO275" i="7"/>
  <c r="BT275" i="7"/>
  <c r="BL276" i="7" s="1"/>
  <c r="BR275" i="7"/>
  <c r="AD276" i="7"/>
  <c r="AA276" i="7"/>
  <c r="AF276" i="7"/>
  <c r="BB275" i="7"/>
  <c r="BG275" i="7"/>
  <c r="AY276" i="7" s="1"/>
  <c r="BE275" i="7"/>
  <c r="AO273" i="8"/>
  <c r="AT273" i="8"/>
  <c r="AL274" i="8" s="1"/>
  <c r="AR273" i="8"/>
  <c r="AD274" i="8"/>
  <c r="AA274" i="8"/>
  <c r="AF274" i="8"/>
  <c r="BH273" i="8"/>
  <c r="CH273" i="8"/>
  <c r="CB273" i="9"/>
  <c r="CE273" i="9"/>
  <c r="CG273" i="9"/>
  <c r="BY274" i="9" s="1"/>
  <c r="AO275" i="7"/>
  <c r="AR275" i="7"/>
  <c r="AT275" i="7"/>
  <c r="AL276" i="7" s="1"/>
  <c r="BU273" i="8"/>
  <c r="CB275" i="7"/>
  <c r="CE275" i="7"/>
  <c r="CG275" i="7"/>
  <c r="BY276" i="7" s="1"/>
  <c r="O275" i="7"/>
  <c r="T275" i="7"/>
  <c r="L276" i="7" s="1"/>
  <c r="R275" i="7"/>
  <c r="BO273" i="9"/>
  <c r="BT273" i="9"/>
  <c r="BL274" i="9" s="1"/>
  <c r="BR273" i="9"/>
  <c r="O274" i="9"/>
  <c r="R274" i="9"/>
  <c r="T274" i="9"/>
  <c r="L275" i="9" s="1"/>
  <c r="BC274" i="8"/>
  <c r="BP274" i="8"/>
  <c r="CH275" i="7" l="1"/>
  <c r="CC276" i="7"/>
  <c r="BU273" i="9"/>
  <c r="AU273" i="9"/>
  <c r="U274" i="9"/>
  <c r="BH273" i="9"/>
  <c r="BP274" i="9"/>
  <c r="AP274" i="9"/>
  <c r="AB274" i="8"/>
  <c r="AG274" i="8"/>
  <c r="Y275" i="8" s="1"/>
  <c r="AE274" i="8"/>
  <c r="BH275" i="7"/>
  <c r="AP276" i="7"/>
  <c r="BC276" i="7"/>
  <c r="AH273" i="9"/>
  <c r="BP276" i="7"/>
  <c r="AU275" i="7"/>
  <c r="AC274" i="9"/>
  <c r="AU273" i="8"/>
  <c r="U275" i="7"/>
  <c r="CC274" i="9"/>
  <c r="AP274" i="8"/>
  <c r="AB276" i="7"/>
  <c r="AE276" i="7"/>
  <c r="AG276" i="7"/>
  <c r="Y277" i="7" s="1"/>
  <c r="BD274" i="8"/>
  <c r="BA274" i="8"/>
  <c r="BF274" i="8"/>
  <c r="P276" i="7"/>
  <c r="CH273" i="9"/>
  <c r="O274" i="8"/>
  <c r="T274" i="8"/>
  <c r="L275" i="8" s="1"/>
  <c r="R274" i="8"/>
  <c r="CD274" i="8"/>
  <c r="CA274" i="8"/>
  <c r="CF274" i="8"/>
  <c r="BQ274" i="8"/>
  <c r="BN274" i="8"/>
  <c r="BS274" i="8"/>
  <c r="P275" i="9"/>
  <c r="BU275" i="7"/>
  <c r="BC274" i="9"/>
  <c r="P275" i="8" l="1"/>
  <c r="AD274" i="9"/>
  <c r="AA274" i="9"/>
  <c r="AF274" i="9"/>
  <c r="AQ276" i="7"/>
  <c r="AN276" i="7"/>
  <c r="AS276" i="7"/>
  <c r="AQ274" i="8"/>
  <c r="AN274" i="8"/>
  <c r="AS274" i="8"/>
  <c r="CD274" i="9"/>
  <c r="CA274" i="9"/>
  <c r="CF274" i="9"/>
  <c r="BQ276" i="7"/>
  <c r="BN276" i="7"/>
  <c r="BS276" i="7"/>
  <c r="AH274" i="8"/>
  <c r="AC275" i="8"/>
  <c r="Q275" i="9"/>
  <c r="N275" i="9"/>
  <c r="S275" i="9"/>
  <c r="Q276" i="7"/>
  <c r="N276" i="7"/>
  <c r="S276" i="7"/>
  <c r="BO274" i="8"/>
  <c r="BT274" i="8"/>
  <c r="BL275" i="8" s="1"/>
  <c r="BR274" i="8"/>
  <c r="BB274" i="8"/>
  <c r="BG274" i="8"/>
  <c r="AY275" i="8" s="1"/>
  <c r="BE274" i="8"/>
  <c r="BD274" i="9"/>
  <c r="BA274" i="9"/>
  <c r="BF274" i="9"/>
  <c r="CD276" i="7"/>
  <c r="CA276" i="7"/>
  <c r="CF276" i="7"/>
  <c r="CB274" i="8"/>
  <c r="CG274" i="8"/>
  <c r="BY275" i="8" s="1"/>
  <c r="CE274" i="8"/>
  <c r="AQ274" i="9"/>
  <c r="AN274" i="9"/>
  <c r="AS274" i="9"/>
  <c r="AC277" i="7"/>
  <c r="BQ274" i="9"/>
  <c r="BN274" i="9"/>
  <c r="BS274" i="9"/>
  <c r="U274" i="8"/>
  <c r="AH276" i="7"/>
  <c r="BD276" i="7"/>
  <c r="BA276" i="7"/>
  <c r="BF276" i="7"/>
  <c r="BO274" i="9" l="1"/>
  <c r="BT274" i="9"/>
  <c r="BL275" i="9" s="1"/>
  <c r="BR274" i="9"/>
  <c r="AO274" i="8"/>
  <c r="AR274" i="8"/>
  <c r="AT274" i="8"/>
  <c r="AL275" i="8" s="1"/>
  <c r="CH274" i="8"/>
  <c r="O275" i="9"/>
  <c r="R275" i="9"/>
  <c r="T275" i="9"/>
  <c r="L276" i="9" s="1"/>
  <c r="CC275" i="8"/>
  <c r="BC275" i="8"/>
  <c r="AO276" i="7"/>
  <c r="AT276" i="7"/>
  <c r="AL277" i="7" s="1"/>
  <c r="AR276" i="7"/>
  <c r="BH274" i="8"/>
  <c r="BP275" i="8"/>
  <c r="AB274" i="9"/>
  <c r="AE274" i="9"/>
  <c r="AG274" i="9"/>
  <c r="Y275" i="9" s="1"/>
  <c r="CB276" i="7"/>
  <c r="CE276" i="7"/>
  <c r="CG276" i="7"/>
  <c r="BY277" i="7" s="1"/>
  <c r="BB276" i="7"/>
  <c r="BG276" i="7"/>
  <c r="AY277" i="7" s="1"/>
  <c r="BE276" i="7"/>
  <c r="AD277" i="7"/>
  <c r="AA277" i="7"/>
  <c r="AF277" i="7"/>
  <c r="BO276" i="7"/>
  <c r="BR276" i="7"/>
  <c r="BT276" i="7"/>
  <c r="BL277" i="7" s="1"/>
  <c r="AO274" i="9"/>
  <c r="AT274" i="9"/>
  <c r="AL275" i="9" s="1"/>
  <c r="AR274" i="9"/>
  <c r="AD275" i="8"/>
  <c r="AA275" i="8"/>
  <c r="AF275" i="8"/>
  <c r="BU274" i="8"/>
  <c r="BB274" i="9"/>
  <c r="BG274" i="9"/>
  <c r="AY275" i="9" s="1"/>
  <c r="BE274" i="9"/>
  <c r="O276" i="7"/>
  <c r="T276" i="7"/>
  <c r="L277" i="7" s="1"/>
  <c r="R276" i="7"/>
  <c r="CB274" i="9"/>
  <c r="CG274" i="9"/>
  <c r="BY275" i="9" s="1"/>
  <c r="CE274" i="9"/>
  <c r="Q275" i="8"/>
  <c r="N275" i="8"/>
  <c r="S275" i="8"/>
  <c r="AP275" i="8" l="1"/>
  <c r="BQ275" i="8"/>
  <c r="BN275" i="8"/>
  <c r="BS275" i="8"/>
  <c r="BD275" i="8"/>
  <c r="BA275" i="8"/>
  <c r="BF275" i="8"/>
  <c r="AU274" i="8"/>
  <c r="AP277" i="7"/>
  <c r="U276" i="7"/>
  <c r="BH276" i="7"/>
  <c r="CD275" i="8"/>
  <c r="CA275" i="8"/>
  <c r="CF275" i="8"/>
  <c r="BU274" i="9"/>
  <c r="BP275" i="9"/>
  <c r="AB275" i="8"/>
  <c r="AG275" i="8"/>
  <c r="Y276" i="8" s="1"/>
  <c r="AE275" i="8"/>
  <c r="CC277" i="7"/>
  <c r="P277" i="7"/>
  <c r="AP275" i="9"/>
  <c r="CH276" i="7"/>
  <c r="P276" i="9"/>
  <c r="BC275" i="9"/>
  <c r="O275" i="8"/>
  <c r="R275" i="8"/>
  <c r="T275" i="8"/>
  <c r="L276" i="8" s="1"/>
  <c r="U275" i="9"/>
  <c r="AC275" i="9"/>
  <c r="AB277" i="7"/>
  <c r="AE277" i="7"/>
  <c r="AG277" i="7"/>
  <c r="Y278" i="7" s="1"/>
  <c r="AU274" i="9"/>
  <c r="BU276" i="7"/>
  <c r="AH274" i="9"/>
  <c r="BC277" i="7"/>
  <c r="BH274" i="9"/>
  <c r="BP277" i="7"/>
  <c r="CH274" i="9"/>
  <c r="CC275" i="9"/>
  <c r="AU276" i="7"/>
  <c r="AQ275" i="9" l="1"/>
  <c r="AN275" i="9"/>
  <c r="AS275" i="9"/>
  <c r="AQ277" i="7"/>
  <c r="AN277" i="7"/>
  <c r="AS277" i="7"/>
  <c r="Q277" i="7"/>
  <c r="N277" i="7"/>
  <c r="S277" i="7"/>
  <c r="BQ277" i="7"/>
  <c r="BN277" i="7"/>
  <c r="BS277" i="7"/>
  <c r="U275" i="8"/>
  <c r="CD277" i="7"/>
  <c r="CA277" i="7"/>
  <c r="CF277" i="7"/>
  <c r="AC278" i="7"/>
  <c r="CD275" i="9"/>
  <c r="CA275" i="9"/>
  <c r="CF275" i="9"/>
  <c r="P276" i="8"/>
  <c r="AH277" i="7"/>
  <c r="BD275" i="9"/>
  <c r="BA275" i="9"/>
  <c r="BF275" i="9"/>
  <c r="AH275" i="8"/>
  <c r="CB275" i="8"/>
  <c r="CE275" i="8"/>
  <c r="CG275" i="8"/>
  <c r="BY276" i="8" s="1"/>
  <c r="BB275" i="8"/>
  <c r="BE275" i="8"/>
  <c r="BG275" i="8"/>
  <c r="AY276" i="8" s="1"/>
  <c r="AC276" i="8"/>
  <c r="Q276" i="9"/>
  <c r="N276" i="9"/>
  <c r="S276" i="9"/>
  <c r="BD277" i="7"/>
  <c r="BA277" i="7"/>
  <c r="BF277" i="7"/>
  <c r="AD275" i="9"/>
  <c r="AA275" i="9"/>
  <c r="AF275" i="9"/>
  <c r="BQ275" i="9"/>
  <c r="BN275" i="9"/>
  <c r="BS275" i="9"/>
  <c r="BO275" i="8"/>
  <c r="BR275" i="8"/>
  <c r="BT275" i="8"/>
  <c r="BL276" i="8" s="1"/>
  <c r="AQ275" i="8"/>
  <c r="AN275" i="8"/>
  <c r="AS275" i="8"/>
  <c r="BO277" i="7" l="1"/>
  <c r="BT277" i="7"/>
  <c r="BL278" i="7" s="1"/>
  <c r="BR277" i="7"/>
  <c r="BP276" i="8"/>
  <c r="CC276" i="8"/>
  <c r="O277" i="7"/>
  <c r="R277" i="7"/>
  <c r="T277" i="7"/>
  <c r="L278" i="7" s="1"/>
  <c r="BU275" i="8"/>
  <c r="O276" i="9"/>
  <c r="T276" i="9"/>
  <c r="L277" i="9" s="1"/>
  <c r="R276" i="9"/>
  <c r="CH275" i="8"/>
  <c r="CB275" i="9"/>
  <c r="CE275" i="9"/>
  <c r="CG275" i="9"/>
  <c r="BY276" i="9" s="1"/>
  <c r="BB275" i="9"/>
  <c r="BG275" i="9"/>
  <c r="AY276" i="9" s="1"/>
  <c r="BE275" i="9"/>
  <c r="AD278" i="7"/>
  <c r="AA278" i="7"/>
  <c r="AF278" i="7"/>
  <c r="AO275" i="8"/>
  <c r="AT275" i="8"/>
  <c r="AL276" i="8" s="1"/>
  <c r="AR275" i="8"/>
  <c r="AB275" i="9"/>
  <c r="AG275" i="9"/>
  <c r="Y276" i="9" s="1"/>
  <c r="AE275" i="9"/>
  <c r="AO277" i="7"/>
  <c r="AT277" i="7"/>
  <c r="AL278" i="7" s="1"/>
  <c r="AR277" i="7"/>
  <c r="AD276" i="8"/>
  <c r="AA276" i="8"/>
  <c r="AF276" i="8"/>
  <c r="CB277" i="7"/>
  <c r="CE277" i="7"/>
  <c r="CG277" i="7"/>
  <c r="BY278" i="7" s="1"/>
  <c r="BC276" i="8"/>
  <c r="BO275" i="9"/>
  <c r="BT275" i="9"/>
  <c r="BL276" i="9" s="1"/>
  <c r="BR275" i="9"/>
  <c r="BB277" i="7"/>
  <c r="BE277" i="7"/>
  <c r="BG277" i="7"/>
  <c r="AY278" i="7" s="1"/>
  <c r="BH275" i="8"/>
  <c r="AO275" i="9"/>
  <c r="AT275" i="9"/>
  <c r="AL276" i="9" s="1"/>
  <c r="AR275" i="9"/>
  <c r="Q276" i="8"/>
  <c r="N276" i="8"/>
  <c r="S276" i="8"/>
  <c r="AB278" i="7" l="1"/>
  <c r="AE278" i="7"/>
  <c r="AG278" i="7"/>
  <c r="Y279" i="7" s="1"/>
  <c r="P277" i="9"/>
  <c r="CD276" i="8"/>
  <c r="CA276" i="8"/>
  <c r="CF276" i="8"/>
  <c r="AU275" i="9"/>
  <c r="AP278" i="7"/>
  <c r="BH275" i="9"/>
  <c r="BQ276" i="8"/>
  <c r="BN276" i="8"/>
  <c r="BS276" i="8"/>
  <c r="U276" i="9"/>
  <c r="BC276" i="9"/>
  <c r="AP276" i="9"/>
  <c r="P278" i="7"/>
  <c r="BU277" i="7"/>
  <c r="AC276" i="9"/>
  <c r="CC276" i="9"/>
  <c r="U277" i="7"/>
  <c r="BP278" i="7"/>
  <c r="BU275" i="9"/>
  <c r="BD276" i="8"/>
  <c r="BA276" i="8"/>
  <c r="BF276" i="8"/>
  <c r="CC278" i="7"/>
  <c r="BC278" i="7"/>
  <c r="CH277" i="7"/>
  <c r="BH277" i="7"/>
  <c r="CH275" i="9"/>
  <c r="BP276" i="9"/>
  <c r="AU277" i="7"/>
  <c r="AH275" i="9"/>
  <c r="O276" i="8"/>
  <c r="R276" i="8"/>
  <c r="T276" i="8"/>
  <c r="L277" i="8" s="1"/>
  <c r="AB276" i="8"/>
  <c r="AG276" i="8"/>
  <c r="Y277" i="8" s="1"/>
  <c r="AE276" i="8"/>
  <c r="AU275" i="8"/>
  <c r="AP276" i="8"/>
  <c r="AQ276" i="8" l="1"/>
  <c r="AN276" i="8"/>
  <c r="AS276" i="8"/>
  <c r="BD278" i="7"/>
  <c r="BA278" i="7"/>
  <c r="BF278" i="7"/>
  <c r="BD276" i="9"/>
  <c r="BA276" i="9"/>
  <c r="BF276" i="9"/>
  <c r="CD278" i="7"/>
  <c r="CA278" i="7"/>
  <c r="CF278" i="7"/>
  <c r="CD276" i="9"/>
  <c r="CA276" i="9"/>
  <c r="CF276" i="9"/>
  <c r="BQ276" i="9"/>
  <c r="BN276" i="9"/>
  <c r="BS276" i="9"/>
  <c r="AD276" i="9"/>
  <c r="AA276" i="9"/>
  <c r="AF276" i="9"/>
  <c r="AH276" i="8"/>
  <c r="BB276" i="8"/>
  <c r="BG276" i="8"/>
  <c r="AY277" i="8" s="1"/>
  <c r="BE276" i="8"/>
  <c r="CB276" i="8"/>
  <c r="CE276" i="8"/>
  <c r="CG276" i="8"/>
  <c r="BY277" i="8" s="1"/>
  <c r="Q278" i="7"/>
  <c r="N278" i="7"/>
  <c r="S278" i="7"/>
  <c r="U276" i="8"/>
  <c r="Q277" i="9"/>
  <c r="N277" i="9"/>
  <c r="S277" i="9"/>
  <c r="BO276" i="8"/>
  <c r="BT276" i="8"/>
  <c r="BL277" i="8" s="1"/>
  <c r="BR276" i="8"/>
  <c r="P277" i="8"/>
  <c r="BQ278" i="7"/>
  <c r="BN278" i="7"/>
  <c r="BS278" i="7"/>
  <c r="AC279" i="7"/>
  <c r="AQ278" i="7"/>
  <c r="AN278" i="7"/>
  <c r="AS278" i="7"/>
  <c r="AH278" i="7"/>
  <c r="AC277" i="8"/>
  <c r="AQ276" i="9"/>
  <c r="AN276" i="9"/>
  <c r="AS276" i="9"/>
  <c r="CB278" i="7" l="1"/>
  <c r="CE278" i="7"/>
  <c r="CG278" i="7"/>
  <c r="BY279" i="7" s="1"/>
  <c r="AO276" i="9"/>
  <c r="AR276" i="9"/>
  <c r="AT276" i="9"/>
  <c r="AL277" i="9" s="1"/>
  <c r="CH276" i="8"/>
  <c r="O277" i="9"/>
  <c r="T277" i="9"/>
  <c r="L278" i="9" s="1"/>
  <c r="R277" i="9"/>
  <c r="AD279" i="7"/>
  <c r="AA279" i="7"/>
  <c r="AF279" i="7"/>
  <c r="BB276" i="9"/>
  <c r="BE276" i="9"/>
  <c r="BG276" i="9"/>
  <c r="AY277" i="9" s="1"/>
  <c r="CC277" i="8"/>
  <c r="AO278" i="7"/>
  <c r="AT278" i="7"/>
  <c r="AL279" i="7" s="1"/>
  <c r="AR278" i="7"/>
  <c r="BH276" i="8"/>
  <c r="BO278" i="7"/>
  <c r="BT278" i="7"/>
  <c r="BL279" i="7" s="1"/>
  <c r="BR278" i="7"/>
  <c r="BC277" i="8"/>
  <c r="BO276" i="9"/>
  <c r="BR276" i="9"/>
  <c r="BT276" i="9"/>
  <c r="BL277" i="9" s="1"/>
  <c r="BB278" i="7"/>
  <c r="BE278" i="7"/>
  <c r="BG278" i="7"/>
  <c r="AY279" i="7" s="1"/>
  <c r="Q277" i="8"/>
  <c r="N277" i="8"/>
  <c r="S277" i="8"/>
  <c r="CB276" i="9"/>
  <c r="CE276" i="9"/>
  <c r="CG276" i="9"/>
  <c r="BY277" i="9" s="1"/>
  <c r="BU276" i="8"/>
  <c r="O278" i="7"/>
  <c r="R278" i="7"/>
  <c r="T278" i="7"/>
  <c r="L279" i="7" s="1"/>
  <c r="AO276" i="8"/>
  <c r="AR276" i="8"/>
  <c r="AT276" i="8"/>
  <c r="AL277" i="8" s="1"/>
  <c r="AD277" i="8"/>
  <c r="AA277" i="8"/>
  <c r="AF277" i="8"/>
  <c r="BP277" i="8"/>
  <c r="AB276" i="9"/>
  <c r="AE276" i="9"/>
  <c r="AG276" i="9"/>
  <c r="Y277" i="9" s="1"/>
  <c r="BH278" i="7" l="1"/>
  <c r="BH276" i="9"/>
  <c r="AB277" i="8"/>
  <c r="AE277" i="8"/>
  <c r="AG277" i="8"/>
  <c r="Y278" i="8" s="1"/>
  <c r="AB279" i="7"/>
  <c r="AE279" i="7"/>
  <c r="AG279" i="7"/>
  <c r="Y280" i="7" s="1"/>
  <c r="AP277" i="9"/>
  <c r="AP279" i="7"/>
  <c r="BC279" i="7"/>
  <c r="AU276" i="8"/>
  <c r="CC277" i="9"/>
  <c r="BP277" i="9"/>
  <c r="AU276" i="9"/>
  <c r="AP277" i="8"/>
  <c r="CH276" i="9"/>
  <c r="BU276" i="9"/>
  <c r="U277" i="9"/>
  <c r="AU278" i="7"/>
  <c r="P278" i="9"/>
  <c r="AH276" i="9"/>
  <c r="CC279" i="7"/>
  <c r="BD277" i="8"/>
  <c r="BA277" i="8"/>
  <c r="BF277" i="8"/>
  <c r="U278" i="7"/>
  <c r="CD277" i="8"/>
  <c r="CA277" i="8"/>
  <c r="CF277" i="8"/>
  <c r="CH278" i="7"/>
  <c r="AC277" i="9"/>
  <c r="P279" i="7"/>
  <c r="BU278" i="7"/>
  <c r="O277" i="8"/>
  <c r="T277" i="8"/>
  <c r="L278" i="8" s="1"/>
  <c r="R277" i="8"/>
  <c r="BQ277" i="8"/>
  <c r="BN277" i="8"/>
  <c r="BS277" i="8"/>
  <c r="BP279" i="7"/>
  <c r="BC277" i="9"/>
  <c r="BO277" i="8" l="1"/>
  <c r="BT277" i="8"/>
  <c r="BL278" i="8" s="1"/>
  <c r="BR277" i="8"/>
  <c r="AC278" i="8"/>
  <c r="AH277" i="8"/>
  <c r="BD279" i="7"/>
  <c r="BA279" i="7"/>
  <c r="BF279" i="7"/>
  <c r="AQ277" i="8"/>
  <c r="AN277" i="8"/>
  <c r="AS277" i="8"/>
  <c r="U277" i="8"/>
  <c r="Q278" i="9"/>
  <c r="N278" i="9"/>
  <c r="S278" i="9"/>
  <c r="AQ279" i="7"/>
  <c r="AN279" i="7"/>
  <c r="AS279" i="7"/>
  <c r="P278" i="8"/>
  <c r="BB277" i="8"/>
  <c r="BG277" i="8"/>
  <c r="AY278" i="8" s="1"/>
  <c r="BE277" i="8"/>
  <c r="AQ277" i="9"/>
  <c r="AN277" i="9"/>
  <c r="AS277" i="9"/>
  <c r="BD277" i="9"/>
  <c r="BA277" i="9"/>
  <c r="BF277" i="9"/>
  <c r="Q279" i="7"/>
  <c r="N279" i="7"/>
  <c r="S279" i="7"/>
  <c r="BQ277" i="9"/>
  <c r="BN277" i="9"/>
  <c r="BS277" i="9"/>
  <c r="BQ279" i="7"/>
  <c r="BN279" i="7"/>
  <c r="BS279" i="7"/>
  <c r="AC280" i="7"/>
  <c r="CB277" i="8"/>
  <c r="CG277" i="8"/>
  <c r="BY278" i="8" s="1"/>
  <c r="CE277" i="8"/>
  <c r="AD277" i="9"/>
  <c r="AA277" i="9"/>
  <c r="AF277" i="9"/>
  <c r="CD279" i="7"/>
  <c r="CA279" i="7"/>
  <c r="CF279" i="7"/>
  <c r="CD277" i="9"/>
  <c r="CA277" i="9"/>
  <c r="CF277" i="9"/>
  <c r="AH279" i="7"/>
  <c r="BB279" i="7" l="1"/>
  <c r="BE279" i="7"/>
  <c r="BG279" i="7"/>
  <c r="AY280" i="7" s="1"/>
  <c r="O278" i="9"/>
  <c r="R278" i="9"/>
  <c r="T278" i="9"/>
  <c r="L279" i="9" s="1"/>
  <c r="AB277" i="9"/>
  <c r="AG277" i="9"/>
  <c r="Y278" i="9" s="1"/>
  <c r="AE277" i="9"/>
  <c r="BO277" i="9"/>
  <c r="BT277" i="9"/>
  <c r="BL278" i="9" s="1"/>
  <c r="BR277" i="9"/>
  <c r="AO277" i="9"/>
  <c r="AT277" i="9"/>
  <c r="AL278" i="9" s="1"/>
  <c r="AR277" i="9"/>
  <c r="BH277" i="8"/>
  <c r="CH277" i="8"/>
  <c r="CC278" i="8"/>
  <c r="O279" i="7"/>
  <c r="T279" i="7"/>
  <c r="L280" i="7" s="1"/>
  <c r="R279" i="7"/>
  <c r="BC278" i="8"/>
  <c r="AO277" i="8"/>
  <c r="AT277" i="8"/>
  <c r="AL278" i="8" s="1"/>
  <c r="AR277" i="8"/>
  <c r="AD278" i="8"/>
  <c r="AA278" i="8"/>
  <c r="AF278" i="8"/>
  <c r="BU277" i="8"/>
  <c r="CB277" i="9"/>
  <c r="CG277" i="9"/>
  <c r="BY278" i="9" s="1"/>
  <c r="CE277" i="9"/>
  <c r="AD280" i="7"/>
  <c r="AA280" i="7"/>
  <c r="AF280" i="7"/>
  <c r="BB277" i="9"/>
  <c r="BG277" i="9"/>
  <c r="AY278" i="9" s="1"/>
  <c r="BE277" i="9"/>
  <c r="Q278" i="8"/>
  <c r="N278" i="8"/>
  <c r="S278" i="8"/>
  <c r="BP278" i="8"/>
  <c r="CB279" i="7"/>
  <c r="CG279" i="7"/>
  <c r="BY280" i="7" s="1"/>
  <c r="CE279" i="7"/>
  <c r="BO279" i="7"/>
  <c r="BT279" i="7"/>
  <c r="BL280" i="7" s="1"/>
  <c r="BR279" i="7"/>
  <c r="AO279" i="7"/>
  <c r="AR279" i="7"/>
  <c r="AT279" i="7"/>
  <c r="AL280" i="7" s="1"/>
  <c r="AC278" i="9" l="1"/>
  <c r="BD278" i="8"/>
  <c r="BA278" i="8"/>
  <c r="BF278" i="8"/>
  <c r="P279" i="9"/>
  <c r="CH279" i="7"/>
  <c r="U278" i="9"/>
  <c r="AU277" i="9"/>
  <c r="CC280" i="7"/>
  <c r="U279" i="7"/>
  <c r="P280" i="7"/>
  <c r="AP278" i="9"/>
  <c r="BH277" i="9"/>
  <c r="BC278" i="9"/>
  <c r="O278" i="8"/>
  <c r="T278" i="8"/>
  <c r="L279" i="8" s="1"/>
  <c r="R278" i="8"/>
  <c r="AP280" i="7"/>
  <c r="AB278" i="8"/>
  <c r="AG278" i="8"/>
  <c r="Y279" i="8" s="1"/>
  <c r="AE278" i="8"/>
  <c r="BU277" i="9"/>
  <c r="BP280" i="7"/>
  <c r="CH277" i="9"/>
  <c r="CC278" i="9"/>
  <c r="AU277" i="8"/>
  <c r="BP278" i="9"/>
  <c r="BC280" i="7"/>
  <c r="AP278" i="8"/>
  <c r="BH279" i="7"/>
  <c r="CD278" i="8"/>
  <c r="CA278" i="8"/>
  <c r="CF278" i="8"/>
  <c r="AU279" i="7"/>
  <c r="AB280" i="7"/>
  <c r="AE280" i="7"/>
  <c r="AG280" i="7"/>
  <c r="Y281" i="7" s="1"/>
  <c r="BU279" i="7"/>
  <c r="BQ278" i="8"/>
  <c r="BN278" i="8"/>
  <c r="BS278" i="8"/>
  <c r="AH277" i="9"/>
  <c r="P279" i="8" l="1"/>
  <c r="BO278" i="8"/>
  <c r="BR278" i="8"/>
  <c r="BT278" i="8"/>
  <c r="BL279" i="8" s="1"/>
  <c r="U278" i="8"/>
  <c r="AH280" i="7"/>
  <c r="CD280" i="7"/>
  <c r="CA280" i="7"/>
  <c r="CF280" i="7"/>
  <c r="BD280" i="7"/>
  <c r="BA280" i="7"/>
  <c r="BF280" i="7"/>
  <c r="BQ278" i="9"/>
  <c r="BN278" i="9"/>
  <c r="BS278" i="9"/>
  <c r="Q279" i="9"/>
  <c r="N279" i="9"/>
  <c r="S279" i="9"/>
  <c r="AC281" i="7"/>
  <c r="BQ280" i="7"/>
  <c r="BN280" i="7"/>
  <c r="BS280" i="7"/>
  <c r="BD278" i="9"/>
  <c r="BA278" i="9"/>
  <c r="BF278" i="9"/>
  <c r="AH278" i="8"/>
  <c r="BB278" i="8"/>
  <c r="BG278" i="8"/>
  <c r="AY279" i="8" s="1"/>
  <c r="BE278" i="8"/>
  <c r="AC279" i="8"/>
  <c r="AQ278" i="8"/>
  <c r="AN278" i="8"/>
  <c r="AS278" i="8"/>
  <c r="CB278" i="8"/>
  <c r="CE278" i="8"/>
  <c r="CG278" i="8"/>
  <c r="BY279" i="8" s="1"/>
  <c r="AQ278" i="9"/>
  <c r="AN278" i="9"/>
  <c r="AS278" i="9"/>
  <c r="AD278" i="9"/>
  <c r="AA278" i="9"/>
  <c r="AF278" i="9"/>
  <c r="CD278" i="9"/>
  <c r="CA278" i="9"/>
  <c r="CF278" i="9"/>
  <c r="AQ280" i="7"/>
  <c r="AN280" i="7"/>
  <c r="AS280" i="7"/>
  <c r="Q280" i="7"/>
  <c r="N280" i="7"/>
  <c r="S280" i="7"/>
  <c r="CB280" i="7" l="1"/>
  <c r="CG280" i="7"/>
  <c r="BY281" i="7" s="1"/>
  <c r="CE280" i="7"/>
  <c r="AO280" i="7"/>
  <c r="AT280" i="7"/>
  <c r="AL281" i="7" s="1"/>
  <c r="AR280" i="7"/>
  <c r="CC279" i="8"/>
  <c r="CB278" i="9"/>
  <c r="CG278" i="9"/>
  <c r="BY279" i="9" s="1"/>
  <c r="CE278" i="9"/>
  <c r="AO278" i="8"/>
  <c r="AR278" i="8"/>
  <c r="AT278" i="8"/>
  <c r="AL279" i="8" s="1"/>
  <c r="BP279" i="8"/>
  <c r="O279" i="9"/>
  <c r="T279" i="9"/>
  <c r="L280" i="9" s="1"/>
  <c r="R279" i="9"/>
  <c r="BO278" i="9"/>
  <c r="BR278" i="9"/>
  <c r="BT278" i="9"/>
  <c r="BL279" i="9" s="1"/>
  <c r="BU278" i="8"/>
  <c r="BB278" i="9"/>
  <c r="BE278" i="9"/>
  <c r="BG278" i="9"/>
  <c r="AY279" i="9" s="1"/>
  <c r="AB278" i="9"/>
  <c r="AG278" i="9"/>
  <c r="Y279" i="9" s="1"/>
  <c r="AE278" i="9"/>
  <c r="BO280" i="7"/>
  <c r="BT280" i="7"/>
  <c r="BL281" i="7" s="1"/>
  <c r="BR280" i="7"/>
  <c r="CH278" i="8"/>
  <c r="BB280" i="7"/>
  <c r="BG280" i="7"/>
  <c r="AY281" i="7" s="1"/>
  <c r="BE280" i="7"/>
  <c r="AD279" i="8"/>
  <c r="AA279" i="8"/>
  <c r="AF279" i="8"/>
  <c r="O280" i="7"/>
  <c r="R280" i="7"/>
  <c r="T280" i="7"/>
  <c r="L281" i="7" s="1"/>
  <c r="BH278" i="8"/>
  <c r="AO278" i="9"/>
  <c r="AT278" i="9"/>
  <c r="AL279" i="9" s="1"/>
  <c r="AR278" i="9"/>
  <c r="BC279" i="8"/>
  <c r="AD281" i="7"/>
  <c r="AA281" i="7"/>
  <c r="AF281" i="7"/>
  <c r="Q279" i="8"/>
  <c r="N279" i="8"/>
  <c r="S279" i="8"/>
  <c r="CD279" i="8" l="1"/>
  <c r="CA279" i="8"/>
  <c r="CF279" i="8"/>
  <c r="U280" i="7"/>
  <c r="BH278" i="9"/>
  <c r="BQ279" i="8"/>
  <c r="BN279" i="8"/>
  <c r="BS279" i="8"/>
  <c r="BU280" i="7"/>
  <c r="AU280" i="7"/>
  <c r="AB279" i="8"/>
  <c r="AG279" i="8"/>
  <c r="Y280" i="8" s="1"/>
  <c r="AE279" i="8"/>
  <c r="AU278" i="8"/>
  <c r="AP281" i="7"/>
  <c r="P280" i="9"/>
  <c r="BP281" i="7"/>
  <c r="AP279" i="8"/>
  <c r="BD279" i="8"/>
  <c r="BA279" i="8"/>
  <c r="BF279" i="8"/>
  <c r="AH278" i="9"/>
  <c r="P281" i="7"/>
  <c r="AC279" i="9"/>
  <c r="CH280" i="7"/>
  <c r="AU278" i="9"/>
  <c r="O279" i="8"/>
  <c r="T279" i="8"/>
  <c r="L280" i="8" s="1"/>
  <c r="R279" i="8"/>
  <c r="BH280" i="7"/>
  <c r="BP279" i="9"/>
  <c r="CC281" i="7"/>
  <c r="BC281" i="7"/>
  <c r="BC279" i="9"/>
  <c r="AB281" i="7"/>
  <c r="AG281" i="7"/>
  <c r="Y282" i="7" s="1"/>
  <c r="AE281" i="7"/>
  <c r="BU278" i="9"/>
  <c r="CH278" i="9"/>
  <c r="AP279" i="9"/>
  <c r="U279" i="9"/>
  <c r="CC279" i="9"/>
  <c r="Q280" i="9" l="1"/>
  <c r="N280" i="9"/>
  <c r="S280" i="9"/>
  <c r="CD281" i="7"/>
  <c r="CA281" i="7"/>
  <c r="CF281" i="7"/>
  <c r="AQ279" i="9"/>
  <c r="AN279" i="9"/>
  <c r="AS279" i="9"/>
  <c r="BQ279" i="9"/>
  <c r="BN279" i="9"/>
  <c r="BS279" i="9"/>
  <c r="AC280" i="8"/>
  <c r="BB279" i="8"/>
  <c r="BE279" i="8"/>
  <c r="BG279" i="8"/>
  <c r="AY280" i="8" s="1"/>
  <c r="AH279" i="8"/>
  <c r="BD281" i="7"/>
  <c r="BA281" i="7"/>
  <c r="BF281" i="7"/>
  <c r="AQ281" i="7"/>
  <c r="AN281" i="7"/>
  <c r="AS281" i="7"/>
  <c r="AD279" i="9"/>
  <c r="AA279" i="9"/>
  <c r="AF279" i="9"/>
  <c r="AC282" i="7"/>
  <c r="U279" i="8"/>
  <c r="Q281" i="7"/>
  <c r="N281" i="7"/>
  <c r="S281" i="7"/>
  <c r="BQ281" i="7"/>
  <c r="BN281" i="7"/>
  <c r="BS281" i="7"/>
  <c r="AQ279" i="8"/>
  <c r="AN279" i="8"/>
  <c r="AS279" i="8"/>
  <c r="P280" i="8"/>
  <c r="CB279" i="8"/>
  <c r="CE279" i="8"/>
  <c r="CG279" i="8"/>
  <c r="BY280" i="8" s="1"/>
  <c r="BO279" i="8"/>
  <c r="BR279" i="8"/>
  <c r="BT279" i="8"/>
  <c r="BL280" i="8" s="1"/>
  <c r="AH281" i="7"/>
  <c r="CD279" i="9"/>
  <c r="CA279" i="9"/>
  <c r="CF279" i="9"/>
  <c r="BD279" i="9"/>
  <c r="BA279" i="9"/>
  <c r="BF279" i="9"/>
  <c r="CB281" i="7" l="1"/>
  <c r="CG281" i="7"/>
  <c r="BY282" i="7" s="1"/>
  <c r="CE281" i="7"/>
  <c r="AB279" i="9"/>
  <c r="AG279" i="9"/>
  <c r="Y280" i="9" s="1"/>
  <c r="AE279" i="9"/>
  <c r="BP280" i="8"/>
  <c r="BU279" i="8"/>
  <c r="CC280" i="8"/>
  <c r="BO279" i="9"/>
  <c r="BR279" i="9"/>
  <c r="BT279" i="9"/>
  <c r="BL280" i="9" s="1"/>
  <c r="BB279" i="9"/>
  <c r="BE279" i="9"/>
  <c r="BG279" i="9"/>
  <c r="AY280" i="9" s="1"/>
  <c r="BB281" i="7"/>
  <c r="BE281" i="7"/>
  <c r="BG281" i="7"/>
  <c r="AY282" i="7" s="1"/>
  <c r="O280" i="9"/>
  <c r="R280" i="9"/>
  <c r="T280" i="9"/>
  <c r="L281" i="9" s="1"/>
  <c r="BH279" i="8"/>
  <c r="AO281" i="7"/>
  <c r="AR281" i="7"/>
  <c r="AT281" i="7"/>
  <c r="AL282" i="7" s="1"/>
  <c r="Q280" i="8"/>
  <c r="N280" i="8"/>
  <c r="S280" i="8"/>
  <c r="BO281" i="7"/>
  <c r="BT281" i="7"/>
  <c r="BL282" i="7" s="1"/>
  <c r="BR281" i="7"/>
  <c r="AD280" i="8"/>
  <c r="AA280" i="8"/>
  <c r="AF280" i="8"/>
  <c r="O281" i="7"/>
  <c r="T281" i="7"/>
  <c r="L282" i="7" s="1"/>
  <c r="R281" i="7"/>
  <c r="AO279" i="9"/>
  <c r="AR279" i="9"/>
  <c r="AT279" i="9"/>
  <c r="AL280" i="9" s="1"/>
  <c r="CB279" i="9"/>
  <c r="CE279" i="9"/>
  <c r="CG279" i="9"/>
  <c r="BY280" i="9" s="1"/>
  <c r="AD282" i="7"/>
  <c r="AA282" i="7"/>
  <c r="AF282" i="7"/>
  <c r="CH279" i="8"/>
  <c r="AO279" i="8"/>
  <c r="AT279" i="8"/>
  <c r="AL280" i="8" s="1"/>
  <c r="AR279" i="8"/>
  <c r="BC280" i="8"/>
  <c r="CC280" i="9" l="1"/>
  <c r="BH281" i="7"/>
  <c r="BC280" i="9"/>
  <c r="BC282" i="7"/>
  <c r="BH279" i="9"/>
  <c r="BQ280" i="8"/>
  <c r="BN280" i="8"/>
  <c r="BS280" i="8"/>
  <c r="AP280" i="9"/>
  <c r="AU279" i="9"/>
  <c r="AH279" i="9"/>
  <c r="U281" i="7"/>
  <c r="BU279" i="9"/>
  <c r="AC280" i="9"/>
  <c r="AP280" i="8"/>
  <c r="BU281" i="7"/>
  <c r="BP282" i="7"/>
  <c r="BP280" i="9"/>
  <c r="O280" i="8"/>
  <c r="T280" i="8"/>
  <c r="L281" i="8" s="1"/>
  <c r="R280" i="8"/>
  <c r="P281" i="9"/>
  <c r="U280" i="9"/>
  <c r="CD280" i="8"/>
  <c r="CA280" i="8"/>
  <c r="CF280" i="8"/>
  <c r="CH281" i="7"/>
  <c r="AB280" i="8"/>
  <c r="AE280" i="8"/>
  <c r="AG280" i="8"/>
  <c r="Y281" i="8" s="1"/>
  <c r="CH279" i="9"/>
  <c r="BD280" i="8"/>
  <c r="BA280" i="8"/>
  <c r="BF280" i="8"/>
  <c r="P282" i="7"/>
  <c r="AU279" i="8"/>
  <c r="AB282" i="7"/>
  <c r="AG282" i="7"/>
  <c r="Y283" i="7" s="1"/>
  <c r="AE282" i="7"/>
  <c r="AP282" i="7"/>
  <c r="CC282" i="7"/>
  <c r="AU281" i="7"/>
  <c r="CB280" i="8" l="1"/>
  <c r="CG280" i="8"/>
  <c r="BY281" i="8" s="1"/>
  <c r="CE280" i="8"/>
  <c r="BD282" i="7"/>
  <c r="BA282" i="7"/>
  <c r="BF282" i="7"/>
  <c r="AC283" i="7"/>
  <c r="BQ282" i="7"/>
  <c r="BN282" i="7"/>
  <c r="BS282" i="7"/>
  <c r="AQ282" i="7"/>
  <c r="AN282" i="7"/>
  <c r="AS282" i="7"/>
  <c r="AH282" i="7"/>
  <c r="AQ280" i="8"/>
  <c r="AN280" i="8"/>
  <c r="AS280" i="8"/>
  <c r="BD280" i="9"/>
  <c r="BA280" i="9"/>
  <c r="BF280" i="9"/>
  <c r="Q281" i="9"/>
  <c r="N281" i="9"/>
  <c r="S281" i="9"/>
  <c r="AD280" i="9"/>
  <c r="AA280" i="9"/>
  <c r="AF280" i="9"/>
  <c r="AQ280" i="9"/>
  <c r="AN280" i="9"/>
  <c r="AS280" i="9"/>
  <c r="U280" i="8"/>
  <c r="AC281" i="8"/>
  <c r="BO280" i="8"/>
  <c r="BT280" i="8"/>
  <c r="BL281" i="8" s="1"/>
  <c r="BR280" i="8"/>
  <c r="BB280" i="8"/>
  <c r="BG280" i="8"/>
  <c r="AY281" i="8" s="1"/>
  <c r="BE280" i="8"/>
  <c r="AH280" i="8"/>
  <c r="Q282" i="7"/>
  <c r="N282" i="7"/>
  <c r="S282" i="7"/>
  <c r="P281" i="8"/>
  <c r="BQ280" i="9"/>
  <c r="BN280" i="9"/>
  <c r="BS280" i="9"/>
  <c r="CD280" i="9"/>
  <c r="CA280" i="9"/>
  <c r="CF280" i="9"/>
  <c r="CD282" i="7"/>
  <c r="CA282" i="7"/>
  <c r="CF282" i="7"/>
  <c r="BO280" i="9" l="1"/>
  <c r="BT280" i="9"/>
  <c r="BL281" i="9" s="1"/>
  <c r="BR280" i="9"/>
  <c r="BH280" i="8"/>
  <c r="AO280" i="9"/>
  <c r="AT280" i="9"/>
  <c r="AL281" i="9" s="1"/>
  <c r="AR280" i="9"/>
  <c r="BB280" i="9"/>
  <c r="BE280" i="9"/>
  <c r="BG280" i="9"/>
  <c r="AY281" i="9" s="1"/>
  <c r="Q281" i="8"/>
  <c r="N281" i="8"/>
  <c r="S281" i="8"/>
  <c r="AO280" i="8"/>
  <c r="AR280" i="8"/>
  <c r="AT280" i="8"/>
  <c r="AL281" i="8" s="1"/>
  <c r="BC281" i="8"/>
  <c r="AB280" i="9"/>
  <c r="AG280" i="9"/>
  <c r="Y281" i="9" s="1"/>
  <c r="AE280" i="9"/>
  <c r="B31" i="9"/>
  <c r="O281" i="9"/>
  <c r="T281" i="9"/>
  <c r="L282" i="9" s="1"/>
  <c r="R281" i="9"/>
  <c r="BB282" i="7"/>
  <c r="BG282" i="7"/>
  <c r="AY283" i="7" s="1"/>
  <c r="BE282" i="7"/>
  <c r="AD283" i="7"/>
  <c r="AA283" i="7"/>
  <c r="AF283" i="7"/>
  <c r="AD281" i="8"/>
  <c r="AA281" i="8"/>
  <c r="AF281" i="8"/>
  <c r="O282" i="7"/>
  <c r="R282" i="7"/>
  <c r="T282" i="7"/>
  <c r="L283" i="7" s="1"/>
  <c r="AO282" i="7"/>
  <c r="AR282" i="7"/>
  <c r="AT282" i="7"/>
  <c r="AL283" i="7" s="1"/>
  <c r="CH280" i="8"/>
  <c r="BU280" i="8"/>
  <c r="CB280" i="9"/>
  <c r="CG280" i="9"/>
  <c r="BY281" i="9" s="1"/>
  <c r="CE280" i="9"/>
  <c r="CC281" i="8"/>
  <c r="BO282" i="7"/>
  <c r="BR282" i="7"/>
  <c r="BT282" i="7"/>
  <c r="BL283" i="7" s="1"/>
  <c r="BP281" i="8"/>
  <c r="CB282" i="7"/>
  <c r="CE282" i="7"/>
  <c r="CG282" i="7"/>
  <c r="BY283" i="7" s="1"/>
  <c r="BC281" i="9" l="1"/>
  <c r="BH280" i="9"/>
  <c r="AP281" i="9"/>
  <c r="C31" i="8"/>
  <c r="AP281" i="8"/>
  <c r="BP283" i="7"/>
  <c r="AB281" i="8"/>
  <c r="AE281" i="8"/>
  <c r="AG281" i="8"/>
  <c r="Y282" i="8" s="1"/>
  <c r="AU280" i="9"/>
  <c r="AU282" i="7"/>
  <c r="AU280" i="8"/>
  <c r="BC283" i="7"/>
  <c r="CC283" i="7"/>
  <c r="BU280" i="9"/>
  <c r="U281" i="9"/>
  <c r="CH280" i="9"/>
  <c r="B31" i="8"/>
  <c r="CH282" i="7"/>
  <c r="P283" i="7"/>
  <c r="AC281" i="9"/>
  <c r="O281" i="8"/>
  <c r="R281" i="8"/>
  <c r="T281" i="8"/>
  <c r="L282" i="8" s="1"/>
  <c r="BP281" i="9"/>
  <c r="C33" i="7"/>
  <c r="U282" i="7"/>
  <c r="BU282" i="7"/>
  <c r="BD281" i="8"/>
  <c r="BA281" i="8"/>
  <c r="BF281" i="8"/>
  <c r="P282" i="9"/>
  <c r="CD281" i="8"/>
  <c r="CA281" i="8"/>
  <c r="CF281" i="8"/>
  <c r="AP283" i="7"/>
  <c r="AB283" i="7"/>
  <c r="AE283" i="7"/>
  <c r="AG283" i="7"/>
  <c r="Y284" i="7" s="1"/>
  <c r="AH280" i="9"/>
  <c r="CC281" i="9"/>
  <c r="BQ281" i="8"/>
  <c r="BN281" i="8"/>
  <c r="BS281" i="8"/>
  <c r="BH282" i="7"/>
  <c r="BD283" i="7" l="1"/>
  <c r="BA283" i="7"/>
  <c r="BF283" i="7"/>
  <c r="BQ281" i="9"/>
  <c r="BN281" i="9"/>
  <c r="BS281" i="9"/>
  <c r="AQ281" i="8"/>
  <c r="AN281" i="8"/>
  <c r="AS281" i="8"/>
  <c r="Q282" i="9"/>
  <c r="N282" i="9"/>
  <c r="S282" i="9"/>
  <c r="AC284" i="7"/>
  <c r="BB281" i="8"/>
  <c r="BE281" i="8"/>
  <c r="BG281" i="8"/>
  <c r="AY282" i="8" s="1"/>
  <c r="AD281" i="9"/>
  <c r="AA281" i="9"/>
  <c r="AF281" i="9"/>
  <c r="AQ281" i="9"/>
  <c r="AN281" i="9"/>
  <c r="AS281" i="9"/>
  <c r="AH283" i="7"/>
  <c r="E31" i="8"/>
  <c r="U281" i="8"/>
  <c r="CD283" i="7"/>
  <c r="CA283" i="7"/>
  <c r="CF283" i="7"/>
  <c r="AC282" i="8"/>
  <c r="F31" i="8"/>
  <c r="AH281" i="8"/>
  <c r="AQ283" i="7"/>
  <c r="AN283" i="7"/>
  <c r="AS283" i="7"/>
  <c r="CD281" i="9"/>
  <c r="CA281" i="9"/>
  <c r="CF281" i="9"/>
  <c r="G31" i="8"/>
  <c r="BQ283" i="7"/>
  <c r="BN283" i="7"/>
  <c r="BS283" i="7"/>
  <c r="BD281" i="9"/>
  <c r="BA281" i="9"/>
  <c r="BF281" i="9"/>
  <c r="P282" i="8"/>
  <c r="Q283" i="7"/>
  <c r="N283" i="7"/>
  <c r="S283" i="7"/>
  <c r="BO281" i="8"/>
  <c r="BR281" i="8"/>
  <c r="BT281" i="8"/>
  <c r="BL282" i="8" s="1"/>
  <c r="CB281" i="8"/>
  <c r="CG281" i="8"/>
  <c r="BY282" i="8" s="1"/>
  <c r="CE281" i="8"/>
  <c r="O282" i="9" l="1"/>
  <c r="R282" i="9"/>
  <c r="T282" i="9"/>
  <c r="L283" i="9" s="1"/>
  <c r="CH281" i="8"/>
  <c r="G33" i="7"/>
  <c r="AO281" i="8"/>
  <c r="AR281" i="8"/>
  <c r="AT281" i="8"/>
  <c r="AL282" i="8" s="1"/>
  <c r="D31" i="9"/>
  <c r="CC282" i="8"/>
  <c r="D33" i="7"/>
  <c r="BP282" i="8"/>
  <c r="AO283" i="7"/>
  <c r="AT283" i="7"/>
  <c r="AL284" i="7" s="1"/>
  <c r="AR283" i="7"/>
  <c r="CB283" i="7"/>
  <c r="CE283" i="7"/>
  <c r="CG283" i="7"/>
  <c r="BY284" i="7" s="1"/>
  <c r="AB281" i="9"/>
  <c r="AG281" i="9"/>
  <c r="Y282" i="9" s="1"/>
  <c r="AE281" i="9"/>
  <c r="C31" i="9"/>
  <c r="F33" i="7"/>
  <c r="BU281" i="8"/>
  <c r="BO283" i="7"/>
  <c r="BT283" i="7"/>
  <c r="BL284" i="7" s="1"/>
  <c r="BR283" i="7"/>
  <c r="F31" i="9"/>
  <c r="BB281" i="9"/>
  <c r="BG281" i="9"/>
  <c r="AY282" i="9" s="1"/>
  <c r="BE281" i="9"/>
  <c r="BC282" i="8"/>
  <c r="BO281" i="9"/>
  <c r="BR281" i="9"/>
  <c r="BT281" i="9"/>
  <c r="BL282" i="9" s="1"/>
  <c r="Q282" i="8"/>
  <c r="N282" i="8"/>
  <c r="S282" i="8"/>
  <c r="AO281" i="9"/>
  <c r="AR281" i="9"/>
  <c r="AT281" i="9"/>
  <c r="AL282" i="9" s="1"/>
  <c r="AD282" i="8"/>
  <c r="AA282" i="8"/>
  <c r="AF282" i="8"/>
  <c r="O283" i="7"/>
  <c r="T283" i="7"/>
  <c r="L284" i="7" s="1"/>
  <c r="R283" i="7"/>
  <c r="E33" i="7"/>
  <c r="B33" i="7"/>
  <c r="G31" i="9"/>
  <c r="AD284" i="7"/>
  <c r="AA284" i="7"/>
  <c r="AF284" i="7"/>
  <c r="BB283" i="7"/>
  <c r="BG283" i="7"/>
  <c r="AY284" i="7" s="1"/>
  <c r="BE283" i="7"/>
  <c r="E31" i="9"/>
  <c r="D31" i="8"/>
  <c r="BH281" i="8"/>
  <c r="CB281" i="9"/>
  <c r="CG281" i="9"/>
  <c r="BY282" i="9" s="1"/>
  <c r="CE281" i="9"/>
  <c r="BP284" i="7" l="1"/>
  <c r="CH283" i="7"/>
  <c r="BH281" i="9"/>
  <c r="AP282" i="9"/>
  <c r="BQ282" i="8"/>
  <c r="BN282" i="8"/>
  <c r="BS282" i="8"/>
  <c r="AU283" i="7"/>
  <c r="O282" i="8"/>
  <c r="R282" i="8"/>
  <c r="T282" i="8"/>
  <c r="L283" i="8" s="1"/>
  <c r="BP282" i="9"/>
  <c r="AH281" i="9"/>
  <c r="P283" i="9"/>
  <c r="AB282" i="8"/>
  <c r="AE282" i="8"/>
  <c r="AG282" i="8"/>
  <c r="Y283" i="8" s="1"/>
  <c r="AP282" i="8"/>
  <c r="AP284" i="7"/>
  <c r="AC282" i="9"/>
  <c r="CD282" i="8"/>
  <c r="CA282" i="8"/>
  <c r="CF282" i="8"/>
  <c r="U282" i="9"/>
  <c r="BC282" i="9"/>
  <c r="AU281" i="9"/>
  <c r="BH283" i="7"/>
  <c r="AU281" i="8"/>
  <c r="BC284" i="7"/>
  <c r="U283" i="7"/>
  <c r="P284" i="7"/>
  <c r="BU281" i="9"/>
  <c r="CH281" i="9"/>
  <c r="CC282" i="9"/>
  <c r="AB284" i="7"/>
  <c r="AG284" i="7"/>
  <c r="Y285" i="7" s="1"/>
  <c r="AE284" i="7"/>
  <c r="BD282" i="8"/>
  <c r="BA282" i="8"/>
  <c r="BF282" i="8"/>
  <c r="BU283" i="7"/>
  <c r="CC284" i="7"/>
  <c r="AQ284" i="7" l="1"/>
  <c r="AN284" i="7"/>
  <c r="AS284" i="7"/>
  <c r="P283" i="8"/>
  <c r="U282" i="8"/>
  <c r="AQ282" i="9"/>
  <c r="AN282" i="9"/>
  <c r="AS282" i="9"/>
  <c r="BB282" i="8"/>
  <c r="BE282" i="8"/>
  <c r="BG282" i="8"/>
  <c r="AY283" i="8" s="1"/>
  <c r="BQ282" i="9"/>
  <c r="BN282" i="9"/>
  <c r="BS282" i="9"/>
  <c r="AQ282" i="8"/>
  <c r="AN282" i="8"/>
  <c r="AS282" i="8"/>
  <c r="AC285" i="7"/>
  <c r="BD284" i="7"/>
  <c r="BA284" i="7"/>
  <c r="BF284" i="7"/>
  <c r="AC283" i="8"/>
  <c r="AH284" i="7"/>
  <c r="CD284" i="7"/>
  <c r="CA284" i="7"/>
  <c r="CF284" i="7"/>
  <c r="CB282" i="8"/>
  <c r="CG282" i="8"/>
  <c r="BY283" i="8" s="1"/>
  <c r="CE282" i="8"/>
  <c r="AH282" i="8"/>
  <c r="Q284" i="7"/>
  <c r="N284" i="7"/>
  <c r="S284" i="7"/>
  <c r="BD282" i="9"/>
  <c r="BA282" i="9"/>
  <c r="BF282" i="9"/>
  <c r="CD282" i="9"/>
  <c r="CA282" i="9"/>
  <c r="CF282" i="9"/>
  <c r="AD282" i="9"/>
  <c r="AA282" i="9"/>
  <c r="AF282" i="9"/>
  <c r="Q283" i="9"/>
  <c r="N283" i="9"/>
  <c r="S283" i="9"/>
  <c r="BO282" i="8"/>
  <c r="BT282" i="8"/>
  <c r="BL283" i="8" s="1"/>
  <c r="BR282" i="8"/>
  <c r="BQ284" i="7"/>
  <c r="BN284" i="7"/>
  <c r="BS284" i="7"/>
  <c r="AO282" i="8" l="1"/>
  <c r="AR282" i="8"/>
  <c r="AT282" i="8"/>
  <c r="AL283" i="8" s="1"/>
  <c r="Q283" i="8"/>
  <c r="N283" i="8"/>
  <c r="S283" i="8"/>
  <c r="O283" i="9"/>
  <c r="T283" i="9"/>
  <c r="L284" i="9" s="1"/>
  <c r="R283" i="9"/>
  <c r="O284" i="7"/>
  <c r="R284" i="7"/>
  <c r="T284" i="7"/>
  <c r="L285" i="7" s="1"/>
  <c r="BO282" i="9"/>
  <c r="BT282" i="9"/>
  <c r="BL283" i="9" s="1"/>
  <c r="BR282" i="9"/>
  <c r="AO284" i="7"/>
  <c r="AR284" i="7"/>
  <c r="AT284" i="7"/>
  <c r="AL285" i="7" s="1"/>
  <c r="BO284" i="7"/>
  <c r="BT284" i="7"/>
  <c r="BL285" i="7" s="1"/>
  <c r="BR284" i="7"/>
  <c r="AD283" i="8"/>
  <c r="AA283" i="8"/>
  <c r="AF283" i="8"/>
  <c r="AB282" i="9"/>
  <c r="AG282" i="9"/>
  <c r="Y283" i="9" s="1"/>
  <c r="AE282" i="9"/>
  <c r="BC283" i="8"/>
  <c r="BH282" i="8"/>
  <c r="CH282" i="8"/>
  <c r="CC283" i="8"/>
  <c r="BU282" i="8"/>
  <c r="CB282" i="9"/>
  <c r="CE282" i="9"/>
  <c r="CG282" i="9"/>
  <c r="BY283" i="9" s="1"/>
  <c r="AD285" i="7"/>
  <c r="AA285" i="7"/>
  <c r="AF285" i="7"/>
  <c r="AO282" i="9"/>
  <c r="AR282" i="9"/>
  <c r="AT282" i="9"/>
  <c r="AL283" i="9" s="1"/>
  <c r="BB284" i="7"/>
  <c r="BE284" i="7"/>
  <c r="BG284" i="7"/>
  <c r="AY285" i="7" s="1"/>
  <c r="BP283" i="8"/>
  <c r="CB284" i="7"/>
  <c r="CG284" i="7"/>
  <c r="BY285" i="7" s="1"/>
  <c r="CE284" i="7"/>
  <c r="BB282" i="9"/>
  <c r="BE282" i="9"/>
  <c r="BG282" i="9"/>
  <c r="AY283" i="9" s="1"/>
  <c r="P284" i="9" l="1"/>
  <c r="BD283" i="8"/>
  <c r="BA283" i="8"/>
  <c r="BF283" i="8"/>
  <c r="BC285" i="7"/>
  <c r="CC283" i="9"/>
  <c r="CD283" i="8"/>
  <c r="CA283" i="8"/>
  <c r="CF283" i="8"/>
  <c r="AP285" i="7"/>
  <c r="AH282" i="9"/>
  <c r="AU284" i="7"/>
  <c r="AC283" i="9"/>
  <c r="O283" i="8"/>
  <c r="R283" i="8"/>
  <c r="T283" i="8"/>
  <c r="L284" i="8" s="1"/>
  <c r="U284" i="7"/>
  <c r="CC285" i="7"/>
  <c r="AP283" i="9"/>
  <c r="BH282" i="9"/>
  <c r="BU282" i="9"/>
  <c r="BP285" i="7"/>
  <c r="BQ283" i="8"/>
  <c r="BN283" i="8"/>
  <c r="BS283" i="8"/>
  <c r="U283" i="9"/>
  <c r="CH282" i="9"/>
  <c r="BC283" i="9"/>
  <c r="AU282" i="9"/>
  <c r="AB283" i="8"/>
  <c r="AE283" i="8"/>
  <c r="AG283" i="8"/>
  <c r="Y284" i="8" s="1"/>
  <c r="BP283" i="9"/>
  <c r="AP283" i="8"/>
  <c r="BH284" i="7"/>
  <c r="AU282" i="8"/>
  <c r="CH284" i="7"/>
  <c r="AB285" i="7"/>
  <c r="AG285" i="7"/>
  <c r="Y286" i="7" s="1"/>
  <c r="AE285" i="7"/>
  <c r="BU284" i="7"/>
  <c r="P285" i="7"/>
  <c r="BD283" i="9" l="1"/>
  <c r="BA283" i="9"/>
  <c r="BF283" i="9"/>
  <c r="AD283" i="9"/>
  <c r="AA283" i="9"/>
  <c r="AF283" i="9"/>
  <c r="CD283" i="9"/>
  <c r="CA283" i="9"/>
  <c r="CF283" i="9"/>
  <c r="AC286" i="7"/>
  <c r="AQ283" i="8"/>
  <c r="AN283" i="8"/>
  <c r="AS283" i="8"/>
  <c r="BD285" i="7"/>
  <c r="BA285" i="7"/>
  <c r="BF285" i="7"/>
  <c r="BQ283" i="9"/>
  <c r="BN283" i="9"/>
  <c r="BS283" i="9"/>
  <c r="CD285" i="7"/>
  <c r="CA285" i="7"/>
  <c r="CF285" i="7"/>
  <c r="BB283" i="8"/>
  <c r="BG283" i="8"/>
  <c r="AY284" i="8" s="1"/>
  <c r="BE283" i="8"/>
  <c r="AH285" i="7"/>
  <c r="AQ283" i="9"/>
  <c r="AN283" i="9"/>
  <c r="AS283" i="9"/>
  <c r="AC284" i="8"/>
  <c r="BQ285" i="7"/>
  <c r="BN285" i="7"/>
  <c r="BS285" i="7"/>
  <c r="AQ285" i="7"/>
  <c r="AN285" i="7"/>
  <c r="AS285" i="7"/>
  <c r="Q284" i="9"/>
  <c r="N284" i="9"/>
  <c r="S284" i="9"/>
  <c r="BO283" i="8"/>
  <c r="BR283" i="8"/>
  <c r="BT283" i="8"/>
  <c r="BL284" i="8" s="1"/>
  <c r="Q285" i="7"/>
  <c r="N285" i="7"/>
  <c r="S285" i="7"/>
  <c r="AH283" i="8"/>
  <c r="P284" i="8"/>
  <c r="U283" i="8"/>
  <c r="CB283" i="8"/>
  <c r="CE283" i="8"/>
  <c r="CG283" i="8"/>
  <c r="BY284" i="8" s="1"/>
  <c r="AO283" i="9" l="1"/>
  <c r="AR283" i="9"/>
  <c r="AT283" i="9"/>
  <c r="AL284" i="9" s="1"/>
  <c r="AD286" i="7"/>
  <c r="AA286" i="7"/>
  <c r="AF286" i="7"/>
  <c r="CB283" i="9"/>
  <c r="CG283" i="9"/>
  <c r="BY284" i="9" s="1"/>
  <c r="CE283" i="9"/>
  <c r="BO283" i="9"/>
  <c r="BT283" i="9"/>
  <c r="BL284" i="9" s="1"/>
  <c r="BR283" i="9"/>
  <c r="AO285" i="7"/>
  <c r="AT285" i="7"/>
  <c r="AL286" i="7" s="1"/>
  <c r="AR285" i="7"/>
  <c r="CC284" i="8"/>
  <c r="AB283" i="9"/>
  <c r="AG283" i="9"/>
  <c r="Y284" i="9" s="1"/>
  <c r="AE283" i="9"/>
  <c r="Q284" i="8"/>
  <c r="N284" i="8"/>
  <c r="S284" i="8"/>
  <c r="BB285" i="7"/>
  <c r="BE285" i="7"/>
  <c r="BG285" i="7"/>
  <c r="AY286" i="7" s="1"/>
  <c r="CB285" i="7"/>
  <c r="CG285" i="7"/>
  <c r="BY286" i="7" s="1"/>
  <c r="CE285" i="7"/>
  <c r="O284" i="9"/>
  <c r="T284" i="9"/>
  <c r="L285" i="9" s="1"/>
  <c r="R284" i="9"/>
  <c r="CH283" i="8"/>
  <c r="O285" i="7"/>
  <c r="T285" i="7"/>
  <c r="L286" i="7" s="1"/>
  <c r="R285" i="7"/>
  <c r="BH283" i="8"/>
  <c r="BC284" i="8"/>
  <c r="BO285" i="7"/>
  <c r="BR285" i="7"/>
  <c r="BT285" i="7"/>
  <c r="BL286" i="7" s="1"/>
  <c r="BP284" i="8"/>
  <c r="BB283" i="9"/>
  <c r="BE283" i="9"/>
  <c r="BG283" i="9"/>
  <c r="AY284" i="9" s="1"/>
  <c r="BU283" i="8"/>
  <c r="AD284" i="8"/>
  <c r="AA284" i="8"/>
  <c r="AF284" i="8"/>
  <c r="AO283" i="8"/>
  <c r="AR283" i="8"/>
  <c r="AT283" i="8"/>
  <c r="AL284" i="8" s="1"/>
  <c r="CH285" i="7" l="1"/>
  <c r="CC286" i="7"/>
  <c r="CH283" i="9"/>
  <c r="P286" i="7"/>
  <c r="BH285" i="7"/>
  <c r="AB286" i="7"/>
  <c r="AE286" i="7"/>
  <c r="AG286" i="7"/>
  <c r="Y287" i="7" s="1"/>
  <c r="U285" i="7"/>
  <c r="AP286" i="7"/>
  <c r="CD284" i="8"/>
  <c r="CA284" i="8"/>
  <c r="CF284" i="8"/>
  <c r="BC286" i="7"/>
  <c r="BU285" i="7"/>
  <c r="AU283" i="8"/>
  <c r="AP284" i="9"/>
  <c r="BP286" i="7"/>
  <c r="AU285" i="7"/>
  <c r="U284" i="9"/>
  <c r="O284" i="8"/>
  <c r="R284" i="8"/>
  <c r="T284" i="8"/>
  <c r="L285" i="8" s="1"/>
  <c r="BU283" i="9"/>
  <c r="AU283" i="9"/>
  <c r="BQ284" i="8"/>
  <c r="BN284" i="8"/>
  <c r="BS284" i="8"/>
  <c r="P285" i="9"/>
  <c r="BP284" i="9"/>
  <c r="AB284" i="8"/>
  <c r="AG284" i="8"/>
  <c r="Y285" i="8" s="1"/>
  <c r="AE284" i="8"/>
  <c r="AC284" i="9"/>
  <c r="CC284" i="9"/>
  <c r="AP284" i="8"/>
  <c r="BC284" i="9"/>
  <c r="BH283" i="9"/>
  <c r="BD284" i="8"/>
  <c r="BA284" i="8"/>
  <c r="BF284" i="8"/>
  <c r="AH283" i="9"/>
  <c r="CB284" i="8" l="1"/>
  <c r="CE284" i="8"/>
  <c r="CG284" i="8"/>
  <c r="BY285" i="8" s="1"/>
  <c r="Q286" i="7"/>
  <c r="N286" i="7"/>
  <c r="S286" i="7"/>
  <c r="AQ284" i="9"/>
  <c r="AN284" i="9"/>
  <c r="AS284" i="9"/>
  <c r="AQ286" i="7"/>
  <c r="AN286" i="7"/>
  <c r="AS286" i="7"/>
  <c r="BD284" i="9"/>
  <c r="BA284" i="9"/>
  <c r="BF284" i="9"/>
  <c r="P285" i="8"/>
  <c r="BQ284" i="9"/>
  <c r="BN284" i="9"/>
  <c r="BS284" i="9"/>
  <c r="U284" i="8"/>
  <c r="AH284" i="8"/>
  <c r="AC285" i="8"/>
  <c r="Q285" i="9"/>
  <c r="N285" i="9"/>
  <c r="S285" i="9"/>
  <c r="AH286" i="7"/>
  <c r="CD286" i="7"/>
  <c r="CA286" i="7"/>
  <c r="CF286" i="7"/>
  <c r="AD284" i="9"/>
  <c r="AA284" i="9"/>
  <c r="AF284" i="9"/>
  <c r="AQ284" i="8"/>
  <c r="AN284" i="8"/>
  <c r="AS284" i="8"/>
  <c r="BO284" i="8"/>
  <c r="BT284" i="8"/>
  <c r="BL285" i="8" s="1"/>
  <c r="BR284" i="8"/>
  <c r="AC287" i="7"/>
  <c r="BB284" i="8"/>
  <c r="BE284" i="8"/>
  <c r="BG284" i="8"/>
  <c r="AY285" i="8" s="1"/>
  <c r="CD284" i="9"/>
  <c r="CA284" i="9"/>
  <c r="CF284" i="9"/>
  <c r="BQ286" i="7"/>
  <c r="BN286" i="7"/>
  <c r="BS286" i="7"/>
  <c r="BD286" i="7"/>
  <c r="BA286" i="7"/>
  <c r="BF286" i="7"/>
  <c r="CB284" i="9" l="1"/>
  <c r="CG284" i="9"/>
  <c r="BY285" i="9" s="1"/>
  <c r="CE284" i="9"/>
  <c r="BO284" i="9"/>
  <c r="BR284" i="9"/>
  <c r="BT284" i="9"/>
  <c r="BL285" i="9" s="1"/>
  <c r="BB284" i="9"/>
  <c r="BG284" i="9"/>
  <c r="AY285" i="9" s="1"/>
  <c r="BE284" i="9"/>
  <c r="AD285" i="8"/>
  <c r="AA285" i="8"/>
  <c r="AF285" i="8"/>
  <c r="O286" i="7"/>
  <c r="R286" i="7"/>
  <c r="T286" i="7"/>
  <c r="L287" i="7" s="1"/>
  <c r="O285" i="9"/>
  <c r="T285" i="9"/>
  <c r="L286" i="9" s="1"/>
  <c r="R285" i="9"/>
  <c r="AO284" i="8"/>
  <c r="AT284" i="8"/>
  <c r="AL285" i="8" s="1"/>
  <c r="AR284" i="8"/>
  <c r="BP285" i="8"/>
  <c r="BC285" i="8"/>
  <c r="AO284" i="9"/>
  <c r="AT284" i="9"/>
  <c r="AL285" i="9" s="1"/>
  <c r="AR284" i="9"/>
  <c r="Q285" i="8"/>
  <c r="N285" i="8"/>
  <c r="S285" i="8"/>
  <c r="CC285" i="8"/>
  <c r="BH284" i="8"/>
  <c r="AD287" i="7"/>
  <c r="AA287" i="7"/>
  <c r="AF287" i="7"/>
  <c r="AB284" i="9"/>
  <c r="AE284" i="9"/>
  <c r="AG284" i="9"/>
  <c r="Y285" i="9" s="1"/>
  <c r="CH284" i="8"/>
  <c r="BB286" i="7"/>
  <c r="BG286" i="7"/>
  <c r="AY287" i="7" s="1"/>
  <c r="BE286" i="7"/>
  <c r="BO286" i="7"/>
  <c r="BR286" i="7"/>
  <c r="BT286" i="7"/>
  <c r="BL287" i="7" s="1"/>
  <c r="CB286" i="7"/>
  <c r="CE286" i="7"/>
  <c r="CG286" i="7"/>
  <c r="BY287" i="7" s="1"/>
  <c r="BU284" i="8"/>
  <c r="AO286" i="7"/>
  <c r="AR286" i="7"/>
  <c r="AT286" i="7"/>
  <c r="AL287" i="7" s="1"/>
  <c r="AU284" i="8" l="1"/>
  <c r="BU286" i="7"/>
  <c r="AB287" i="7"/>
  <c r="AG287" i="7"/>
  <c r="Y288" i="7" s="1"/>
  <c r="AE287" i="7"/>
  <c r="AP285" i="8"/>
  <c r="BH284" i="9"/>
  <c r="P286" i="9"/>
  <c r="BD285" i="8"/>
  <c r="BA285" i="8"/>
  <c r="BF285" i="8"/>
  <c r="BP285" i="9"/>
  <c r="CD285" i="8"/>
  <c r="CA285" i="8"/>
  <c r="CF285" i="8"/>
  <c r="BU284" i="9"/>
  <c r="BH286" i="7"/>
  <c r="BC287" i="7"/>
  <c r="P287" i="7"/>
  <c r="AP287" i="7"/>
  <c r="BQ285" i="8"/>
  <c r="BN285" i="8"/>
  <c r="BS285" i="8"/>
  <c r="U286" i="7"/>
  <c r="BP287" i="7"/>
  <c r="AP285" i="9"/>
  <c r="U285" i="9"/>
  <c r="CH286" i="7"/>
  <c r="AC285" i="9"/>
  <c r="CH284" i="9"/>
  <c r="AU284" i="9"/>
  <c r="BC285" i="9"/>
  <c r="AU286" i="7"/>
  <c r="AH284" i="9"/>
  <c r="AB285" i="8"/>
  <c r="AE285" i="8"/>
  <c r="AG285" i="8"/>
  <c r="Y286" i="8" s="1"/>
  <c r="CC285" i="9"/>
  <c r="CC287" i="7"/>
  <c r="O285" i="8"/>
  <c r="R285" i="8"/>
  <c r="T285" i="8"/>
  <c r="L286" i="8" s="1"/>
  <c r="CD285" i="9" l="1"/>
  <c r="CA285" i="9"/>
  <c r="CF285" i="9"/>
  <c r="AQ287" i="7"/>
  <c r="AN287" i="7"/>
  <c r="AS287" i="7"/>
  <c r="AH285" i="8"/>
  <c r="CB285" i="8"/>
  <c r="CE285" i="8"/>
  <c r="CG285" i="8"/>
  <c r="BY286" i="8" s="1"/>
  <c r="AQ285" i="8"/>
  <c r="AN285" i="8"/>
  <c r="AS285" i="8"/>
  <c r="BD285" i="9"/>
  <c r="BA285" i="9"/>
  <c r="BF285" i="9"/>
  <c r="Q287" i="7"/>
  <c r="N287" i="7"/>
  <c r="S287" i="7"/>
  <c r="AQ285" i="9"/>
  <c r="AN285" i="9"/>
  <c r="AS285" i="9"/>
  <c r="AH287" i="7"/>
  <c r="BQ285" i="9"/>
  <c r="BN285" i="9"/>
  <c r="BS285" i="9"/>
  <c r="AC288" i="7"/>
  <c r="AC286" i="8"/>
  <c r="P286" i="8"/>
  <c r="BQ287" i="7"/>
  <c r="BN287" i="7"/>
  <c r="BS287" i="7"/>
  <c r="BD287" i="7"/>
  <c r="BA287" i="7"/>
  <c r="BF287" i="7"/>
  <c r="U285" i="8"/>
  <c r="BB285" i="8"/>
  <c r="BE285" i="8"/>
  <c r="BG285" i="8"/>
  <c r="AY286" i="8" s="1"/>
  <c r="AD285" i="9"/>
  <c r="AA285" i="9"/>
  <c r="AF285" i="9"/>
  <c r="CD287" i="7"/>
  <c r="CA287" i="7"/>
  <c r="CF287" i="7"/>
  <c r="BO285" i="8"/>
  <c r="BR285" i="8"/>
  <c r="BT285" i="8"/>
  <c r="BL286" i="8" s="1"/>
  <c r="Q286" i="9"/>
  <c r="N286" i="9"/>
  <c r="S286" i="9"/>
  <c r="BC286" i="8" l="1"/>
  <c r="Q286" i="8"/>
  <c r="N286" i="8"/>
  <c r="S286" i="8"/>
  <c r="CC286" i="8"/>
  <c r="CH285" i="8"/>
  <c r="BH285" i="8"/>
  <c r="AD286" i="8"/>
  <c r="AA286" i="8"/>
  <c r="AF286" i="8"/>
  <c r="CB287" i="7"/>
  <c r="CE287" i="7"/>
  <c r="CG287" i="7"/>
  <c r="BY288" i="7" s="1"/>
  <c r="AO287" i="7"/>
  <c r="AT287" i="7"/>
  <c r="AL288" i="7" s="1"/>
  <c r="AR287" i="7"/>
  <c r="BU285" i="8"/>
  <c r="O286" i="9"/>
  <c r="R286" i="9"/>
  <c r="T286" i="9"/>
  <c r="L287" i="9" s="1"/>
  <c r="BB287" i="7"/>
  <c r="BE287" i="7"/>
  <c r="BG287" i="7"/>
  <c r="AY288" i="7" s="1"/>
  <c r="BB285" i="9"/>
  <c r="BE285" i="9"/>
  <c r="BG285" i="9"/>
  <c r="AY286" i="9" s="1"/>
  <c r="O287" i="7"/>
  <c r="R287" i="7"/>
  <c r="T287" i="7"/>
  <c r="L288" i="7" s="1"/>
  <c r="AO285" i="9"/>
  <c r="AT285" i="9"/>
  <c r="AL286" i="9" s="1"/>
  <c r="AR285" i="9"/>
  <c r="AB285" i="9"/>
  <c r="AG285" i="9"/>
  <c r="Y286" i="9" s="1"/>
  <c r="AE285" i="9"/>
  <c r="CB285" i="9"/>
  <c r="CE285" i="9"/>
  <c r="CG285" i="9"/>
  <c r="BY286" i="9" s="1"/>
  <c r="AD288" i="7"/>
  <c r="AA288" i="7"/>
  <c r="AF288" i="7"/>
  <c r="BO285" i="9"/>
  <c r="BR285" i="9"/>
  <c r="BT285" i="9"/>
  <c r="BL286" i="9" s="1"/>
  <c r="BO287" i="7"/>
  <c r="BR287" i="7"/>
  <c r="BT287" i="7"/>
  <c r="BL288" i="7" s="1"/>
  <c r="BP286" i="8"/>
  <c r="AO285" i="8"/>
  <c r="AR285" i="8"/>
  <c r="AT285" i="8"/>
  <c r="AL286" i="8" s="1"/>
  <c r="CC286" i="9" l="1"/>
  <c r="AP288" i="7"/>
  <c r="BU287" i="7"/>
  <c r="AP286" i="9"/>
  <c r="BC288" i="7"/>
  <c r="BH287" i="7"/>
  <c r="CD286" i="8"/>
  <c r="CA286" i="8"/>
  <c r="CF286" i="8"/>
  <c r="BP288" i="7"/>
  <c r="CC288" i="7"/>
  <c r="BP286" i="9"/>
  <c r="P287" i="9"/>
  <c r="CH287" i="7"/>
  <c r="P288" i="7"/>
  <c r="U286" i="9"/>
  <c r="O286" i="8"/>
  <c r="R286" i="8"/>
  <c r="T286" i="8"/>
  <c r="L287" i="8" s="1"/>
  <c r="BH285" i="9"/>
  <c r="AP286" i="8"/>
  <c r="U287" i="7"/>
  <c r="CH285" i="9"/>
  <c r="AC286" i="9"/>
  <c r="BU285" i="9"/>
  <c r="BD286" i="8"/>
  <c r="BA286" i="8"/>
  <c r="BF286" i="8"/>
  <c r="AH285" i="9"/>
  <c r="BQ286" i="8"/>
  <c r="BN286" i="8"/>
  <c r="BS286" i="8"/>
  <c r="AB288" i="7"/>
  <c r="AE288" i="7"/>
  <c r="AG288" i="7"/>
  <c r="Y289" i="7" s="1"/>
  <c r="AB286" i="8"/>
  <c r="AE286" i="8"/>
  <c r="AG286" i="8"/>
  <c r="Y287" i="8" s="1"/>
  <c r="BC286" i="9"/>
  <c r="AU285" i="8"/>
  <c r="AU285" i="9"/>
  <c r="AU287" i="7"/>
  <c r="BD288" i="7" l="1"/>
  <c r="BA288" i="7"/>
  <c r="BF288" i="7"/>
  <c r="CB286" i="8"/>
  <c r="CG286" i="8"/>
  <c r="BY287" i="8" s="1"/>
  <c r="CE286" i="8"/>
  <c r="CD288" i="7"/>
  <c r="CA288" i="7"/>
  <c r="CF288" i="7"/>
  <c r="AH286" i="8"/>
  <c r="AQ286" i="8"/>
  <c r="AN286" i="8"/>
  <c r="AS286" i="8"/>
  <c r="BD286" i="9"/>
  <c r="BA286" i="9"/>
  <c r="BF286" i="9"/>
  <c r="Q288" i="7"/>
  <c r="N288" i="7"/>
  <c r="S288" i="7"/>
  <c r="AH288" i="7"/>
  <c r="AQ286" i="9"/>
  <c r="AN286" i="9"/>
  <c r="AS286" i="9"/>
  <c r="AC289" i="7"/>
  <c r="Q287" i="9"/>
  <c r="N287" i="9"/>
  <c r="S287" i="9"/>
  <c r="AQ288" i="7"/>
  <c r="AN288" i="7"/>
  <c r="AS288" i="7"/>
  <c r="AC287" i="8"/>
  <c r="BB286" i="8"/>
  <c r="BG286" i="8"/>
  <c r="AY287" i="8" s="1"/>
  <c r="BE286" i="8"/>
  <c r="P287" i="8"/>
  <c r="BQ286" i="9"/>
  <c r="BN286" i="9"/>
  <c r="BS286" i="9"/>
  <c r="CD286" i="9"/>
  <c r="CA286" i="9"/>
  <c r="CF286" i="9"/>
  <c r="BQ288" i="7"/>
  <c r="BN288" i="7"/>
  <c r="BS288" i="7"/>
  <c r="BO286" i="8"/>
  <c r="BT286" i="8"/>
  <c r="BL287" i="8" s="1"/>
  <c r="BR286" i="8"/>
  <c r="AD286" i="9"/>
  <c r="AA286" i="9"/>
  <c r="AF286" i="9"/>
  <c r="U286" i="8"/>
  <c r="BO288" i="7" l="1"/>
  <c r="BT288" i="7"/>
  <c r="BL289" i="7" s="1"/>
  <c r="BR288" i="7"/>
  <c r="CH286" i="8"/>
  <c r="BH286" i="8"/>
  <c r="AD289" i="7"/>
  <c r="AA289" i="7"/>
  <c r="AF289" i="7"/>
  <c r="CC287" i="8"/>
  <c r="BC287" i="8"/>
  <c r="AO286" i="9"/>
  <c r="AR286" i="9"/>
  <c r="AT286" i="9"/>
  <c r="AL287" i="9" s="1"/>
  <c r="AO286" i="8"/>
  <c r="AR286" i="8"/>
  <c r="AT286" i="8"/>
  <c r="AL287" i="8" s="1"/>
  <c r="AD287" i="8"/>
  <c r="AA287" i="8"/>
  <c r="AF287" i="8"/>
  <c r="BB286" i="9"/>
  <c r="BE286" i="9"/>
  <c r="BG286" i="9"/>
  <c r="AY287" i="9" s="1"/>
  <c r="CB286" i="9"/>
  <c r="CG286" i="9"/>
  <c r="BY287" i="9" s="1"/>
  <c r="CE286" i="9"/>
  <c r="BO286" i="9"/>
  <c r="BT286" i="9"/>
  <c r="BL287" i="9" s="1"/>
  <c r="BR286" i="9"/>
  <c r="O288" i="7"/>
  <c r="R288" i="7"/>
  <c r="T288" i="7"/>
  <c r="L289" i="7" s="1"/>
  <c r="CB288" i="7"/>
  <c r="CE288" i="7"/>
  <c r="CG288" i="7"/>
  <c r="BY289" i="7" s="1"/>
  <c r="AB286" i="9"/>
  <c r="AG286" i="9"/>
  <c r="Y287" i="9" s="1"/>
  <c r="AE286" i="9"/>
  <c r="AO288" i="7"/>
  <c r="AR288" i="7"/>
  <c r="AT288" i="7"/>
  <c r="AL289" i="7" s="1"/>
  <c r="BB288" i="7"/>
  <c r="BG288" i="7"/>
  <c r="AY289" i="7" s="1"/>
  <c r="BE288" i="7"/>
  <c r="BU286" i="8"/>
  <c r="BP287" i="8"/>
  <c r="Q287" i="8"/>
  <c r="N287" i="8"/>
  <c r="S287" i="8"/>
  <c r="O287" i="9"/>
  <c r="T287" i="9"/>
  <c r="L288" i="9" s="1"/>
  <c r="R287" i="9"/>
  <c r="AU286" i="9" l="1"/>
  <c r="BQ287" i="8"/>
  <c r="BN287" i="8"/>
  <c r="BS287" i="8"/>
  <c r="AB287" i="8"/>
  <c r="AE287" i="8"/>
  <c r="AG287" i="8"/>
  <c r="Y288" i="8" s="1"/>
  <c r="BU286" i="9"/>
  <c r="BP287" i="9"/>
  <c r="BD287" i="8"/>
  <c r="BA287" i="8"/>
  <c r="BF287" i="8"/>
  <c r="BU288" i="7"/>
  <c r="O287" i="8"/>
  <c r="T287" i="8"/>
  <c r="L288" i="8" s="1"/>
  <c r="R287" i="8"/>
  <c r="CD287" i="8"/>
  <c r="CA287" i="8"/>
  <c r="CF287" i="8"/>
  <c r="BP289" i="7"/>
  <c r="CH286" i="9"/>
  <c r="CH288" i="7"/>
  <c r="CC287" i="9"/>
  <c r="AH286" i="9"/>
  <c r="BH288" i="7"/>
  <c r="U287" i="9"/>
  <c r="CC289" i="7"/>
  <c r="BC289" i="7"/>
  <c r="P289" i="7"/>
  <c r="BC287" i="9"/>
  <c r="BH286" i="9"/>
  <c r="AP287" i="8"/>
  <c r="AU288" i="7"/>
  <c r="AP287" i="9"/>
  <c r="AC287" i="9"/>
  <c r="P288" i="9"/>
  <c r="U288" i="7"/>
  <c r="AP289" i="7"/>
  <c r="AU286" i="8"/>
  <c r="AB289" i="7"/>
  <c r="AG289" i="7"/>
  <c r="Y290" i="7" s="1"/>
  <c r="AE289" i="7"/>
  <c r="Q289" i="7" l="1"/>
  <c r="N289" i="7"/>
  <c r="S289" i="7"/>
  <c r="CB287" i="8"/>
  <c r="CG287" i="8"/>
  <c r="BY288" i="8" s="1"/>
  <c r="CE287" i="8"/>
  <c r="CD287" i="9"/>
  <c r="CA287" i="9"/>
  <c r="CF287" i="9"/>
  <c r="P288" i="8"/>
  <c r="AH287" i="8"/>
  <c r="AQ289" i="7"/>
  <c r="AN289" i="7"/>
  <c r="AS289" i="7"/>
  <c r="AQ287" i="9"/>
  <c r="AN287" i="9"/>
  <c r="AS287" i="9"/>
  <c r="Q288" i="9"/>
  <c r="N288" i="9"/>
  <c r="S288" i="9"/>
  <c r="AQ287" i="8"/>
  <c r="AN287" i="8"/>
  <c r="AS287" i="8"/>
  <c r="BO287" i="8"/>
  <c r="BR287" i="8"/>
  <c r="BT287" i="8"/>
  <c r="BL288" i="8" s="1"/>
  <c r="BD289" i="7"/>
  <c r="BA289" i="7"/>
  <c r="BF289" i="7"/>
  <c r="U287" i="8"/>
  <c r="AH289" i="7"/>
  <c r="BB287" i="8"/>
  <c r="BG287" i="8"/>
  <c r="AY288" i="8" s="1"/>
  <c r="BE287" i="8"/>
  <c r="BQ289" i="7"/>
  <c r="BN289" i="7"/>
  <c r="BS289" i="7"/>
  <c r="AC288" i="8"/>
  <c r="CD289" i="7"/>
  <c r="CA289" i="7"/>
  <c r="CF289" i="7"/>
  <c r="AC290" i="7"/>
  <c r="BD287" i="9"/>
  <c r="BA287" i="9"/>
  <c r="BF287" i="9"/>
  <c r="AD287" i="9"/>
  <c r="AA287" i="9"/>
  <c r="AF287" i="9"/>
  <c r="BQ287" i="9"/>
  <c r="BN287" i="9"/>
  <c r="BS287" i="9"/>
  <c r="O288" i="9" l="1"/>
  <c r="R288" i="9"/>
  <c r="T288" i="9"/>
  <c r="L289" i="9" s="1"/>
  <c r="Q288" i="8"/>
  <c r="N288" i="8"/>
  <c r="S288" i="8"/>
  <c r="AD290" i="7"/>
  <c r="AA290" i="7"/>
  <c r="AF290" i="7"/>
  <c r="BC288" i="8"/>
  <c r="BB289" i="7"/>
  <c r="BE289" i="7"/>
  <c r="BG289" i="7"/>
  <c r="AY290" i="7" s="1"/>
  <c r="AO287" i="9"/>
  <c r="AT287" i="9"/>
  <c r="AL288" i="9" s="1"/>
  <c r="AR287" i="9"/>
  <c r="CH287" i="8"/>
  <c r="CC288" i="8"/>
  <c r="BO289" i="7"/>
  <c r="BT289" i="7"/>
  <c r="BL290" i="7" s="1"/>
  <c r="BR289" i="7"/>
  <c r="CB289" i="7"/>
  <c r="CG289" i="7"/>
  <c r="BY290" i="7" s="1"/>
  <c r="CE289" i="7"/>
  <c r="BP288" i="8"/>
  <c r="BB287" i="9"/>
  <c r="BG287" i="9"/>
  <c r="AY288" i="9" s="1"/>
  <c r="BE287" i="9"/>
  <c r="AO289" i="7"/>
  <c r="AR289" i="7"/>
  <c r="AT289" i="7"/>
  <c r="AL290" i="7" s="1"/>
  <c r="BH287" i="8"/>
  <c r="BO287" i="9"/>
  <c r="BR287" i="9"/>
  <c r="BT287" i="9"/>
  <c r="BL288" i="9" s="1"/>
  <c r="O289" i="7"/>
  <c r="R289" i="7"/>
  <c r="T289" i="7"/>
  <c r="L290" i="7" s="1"/>
  <c r="CB287" i="9"/>
  <c r="CE287" i="9"/>
  <c r="CG287" i="9"/>
  <c r="BY288" i="9" s="1"/>
  <c r="BU287" i="8"/>
  <c r="AD288" i="8"/>
  <c r="AA288" i="8"/>
  <c r="AF288" i="8"/>
  <c r="AB287" i="9"/>
  <c r="AG287" i="9"/>
  <c r="Y288" i="9" s="1"/>
  <c r="AE287" i="9"/>
  <c r="AO287" i="8"/>
  <c r="AT287" i="8"/>
  <c r="AL288" i="8" s="1"/>
  <c r="AR287" i="8"/>
  <c r="CC290" i="7" l="1"/>
  <c r="BU287" i="9"/>
  <c r="CH287" i="9"/>
  <c r="BQ288" i="8"/>
  <c r="BN288" i="8"/>
  <c r="BS288" i="8"/>
  <c r="CC288" i="9"/>
  <c r="AU287" i="9"/>
  <c r="AB288" i="8"/>
  <c r="AE288" i="8"/>
  <c r="AG288" i="8"/>
  <c r="Y289" i="8" s="1"/>
  <c r="U289" i="7"/>
  <c r="AU289" i="7"/>
  <c r="BU289" i="7"/>
  <c r="BC290" i="7"/>
  <c r="O288" i="8"/>
  <c r="R288" i="8"/>
  <c r="T288" i="8"/>
  <c r="L289" i="8" s="1"/>
  <c r="AC288" i="9"/>
  <c r="P290" i="7"/>
  <c r="BP290" i="7"/>
  <c r="AB290" i="7"/>
  <c r="AE290" i="7"/>
  <c r="AG290" i="7"/>
  <c r="Y291" i="7" s="1"/>
  <c r="AP288" i="9"/>
  <c r="AP290" i="7"/>
  <c r="P289" i="9"/>
  <c r="AH287" i="9"/>
  <c r="BH287" i="9"/>
  <c r="BD288" i="8"/>
  <c r="BA288" i="8"/>
  <c r="BF288" i="8"/>
  <c r="U288" i="9"/>
  <c r="BC288" i="9"/>
  <c r="CD288" i="8"/>
  <c r="CA288" i="8"/>
  <c r="CF288" i="8"/>
  <c r="CH289" i="7"/>
  <c r="BH289" i="7"/>
  <c r="AU287" i="8"/>
  <c r="AP288" i="8"/>
  <c r="BP288" i="9"/>
  <c r="Q289" i="9" l="1"/>
  <c r="N289" i="9"/>
  <c r="S289" i="9"/>
  <c r="AC289" i="8"/>
  <c r="AQ288" i="8"/>
  <c r="AN288" i="8"/>
  <c r="AS288" i="8"/>
  <c r="AQ290" i="7"/>
  <c r="AN290" i="7"/>
  <c r="AS290" i="7"/>
  <c r="P289" i="8"/>
  <c r="AH288" i="8"/>
  <c r="U288" i="8"/>
  <c r="Q290" i="7"/>
  <c r="N290" i="7"/>
  <c r="S290" i="7"/>
  <c r="AD288" i="9"/>
  <c r="AA288" i="9"/>
  <c r="AF288" i="9"/>
  <c r="AH290" i="7"/>
  <c r="CD288" i="9"/>
  <c r="CA288" i="9"/>
  <c r="CF288" i="9"/>
  <c r="AC291" i="7"/>
  <c r="BQ288" i="9"/>
  <c r="BN288" i="9"/>
  <c r="BS288" i="9"/>
  <c r="BD290" i="7"/>
  <c r="BA290" i="7"/>
  <c r="BF290" i="7"/>
  <c r="CD290" i="7"/>
  <c r="CA290" i="7"/>
  <c r="CF290" i="7"/>
  <c r="CB288" i="8"/>
  <c r="CG288" i="8"/>
  <c r="BY289" i="8" s="1"/>
  <c r="CE288" i="8"/>
  <c r="BD288" i="9"/>
  <c r="BA288" i="9"/>
  <c r="BF288" i="9"/>
  <c r="AQ288" i="9"/>
  <c r="AN288" i="9"/>
  <c r="AS288" i="9"/>
  <c r="BQ290" i="7"/>
  <c r="BN290" i="7"/>
  <c r="BS290" i="7"/>
  <c r="BB288" i="8"/>
  <c r="BE288" i="8"/>
  <c r="BG288" i="8"/>
  <c r="AY289" i="8" s="1"/>
  <c r="BO288" i="8"/>
  <c r="BR288" i="8"/>
  <c r="BT288" i="8"/>
  <c r="BL289" i="8" s="1"/>
  <c r="O290" i="7" l="1"/>
  <c r="R290" i="7"/>
  <c r="T290" i="7"/>
  <c r="L291" i="7" s="1"/>
  <c r="BC289" i="8"/>
  <c r="BB288" i="9"/>
  <c r="BE288" i="9"/>
  <c r="BG288" i="9"/>
  <c r="AY289" i="9" s="1"/>
  <c r="BO288" i="9"/>
  <c r="BT288" i="9"/>
  <c r="BL289" i="9" s="1"/>
  <c r="BR288" i="9"/>
  <c r="Q289" i="8"/>
  <c r="N289" i="8"/>
  <c r="S289" i="8"/>
  <c r="BH288" i="8"/>
  <c r="BP289" i="8"/>
  <c r="BO290" i="7"/>
  <c r="BT290" i="7"/>
  <c r="BL291" i="7" s="1"/>
  <c r="BR290" i="7"/>
  <c r="CB288" i="9"/>
  <c r="CG288" i="9"/>
  <c r="BY289" i="9" s="1"/>
  <c r="CE288" i="9"/>
  <c r="AO288" i="8"/>
  <c r="AR288" i="8"/>
  <c r="AT288" i="8"/>
  <c r="AL289" i="8" s="1"/>
  <c r="CC289" i="8"/>
  <c r="AD291" i="7"/>
  <c r="AA291" i="7"/>
  <c r="AF291" i="7"/>
  <c r="AO290" i="7"/>
  <c r="AR290" i="7"/>
  <c r="AT290" i="7"/>
  <c r="AL291" i="7" s="1"/>
  <c r="BU288" i="8"/>
  <c r="CB290" i="7"/>
  <c r="CE290" i="7"/>
  <c r="CG290" i="7"/>
  <c r="BY291" i="7" s="1"/>
  <c r="AD289" i="8"/>
  <c r="AA289" i="8"/>
  <c r="AF289" i="8"/>
  <c r="CH288" i="8"/>
  <c r="AO288" i="9"/>
  <c r="AR288" i="9"/>
  <c r="AT288" i="9"/>
  <c r="AL289" i="9" s="1"/>
  <c r="O289" i="9"/>
  <c r="R289" i="9"/>
  <c r="T289" i="9"/>
  <c r="L290" i="9" s="1"/>
  <c r="BB290" i="7"/>
  <c r="BG290" i="7"/>
  <c r="AY291" i="7" s="1"/>
  <c r="BE290" i="7"/>
  <c r="AB288" i="9"/>
  <c r="AE288" i="9"/>
  <c r="AG288" i="9"/>
  <c r="Y289" i="9" s="1"/>
  <c r="BC291" i="7" l="1"/>
  <c r="BU288" i="9"/>
  <c r="BH290" i="7"/>
  <c r="AP289" i="9"/>
  <c r="CH290" i="7"/>
  <c r="AP291" i="7"/>
  <c r="AU288" i="8"/>
  <c r="BC289" i="9"/>
  <c r="CD289" i="8"/>
  <c r="CA289" i="8"/>
  <c r="CF289" i="8"/>
  <c r="AU290" i="7"/>
  <c r="BH288" i="9"/>
  <c r="BP289" i="9"/>
  <c r="P290" i="9"/>
  <c r="BD289" i="8"/>
  <c r="BA289" i="8"/>
  <c r="BF289" i="8"/>
  <c r="AU288" i="9"/>
  <c r="BQ289" i="8"/>
  <c r="BN289" i="8"/>
  <c r="BS289" i="8"/>
  <c r="AP289" i="8"/>
  <c r="U289" i="9"/>
  <c r="AH288" i="9"/>
  <c r="CH288" i="9"/>
  <c r="AC289" i="9"/>
  <c r="CC289" i="9"/>
  <c r="P291" i="7"/>
  <c r="AB289" i="8"/>
  <c r="AE289" i="8"/>
  <c r="AG289" i="8"/>
  <c r="Y290" i="8" s="1"/>
  <c r="BU290" i="7"/>
  <c r="U290" i="7"/>
  <c r="CC291" i="7"/>
  <c r="AB291" i="7"/>
  <c r="AG291" i="7"/>
  <c r="Y292" i="7" s="1"/>
  <c r="AE291" i="7"/>
  <c r="BP291" i="7"/>
  <c r="O289" i="8"/>
  <c r="T289" i="8"/>
  <c r="L290" i="8" s="1"/>
  <c r="R289" i="8"/>
  <c r="AQ291" i="7" l="1"/>
  <c r="AN291" i="7"/>
  <c r="AS291" i="7"/>
  <c r="AQ289" i="9"/>
  <c r="AN289" i="9"/>
  <c r="AS289" i="9"/>
  <c r="AC290" i="8"/>
  <c r="BO289" i="8"/>
  <c r="BR289" i="8"/>
  <c r="BT289" i="8"/>
  <c r="BL290" i="8" s="1"/>
  <c r="AH289" i="8"/>
  <c r="BD289" i="9"/>
  <c r="BA289" i="9"/>
  <c r="BF289" i="9"/>
  <c r="AC292" i="7"/>
  <c r="CB289" i="8"/>
  <c r="CG289" i="8"/>
  <c r="BY290" i="8" s="1"/>
  <c r="CE289" i="8"/>
  <c r="CD289" i="9"/>
  <c r="CA289" i="9"/>
  <c r="CF289" i="9"/>
  <c r="CD291" i="7"/>
  <c r="CA291" i="7"/>
  <c r="CF291" i="7"/>
  <c r="P290" i="8"/>
  <c r="Q290" i="9"/>
  <c r="N290" i="9"/>
  <c r="S290" i="9"/>
  <c r="AH291" i="7"/>
  <c r="Q291" i="7"/>
  <c r="N291" i="7"/>
  <c r="S291" i="7"/>
  <c r="BB289" i="8"/>
  <c r="BG289" i="8"/>
  <c r="AY290" i="8" s="1"/>
  <c r="BE289" i="8"/>
  <c r="U289" i="8"/>
  <c r="BQ291" i="7"/>
  <c r="BN291" i="7"/>
  <c r="BS291" i="7"/>
  <c r="AD289" i="9"/>
  <c r="AA289" i="9"/>
  <c r="AF289" i="9"/>
  <c r="AQ289" i="8"/>
  <c r="AN289" i="8"/>
  <c r="AS289" i="8"/>
  <c r="BQ289" i="9"/>
  <c r="BN289" i="9"/>
  <c r="BS289" i="9"/>
  <c r="BD291" i="7"/>
  <c r="BA291" i="7"/>
  <c r="BF291" i="7"/>
  <c r="AO289" i="8" l="1"/>
  <c r="AR289" i="8"/>
  <c r="AT289" i="8"/>
  <c r="AL290" i="8" s="1"/>
  <c r="AD292" i="7"/>
  <c r="AA292" i="7"/>
  <c r="AF292" i="7"/>
  <c r="AD290" i="8"/>
  <c r="AA290" i="8"/>
  <c r="AF290" i="8"/>
  <c r="AB289" i="9"/>
  <c r="AE289" i="9"/>
  <c r="AG289" i="9"/>
  <c r="Y290" i="9" s="1"/>
  <c r="BB289" i="9"/>
  <c r="BG289" i="9"/>
  <c r="AY290" i="9" s="1"/>
  <c r="BE289" i="9"/>
  <c r="AO289" i="9"/>
  <c r="AR289" i="9"/>
  <c r="AT289" i="9"/>
  <c r="AL290" i="9" s="1"/>
  <c r="BO291" i="7"/>
  <c r="BR291" i="7"/>
  <c r="BT291" i="7"/>
  <c r="BL292" i="7" s="1"/>
  <c r="CB289" i="9"/>
  <c r="CE289" i="9"/>
  <c r="CG289" i="9"/>
  <c r="BY290" i="9" s="1"/>
  <c r="O290" i="9"/>
  <c r="T290" i="9"/>
  <c r="L291" i="9" s="1"/>
  <c r="R290" i="9"/>
  <c r="BP290" i="8"/>
  <c r="BB291" i="7"/>
  <c r="BG291" i="7"/>
  <c r="AY292" i="7" s="1"/>
  <c r="BE291" i="7"/>
  <c r="BO289" i="9"/>
  <c r="BR289" i="9"/>
  <c r="BT289" i="9"/>
  <c r="BL290" i="9" s="1"/>
  <c r="BH289" i="8"/>
  <c r="Q290" i="8"/>
  <c r="N290" i="8"/>
  <c r="S290" i="8"/>
  <c r="CC290" i="8"/>
  <c r="BU289" i="8"/>
  <c r="AO291" i="7"/>
  <c r="AR291" i="7"/>
  <c r="AT291" i="7"/>
  <c r="AL292" i="7" s="1"/>
  <c r="O291" i="7"/>
  <c r="T291" i="7"/>
  <c r="L292" i="7" s="1"/>
  <c r="R291" i="7"/>
  <c r="CB291" i="7"/>
  <c r="CE291" i="7"/>
  <c r="CG291" i="7"/>
  <c r="BY292" i="7" s="1"/>
  <c r="CH289" i="8"/>
  <c r="BC290" i="8"/>
  <c r="CH291" i="7" l="1"/>
  <c r="BH289" i="9"/>
  <c r="AB292" i="7"/>
  <c r="AE292" i="7"/>
  <c r="AG292" i="7"/>
  <c r="Y293" i="7" s="1"/>
  <c r="BC292" i="7"/>
  <c r="CH289" i="9"/>
  <c r="BC290" i="9"/>
  <c r="BH291" i="7"/>
  <c r="CD290" i="8"/>
  <c r="CA290" i="8"/>
  <c r="CF290" i="8"/>
  <c r="BP292" i="7"/>
  <c r="AC290" i="9"/>
  <c r="O290" i="8"/>
  <c r="T290" i="8"/>
  <c r="L291" i="8" s="1"/>
  <c r="R290" i="8"/>
  <c r="BU291" i="7"/>
  <c r="AP290" i="8"/>
  <c r="P292" i="7"/>
  <c r="BQ290" i="8"/>
  <c r="BN290" i="8"/>
  <c r="BS290" i="8"/>
  <c r="AU289" i="8"/>
  <c r="CC292" i="7"/>
  <c r="CC290" i="9"/>
  <c r="U291" i="7"/>
  <c r="AH289" i="9"/>
  <c r="BD290" i="8"/>
  <c r="BA290" i="8"/>
  <c r="BF290" i="8"/>
  <c r="AP290" i="9"/>
  <c r="U290" i="9"/>
  <c r="AU289" i="9"/>
  <c r="AB290" i="8"/>
  <c r="AE290" i="8"/>
  <c r="AG290" i="8"/>
  <c r="Y291" i="8" s="1"/>
  <c r="AU291" i="7"/>
  <c r="BU289" i="9"/>
  <c r="AP292" i="7"/>
  <c r="BP290" i="9"/>
  <c r="P291" i="9"/>
  <c r="CD290" i="9" l="1"/>
  <c r="CA290" i="9"/>
  <c r="CF290" i="9"/>
  <c r="BD292" i="7"/>
  <c r="BA292" i="7"/>
  <c r="BF292" i="7"/>
  <c r="AH292" i="7"/>
  <c r="AQ292" i="7"/>
  <c r="AN292" i="7"/>
  <c r="AS292" i="7"/>
  <c r="CB290" i="8"/>
  <c r="CE290" i="8"/>
  <c r="CG290" i="8"/>
  <c r="BY291" i="8" s="1"/>
  <c r="AC293" i="7"/>
  <c r="AQ290" i="9"/>
  <c r="AN290" i="9"/>
  <c r="AS290" i="9"/>
  <c r="AH290" i="8"/>
  <c r="BB290" i="8"/>
  <c r="BG290" i="8"/>
  <c r="AY291" i="8" s="1"/>
  <c r="BE290" i="8"/>
  <c r="AC291" i="8"/>
  <c r="U290" i="8"/>
  <c r="AD290" i="9"/>
  <c r="AA290" i="9"/>
  <c r="AF290" i="9"/>
  <c r="Q292" i="7"/>
  <c r="N292" i="7"/>
  <c r="S292" i="7"/>
  <c r="CD292" i="7"/>
  <c r="CA292" i="7"/>
  <c r="CF292" i="7"/>
  <c r="AQ290" i="8"/>
  <c r="AN290" i="8"/>
  <c r="AS290" i="8"/>
  <c r="P291" i="8"/>
  <c r="Q291" i="9"/>
  <c r="N291" i="9"/>
  <c r="S291" i="9"/>
  <c r="BO290" i="8"/>
  <c r="BT290" i="8"/>
  <c r="BL291" i="8" s="1"/>
  <c r="BR290" i="8"/>
  <c r="BQ290" i="9"/>
  <c r="BN290" i="9"/>
  <c r="BS290" i="9"/>
  <c r="BQ292" i="7"/>
  <c r="BN292" i="7"/>
  <c r="BS292" i="7"/>
  <c r="BD290" i="9"/>
  <c r="BA290" i="9"/>
  <c r="BF290" i="9"/>
  <c r="O292" i="7" l="1"/>
  <c r="R292" i="7"/>
  <c r="T292" i="7"/>
  <c r="L293" i="7" s="1"/>
  <c r="BO290" i="9"/>
  <c r="BT290" i="9"/>
  <c r="BL291" i="9" s="1"/>
  <c r="BR290" i="9"/>
  <c r="Q291" i="8"/>
  <c r="N291" i="8"/>
  <c r="S291" i="8"/>
  <c r="AD293" i="7"/>
  <c r="AA293" i="7"/>
  <c r="AF293" i="7"/>
  <c r="BB292" i="7"/>
  <c r="BE292" i="7"/>
  <c r="BG292" i="7"/>
  <c r="AY293" i="7" s="1"/>
  <c r="AB290" i="9"/>
  <c r="AG290" i="9"/>
  <c r="Y291" i="9" s="1"/>
  <c r="AE290" i="9"/>
  <c r="AO290" i="8"/>
  <c r="AT290" i="8"/>
  <c r="AL291" i="8" s="1"/>
  <c r="AR290" i="8"/>
  <c r="CC291" i="8"/>
  <c r="AO292" i="7"/>
  <c r="AR292" i="7"/>
  <c r="AT292" i="7"/>
  <c r="AL293" i="7" s="1"/>
  <c r="AO290" i="9"/>
  <c r="AR290" i="9"/>
  <c r="AT290" i="9"/>
  <c r="AL291" i="9" s="1"/>
  <c r="BU290" i="8"/>
  <c r="BP291" i="8"/>
  <c r="BO292" i="7"/>
  <c r="BR292" i="7"/>
  <c r="BT292" i="7"/>
  <c r="BL293" i="7" s="1"/>
  <c r="AD291" i="8"/>
  <c r="AA291" i="8"/>
  <c r="AF291" i="8"/>
  <c r="CH290" i="8"/>
  <c r="O291" i="9"/>
  <c r="R291" i="9"/>
  <c r="T291" i="9"/>
  <c r="L292" i="9" s="1"/>
  <c r="CB292" i="7"/>
  <c r="CE292" i="7"/>
  <c r="CG292" i="7"/>
  <c r="BY293" i="7" s="1"/>
  <c r="BH290" i="8"/>
  <c r="CB290" i="9"/>
  <c r="CG290" i="9"/>
  <c r="BY291" i="9" s="1"/>
  <c r="CE290" i="9"/>
  <c r="BB290" i="9"/>
  <c r="BG290" i="9"/>
  <c r="AY291" i="9" s="1"/>
  <c r="BE290" i="9"/>
  <c r="BC291" i="8"/>
  <c r="U291" i="9" l="1"/>
  <c r="BP293" i="7"/>
  <c r="BC293" i="7"/>
  <c r="O291" i="8"/>
  <c r="R291" i="8"/>
  <c r="T291" i="8"/>
  <c r="L292" i="8" s="1"/>
  <c r="BU290" i="9"/>
  <c r="CD291" i="8"/>
  <c r="CA291" i="8"/>
  <c r="CF291" i="8"/>
  <c r="AU290" i="8"/>
  <c r="BP291" i="9"/>
  <c r="BH292" i="7"/>
  <c r="AP291" i="8"/>
  <c r="P293" i="7"/>
  <c r="P292" i="9"/>
  <c r="BU292" i="7"/>
  <c r="BQ291" i="8"/>
  <c r="BN291" i="8"/>
  <c r="BS291" i="8"/>
  <c r="U292" i="7"/>
  <c r="AU292" i="7"/>
  <c r="CH290" i="9"/>
  <c r="AP291" i="9"/>
  <c r="AH290" i="9"/>
  <c r="CC291" i="9"/>
  <c r="AU290" i="9"/>
  <c r="AC291" i="9"/>
  <c r="AB293" i="7"/>
  <c r="AG293" i="7"/>
  <c r="Y294" i="7" s="1"/>
  <c r="AE293" i="7"/>
  <c r="CH292" i="7"/>
  <c r="AB291" i="8"/>
  <c r="AG291" i="8"/>
  <c r="Y292" i="8" s="1"/>
  <c r="AE291" i="8"/>
  <c r="BD291" i="8"/>
  <c r="BA291" i="8"/>
  <c r="BF291" i="8"/>
  <c r="CC293" i="7"/>
  <c r="BH290" i="9"/>
  <c r="BC291" i="9"/>
  <c r="AP293" i="7"/>
  <c r="AQ291" i="8" l="1"/>
  <c r="AN291" i="8"/>
  <c r="AS291" i="8"/>
  <c r="AH293" i="7"/>
  <c r="P292" i="8"/>
  <c r="CD293" i="7"/>
  <c r="CA293" i="7"/>
  <c r="CF293" i="7"/>
  <c r="AQ291" i="9"/>
  <c r="AN291" i="9"/>
  <c r="AS291" i="9"/>
  <c r="BQ291" i="9"/>
  <c r="BN291" i="9"/>
  <c r="BS291" i="9"/>
  <c r="U291" i="8"/>
  <c r="BD293" i="7"/>
  <c r="BA293" i="7"/>
  <c r="BF293" i="7"/>
  <c r="BB291" i="8"/>
  <c r="BE291" i="8"/>
  <c r="BG291" i="8"/>
  <c r="AY292" i="8" s="1"/>
  <c r="Q292" i="9"/>
  <c r="N292" i="9"/>
  <c r="S292" i="9"/>
  <c r="BQ293" i="7"/>
  <c r="BN293" i="7"/>
  <c r="BS293" i="7"/>
  <c r="Q293" i="7"/>
  <c r="N293" i="7"/>
  <c r="S293" i="7"/>
  <c r="CB291" i="8"/>
  <c r="CG291" i="8"/>
  <c r="BY292" i="8" s="1"/>
  <c r="CE291" i="8"/>
  <c r="BO291" i="8"/>
  <c r="BT291" i="8"/>
  <c r="BL292" i="8" s="1"/>
  <c r="BR291" i="8"/>
  <c r="AC294" i="7"/>
  <c r="AH291" i="8"/>
  <c r="AD291" i="9"/>
  <c r="AA291" i="9"/>
  <c r="AF291" i="9"/>
  <c r="AQ293" i="7"/>
  <c r="AN293" i="7"/>
  <c r="AS293" i="7"/>
  <c r="BD291" i="9"/>
  <c r="BA291" i="9"/>
  <c r="BF291" i="9"/>
  <c r="AC292" i="8"/>
  <c r="CD291" i="9"/>
  <c r="CA291" i="9"/>
  <c r="CF291" i="9"/>
  <c r="BB293" i="7" l="1"/>
  <c r="BG293" i="7"/>
  <c r="AY294" i="7" s="1"/>
  <c r="BE293" i="7"/>
  <c r="CH291" i="8"/>
  <c r="CC292" i="8"/>
  <c r="AO293" i="7"/>
  <c r="AR293" i="7"/>
  <c r="AT293" i="7"/>
  <c r="AL294" i="7" s="1"/>
  <c r="O293" i="7"/>
  <c r="T293" i="7"/>
  <c r="L294" i="7" s="1"/>
  <c r="R293" i="7"/>
  <c r="Q292" i="8"/>
  <c r="N292" i="8"/>
  <c r="S292" i="8"/>
  <c r="CB293" i="7"/>
  <c r="CE293" i="7"/>
  <c r="CG293" i="7"/>
  <c r="BY294" i="7" s="1"/>
  <c r="CB291" i="9"/>
  <c r="CE291" i="9"/>
  <c r="CG291" i="9"/>
  <c r="BY292" i="9" s="1"/>
  <c r="BC292" i="8"/>
  <c r="BO291" i="9"/>
  <c r="BT291" i="9"/>
  <c r="BL292" i="9" s="1"/>
  <c r="BR291" i="9"/>
  <c r="BP292" i="8"/>
  <c r="O292" i="9"/>
  <c r="R292" i="9"/>
  <c r="T292" i="9"/>
  <c r="L293" i="9" s="1"/>
  <c r="AB291" i="9"/>
  <c r="AG291" i="9"/>
  <c r="Y292" i="9" s="1"/>
  <c r="AE291" i="9"/>
  <c r="AD294" i="7"/>
  <c r="AA294" i="7"/>
  <c r="AF294" i="7"/>
  <c r="BH291" i="8"/>
  <c r="AO291" i="8"/>
  <c r="AR291" i="8"/>
  <c r="AT291" i="8"/>
  <c r="AL292" i="8" s="1"/>
  <c r="AD292" i="8"/>
  <c r="AA292" i="8"/>
  <c r="AF292" i="8"/>
  <c r="BO293" i="7"/>
  <c r="BT293" i="7"/>
  <c r="BL294" i="7" s="1"/>
  <c r="BR293" i="7"/>
  <c r="BB291" i="9"/>
  <c r="BG291" i="9"/>
  <c r="AY292" i="9" s="1"/>
  <c r="BE291" i="9"/>
  <c r="BU291" i="8"/>
  <c r="AO291" i="9"/>
  <c r="AR291" i="9"/>
  <c r="AT291" i="9"/>
  <c r="AL292" i="9" s="1"/>
  <c r="AP292" i="8" l="1"/>
  <c r="O292" i="8"/>
  <c r="T292" i="8"/>
  <c r="L293" i="8" s="1"/>
  <c r="R292" i="8"/>
  <c r="BC292" i="9"/>
  <c r="U293" i="7"/>
  <c r="BH291" i="9"/>
  <c r="CC292" i="9"/>
  <c r="P294" i="7"/>
  <c r="CH291" i="9"/>
  <c r="CD292" i="8"/>
  <c r="CA292" i="8"/>
  <c r="CF292" i="8"/>
  <c r="AU291" i="8"/>
  <c r="U292" i="9"/>
  <c r="BU293" i="7"/>
  <c r="BP294" i="7"/>
  <c r="AB294" i="7"/>
  <c r="AG294" i="7"/>
  <c r="Y295" i="7" s="1"/>
  <c r="AE294" i="7"/>
  <c r="BQ292" i="8"/>
  <c r="BN292" i="8"/>
  <c r="BS292" i="8"/>
  <c r="CC294" i="7"/>
  <c r="AU293" i="7"/>
  <c r="CH293" i="7"/>
  <c r="BD292" i="8"/>
  <c r="BA292" i="8"/>
  <c r="BF292" i="8"/>
  <c r="P293" i="9"/>
  <c r="AH291" i="9"/>
  <c r="BH293" i="7"/>
  <c r="AP294" i="7"/>
  <c r="AP292" i="9"/>
  <c r="AU291" i="9"/>
  <c r="AC292" i="9"/>
  <c r="BU291" i="9"/>
  <c r="BC294" i="7"/>
  <c r="AB292" i="8"/>
  <c r="AE292" i="8"/>
  <c r="AG292" i="8"/>
  <c r="Y293" i="8" s="1"/>
  <c r="BP292" i="9"/>
  <c r="AH294" i="7" l="1"/>
  <c r="CB292" i="8"/>
  <c r="CE292" i="8"/>
  <c r="CG292" i="8"/>
  <c r="BY293" i="8" s="1"/>
  <c r="AQ292" i="9"/>
  <c r="AN292" i="9"/>
  <c r="AS292" i="9"/>
  <c r="AC295" i="7"/>
  <c r="AH292" i="8"/>
  <c r="AQ294" i="7"/>
  <c r="AN294" i="7"/>
  <c r="AS294" i="7"/>
  <c r="BQ294" i="7"/>
  <c r="BN294" i="7"/>
  <c r="BS294" i="7"/>
  <c r="BD292" i="9"/>
  <c r="BA292" i="9"/>
  <c r="BF292" i="9"/>
  <c r="Q294" i="7"/>
  <c r="N294" i="7"/>
  <c r="S294" i="7"/>
  <c r="U292" i="8"/>
  <c r="BD294" i="7"/>
  <c r="BA294" i="7"/>
  <c r="BF294" i="7"/>
  <c r="CD292" i="9"/>
  <c r="CA292" i="9"/>
  <c r="CF292" i="9"/>
  <c r="P293" i="8"/>
  <c r="AD292" i="9"/>
  <c r="AA292" i="9"/>
  <c r="AF292" i="9"/>
  <c r="BQ292" i="9"/>
  <c r="BN292" i="9"/>
  <c r="BS292" i="9"/>
  <c r="BO292" i="8"/>
  <c r="BR292" i="8"/>
  <c r="BT292" i="8"/>
  <c r="BL293" i="8" s="1"/>
  <c r="CD294" i="7"/>
  <c r="CA294" i="7"/>
  <c r="CF294" i="7"/>
  <c r="Q293" i="9"/>
  <c r="N293" i="9"/>
  <c r="S293" i="9"/>
  <c r="AC293" i="8"/>
  <c r="BB292" i="8"/>
  <c r="BG292" i="8"/>
  <c r="AY293" i="8" s="1"/>
  <c r="BE292" i="8"/>
  <c r="AQ292" i="8"/>
  <c r="AN292" i="8"/>
  <c r="AS292" i="8"/>
  <c r="BC293" i="8" l="1"/>
  <c r="O294" i="7"/>
  <c r="T294" i="7"/>
  <c r="L295" i="7" s="1"/>
  <c r="R294" i="7"/>
  <c r="BH292" i="8"/>
  <c r="BU292" i="8"/>
  <c r="AO292" i="9"/>
  <c r="AT292" i="9"/>
  <c r="AL293" i="9" s="1"/>
  <c r="AR292" i="9"/>
  <c r="O293" i="9"/>
  <c r="R293" i="9"/>
  <c r="T293" i="9"/>
  <c r="L294" i="9" s="1"/>
  <c r="CC293" i="8"/>
  <c r="BB294" i="7"/>
  <c r="BE294" i="7"/>
  <c r="BG294" i="7"/>
  <c r="AY295" i="7" s="1"/>
  <c r="CH292" i="8"/>
  <c r="CB292" i="9"/>
  <c r="CG292" i="9"/>
  <c r="BY293" i="9" s="1"/>
  <c r="CE292" i="9"/>
  <c r="AO292" i="8"/>
  <c r="AT292" i="8"/>
  <c r="AL293" i="8" s="1"/>
  <c r="AR292" i="8"/>
  <c r="AD295" i="7"/>
  <c r="AA295" i="7"/>
  <c r="AF295" i="7"/>
  <c r="Q293" i="8"/>
  <c r="N293" i="8"/>
  <c r="S293" i="8"/>
  <c r="AD293" i="8"/>
  <c r="AA293" i="8"/>
  <c r="AF293" i="8"/>
  <c r="BB292" i="9"/>
  <c r="BE292" i="9"/>
  <c r="BG292" i="9"/>
  <c r="AY293" i="9" s="1"/>
  <c r="BO292" i="9"/>
  <c r="BT292" i="9"/>
  <c r="BL293" i="9" s="1"/>
  <c r="BR292" i="9"/>
  <c r="BO294" i="7"/>
  <c r="BR294" i="7"/>
  <c r="BT294" i="7"/>
  <c r="BL295" i="7" s="1"/>
  <c r="AO294" i="7"/>
  <c r="AT294" i="7"/>
  <c r="AL295" i="7" s="1"/>
  <c r="AR294" i="7"/>
  <c r="BP293" i="8"/>
  <c r="AB292" i="9"/>
  <c r="AG292" i="9"/>
  <c r="Y293" i="9" s="1"/>
  <c r="AE292" i="9"/>
  <c r="B32" i="9"/>
  <c r="CB294" i="7"/>
  <c r="CG294" i="7"/>
  <c r="BY295" i="7" s="1"/>
  <c r="CE294" i="7"/>
  <c r="BP295" i="7" l="1"/>
  <c r="AP293" i="8"/>
  <c r="AP293" i="9"/>
  <c r="C34" i="7"/>
  <c r="CD293" i="8"/>
  <c r="CA293" i="8"/>
  <c r="CF293" i="8"/>
  <c r="BU294" i="7"/>
  <c r="BC293" i="9"/>
  <c r="O293" i="8"/>
  <c r="R293" i="8"/>
  <c r="T293" i="8"/>
  <c r="L294" i="8" s="1"/>
  <c r="AH292" i="9"/>
  <c r="BU292" i="9"/>
  <c r="CC293" i="9"/>
  <c r="AC293" i="9"/>
  <c r="BP293" i="9"/>
  <c r="CH294" i="7"/>
  <c r="P294" i="9"/>
  <c r="U294" i="7"/>
  <c r="U293" i="9"/>
  <c r="P295" i="7"/>
  <c r="BQ293" i="8"/>
  <c r="BN293" i="8"/>
  <c r="BS293" i="8"/>
  <c r="BH292" i="9"/>
  <c r="CC295" i="7"/>
  <c r="AU294" i="7"/>
  <c r="BH294" i="7"/>
  <c r="B32" i="8"/>
  <c r="CH292" i="9"/>
  <c r="AP295" i="7"/>
  <c r="BD293" i="8"/>
  <c r="BA293" i="8"/>
  <c r="BF293" i="8"/>
  <c r="AB295" i="7"/>
  <c r="AE295" i="7"/>
  <c r="AG295" i="7"/>
  <c r="Y296" i="7" s="1"/>
  <c r="BC295" i="7"/>
  <c r="C32" i="8"/>
  <c r="AB293" i="8"/>
  <c r="AG293" i="8"/>
  <c r="Y294" i="8" s="1"/>
  <c r="AE293" i="8"/>
  <c r="AU292" i="8"/>
  <c r="AU292" i="9"/>
  <c r="CD295" i="7" l="1"/>
  <c r="CA295" i="7"/>
  <c r="CF295" i="7"/>
  <c r="Q294" i="9"/>
  <c r="N294" i="9"/>
  <c r="S294" i="9"/>
  <c r="U293" i="8"/>
  <c r="AQ293" i="9"/>
  <c r="AN293" i="9"/>
  <c r="AS293" i="9"/>
  <c r="AH295" i="7"/>
  <c r="BO293" i="8"/>
  <c r="BR293" i="8"/>
  <c r="BT293" i="8"/>
  <c r="BL294" i="8" s="1"/>
  <c r="BQ293" i="9"/>
  <c r="BN293" i="9"/>
  <c r="BS293" i="9"/>
  <c r="AC296" i="7"/>
  <c r="BD293" i="9"/>
  <c r="BA293" i="9"/>
  <c r="BF293" i="9"/>
  <c r="AQ293" i="8"/>
  <c r="AN293" i="8"/>
  <c r="AS293" i="8"/>
  <c r="E32" i="8"/>
  <c r="Q295" i="7"/>
  <c r="N295" i="7"/>
  <c r="S295" i="7"/>
  <c r="AD293" i="9"/>
  <c r="AA293" i="9"/>
  <c r="AF293" i="9"/>
  <c r="BQ295" i="7"/>
  <c r="BN295" i="7"/>
  <c r="BS295" i="7"/>
  <c r="BD295" i="7"/>
  <c r="BA295" i="7"/>
  <c r="BF295" i="7"/>
  <c r="P294" i="8"/>
  <c r="F32" i="8"/>
  <c r="CD293" i="9"/>
  <c r="CA293" i="9"/>
  <c r="CF293" i="9"/>
  <c r="G32" i="8"/>
  <c r="BB293" i="8"/>
  <c r="BG293" i="8"/>
  <c r="AY294" i="8" s="1"/>
  <c r="BE293" i="8"/>
  <c r="AH293" i="8"/>
  <c r="AC294" i="8"/>
  <c r="AQ295" i="7"/>
  <c r="AN295" i="7"/>
  <c r="AS295" i="7"/>
  <c r="CB293" i="8"/>
  <c r="CE293" i="8"/>
  <c r="CG293" i="8"/>
  <c r="BY294" i="8" s="1"/>
  <c r="C32" i="9" l="1"/>
  <c r="BB293" i="9"/>
  <c r="BG293" i="9"/>
  <c r="AY294" i="9" s="1"/>
  <c r="BE293" i="9"/>
  <c r="D32" i="9"/>
  <c r="AD296" i="7"/>
  <c r="AA296" i="7"/>
  <c r="AF296" i="7"/>
  <c r="BC294" i="8"/>
  <c r="D34" i="7"/>
  <c r="AO295" i="7"/>
  <c r="AR295" i="7"/>
  <c r="AT295" i="7"/>
  <c r="AL296" i="7" s="1"/>
  <c r="CC294" i="8"/>
  <c r="O295" i="7"/>
  <c r="R295" i="7"/>
  <c r="T295" i="7"/>
  <c r="L296" i="7" s="1"/>
  <c r="O294" i="9"/>
  <c r="R294" i="9"/>
  <c r="T294" i="9"/>
  <c r="L295" i="9" s="1"/>
  <c r="CB293" i="9"/>
  <c r="CG293" i="9"/>
  <c r="BY294" i="9" s="1"/>
  <c r="CE293" i="9"/>
  <c r="E32" i="9"/>
  <c r="AB293" i="9"/>
  <c r="AG293" i="9"/>
  <c r="Y294" i="9" s="1"/>
  <c r="AE293" i="9"/>
  <c r="Q294" i="8"/>
  <c r="N294" i="8"/>
  <c r="S294" i="8"/>
  <c r="F32" i="9"/>
  <c r="BO293" i="9"/>
  <c r="BR293" i="9"/>
  <c r="BT293" i="9"/>
  <c r="BL294" i="9" s="1"/>
  <c r="BP294" i="8"/>
  <c r="AO293" i="9"/>
  <c r="AR293" i="9"/>
  <c r="AT293" i="9"/>
  <c r="AL294" i="9" s="1"/>
  <c r="CH293" i="8"/>
  <c r="BH293" i="8"/>
  <c r="E34" i="7"/>
  <c r="D32" i="8"/>
  <c r="BU293" i="8"/>
  <c r="G34" i="7"/>
  <c r="B34" i="7"/>
  <c r="CB295" i="7"/>
  <c r="CE295" i="7"/>
  <c r="CG295" i="7"/>
  <c r="BY296" i="7" s="1"/>
  <c r="BB295" i="7"/>
  <c r="BE295" i="7"/>
  <c r="BG295" i="7"/>
  <c r="AY296" i="7" s="1"/>
  <c r="AD294" i="8"/>
  <c r="AA294" i="8"/>
  <c r="AF294" i="8"/>
  <c r="F34" i="7"/>
  <c r="AO293" i="8"/>
  <c r="AR293" i="8"/>
  <c r="AT293" i="8"/>
  <c r="AL294" i="8" s="1"/>
  <c r="G32" i="9"/>
  <c r="BO295" i="7"/>
  <c r="BR295" i="7"/>
  <c r="BT295" i="7"/>
  <c r="BL296" i="7" s="1"/>
  <c r="CD294" i="8" l="1"/>
  <c r="CA294" i="8"/>
  <c r="CF294" i="8"/>
  <c r="BP294" i="9"/>
  <c r="BU293" i="9"/>
  <c r="CH293" i="9"/>
  <c r="AU293" i="8"/>
  <c r="CC294" i="9"/>
  <c r="AP296" i="7"/>
  <c r="BH293" i="9"/>
  <c r="AP294" i="8"/>
  <c r="CH295" i="7"/>
  <c r="AU295" i="7"/>
  <c r="BC294" i="9"/>
  <c r="CC296" i="7"/>
  <c r="AB296" i="7"/>
  <c r="AG296" i="7"/>
  <c r="Y297" i="7" s="1"/>
  <c r="AE296" i="7"/>
  <c r="BQ294" i="8"/>
  <c r="BN294" i="8"/>
  <c r="BS294" i="8"/>
  <c r="O294" i="8"/>
  <c r="R294" i="8"/>
  <c r="T294" i="8"/>
  <c r="L295" i="8" s="1"/>
  <c r="U294" i="9"/>
  <c r="AB294" i="8"/>
  <c r="AE294" i="8"/>
  <c r="AG294" i="8"/>
  <c r="Y295" i="8" s="1"/>
  <c r="BD294" i="8"/>
  <c r="BA294" i="8"/>
  <c r="BF294" i="8"/>
  <c r="BC296" i="7"/>
  <c r="AU293" i="9"/>
  <c r="AH293" i="9"/>
  <c r="P296" i="7"/>
  <c r="P295" i="9"/>
  <c r="BP296" i="7"/>
  <c r="BU295" i="7"/>
  <c r="AP294" i="9"/>
  <c r="BH295" i="7"/>
  <c r="AC294" i="9"/>
  <c r="U295" i="7"/>
  <c r="U294" i="8" l="1"/>
  <c r="BO294" i="8"/>
  <c r="BR294" i="8"/>
  <c r="BT294" i="8"/>
  <c r="BL295" i="8" s="1"/>
  <c r="BB294" i="8"/>
  <c r="BG294" i="8"/>
  <c r="AY295" i="8" s="1"/>
  <c r="BE294" i="8"/>
  <c r="AH296" i="7"/>
  <c r="BQ294" i="9"/>
  <c r="BN294" i="9"/>
  <c r="BS294" i="9"/>
  <c r="BQ296" i="7"/>
  <c r="BN296" i="7"/>
  <c r="BS296" i="7"/>
  <c r="Q295" i="9"/>
  <c r="N295" i="9"/>
  <c r="S295" i="9"/>
  <c r="CD296" i="7"/>
  <c r="CA296" i="7"/>
  <c r="CF296" i="7"/>
  <c r="AQ294" i="9"/>
  <c r="AN294" i="9"/>
  <c r="AS294" i="9"/>
  <c r="AC295" i="8"/>
  <c r="AC297" i="7"/>
  <c r="AQ296" i="7"/>
  <c r="AN296" i="7"/>
  <c r="AS296" i="7"/>
  <c r="CB294" i="8"/>
  <c r="CG294" i="8"/>
  <c r="BY295" i="8" s="1"/>
  <c r="CE294" i="8"/>
  <c r="Q296" i="7"/>
  <c r="N296" i="7"/>
  <c r="S296" i="7"/>
  <c r="AQ294" i="8"/>
  <c r="AN294" i="8"/>
  <c r="AS294" i="8"/>
  <c r="AH294" i="8"/>
  <c r="AD294" i="9"/>
  <c r="AA294" i="9"/>
  <c r="AF294" i="9"/>
  <c r="BD296" i="7"/>
  <c r="BA296" i="7"/>
  <c r="BF296" i="7"/>
  <c r="P295" i="8"/>
  <c r="BD294" i="9"/>
  <c r="BA294" i="9"/>
  <c r="BF294" i="9"/>
  <c r="CD294" i="9"/>
  <c r="CA294" i="9"/>
  <c r="CF294" i="9"/>
  <c r="AD295" i="8" l="1"/>
  <c r="AA295" i="8"/>
  <c r="AF295" i="8"/>
  <c r="O295" i="9"/>
  <c r="T295" i="9"/>
  <c r="L296" i="9" s="1"/>
  <c r="R295" i="9"/>
  <c r="BC295" i="8"/>
  <c r="Q295" i="8"/>
  <c r="N295" i="8"/>
  <c r="S295" i="8"/>
  <c r="BH294" i="8"/>
  <c r="AO294" i="9"/>
  <c r="AR294" i="9"/>
  <c r="AT294" i="9"/>
  <c r="AL295" i="9" s="1"/>
  <c r="BB296" i="7"/>
  <c r="BG296" i="7"/>
  <c r="AY297" i="7" s="1"/>
  <c r="BE296" i="7"/>
  <c r="CH294" i="8"/>
  <c r="AB294" i="9"/>
  <c r="AE294" i="9"/>
  <c r="AG294" i="9"/>
  <c r="Y295" i="9" s="1"/>
  <c r="BO294" i="9"/>
  <c r="BT294" i="9"/>
  <c r="BL295" i="9" s="1"/>
  <c r="BR294" i="9"/>
  <c r="BP295" i="8"/>
  <c r="O296" i="7"/>
  <c r="R296" i="7"/>
  <c r="T296" i="7"/>
  <c r="L297" i="7" s="1"/>
  <c r="CC295" i="8"/>
  <c r="AO296" i="7"/>
  <c r="AT296" i="7"/>
  <c r="AL297" i="7" s="1"/>
  <c r="AR296" i="7"/>
  <c r="BU294" i="8"/>
  <c r="BB294" i="9"/>
  <c r="BE294" i="9"/>
  <c r="BG294" i="9"/>
  <c r="AY295" i="9" s="1"/>
  <c r="BO296" i="7"/>
  <c r="BT296" i="7"/>
  <c r="BL297" i="7" s="1"/>
  <c r="BR296" i="7"/>
  <c r="CB294" i="9"/>
  <c r="CE294" i="9"/>
  <c r="CG294" i="9"/>
  <c r="BY295" i="9" s="1"/>
  <c r="CB296" i="7"/>
  <c r="CG296" i="7"/>
  <c r="BY297" i="7" s="1"/>
  <c r="CE296" i="7"/>
  <c r="AO294" i="8"/>
  <c r="AR294" i="8"/>
  <c r="AT294" i="8"/>
  <c r="AL295" i="8" s="1"/>
  <c r="AD297" i="7"/>
  <c r="AA297" i="7"/>
  <c r="AF297" i="7"/>
  <c r="CD295" i="8" l="1"/>
  <c r="CA295" i="8"/>
  <c r="CF295" i="8"/>
  <c r="BH296" i="7"/>
  <c r="O295" i="8"/>
  <c r="T295" i="8"/>
  <c r="L296" i="8" s="1"/>
  <c r="R295" i="8"/>
  <c r="CH296" i="7"/>
  <c r="BC295" i="9"/>
  <c r="U296" i="7"/>
  <c r="BH294" i="9"/>
  <c r="P297" i="7"/>
  <c r="BQ295" i="8"/>
  <c r="BN295" i="8"/>
  <c r="BS295" i="8"/>
  <c r="AP295" i="9"/>
  <c r="U295" i="9"/>
  <c r="AU294" i="9"/>
  <c r="P296" i="9"/>
  <c r="BU294" i="9"/>
  <c r="BD295" i="8"/>
  <c r="BA295" i="8"/>
  <c r="BF295" i="8"/>
  <c r="CC295" i="9"/>
  <c r="CH294" i="9"/>
  <c r="AB297" i="7"/>
  <c r="AE297" i="7"/>
  <c r="AG297" i="7"/>
  <c r="Y298" i="7" s="1"/>
  <c r="BP295" i="9"/>
  <c r="BU296" i="7"/>
  <c r="AU296" i="7"/>
  <c r="AB295" i="8"/>
  <c r="AE295" i="8"/>
  <c r="AG295" i="8"/>
  <c r="Y296" i="8" s="1"/>
  <c r="CC297" i="7"/>
  <c r="BC297" i="7"/>
  <c r="BP297" i="7"/>
  <c r="AC295" i="9"/>
  <c r="AP295" i="8"/>
  <c r="AP297" i="7"/>
  <c r="AU294" i="8"/>
  <c r="AH294" i="9"/>
  <c r="AQ295" i="8" l="1"/>
  <c r="AN295" i="8"/>
  <c r="AS295" i="8"/>
  <c r="CD295" i="9"/>
  <c r="CA295" i="9"/>
  <c r="CF295" i="9"/>
  <c r="Q296" i="9"/>
  <c r="N296" i="9"/>
  <c r="S296" i="9"/>
  <c r="AC296" i="8"/>
  <c r="U295" i="8"/>
  <c r="Q297" i="7"/>
  <c r="N297" i="7"/>
  <c r="S297" i="7"/>
  <c r="P296" i="8"/>
  <c r="BB295" i="8"/>
  <c r="BE295" i="8"/>
  <c r="BG295" i="8"/>
  <c r="AY296" i="8" s="1"/>
  <c r="AH295" i="8"/>
  <c r="BQ295" i="9"/>
  <c r="BN295" i="9"/>
  <c r="BS295" i="9"/>
  <c r="AQ297" i="7"/>
  <c r="AN297" i="7"/>
  <c r="AS297" i="7"/>
  <c r="BD295" i="9"/>
  <c r="BA295" i="9"/>
  <c r="BF295" i="9"/>
  <c r="AQ295" i="9"/>
  <c r="AN295" i="9"/>
  <c r="AS295" i="9"/>
  <c r="BD297" i="7"/>
  <c r="BA297" i="7"/>
  <c r="BF297" i="7"/>
  <c r="AC298" i="7"/>
  <c r="CB295" i="8"/>
  <c r="CE295" i="8"/>
  <c r="CG295" i="8"/>
  <c r="BY296" i="8" s="1"/>
  <c r="AD295" i="9"/>
  <c r="AA295" i="9"/>
  <c r="AF295" i="9"/>
  <c r="BQ297" i="7"/>
  <c r="BN297" i="7"/>
  <c r="BS297" i="7"/>
  <c r="CD297" i="7"/>
  <c r="CA297" i="7"/>
  <c r="CF297" i="7"/>
  <c r="AH297" i="7"/>
  <c r="BO295" i="8"/>
  <c r="BR295" i="8"/>
  <c r="BT295" i="8"/>
  <c r="BL296" i="8" s="1"/>
  <c r="CH295" i="8" l="1"/>
  <c r="AD296" i="8"/>
  <c r="AA296" i="8"/>
  <c r="AF296" i="8"/>
  <c r="AO295" i="9"/>
  <c r="AT295" i="9"/>
  <c r="AL296" i="9" s="1"/>
  <c r="AR295" i="9"/>
  <c r="CC296" i="8"/>
  <c r="BC296" i="8"/>
  <c r="O296" i="9"/>
  <c r="R296" i="9"/>
  <c r="T296" i="9"/>
  <c r="L297" i="9" s="1"/>
  <c r="BH295" i="8"/>
  <c r="BB295" i="9"/>
  <c r="BG295" i="9"/>
  <c r="AY296" i="9" s="1"/>
  <c r="BE295" i="9"/>
  <c r="Q296" i="8"/>
  <c r="N296" i="8"/>
  <c r="S296" i="8"/>
  <c r="CB295" i="9"/>
  <c r="CG295" i="9"/>
  <c r="BY296" i="9" s="1"/>
  <c r="CE295" i="9"/>
  <c r="O297" i="7"/>
  <c r="R297" i="7"/>
  <c r="T297" i="7"/>
  <c r="L298" i="7" s="1"/>
  <c r="BP296" i="8"/>
  <c r="BO297" i="7"/>
  <c r="BR297" i="7"/>
  <c r="BT297" i="7"/>
  <c r="BL298" i="7" s="1"/>
  <c r="AD298" i="7"/>
  <c r="AA298" i="7"/>
  <c r="AF298" i="7"/>
  <c r="AO295" i="8"/>
  <c r="AR295" i="8"/>
  <c r="AT295" i="8"/>
  <c r="AL296" i="8" s="1"/>
  <c r="BU295" i="8"/>
  <c r="AB295" i="9"/>
  <c r="AE295" i="9"/>
  <c r="AG295" i="9"/>
  <c r="Y296" i="9" s="1"/>
  <c r="BB297" i="7"/>
  <c r="BG297" i="7"/>
  <c r="AY298" i="7" s="1"/>
  <c r="BE297" i="7"/>
  <c r="AO297" i="7"/>
  <c r="AR297" i="7"/>
  <c r="AT297" i="7"/>
  <c r="AL298" i="7" s="1"/>
  <c r="CB297" i="7"/>
  <c r="CG297" i="7"/>
  <c r="BY298" i="7" s="1"/>
  <c r="CE297" i="7"/>
  <c r="BO295" i="9"/>
  <c r="BT295" i="9"/>
  <c r="BL296" i="9" s="1"/>
  <c r="BR295" i="9"/>
  <c r="AC296" i="9" l="1"/>
  <c r="CH295" i="9"/>
  <c r="O296" i="8"/>
  <c r="T296" i="8"/>
  <c r="L297" i="8" s="1"/>
  <c r="R296" i="8"/>
  <c r="U296" i="9"/>
  <c r="AH295" i="9"/>
  <c r="AB296" i="8"/>
  <c r="AE296" i="8"/>
  <c r="AG296" i="8"/>
  <c r="Y297" i="8" s="1"/>
  <c r="CH297" i="7"/>
  <c r="CC296" i="9"/>
  <c r="AP296" i="9"/>
  <c r="AU295" i="8"/>
  <c r="BU295" i="9"/>
  <c r="AU297" i="7"/>
  <c r="BQ296" i="8"/>
  <c r="BN296" i="8"/>
  <c r="BS296" i="8"/>
  <c r="AP298" i="7"/>
  <c r="BP296" i="9"/>
  <c r="BD296" i="8"/>
  <c r="BA296" i="8"/>
  <c r="BF296" i="8"/>
  <c r="BU297" i="7"/>
  <c r="AU295" i="9"/>
  <c r="AP296" i="8"/>
  <c r="P298" i="7"/>
  <c r="BP298" i="7"/>
  <c r="CC298" i="7"/>
  <c r="P297" i="9"/>
  <c r="BH297" i="7"/>
  <c r="BC298" i="7"/>
  <c r="U297" i="7"/>
  <c r="BH295" i="9"/>
  <c r="CD296" i="8"/>
  <c r="CA296" i="8"/>
  <c r="CF296" i="8"/>
  <c r="AB298" i="7"/>
  <c r="AE298" i="7"/>
  <c r="AG298" i="7"/>
  <c r="Y299" i="7" s="1"/>
  <c r="BC296" i="9"/>
  <c r="Q298" i="7" l="1"/>
  <c r="N298" i="7"/>
  <c r="S298" i="7"/>
  <c r="AQ298" i="7"/>
  <c r="AN298" i="7"/>
  <c r="AS298" i="7"/>
  <c r="CD296" i="9"/>
  <c r="CA296" i="9"/>
  <c r="CF296" i="9"/>
  <c r="BD298" i="7"/>
  <c r="BA298" i="7"/>
  <c r="BF298" i="7"/>
  <c r="AQ296" i="8"/>
  <c r="AN296" i="8"/>
  <c r="AS296" i="8"/>
  <c r="U296" i="8"/>
  <c r="P297" i="8"/>
  <c r="AQ296" i="9"/>
  <c r="AN296" i="9"/>
  <c r="AS296" i="9"/>
  <c r="AC297" i="8"/>
  <c r="Q297" i="9"/>
  <c r="N297" i="9"/>
  <c r="S297" i="9"/>
  <c r="AH296" i="8"/>
  <c r="CD298" i="7"/>
  <c r="CA298" i="7"/>
  <c r="CF298" i="7"/>
  <c r="AD296" i="9"/>
  <c r="AA296" i="9"/>
  <c r="AF296" i="9"/>
  <c r="BO296" i="8"/>
  <c r="BT296" i="8"/>
  <c r="BL297" i="8" s="1"/>
  <c r="BR296" i="8"/>
  <c r="BB296" i="8"/>
  <c r="BG296" i="8"/>
  <c r="AY297" i="8" s="1"/>
  <c r="BE296" i="8"/>
  <c r="CB296" i="8"/>
  <c r="CG296" i="8"/>
  <c r="BY297" i="8" s="1"/>
  <c r="CE296" i="8"/>
  <c r="BD296" i="9"/>
  <c r="BA296" i="9"/>
  <c r="BF296" i="9"/>
  <c r="BQ298" i="7"/>
  <c r="BN298" i="7"/>
  <c r="BS298" i="7"/>
  <c r="AC299" i="7"/>
  <c r="AH298" i="7"/>
  <c r="BQ296" i="9"/>
  <c r="BN296" i="9"/>
  <c r="BS296" i="9"/>
  <c r="BH296" i="8" l="1"/>
  <c r="CB296" i="9"/>
  <c r="CE296" i="9"/>
  <c r="CG296" i="9"/>
  <c r="BY297" i="9" s="1"/>
  <c r="BO298" i="7"/>
  <c r="BT298" i="7"/>
  <c r="BL299" i="7" s="1"/>
  <c r="BR298" i="7"/>
  <c r="BC297" i="8"/>
  <c r="Q297" i="8"/>
  <c r="N297" i="8"/>
  <c r="S297" i="8"/>
  <c r="BP297" i="8"/>
  <c r="O297" i="9"/>
  <c r="T297" i="9"/>
  <c r="L298" i="9" s="1"/>
  <c r="R297" i="9"/>
  <c r="CB298" i="7"/>
  <c r="CG298" i="7"/>
  <c r="BY299" i="7" s="1"/>
  <c r="CE298" i="7"/>
  <c r="BU296" i="8"/>
  <c r="BO296" i="9"/>
  <c r="BR296" i="9"/>
  <c r="BT296" i="9"/>
  <c r="BL297" i="9" s="1"/>
  <c r="CH296" i="8"/>
  <c r="AO296" i="8"/>
  <c r="AR296" i="8"/>
  <c r="AT296" i="8"/>
  <c r="AL297" i="8" s="1"/>
  <c r="AO298" i="7"/>
  <c r="AR298" i="7"/>
  <c r="AT298" i="7"/>
  <c r="AL299" i="7" s="1"/>
  <c r="AB296" i="9"/>
  <c r="AE296" i="9"/>
  <c r="AG296" i="9"/>
  <c r="Y297" i="9" s="1"/>
  <c r="AD297" i="8"/>
  <c r="AA297" i="8"/>
  <c r="AF297" i="8"/>
  <c r="CC297" i="8"/>
  <c r="BB296" i="9"/>
  <c r="BE296" i="9"/>
  <c r="BG296" i="9"/>
  <c r="AY297" i="9" s="1"/>
  <c r="BB298" i="7"/>
  <c r="BE298" i="7"/>
  <c r="BG298" i="7"/>
  <c r="AY299" i="7" s="1"/>
  <c r="O298" i="7"/>
  <c r="R298" i="7"/>
  <c r="T298" i="7"/>
  <c r="L299" i="7" s="1"/>
  <c r="AD299" i="7"/>
  <c r="AA299" i="7"/>
  <c r="AF299" i="7"/>
  <c r="AO296" i="9"/>
  <c r="AT296" i="9"/>
  <c r="AL297" i="9" s="1"/>
  <c r="AR296" i="9"/>
  <c r="U297" i="9" l="1"/>
  <c r="P298" i="9"/>
  <c r="CC297" i="9"/>
  <c r="AB299" i="7"/>
  <c r="AG299" i="7"/>
  <c r="Y300" i="7" s="1"/>
  <c r="AE299" i="7"/>
  <c r="BC297" i="9"/>
  <c r="BQ297" i="8"/>
  <c r="BN297" i="8"/>
  <c r="BS297" i="8"/>
  <c r="AP299" i="7"/>
  <c r="O297" i="8"/>
  <c r="R297" i="8"/>
  <c r="T297" i="8"/>
  <c r="L298" i="8" s="1"/>
  <c r="P299" i="7"/>
  <c r="AH296" i="9"/>
  <c r="BC299" i="7"/>
  <c r="AU298" i="7"/>
  <c r="BP297" i="9"/>
  <c r="AU296" i="9"/>
  <c r="CD297" i="8"/>
  <c r="CA297" i="8"/>
  <c r="CF297" i="8"/>
  <c r="AP297" i="8"/>
  <c r="BD297" i="8"/>
  <c r="BA297" i="8"/>
  <c r="BF297" i="8"/>
  <c r="BH298" i="7"/>
  <c r="CH298" i="7"/>
  <c r="AB297" i="8"/>
  <c r="AG297" i="8"/>
  <c r="Y298" i="8" s="1"/>
  <c r="AE297" i="8"/>
  <c r="BH296" i="9"/>
  <c r="AC297" i="9"/>
  <c r="CH296" i="9"/>
  <c r="CC299" i="7"/>
  <c r="BU298" i="7"/>
  <c r="U298" i="7"/>
  <c r="BU296" i="9"/>
  <c r="AP297" i="9"/>
  <c r="AU296" i="8"/>
  <c r="BP299" i="7"/>
  <c r="AQ297" i="8" l="1"/>
  <c r="AN297" i="8"/>
  <c r="AS297" i="8"/>
  <c r="BD299" i="7"/>
  <c r="BA299" i="7"/>
  <c r="BF299" i="7"/>
  <c r="P298" i="8"/>
  <c r="U297" i="8"/>
  <c r="CD297" i="9"/>
  <c r="CA297" i="9"/>
  <c r="CF297" i="9"/>
  <c r="CD299" i="7"/>
  <c r="CA299" i="7"/>
  <c r="CF299" i="7"/>
  <c r="BD297" i="9"/>
  <c r="BA297" i="9"/>
  <c r="BF297" i="9"/>
  <c r="BQ297" i="9"/>
  <c r="BN297" i="9"/>
  <c r="BS297" i="9"/>
  <c r="AH299" i="7"/>
  <c r="AC300" i="7"/>
  <c r="BB297" i="8"/>
  <c r="BG297" i="8"/>
  <c r="AY298" i="8" s="1"/>
  <c r="BE297" i="8"/>
  <c r="AQ299" i="7"/>
  <c r="AN299" i="7"/>
  <c r="AS299" i="7"/>
  <c r="Q298" i="9"/>
  <c r="N298" i="9"/>
  <c r="S298" i="9"/>
  <c r="AQ297" i="9"/>
  <c r="AN297" i="9"/>
  <c r="AS297" i="9"/>
  <c r="AC298" i="8"/>
  <c r="CB297" i="8"/>
  <c r="CG297" i="8"/>
  <c r="BY298" i="8" s="1"/>
  <c r="CE297" i="8"/>
  <c r="Q299" i="7"/>
  <c r="N299" i="7"/>
  <c r="S299" i="7"/>
  <c r="AD297" i="9"/>
  <c r="AA297" i="9"/>
  <c r="AF297" i="9"/>
  <c r="BQ299" i="7"/>
  <c r="BN299" i="7"/>
  <c r="BS299" i="7"/>
  <c r="AH297" i="8"/>
  <c r="BO297" i="8"/>
  <c r="BR297" i="8"/>
  <c r="BT297" i="8"/>
  <c r="BL298" i="8" s="1"/>
  <c r="AB297" i="9" l="1"/>
  <c r="AG297" i="9"/>
  <c r="Y298" i="9" s="1"/>
  <c r="AE297" i="9"/>
  <c r="BB297" i="9"/>
  <c r="BE297" i="9"/>
  <c r="BG297" i="9"/>
  <c r="AY298" i="9" s="1"/>
  <c r="Q298" i="8"/>
  <c r="N298" i="8"/>
  <c r="S298" i="8"/>
  <c r="AO297" i="9"/>
  <c r="AR297" i="9"/>
  <c r="AT297" i="9"/>
  <c r="AL298" i="9" s="1"/>
  <c r="BP298" i="8"/>
  <c r="O299" i="7"/>
  <c r="T299" i="7"/>
  <c r="L300" i="7" s="1"/>
  <c r="R299" i="7"/>
  <c r="BB299" i="7"/>
  <c r="BG299" i="7"/>
  <c r="AY300" i="7" s="1"/>
  <c r="BE299" i="7"/>
  <c r="O298" i="9"/>
  <c r="R298" i="9"/>
  <c r="T298" i="9"/>
  <c r="L299" i="9" s="1"/>
  <c r="AO299" i="7"/>
  <c r="AR299" i="7"/>
  <c r="AT299" i="7"/>
  <c r="AL300" i="7" s="1"/>
  <c r="CB299" i="7"/>
  <c r="CE299" i="7"/>
  <c r="CG299" i="7"/>
  <c r="BY300" i="7" s="1"/>
  <c r="AD300" i="7"/>
  <c r="AA300" i="7"/>
  <c r="AF300" i="7"/>
  <c r="CH297" i="8"/>
  <c r="CC298" i="8"/>
  <c r="BU297" i="8"/>
  <c r="AO297" i="8"/>
  <c r="AT297" i="8"/>
  <c r="AL298" i="8" s="1"/>
  <c r="AR297" i="8"/>
  <c r="BH297" i="8"/>
  <c r="BO297" i="9"/>
  <c r="BR297" i="9"/>
  <c r="BT297" i="9"/>
  <c r="BL298" i="9" s="1"/>
  <c r="BO299" i="7"/>
  <c r="BR299" i="7"/>
  <c r="BT299" i="7"/>
  <c r="BL300" i="7" s="1"/>
  <c r="AD298" i="8"/>
  <c r="AA298" i="8"/>
  <c r="AF298" i="8"/>
  <c r="BC298" i="8"/>
  <c r="CB297" i="9"/>
  <c r="CG297" i="9"/>
  <c r="BY298" i="9" s="1"/>
  <c r="CE297" i="9"/>
  <c r="AU299" i="7" l="1"/>
  <c r="AB298" i="8"/>
  <c r="AG298" i="8"/>
  <c r="Y299" i="8" s="1"/>
  <c r="AE298" i="8"/>
  <c r="AP298" i="8"/>
  <c r="P300" i="7"/>
  <c r="BH297" i="9"/>
  <c r="U298" i="9"/>
  <c r="BQ298" i="8"/>
  <c r="BN298" i="8"/>
  <c r="BS298" i="8"/>
  <c r="AU297" i="8"/>
  <c r="U299" i="7"/>
  <c r="AH297" i="9"/>
  <c r="BC298" i="9"/>
  <c r="BH299" i="7"/>
  <c r="AC298" i="9"/>
  <c r="BC300" i="7"/>
  <c r="AP298" i="9"/>
  <c r="AU297" i="9"/>
  <c r="BP298" i="9"/>
  <c r="CC300" i="7"/>
  <c r="P299" i="9"/>
  <c r="BP300" i="7"/>
  <c r="BU299" i="7"/>
  <c r="AB300" i="7"/>
  <c r="AG300" i="7"/>
  <c r="Y301" i="7" s="1"/>
  <c r="AE300" i="7"/>
  <c r="CH297" i="9"/>
  <c r="BU297" i="9"/>
  <c r="CC298" i="9"/>
  <c r="CH299" i="7"/>
  <c r="CD298" i="8"/>
  <c r="CA298" i="8"/>
  <c r="CF298" i="8"/>
  <c r="O298" i="8"/>
  <c r="T298" i="8"/>
  <c r="L299" i="8" s="1"/>
  <c r="R298" i="8"/>
  <c r="BD298" i="8"/>
  <c r="BA298" i="8"/>
  <c r="BF298" i="8"/>
  <c r="AP300" i="7"/>
  <c r="BD298" i="9" l="1"/>
  <c r="BA298" i="9"/>
  <c r="BF298" i="9"/>
  <c r="AQ298" i="9"/>
  <c r="AN298" i="9"/>
  <c r="AS298" i="9"/>
  <c r="Q300" i="7"/>
  <c r="N300" i="7"/>
  <c r="S300" i="7"/>
  <c r="P299" i="8"/>
  <c r="CD298" i="9"/>
  <c r="CA298" i="9"/>
  <c r="CF298" i="9"/>
  <c r="Q299" i="9"/>
  <c r="N299" i="9"/>
  <c r="S299" i="9"/>
  <c r="U298" i="8"/>
  <c r="AQ298" i="8"/>
  <c r="AN298" i="8"/>
  <c r="AS298" i="8"/>
  <c r="BQ300" i="7"/>
  <c r="BN300" i="7"/>
  <c r="BS300" i="7"/>
  <c r="BD300" i="7"/>
  <c r="BA300" i="7"/>
  <c r="BF300" i="7"/>
  <c r="AD298" i="9"/>
  <c r="AA298" i="9"/>
  <c r="AF298" i="9"/>
  <c r="AH298" i="8"/>
  <c r="CB298" i="8"/>
  <c r="CG298" i="8"/>
  <c r="BY299" i="8" s="1"/>
  <c r="CE298" i="8"/>
  <c r="AC299" i="8"/>
  <c r="CD300" i="7"/>
  <c r="CA300" i="7"/>
  <c r="CF300" i="7"/>
  <c r="BO298" i="8"/>
  <c r="BR298" i="8"/>
  <c r="BT298" i="8"/>
  <c r="BL299" i="8" s="1"/>
  <c r="AQ300" i="7"/>
  <c r="AN300" i="7"/>
  <c r="AS300" i="7"/>
  <c r="AC301" i="7"/>
  <c r="BQ298" i="9"/>
  <c r="BN298" i="9"/>
  <c r="BS298" i="9"/>
  <c r="AH300" i="7"/>
  <c r="BB298" i="8"/>
  <c r="BG298" i="8"/>
  <c r="AY299" i="8" s="1"/>
  <c r="BE298" i="8"/>
  <c r="O300" i="7" l="1"/>
  <c r="T300" i="7"/>
  <c r="L301" i="7" s="1"/>
  <c r="R300" i="7"/>
  <c r="AO300" i="7"/>
  <c r="AR300" i="7"/>
  <c r="AT300" i="7"/>
  <c r="AL301" i="7" s="1"/>
  <c r="CC299" i="8"/>
  <c r="AD299" i="8"/>
  <c r="AA299" i="8"/>
  <c r="AF299" i="8"/>
  <c r="AO298" i="9"/>
  <c r="AT298" i="9"/>
  <c r="AL299" i="9" s="1"/>
  <c r="AR298" i="9"/>
  <c r="BC299" i="8"/>
  <c r="BP299" i="8"/>
  <c r="BO300" i="7"/>
  <c r="BT300" i="7"/>
  <c r="BL301" i="7" s="1"/>
  <c r="BR300" i="7"/>
  <c r="O299" i="9"/>
  <c r="T299" i="9"/>
  <c r="L300" i="9" s="1"/>
  <c r="R299" i="9"/>
  <c r="AD301" i="7"/>
  <c r="AA301" i="7"/>
  <c r="AF301" i="7"/>
  <c r="BB300" i="7"/>
  <c r="BE300" i="7"/>
  <c r="BG300" i="7"/>
  <c r="AY301" i="7" s="1"/>
  <c r="Q299" i="8"/>
  <c r="N299" i="8"/>
  <c r="S299" i="8"/>
  <c r="BH298" i="8"/>
  <c r="BU298" i="8"/>
  <c r="AB298" i="9"/>
  <c r="AG298" i="9"/>
  <c r="Y299" i="9" s="1"/>
  <c r="AE298" i="9"/>
  <c r="BB298" i="9"/>
  <c r="BG298" i="9"/>
  <c r="AY299" i="9" s="1"/>
  <c r="BE298" i="9"/>
  <c r="AO298" i="8"/>
  <c r="AR298" i="8"/>
  <c r="AT298" i="8"/>
  <c r="AL299" i="8" s="1"/>
  <c r="CH298" i="8"/>
  <c r="BO298" i="9"/>
  <c r="BT298" i="9"/>
  <c r="BL299" i="9" s="1"/>
  <c r="BR298" i="9"/>
  <c r="CB300" i="7"/>
  <c r="CG300" i="7"/>
  <c r="BY301" i="7" s="1"/>
  <c r="CE300" i="7"/>
  <c r="CB298" i="9"/>
  <c r="CE298" i="9"/>
  <c r="CG298" i="9"/>
  <c r="BY299" i="9" s="1"/>
  <c r="U299" i="9" l="1"/>
  <c r="BU298" i="9"/>
  <c r="AU298" i="8"/>
  <c r="CD299" i="8"/>
  <c r="CA299" i="8"/>
  <c r="CF299" i="8"/>
  <c r="P300" i="9"/>
  <c r="CH300" i="7"/>
  <c r="O299" i="8"/>
  <c r="R299" i="8"/>
  <c r="T299" i="8"/>
  <c r="L300" i="8" s="1"/>
  <c r="U300" i="7"/>
  <c r="CC301" i="7"/>
  <c r="AP301" i="7"/>
  <c r="BC299" i="9"/>
  <c r="P301" i="7"/>
  <c r="BP299" i="9"/>
  <c r="BC301" i="7"/>
  <c r="AP299" i="9"/>
  <c r="AU300" i="7"/>
  <c r="BP301" i="7"/>
  <c r="CH298" i="9"/>
  <c r="AC299" i="9"/>
  <c r="BH300" i="7"/>
  <c r="AB299" i="8"/>
  <c r="AE299" i="8"/>
  <c r="AG299" i="8"/>
  <c r="Y300" i="8" s="1"/>
  <c r="AH298" i="9"/>
  <c r="BQ299" i="8"/>
  <c r="BN299" i="8"/>
  <c r="BS299" i="8"/>
  <c r="CC299" i="9"/>
  <c r="BH298" i="9"/>
  <c r="AU298" i="9"/>
  <c r="BU300" i="7"/>
  <c r="AP299" i="8"/>
  <c r="AB301" i="7"/>
  <c r="AE301" i="7"/>
  <c r="AG301" i="7"/>
  <c r="Y302" i="7" s="1"/>
  <c r="BD299" i="8"/>
  <c r="BA299" i="8"/>
  <c r="BF299" i="8"/>
  <c r="Q300" i="9" l="1"/>
  <c r="N300" i="9"/>
  <c r="S300" i="9"/>
  <c r="AC300" i="8"/>
  <c r="AQ299" i="9"/>
  <c r="AN299" i="9"/>
  <c r="AS299" i="9"/>
  <c r="CB299" i="8"/>
  <c r="CE299" i="8"/>
  <c r="CG299" i="8"/>
  <c r="BY300" i="8" s="1"/>
  <c r="BB299" i="8"/>
  <c r="BG299" i="8"/>
  <c r="AY300" i="8" s="1"/>
  <c r="BE299" i="8"/>
  <c r="BD299" i="9"/>
  <c r="BA299" i="9"/>
  <c r="BF299" i="9"/>
  <c r="AD299" i="9"/>
  <c r="AA299" i="9"/>
  <c r="AF299" i="9"/>
  <c r="CD301" i="7"/>
  <c r="CA301" i="7"/>
  <c r="CF301" i="7"/>
  <c r="CD299" i="9"/>
  <c r="CA299" i="9"/>
  <c r="CF299" i="9"/>
  <c r="BD301" i="7"/>
  <c r="BA301" i="7"/>
  <c r="BF301" i="7"/>
  <c r="BQ299" i="9"/>
  <c r="BN299" i="9"/>
  <c r="BS299" i="9"/>
  <c r="P300" i="8"/>
  <c r="U299" i="8"/>
  <c r="AC302" i="7"/>
  <c r="AH301" i="7"/>
  <c r="AQ299" i="8"/>
  <c r="AN299" i="8"/>
  <c r="AS299" i="8"/>
  <c r="BO299" i="8"/>
  <c r="BT299" i="8"/>
  <c r="BL300" i="8" s="1"/>
  <c r="BR299" i="8"/>
  <c r="Q301" i="7"/>
  <c r="N301" i="7"/>
  <c r="S301" i="7"/>
  <c r="BQ301" i="7"/>
  <c r="BN301" i="7"/>
  <c r="BS301" i="7"/>
  <c r="AH299" i="8"/>
  <c r="AQ301" i="7"/>
  <c r="AN301" i="7"/>
  <c r="AS301" i="7"/>
  <c r="CC300" i="8" l="1"/>
  <c r="CB301" i="7"/>
  <c r="CE301" i="7"/>
  <c r="CG301" i="7"/>
  <c r="BY302" i="7" s="1"/>
  <c r="AO299" i="8"/>
  <c r="AR299" i="8"/>
  <c r="AT299" i="8"/>
  <c r="AL300" i="8" s="1"/>
  <c r="BO299" i="9"/>
  <c r="BR299" i="9"/>
  <c r="BT299" i="9"/>
  <c r="BL300" i="9" s="1"/>
  <c r="Q300" i="8"/>
  <c r="N300" i="8"/>
  <c r="S300" i="8"/>
  <c r="AO299" i="9"/>
  <c r="AT299" i="9"/>
  <c r="AL300" i="9" s="1"/>
  <c r="AR299" i="9"/>
  <c r="BO301" i="7"/>
  <c r="BT301" i="7"/>
  <c r="BL302" i="7" s="1"/>
  <c r="BR301" i="7"/>
  <c r="AD302" i="7"/>
  <c r="AA302" i="7"/>
  <c r="AF302" i="7"/>
  <c r="BB299" i="9"/>
  <c r="BG299" i="9"/>
  <c r="AY300" i="9" s="1"/>
  <c r="BE299" i="9"/>
  <c r="AD300" i="8"/>
  <c r="AA300" i="8"/>
  <c r="AF300" i="8"/>
  <c r="AO301" i="7"/>
  <c r="AT301" i="7"/>
  <c r="AL302" i="7" s="1"/>
  <c r="AR301" i="7"/>
  <c r="BP300" i="8"/>
  <c r="CH299" i="8"/>
  <c r="BB301" i="7"/>
  <c r="BG301" i="7"/>
  <c r="AY302" i="7" s="1"/>
  <c r="BE301" i="7"/>
  <c r="O301" i="7"/>
  <c r="T301" i="7"/>
  <c r="L302" i="7" s="1"/>
  <c r="R301" i="7"/>
  <c r="CB299" i="9"/>
  <c r="CE299" i="9"/>
  <c r="CG299" i="9"/>
  <c r="BY300" i="9" s="1"/>
  <c r="BH299" i="8"/>
  <c r="O300" i="9"/>
  <c r="R300" i="9"/>
  <c r="T300" i="9"/>
  <c r="L301" i="9" s="1"/>
  <c r="AB299" i="9"/>
  <c r="AE299" i="9"/>
  <c r="AG299" i="9"/>
  <c r="Y300" i="9" s="1"/>
  <c r="BU299" i="8"/>
  <c r="BC300" i="8"/>
  <c r="AP300" i="8" l="1"/>
  <c r="CH299" i="9"/>
  <c r="AU299" i="9"/>
  <c r="AP300" i="9"/>
  <c r="AU299" i="8"/>
  <c r="AB302" i="7"/>
  <c r="AG302" i="7"/>
  <c r="Y303" i="7" s="1"/>
  <c r="AE302" i="7"/>
  <c r="AC300" i="9"/>
  <c r="O300" i="8"/>
  <c r="R300" i="8"/>
  <c r="T300" i="8"/>
  <c r="L301" i="8" s="1"/>
  <c r="CC302" i="7"/>
  <c r="BH299" i="9"/>
  <c r="U301" i="7"/>
  <c r="BD300" i="8"/>
  <c r="BA300" i="8"/>
  <c r="BF300" i="8"/>
  <c r="CH301" i="7"/>
  <c r="BH301" i="7"/>
  <c r="BC300" i="9"/>
  <c r="P302" i="7"/>
  <c r="P301" i="9"/>
  <c r="U300" i="9"/>
  <c r="BU301" i="7"/>
  <c r="CD300" i="8"/>
  <c r="CA300" i="8"/>
  <c r="CF300" i="8"/>
  <c r="BC302" i="7"/>
  <c r="BP302" i="7"/>
  <c r="BP300" i="9"/>
  <c r="CC300" i="9"/>
  <c r="BQ300" i="8"/>
  <c r="BN300" i="8"/>
  <c r="BS300" i="8"/>
  <c r="AH299" i="9"/>
  <c r="AU301" i="7"/>
  <c r="AP302" i="7"/>
  <c r="AB300" i="8"/>
  <c r="AG300" i="8"/>
  <c r="Y301" i="8" s="1"/>
  <c r="AE300" i="8"/>
  <c r="BU299" i="9"/>
  <c r="P301" i="8" l="1"/>
  <c r="U300" i="8"/>
  <c r="AD300" i="9"/>
  <c r="AA300" i="9"/>
  <c r="AF300" i="9"/>
  <c r="BB300" i="8"/>
  <c r="BE300" i="8"/>
  <c r="BG300" i="8"/>
  <c r="AY301" i="8" s="1"/>
  <c r="AQ300" i="9"/>
  <c r="AN300" i="9"/>
  <c r="AS300" i="9"/>
  <c r="Q301" i="9"/>
  <c r="N301" i="9"/>
  <c r="S301" i="9"/>
  <c r="AH302" i="7"/>
  <c r="CD300" i="9"/>
  <c r="CA300" i="9"/>
  <c r="CF300" i="9"/>
  <c r="BQ302" i="7"/>
  <c r="BN302" i="7"/>
  <c r="BS302" i="7"/>
  <c r="Q302" i="7"/>
  <c r="N302" i="7"/>
  <c r="S302" i="7"/>
  <c r="AC303" i="7"/>
  <c r="BQ300" i="9"/>
  <c r="BN300" i="9"/>
  <c r="BS300" i="9"/>
  <c r="AQ302" i="7"/>
  <c r="AN302" i="7"/>
  <c r="AS302" i="7"/>
  <c r="BD302" i="7"/>
  <c r="BA302" i="7"/>
  <c r="BF302" i="7"/>
  <c r="CB300" i="8"/>
  <c r="CE300" i="8"/>
  <c r="CG300" i="8"/>
  <c r="BY301" i="8" s="1"/>
  <c r="AH300" i="8"/>
  <c r="AC301" i="8"/>
  <c r="BO300" i="8"/>
  <c r="BR300" i="8"/>
  <c r="BT300" i="8"/>
  <c r="BL301" i="8" s="1"/>
  <c r="BD300" i="9"/>
  <c r="BA300" i="9"/>
  <c r="BF300" i="9"/>
  <c r="CD302" i="7"/>
  <c r="CA302" i="7"/>
  <c r="CF302" i="7"/>
  <c r="AQ300" i="8"/>
  <c r="AN300" i="8"/>
  <c r="AS300" i="8"/>
  <c r="AB300" i="9" l="1"/>
  <c r="AE300" i="9"/>
  <c r="AG300" i="9"/>
  <c r="Y301" i="9" s="1"/>
  <c r="BP301" i="8"/>
  <c r="O301" i="9"/>
  <c r="R301" i="9"/>
  <c r="T301" i="9"/>
  <c r="L302" i="9" s="1"/>
  <c r="BC301" i="8"/>
  <c r="BH300" i="8"/>
  <c r="CB300" i="9"/>
  <c r="CE300" i="9"/>
  <c r="CG300" i="9"/>
  <c r="BY301" i="9" s="1"/>
  <c r="AO300" i="9"/>
  <c r="AR300" i="9"/>
  <c r="AT300" i="9"/>
  <c r="AL301" i="9" s="1"/>
  <c r="AD301" i="8"/>
  <c r="AA301" i="8"/>
  <c r="AF301" i="8"/>
  <c r="BO300" i="9"/>
  <c r="BR300" i="9"/>
  <c r="BT300" i="9"/>
  <c r="BL301" i="9" s="1"/>
  <c r="O302" i="7"/>
  <c r="T302" i="7"/>
  <c r="L303" i="7" s="1"/>
  <c r="R302" i="7"/>
  <c r="BU300" i="8"/>
  <c r="AO300" i="8"/>
  <c r="AT300" i="8"/>
  <c r="AL301" i="8" s="1"/>
  <c r="AR300" i="8"/>
  <c r="AO302" i="7"/>
  <c r="AR302" i="7"/>
  <c r="AT302" i="7"/>
  <c r="AL303" i="7" s="1"/>
  <c r="CB302" i="7"/>
  <c r="CE302" i="7"/>
  <c r="CG302" i="7"/>
  <c r="BY303" i="7" s="1"/>
  <c r="CC301" i="8"/>
  <c r="BB300" i="9"/>
  <c r="BE300" i="9"/>
  <c r="BG300" i="9"/>
  <c r="AY301" i="9" s="1"/>
  <c r="BB302" i="7"/>
  <c r="BG302" i="7"/>
  <c r="AY303" i="7" s="1"/>
  <c r="BE302" i="7"/>
  <c r="BO302" i="7"/>
  <c r="BT302" i="7"/>
  <c r="BL303" i="7" s="1"/>
  <c r="BR302" i="7"/>
  <c r="CH300" i="8"/>
  <c r="AD303" i="7"/>
  <c r="AA303" i="7"/>
  <c r="AF303" i="7"/>
  <c r="Q301" i="8"/>
  <c r="N301" i="8"/>
  <c r="S301" i="8"/>
  <c r="BP301" i="9" l="1"/>
  <c r="CC301" i="9"/>
  <c r="P302" i="9"/>
  <c r="U301" i="9"/>
  <c r="BQ301" i="8"/>
  <c r="BN301" i="8"/>
  <c r="BS301" i="8"/>
  <c r="BU302" i="7"/>
  <c r="O301" i="8"/>
  <c r="T301" i="8"/>
  <c r="L302" i="8" s="1"/>
  <c r="R301" i="8"/>
  <c r="BU300" i="9"/>
  <c r="BP303" i="7"/>
  <c r="CH302" i="7"/>
  <c r="P303" i="7"/>
  <c r="AU302" i="7"/>
  <c r="AC301" i="9"/>
  <c r="AP301" i="8"/>
  <c r="CH300" i="9"/>
  <c r="CD301" i="8"/>
  <c r="CA301" i="8"/>
  <c r="CF301" i="8"/>
  <c r="CC303" i="7"/>
  <c r="U302" i="7"/>
  <c r="AB301" i="8"/>
  <c r="AG301" i="8"/>
  <c r="Y302" i="8" s="1"/>
  <c r="AE301" i="8"/>
  <c r="BC303" i="7"/>
  <c r="AP301" i="9"/>
  <c r="AH300" i="9"/>
  <c r="BH302" i="7"/>
  <c r="AP303" i="7"/>
  <c r="BC301" i="9"/>
  <c r="AB303" i="7"/>
  <c r="AE303" i="7"/>
  <c r="AG303" i="7"/>
  <c r="Y304" i="7" s="1"/>
  <c r="BH300" i="9"/>
  <c r="AU300" i="8"/>
  <c r="AU300" i="9"/>
  <c r="BD301" i="8"/>
  <c r="BA301" i="8"/>
  <c r="BF301" i="8"/>
  <c r="AD301" i="9" l="1"/>
  <c r="AA301" i="9"/>
  <c r="AF301" i="9"/>
  <c r="P302" i="8"/>
  <c r="Q303" i="7"/>
  <c r="N303" i="7"/>
  <c r="S303" i="7"/>
  <c r="AC304" i="7"/>
  <c r="CD303" i="7"/>
  <c r="CA303" i="7"/>
  <c r="CF303" i="7"/>
  <c r="AH303" i="7"/>
  <c r="AQ301" i="9"/>
  <c r="AN301" i="9"/>
  <c r="AS301" i="9"/>
  <c r="CB301" i="8"/>
  <c r="CG301" i="8"/>
  <c r="BY302" i="8" s="1"/>
  <c r="CE301" i="8"/>
  <c r="Q302" i="9"/>
  <c r="N302" i="9"/>
  <c r="S302" i="9"/>
  <c r="U301" i="8"/>
  <c r="BQ303" i="7"/>
  <c r="BN303" i="7"/>
  <c r="BS303" i="7"/>
  <c r="CD301" i="9"/>
  <c r="CA301" i="9"/>
  <c r="CF301" i="9"/>
  <c r="BD301" i="9"/>
  <c r="BA301" i="9"/>
  <c r="BF301" i="9"/>
  <c r="AH301" i="8"/>
  <c r="BQ301" i="9"/>
  <c r="BN301" i="9"/>
  <c r="BS301" i="9"/>
  <c r="BB301" i="8"/>
  <c r="BE301" i="8"/>
  <c r="BG301" i="8"/>
  <c r="AY302" i="8" s="1"/>
  <c r="BD303" i="7"/>
  <c r="BA303" i="7"/>
  <c r="BF303" i="7"/>
  <c r="AQ303" i="7"/>
  <c r="AN303" i="7"/>
  <c r="AS303" i="7"/>
  <c r="AC302" i="8"/>
  <c r="AQ301" i="8"/>
  <c r="AN301" i="8"/>
  <c r="AS301" i="8"/>
  <c r="BO301" i="8"/>
  <c r="BR301" i="8"/>
  <c r="BT301" i="8"/>
  <c r="BL302" i="8" s="1"/>
  <c r="O303" i="7" l="1"/>
  <c r="T303" i="7"/>
  <c r="L304" i="7" s="1"/>
  <c r="R303" i="7"/>
  <c r="AD302" i="8"/>
  <c r="AA302" i="8"/>
  <c r="AF302" i="8"/>
  <c r="CB303" i="7"/>
  <c r="CE303" i="7"/>
  <c r="CG303" i="7"/>
  <c r="BY304" i="7" s="1"/>
  <c r="BC302" i="8"/>
  <c r="AO303" i="7"/>
  <c r="AT303" i="7"/>
  <c r="AL304" i="7" s="1"/>
  <c r="AR303" i="7"/>
  <c r="BO303" i="7"/>
  <c r="BT303" i="7"/>
  <c r="BL304" i="7" s="1"/>
  <c r="BR303" i="7"/>
  <c r="BP302" i="8"/>
  <c r="BU301" i="8"/>
  <c r="Q302" i="8"/>
  <c r="N302" i="8"/>
  <c r="S302" i="8"/>
  <c r="AO301" i="9"/>
  <c r="AR301" i="9"/>
  <c r="AT301" i="9"/>
  <c r="AL302" i="9" s="1"/>
  <c r="BB301" i="9"/>
  <c r="BG301" i="9"/>
  <c r="AY302" i="9" s="1"/>
  <c r="BE301" i="9"/>
  <c r="O302" i="9"/>
  <c r="T302" i="9"/>
  <c r="L303" i="9" s="1"/>
  <c r="R302" i="9"/>
  <c r="AO301" i="8"/>
  <c r="AT301" i="8"/>
  <c r="AL302" i="8" s="1"/>
  <c r="AR301" i="8"/>
  <c r="CH301" i="8"/>
  <c r="BH301" i="8"/>
  <c r="CC302" i="8"/>
  <c r="AB301" i="9"/>
  <c r="AE301" i="9"/>
  <c r="AG301" i="9"/>
  <c r="Y302" i="9" s="1"/>
  <c r="BB303" i="7"/>
  <c r="BG303" i="7"/>
  <c r="AY304" i="7" s="1"/>
  <c r="BE303" i="7"/>
  <c r="BO301" i="9"/>
  <c r="BT301" i="9"/>
  <c r="BL302" i="9" s="1"/>
  <c r="BR301" i="9"/>
  <c r="CB301" i="9"/>
  <c r="CG301" i="9"/>
  <c r="BY302" i="9" s="1"/>
  <c r="CE301" i="9"/>
  <c r="AD304" i="7"/>
  <c r="AA304" i="7"/>
  <c r="AF304" i="7"/>
  <c r="BP304" i="7" l="1"/>
  <c r="CH303" i="7"/>
  <c r="BU301" i="9"/>
  <c r="AH301" i="9"/>
  <c r="AU301" i="8"/>
  <c r="CD302" i="8"/>
  <c r="CA302" i="8"/>
  <c r="CF302" i="8"/>
  <c r="O302" i="8"/>
  <c r="R302" i="8"/>
  <c r="T302" i="8"/>
  <c r="L303" i="8" s="1"/>
  <c r="AP304" i="7"/>
  <c r="CC302" i="9"/>
  <c r="U302" i="9"/>
  <c r="BP302" i="9"/>
  <c r="AP302" i="8"/>
  <c r="AU303" i="7"/>
  <c r="P303" i="9"/>
  <c r="AB302" i="8"/>
  <c r="AG302" i="8"/>
  <c r="Y303" i="8" s="1"/>
  <c r="AE302" i="8"/>
  <c r="AC302" i="9"/>
  <c r="BH301" i="9"/>
  <c r="U303" i="7"/>
  <c r="BC302" i="9"/>
  <c r="BQ302" i="8"/>
  <c r="BN302" i="8"/>
  <c r="BS302" i="8"/>
  <c r="BD302" i="8"/>
  <c r="BA302" i="8"/>
  <c r="BF302" i="8"/>
  <c r="P304" i="7"/>
  <c r="AB304" i="7"/>
  <c r="AG304" i="7"/>
  <c r="Y305" i="7" s="1"/>
  <c r="AE304" i="7"/>
  <c r="BH303" i="7"/>
  <c r="CH301" i="9"/>
  <c r="BC304" i="7"/>
  <c r="AP302" i="9"/>
  <c r="AU301" i="9"/>
  <c r="BU303" i="7"/>
  <c r="CC304" i="7"/>
  <c r="AH304" i="7" l="1"/>
  <c r="BD302" i="9"/>
  <c r="BA302" i="9"/>
  <c r="BF302" i="9"/>
  <c r="Q303" i="9"/>
  <c r="N303" i="9"/>
  <c r="S303" i="9"/>
  <c r="CD302" i="9"/>
  <c r="CA302" i="9"/>
  <c r="CF302" i="9"/>
  <c r="Q304" i="7"/>
  <c r="N304" i="7"/>
  <c r="S304" i="7"/>
  <c r="AQ304" i="7"/>
  <c r="AN304" i="7"/>
  <c r="AS304" i="7"/>
  <c r="AQ302" i="9"/>
  <c r="AN302" i="9"/>
  <c r="AS302" i="9"/>
  <c r="P303" i="8"/>
  <c r="AD302" i="9"/>
  <c r="AA302" i="9"/>
  <c r="AF302" i="9"/>
  <c r="AQ302" i="8"/>
  <c r="AN302" i="8"/>
  <c r="AS302" i="8"/>
  <c r="U302" i="8"/>
  <c r="BB302" i="8"/>
  <c r="BG302" i="8"/>
  <c r="AY303" i="8" s="1"/>
  <c r="BE302" i="8"/>
  <c r="BQ302" i="9"/>
  <c r="BN302" i="9"/>
  <c r="BS302" i="9"/>
  <c r="BD304" i="7"/>
  <c r="BA304" i="7"/>
  <c r="BF304" i="7"/>
  <c r="BO302" i="8"/>
  <c r="BT302" i="8"/>
  <c r="BL303" i="8" s="1"/>
  <c r="BR302" i="8"/>
  <c r="BQ304" i="7"/>
  <c r="BN304" i="7"/>
  <c r="BS304" i="7"/>
  <c r="AC305" i="7"/>
  <c r="CD304" i="7"/>
  <c r="CA304" i="7"/>
  <c r="CF304" i="7"/>
  <c r="AH302" i="8"/>
  <c r="AC303" i="8"/>
  <c r="CB302" i="8"/>
  <c r="CE302" i="8"/>
  <c r="CG302" i="8"/>
  <c r="BY303" i="8" s="1"/>
  <c r="CB302" i="9" l="1"/>
  <c r="CE302" i="9"/>
  <c r="CG302" i="9"/>
  <c r="BY303" i="9" s="1"/>
  <c r="AO302" i="9"/>
  <c r="AT302" i="9"/>
  <c r="AL303" i="9" s="1"/>
  <c r="AR302" i="9"/>
  <c r="BC303" i="8"/>
  <c r="AO302" i="8"/>
  <c r="AT302" i="8"/>
  <c r="AL303" i="8" s="1"/>
  <c r="AR302" i="8"/>
  <c r="O303" i="9"/>
  <c r="T303" i="9"/>
  <c r="L304" i="9" s="1"/>
  <c r="R303" i="9"/>
  <c r="CC303" i="8"/>
  <c r="CB304" i="7"/>
  <c r="CG304" i="7"/>
  <c r="BY305" i="7" s="1"/>
  <c r="CE304" i="7"/>
  <c r="Q303" i="8"/>
  <c r="N303" i="8"/>
  <c r="S303" i="8"/>
  <c r="BP303" i="8"/>
  <c r="CH302" i="8"/>
  <c r="AO304" i="7"/>
  <c r="AR304" i="7"/>
  <c r="AT304" i="7"/>
  <c r="AL305" i="7" s="1"/>
  <c r="BB302" i="9"/>
  <c r="BE302" i="9"/>
  <c r="BG302" i="9"/>
  <c r="AY303" i="9" s="1"/>
  <c r="BB304" i="7"/>
  <c r="BG304" i="7"/>
  <c r="AY305" i="7" s="1"/>
  <c r="BE304" i="7"/>
  <c r="AD303" i="8"/>
  <c r="AA303" i="8"/>
  <c r="AF303" i="8"/>
  <c r="AD305" i="7"/>
  <c r="AA305" i="7"/>
  <c r="AF305" i="7"/>
  <c r="O304" i="7"/>
  <c r="R304" i="7"/>
  <c r="T304" i="7"/>
  <c r="L305" i="7" s="1"/>
  <c r="BU302" i="8"/>
  <c r="AB302" i="9"/>
  <c r="AG302" i="9"/>
  <c r="Y303" i="9" s="1"/>
  <c r="AE302" i="9"/>
  <c r="BO302" i="9"/>
  <c r="BT302" i="9"/>
  <c r="BL303" i="9" s="1"/>
  <c r="BR302" i="9"/>
  <c r="BO304" i="7"/>
  <c r="BT304" i="7"/>
  <c r="BL305" i="7" s="1"/>
  <c r="BR304" i="7"/>
  <c r="BH302" i="8"/>
  <c r="AB303" i="8" l="1"/>
  <c r="AE303" i="8"/>
  <c r="AG303" i="8"/>
  <c r="Y304" i="8" s="1"/>
  <c r="AU302" i="9"/>
  <c r="BU304" i="7"/>
  <c r="P305" i="7"/>
  <c r="AP305" i="7"/>
  <c r="BP305" i="7"/>
  <c r="U304" i="7"/>
  <c r="AU304" i="7"/>
  <c r="BH304" i="7"/>
  <c r="BC305" i="7"/>
  <c r="BQ303" i="8"/>
  <c r="BN303" i="8"/>
  <c r="BS303" i="8"/>
  <c r="U303" i="9"/>
  <c r="AP303" i="9"/>
  <c r="P304" i="9"/>
  <c r="AB305" i="7"/>
  <c r="AE305" i="7"/>
  <c r="AG305" i="7"/>
  <c r="Y306" i="7" s="1"/>
  <c r="AC303" i="9"/>
  <c r="BC303" i="9"/>
  <c r="CC303" i="9"/>
  <c r="CD303" i="8"/>
  <c r="CA303" i="8"/>
  <c r="CF303" i="8"/>
  <c r="BH302" i="9"/>
  <c r="O303" i="8"/>
  <c r="R303" i="8"/>
  <c r="T303" i="8"/>
  <c r="L304" i="8" s="1"/>
  <c r="AU302" i="8"/>
  <c r="CH302" i="9"/>
  <c r="BP303" i="9"/>
  <c r="AH302" i="9"/>
  <c r="AP303" i="8"/>
  <c r="BU302" i="9"/>
  <c r="CH304" i="7"/>
  <c r="CC305" i="7"/>
  <c r="BD303" i="8"/>
  <c r="BA303" i="8"/>
  <c r="BF303" i="8"/>
  <c r="AC306" i="7" l="1"/>
  <c r="Q305" i="7"/>
  <c r="N305" i="7"/>
  <c r="S305" i="7"/>
  <c r="BQ303" i="9"/>
  <c r="BN303" i="9"/>
  <c r="BS303" i="9"/>
  <c r="AQ305" i="7"/>
  <c r="AN305" i="7"/>
  <c r="AS305" i="7"/>
  <c r="Q304" i="9"/>
  <c r="N304" i="9"/>
  <c r="S304" i="9"/>
  <c r="CB303" i="8"/>
  <c r="CG303" i="8"/>
  <c r="BY304" i="8" s="1"/>
  <c r="CE303" i="8"/>
  <c r="BD305" i="7"/>
  <c r="BA305" i="7"/>
  <c r="BF305" i="7"/>
  <c r="CD303" i="9"/>
  <c r="CA303" i="9"/>
  <c r="CF303" i="9"/>
  <c r="AH305" i="7"/>
  <c r="AQ303" i="9"/>
  <c r="AN303" i="9"/>
  <c r="AS303" i="9"/>
  <c r="P304" i="8"/>
  <c r="BB303" i="8"/>
  <c r="BE303" i="8"/>
  <c r="BG303" i="8"/>
  <c r="AY304" i="8" s="1"/>
  <c r="U303" i="8"/>
  <c r="AD303" i="9"/>
  <c r="AA303" i="9"/>
  <c r="AF303" i="9"/>
  <c r="AC304" i="8"/>
  <c r="BD303" i="9"/>
  <c r="BA303" i="9"/>
  <c r="BF303" i="9"/>
  <c r="AH303" i="8"/>
  <c r="AQ303" i="8"/>
  <c r="AN303" i="8"/>
  <c r="AS303" i="8"/>
  <c r="CD305" i="7"/>
  <c r="CA305" i="7"/>
  <c r="CF305" i="7"/>
  <c r="BO303" i="8"/>
  <c r="BR303" i="8"/>
  <c r="BT303" i="8"/>
  <c r="BL304" i="8" s="1"/>
  <c r="BQ305" i="7"/>
  <c r="BN305" i="7"/>
  <c r="BS305" i="7"/>
  <c r="BB305" i="7" l="1"/>
  <c r="BE305" i="7"/>
  <c r="BG305" i="7"/>
  <c r="AY306" i="7" s="1"/>
  <c r="Q304" i="8"/>
  <c r="N304" i="8"/>
  <c r="S304" i="8"/>
  <c r="AD304" i="8"/>
  <c r="AA304" i="8"/>
  <c r="AF304" i="8"/>
  <c r="CH303" i="8"/>
  <c r="CC304" i="8"/>
  <c r="O305" i="7"/>
  <c r="R305" i="7"/>
  <c r="T305" i="7"/>
  <c r="L306" i="7" s="1"/>
  <c r="CB305" i="7"/>
  <c r="CE305" i="7"/>
  <c r="CG305" i="7"/>
  <c r="BY306" i="7" s="1"/>
  <c r="AO303" i="9"/>
  <c r="AR303" i="9"/>
  <c r="AT303" i="9"/>
  <c r="AL304" i="9" s="1"/>
  <c r="BB303" i="9"/>
  <c r="BG303" i="9"/>
  <c r="AY304" i="9" s="1"/>
  <c r="BE303" i="9"/>
  <c r="BO305" i="7"/>
  <c r="BR305" i="7"/>
  <c r="BT305" i="7"/>
  <c r="BL306" i="7" s="1"/>
  <c r="O304" i="9"/>
  <c r="T304" i="9"/>
  <c r="L305" i="9" s="1"/>
  <c r="R304" i="9"/>
  <c r="AB303" i="9"/>
  <c r="AG303" i="9"/>
  <c r="Y304" i="9" s="1"/>
  <c r="AE303" i="9"/>
  <c r="BP304" i="8"/>
  <c r="BC304" i="8"/>
  <c r="AO303" i="8"/>
  <c r="AR303" i="8"/>
  <c r="AT303" i="8"/>
  <c r="AL304" i="8" s="1"/>
  <c r="BU303" i="8"/>
  <c r="BH303" i="8"/>
  <c r="CB303" i="9"/>
  <c r="CG303" i="9"/>
  <c r="BY304" i="9" s="1"/>
  <c r="CE303" i="9"/>
  <c r="AO305" i="7"/>
  <c r="AR305" i="7"/>
  <c r="AT305" i="7"/>
  <c r="AL306" i="7" s="1"/>
  <c r="AD306" i="7"/>
  <c r="AA306" i="7"/>
  <c r="AF306" i="7"/>
  <c r="BO303" i="9"/>
  <c r="BR303" i="9"/>
  <c r="BT303" i="9"/>
  <c r="BL304" i="9" s="1"/>
  <c r="BU303" i="9" l="1"/>
  <c r="P305" i="9"/>
  <c r="AU303" i="9"/>
  <c r="AB306" i="7"/>
  <c r="AG306" i="7"/>
  <c r="Y307" i="7" s="1"/>
  <c r="AE306" i="7"/>
  <c r="AP304" i="8"/>
  <c r="AC304" i="9"/>
  <c r="BU305" i="7"/>
  <c r="CC306" i="7"/>
  <c r="BP306" i="7"/>
  <c r="AH303" i="9"/>
  <c r="BH303" i="9"/>
  <c r="O304" i="8"/>
  <c r="T304" i="8"/>
  <c r="L305" i="8" s="1"/>
  <c r="R304" i="8"/>
  <c r="BC304" i="9"/>
  <c r="P306" i="7"/>
  <c r="AU303" i="8"/>
  <c r="U305" i="7"/>
  <c r="AB304" i="8"/>
  <c r="AE304" i="8"/>
  <c r="AG304" i="8"/>
  <c r="Y305" i="8" s="1"/>
  <c r="BC306" i="7"/>
  <c r="AU305" i="7"/>
  <c r="CC304" i="9"/>
  <c r="BD304" i="8"/>
  <c r="BA304" i="8"/>
  <c r="BF304" i="8"/>
  <c r="CD304" i="8"/>
  <c r="CA304" i="8"/>
  <c r="CF304" i="8"/>
  <c r="BH305" i="7"/>
  <c r="CH303" i="9"/>
  <c r="CH305" i="7"/>
  <c r="AP306" i="7"/>
  <c r="BP304" i="9"/>
  <c r="BQ304" i="8"/>
  <c r="BN304" i="8"/>
  <c r="BS304" i="8"/>
  <c r="U304" i="9"/>
  <c r="AP304" i="9"/>
  <c r="CD304" i="9" l="1"/>
  <c r="CA304" i="9"/>
  <c r="CF304" i="9"/>
  <c r="AQ304" i="8"/>
  <c r="AN304" i="8"/>
  <c r="AS304" i="8"/>
  <c r="BQ304" i="9"/>
  <c r="BN304" i="9"/>
  <c r="BS304" i="9"/>
  <c r="CB304" i="8"/>
  <c r="CE304" i="8"/>
  <c r="CG304" i="8"/>
  <c r="BY305" i="8" s="1"/>
  <c r="Q306" i="7"/>
  <c r="N306" i="7"/>
  <c r="S306" i="7"/>
  <c r="BQ306" i="7"/>
  <c r="BN306" i="7"/>
  <c r="BS306" i="7"/>
  <c r="BD306" i="7"/>
  <c r="BA306" i="7"/>
  <c r="BF306" i="7"/>
  <c r="CD306" i="7"/>
  <c r="CA306" i="7"/>
  <c r="CF306" i="7"/>
  <c r="BO304" i="8"/>
  <c r="BR304" i="8"/>
  <c r="BT304" i="8"/>
  <c r="BL305" i="8" s="1"/>
  <c r="AC307" i="7"/>
  <c r="AQ306" i="7"/>
  <c r="AN306" i="7"/>
  <c r="AS306" i="7"/>
  <c r="AC305" i="8"/>
  <c r="BD304" i="9"/>
  <c r="BA304" i="9"/>
  <c r="BF304" i="9"/>
  <c r="AH304" i="8"/>
  <c r="U304" i="8"/>
  <c r="P305" i="8"/>
  <c r="Q305" i="9"/>
  <c r="N305" i="9"/>
  <c r="S305" i="9"/>
  <c r="AH306" i="7"/>
  <c r="BB304" i="8"/>
  <c r="BE304" i="8"/>
  <c r="BG304" i="8"/>
  <c r="AY305" i="8" s="1"/>
  <c r="AD304" i="9"/>
  <c r="AA304" i="9"/>
  <c r="AF304" i="9"/>
  <c r="AQ304" i="9"/>
  <c r="AN304" i="9"/>
  <c r="AS304" i="9"/>
  <c r="AD307" i="7" l="1"/>
  <c r="AA307" i="7"/>
  <c r="AF307" i="7"/>
  <c r="BC305" i="8"/>
  <c r="BO304" i="9"/>
  <c r="BR304" i="9"/>
  <c r="BT304" i="9"/>
  <c r="BL305" i="9" s="1"/>
  <c r="BO306" i="7"/>
  <c r="BR306" i="7"/>
  <c r="BT306" i="7"/>
  <c r="BL307" i="7" s="1"/>
  <c r="AO304" i="8"/>
  <c r="AR304" i="8"/>
  <c r="AT304" i="8"/>
  <c r="AL305" i="8" s="1"/>
  <c r="BP305" i="8"/>
  <c r="B33" i="9"/>
  <c r="AO304" i="9"/>
  <c r="AT304" i="9"/>
  <c r="AL305" i="9" s="1"/>
  <c r="AR304" i="9"/>
  <c r="BB304" i="9"/>
  <c r="BG304" i="9"/>
  <c r="AY305" i="9" s="1"/>
  <c r="BE304" i="9"/>
  <c r="BB306" i="7"/>
  <c r="BG306" i="7"/>
  <c r="AY307" i="7" s="1"/>
  <c r="BE306" i="7"/>
  <c r="O305" i="9"/>
  <c r="R305" i="9"/>
  <c r="T305" i="9"/>
  <c r="L306" i="9" s="1"/>
  <c r="AO306" i="7"/>
  <c r="AR306" i="7"/>
  <c r="AT306" i="7"/>
  <c r="AL307" i="7" s="1"/>
  <c r="BU304" i="8"/>
  <c r="AB304" i="9"/>
  <c r="AG304" i="9"/>
  <c r="Y305" i="9" s="1"/>
  <c r="AE304" i="9"/>
  <c r="CH304" i="8"/>
  <c r="CB304" i="9"/>
  <c r="CG304" i="9"/>
  <c r="BY305" i="9" s="1"/>
  <c r="CE304" i="9"/>
  <c r="BH304" i="8"/>
  <c r="O306" i="7"/>
  <c r="R306" i="7"/>
  <c r="T306" i="7"/>
  <c r="L307" i="7" s="1"/>
  <c r="Q305" i="8"/>
  <c r="N305" i="8"/>
  <c r="S305" i="8"/>
  <c r="CC305" i="8"/>
  <c r="CB306" i="7"/>
  <c r="CG306" i="7"/>
  <c r="BY307" i="7" s="1"/>
  <c r="CE306" i="7"/>
  <c r="AD305" i="8"/>
  <c r="AA305" i="8"/>
  <c r="AF305" i="8"/>
  <c r="CD305" i="8" l="1"/>
  <c r="CA305" i="8"/>
  <c r="CF305" i="8"/>
  <c r="CC305" i="9"/>
  <c r="AU304" i="9"/>
  <c r="BQ305" i="8"/>
  <c r="BN305" i="8"/>
  <c r="BS305" i="8"/>
  <c r="BP305" i="9"/>
  <c r="BU304" i="9"/>
  <c r="AP305" i="9"/>
  <c r="B33" i="8"/>
  <c r="U305" i="9"/>
  <c r="CH304" i="9"/>
  <c r="P306" i="9"/>
  <c r="O305" i="8"/>
  <c r="R305" i="8"/>
  <c r="T305" i="8"/>
  <c r="L306" i="8" s="1"/>
  <c r="AH304" i="9"/>
  <c r="AP305" i="8"/>
  <c r="AU304" i="8"/>
  <c r="AC305" i="9"/>
  <c r="C33" i="8"/>
  <c r="P307" i="7"/>
  <c r="BH306" i="7"/>
  <c r="AB305" i="8"/>
  <c r="AG305" i="8"/>
  <c r="Y306" i="8" s="1"/>
  <c r="AE305" i="8"/>
  <c r="U306" i="7"/>
  <c r="BC307" i="7"/>
  <c r="BD305" i="8"/>
  <c r="BA305" i="8"/>
  <c r="BF305" i="8"/>
  <c r="BP307" i="7"/>
  <c r="BH304" i="9"/>
  <c r="BU306" i="7"/>
  <c r="C35" i="7"/>
  <c r="CH306" i="7"/>
  <c r="CC307" i="7"/>
  <c r="AP307" i="7"/>
  <c r="BC305" i="9"/>
  <c r="AB307" i="7"/>
  <c r="AE307" i="7"/>
  <c r="AG307" i="7"/>
  <c r="Y308" i="7" s="1"/>
  <c r="AU306" i="7"/>
  <c r="AQ307" i="7" l="1"/>
  <c r="AN307" i="7"/>
  <c r="AS307" i="7"/>
  <c r="AH305" i="8"/>
  <c r="CD307" i="7"/>
  <c r="CA307" i="7"/>
  <c r="CF307" i="7"/>
  <c r="BQ307" i="7"/>
  <c r="BN307" i="7"/>
  <c r="BS307" i="7"/>
  <c r="AC306" i="8"/>
  <c r="AQ305" i="8"/>
  <c r="AN305" i="8"/>
  <c r="AS305" i="8"/>
  <c r="CD305" i="9"/>
  <c r="CA305" i="9"/>
  <c r="CF305" i="9"/>
  <c r="G33" i="8"/>
  <c r="AQ305" i="9"/>
  <c r="AN305" i="9"/>
  <c r="AS305" i="9"/>
  <c r="AC308" i="7"/>
  <c r="BB305" i="8"/>
  <c r="BE305" i="8"/>
  <c r="BG305" i="8"/>
  <c r="AY306" i="8" s="1"/>
  <c r="U305" i="8"/>
  <c r="CB305" i="8"/>
  <c r="CE305" i="8"/>
  <c r="CG305" i="8"/>
  <c r="BY306" i="8" s="1"/>
  <c r="P306" i="8"/>
  <c r="AH307" i="7"/>
  <c r="Q306" i="9"/>
  <c r="N306" i="9"/>
  <c r="S306" i="9"/>
  <c r="BQ305" i="9"/>
  <c r="BN305" i="9"/>
  <c r="BS305" i="9"/>
  <c r="E33" i="8"/>
  <c r="BD307" i="7"/>
  <c r="BA307" i="7"/>
  <c r="BF307" i="7"/>
  <c r="AD305" i="9"/>
  <c r="AA305" i="9"/>
  <c r="AF305" i="9"/>
  <c r="BO305" i="8"/>
  <c r="BR305" i="8"/>
  <c r="BT305" i="8"/>
  <c r="BL306" i="8" s="1"/>
  <c r="Q307" i="7"/>
  <c r="N307" i="7"/>
  <c r="S307" i="7"/>
  <c r="BD305" i="9"/>
  <c r="BA305" i="9"/>
  <c r="BF305" i="9"/>
  <c r="F33" i="8"/>
  <c r="D33" i="9" l="1"/>
  <c r="AD306" i="8"/>
  <c r="AA306" i="8"/>
  <c r="AF306" i="8"/>
  <c r="AO305" i="9"/>
  <c r="AT305" i="9"/>
  <c r="AL306" i="9" s="1"/>
  <c r="AR305" i="9"/>
  <c r="F35" i="7"/>
  <c r="CC306" i="8"/>
  <c r="F33" i="9"/>
  <c r="G35" i="7"/>
  <c r="CB307" i="7"/>
  <c r="CE307" i="7"/>
  <c r="CG307" i="7"/>
  <c r="BY308" i="7" s="1"/>
  <c r="C33" i="9"/>
  <c r="CB305" i="9"/>
  <c r="CE305" i="9"/>
  <c r="CG305" i="9"/>
  <c r="BY306" i="9" s="1"/>
  <c r="E33" i="9"/>
  <c r="B35" i="7"/>
  <c r="BC306" i="8"/>
  <c r="O307" i="7"/>
  <c r="R307" i="7"/>
  <c r="T307" i="7"/>
  <c r="L308" i="7" s="1"/>
  <c r="BH305" i="8"/>
  <c r="D33" i="8"/>
  <c r="BB307" i="7"/>
  <c r="BG307" i="7"/>
  <c r="AY308" i="7" s="1"/>
  <c r="BE307" i="7"/>
  <c r="AO305" i="8"/>
  <c r="AT305" i="8"/>
  <c r="AL306" i="8" s="1"/>
  <c r="AR305" i="8"/>
  <c r="D35" i="7"/>
  <c r="Q306" i="8"/>
  <c r="N306" i="8"/>
  <c r="S306" i="8"/>
  <c r="BO307" i="7"/>
  <c r="BR307" i="7"/>
  <c r="BT307" i="7"/>
  <c r="BL308" i="7" s="1"/>
  <c r="BB305" i="9"/>
  <c r="BG305" i="9"/>
  <c r="AY306" i="9" s="1"/>
  <c r="BE305" i="9"/>
  <c r="BO305" i="9"/>
  <c r="BT305" i="9"/>
  <c r="BL306" i="9" s="1"/>
  <c r="BR305" i="9"/>
  <c r="G33" i="9"/>
  <c r="AD308" i="7"/>
  <c r="AA308" i="7"/>
  <c r="AF308" i="7"/>
  <c r="AO307" i="7"/>
  <c r="AR307" i="7"/>
  <c r="AT307" i="7"/>
  <c r="AL308" i="7" s="1"/>
  <c r="CH305" i="8"/>
  <c r="AB305" i="9"/>
  <c r="AG305" i="9"/>
  <c r="Y306" i="9" s="1"/>
  <c r="AE305" i="9"/>
  <c r="E35" i="7"/>
  <c r="O306" i="9"/>
  <c r="T306" i="9"/>
  <c r="L307" i="9" s="1"/>
  <c r="R306" i="9"/>
  <c r="BP306" i="8"/>
  <c r="BU305" i="8"/>
  <c r="CC306" i="9" l="1"/>
  <c r="CD306" i="8"/>
  <c r="CA306" i="8"/>
  <c r="CF306" i="8"/>
  <c r="BQ306" i="8"/>
  <c r="BN306" i="8"/>
  <c r="BS306" i="8"/>
  <c r="AP308" i="7"/>
  <c r="P308" i="7"/>
  <c r="CH305" i="9"/>
  <c r="BH305" i="9"/>
  <c r="U306" i="9"/>
  <c r="BC306" i="9"/>
  <c r="AU305" i="8"/>
  <c r="U307" i="7"/>
  <c r="P307" i="9"/>
  <c r="AP306" i="8"/>
  <c r="BD306" i="8"/>
  <c r="BA306" i="8"/>
  <c r="BF306" i="8"/>
  <c r="AU305" i="9"/>
  <c r="CC308" i="7"/>
  <c r="AP306" i="9"/>
  <c r="AB308" i="7"/>
  <c r="AG308" i="7"/>
  <c r="Y309" i="7" s="1"/>
  <c r="AE308" i="7"/>
  <c r="BP308" i="7"/>
  <c r="BU307" i="7"/>
  <c r="BH307" i="7"/>
  <c r="CH307" i="7"/>
  <c r="AB306" i="8"/>
  <c r="AG306" i="8"/>
  <c r="Y307" i="8" s="1"/>
  <c r="AE306" i="8"/>
  <c r="BP306" i="9"/>
  <c r="AU307" i="7"/>
  <c r="BC308" i="7"/>
  <c r="AH305" i="9"/>
  <c r="AC306" i="9"/>
  <c r="BU305" i="9"/>
  <c r="O306" i="8"/>
  <c r="T306" i="8"/>
  <c r="L307" i="8" s="1"/>
  <c r="R306" i="8"/>
  <c r="CD308" i="7" l="1"/>
  <c r="CA308" i="7"/>
  <c r="CF308" i="7"/>
  <c r="Q308" i="7"/>
  <c r="N308" i="7"/>
  <c r="S308" i="7"/>
  <c r="BD308" i="7"/>
  <c r="BA308" i="7"/>
  <c r="BF308" i="7"/>
  <c r="AQ308" i="7"/>
  <c r="AN308" i="7"/>
  <c r="AS308" i="7"/>
  <c r="BQ306" i="9"/>
  <c r="BN306" i="9"/>
  <c r="BS306" i="9"/>
  <c r="BQ308" i="7"/>
  <c r="BN308" i="7"/>
  <c r="BS308" i="7"/>
  <c r="BD306" i="9"/>
  <c r="BA306" i="9"/>
  <c r="BF306" i="9"/>
  <c r="BO306" i="8"/>
  <c r="BR306" i="8"/>
  <c r="BT306" i="8"/>
  <c r="BL307" i="8" s="1"/>
  <c r="AD306" i="9"/>
  <c r="AA306" i="9"/>
  <c r="AF306" i="9"/>
  <c r="BB306" i="8"/>
  <c r="BE306" i="8"/>
  <c r="BG306" i="8"/>
  <c r="AY307" i="8" s="1"/>
  <c r="AH306" i="8"/>
  <c r="CB306" i="8"/>
  <c r="CE306" i="8"/>
  <c r="CG306" i="8"/>
  <c r="BY307" i="8" s="1"/>
  <c r="AC309" i="7"/>
  <c r="P307" i="8"/>
  <c r="AQ306" i="8"/>
  <c r="AN306" i="8"/>
  <c r="AS306" i="8"/>
  <c r="CD306" i="9"/>
  <c r="CA306" i="9"/>
  <c r="CF306" i="9"/>
  <c r="AH308" i="7"/>
  <c r="U306" i="8"/>
  <c r="AC307" i="8"/>
  <c r="AQ306" i="9"/>
  <c r="AN306" i="9"/>
  <c r="AS306" i="9"/>
  <c r="Q307" i="9"/>
  <c r="N307" i="9"/>
  <c r="S307" i="9"/>
  <c r="Q307" i="8" l="1"/>
  <c r="N307" i="8"/>
  <c r="S307" i="8"/>
  <c r="BB308" i="7"/>
  <c r="BE308" i="7"/>
  <c r="BG308" i="7"/>
  <c r="AY309" i="7" s="1"/>
  <c r="AD307" i="8"/>
  <c r="AA307" i="8"/>
  <c r="AF307" i="8"/>
  <c r="BU306" i="8"/>
  <c r="BO306" i="9"/>
  <c r="BT306" i="9"/>
  <c r="BL307" i="9" s="1"/>
  <c r="BR306" i="9"/>
  <c r="BP307" i="8"/>
  <c r="AB306" i="9"/>
  <c r="AG306" i="9"/>
  <c r="Y307" i="9" s="1"/>
  <c r="AE306" i="9"/>
  <c r="O308" i="7"/>
  <c r="R308" i="7"/>
  <c r="T308" i="7"/>
  <c r="L309" i="7" s="1"/>
  <c r="AD309" i="7"/>
  <c r="AA309" i="7"/>
  <c r="AF309" i="7"/>
  <c r="CC307" i="8"/>
  <c r="BB306" i="9"/>
  <c r="BE306" i="9"/>
  <c r="BG306" i="9"/>
  <c r="AY307" i="9" s="1"/>
  <c r="AO308" i="7"/>
  <c r="AR308" i="7"/>
  <c r="AT308" i="7"/>
  <c r="AL309" i="7" s="1"/>
  <c r="CH306" i="8"/>
  <c r="CB306" i="9"/>
  <c r="CG306" i="9"/>
  <c r="BY307" i="9" s="1"/>
  <c r="CE306" i="9"/>
  <c r="BC307" i="8"/>
  <c r="CB308" i="7"/>
  <c r="CE308" i="7"/>
  <c r="CG308" i="7"/>
  <c r="BY309" i="7" s="1"/>
  <c r="O307" i="9"/>
  <c r="T307" i="9"/>
  <c r="L308" i="9" s="1"/>
  <c r="R307" i="9"/>
  <c r="AO306" i="9"/>
  <c r="AT306" i="9"/>
  <c r="AL307" i="9" s="1"/>
  <c r="AR306" i="9"/>
  <c r="AO306" i="8"/>
  <c r="AT306" i="8"/>
  <c r="AL307" i="8" s="1"/>
  <c r="AR306" i="8"/>
  <c r="BH306" i="8"/>
  <c r="BO308" i="7"/>
  <c r="BT308" i="7"/>
  <c r="BL309" i="7" s="1"/>
  <c r="BR308" i="7"/>
  <c r="CH308" i="7" l="1"/>
  <c r="AU306" i="8"/>
  <c r="AH306" i="9"/>
  <c r="AB307" i="8"/>
  <c r="AG307" i="8"/>
  <c r="Y308" i="8" s="1"/>
  <c r="AE307" i="8"/>
  <c r="AC307" i="9"/>
  <c r="AP307" i="8"/>
  <c r="AB309" i="7"/>
  <c r="AE309" i="7"/>
  <c r="AG309" i="7"/>
  <c r="Y310" i="7" s="1"/>
  <c r="BD307" i="8"/>
  <c r="BA307" i="8"/>
  <c r="BF307" i="8"/>
  <c r="AP309" i="7"/>
  <c r="BC309" i="7"/>
  <c r="BH308" i="7"/>
  <c r="CC307" i="9"/>
  <c r="CD307" i="8"/>
  <c r="CA307" i="8"/>
  <c r="CF307" i="8"/>
  <c r="AU306" i="9"/>
  <c r="AU308" i="7"/>
  <c r="AP307" i="9"/>
  <c r="CH306" i="9"/>
  <c r="BQ307" i="8"/>
  <c r="BN307" i="8"/>
  <c r="BS307" i="8"/>
  <c r="BC307" i="9"/>
  <c r="BU306" i="9"/>
  <c r="BH306" i="9"/>
  <c r="BP307" i="9"/>
  <c r="CC309" i="7"/>
  <c r="U308" i="7"/>
  <c r="BU308" i="7"/>
  <c r="U307" i="9"/>
  <c r="BP309" i="7"/>
  <c r="P308" i="9"/>
  <c r="O307" i="8"/>
  <c r="T307" i="8"/>
  <c r="L308" i="8" s="1"/>
  <c r="R307" i="8"/>
  <c r="P309" i="7"/>
  <c r="BD309" i="7" l="1"/>
  <c r="BA309" i="7"/>
  <c r="BF309" i="7"/>
  <c r="CD309" i="7"/>
  <c r="CA309" i="7"/>
  <c r="CF309" i="7"/>
  <c r="BD307" i="9"/>
  <c r="BA307" i="9"/>
  <c r="BF307" i="9"/>
  <c r="AH307" i="8"/>
  <c r="AQ309" i="7"/>
  <c r="AN309" i="7"/>
  <c r="AS309" i="7"/>
  <c r="AC308" i="8"/>
  <c r="Q308" i="9"/>
  <c r="N308" i="9"/>
  <c r="S308" i="9"/>
  <c r="BQ307" i="9"/>
  <c r="BN307" i="9"/>
  <c r="BS307" i="9"/>
  <c r="BB307" i="8"/>
  <c r="BG307" i="8"/>
  <c r="AY308" i="8" s="1"/>
  <c r="BE307" i="8"/>
  <c r="BQ309" i="7"/>
  <c r="BN309" i="7"/>
  <c r="BS309" i="7"/>
  <c r="CB307" i="8"/>
  <c r="CG307" i="8"/>
  <c r="BY308" i="8" s="1"/>
  <c r="CE307" i="8"/>
  <c r="BO307" i="8"/>
  <c r="BR307" i="8"/>
  <c r="BT307" i="8"/>
  <c r="BL308" i="8" s="1"/>
  <c r="AC310" i="7"/>
  <c r="AH309" i="7"/>
  <c r="CD307" i="9"/>
  <c r="CA307" i="9"/>
  <c r="CF307" i="9"/>
  <c r="Q309" i="7"/>
  <c r="N309" i="7"/>
  <c r="S309" i="7"/>
  <c r="U307" i="8"/>
  <c r="AQ307" i="8"/>
  <c r="AN307" i="8"/>
  <c r="AS307" i="8"/>
  <c r="P308" i="8"/>
  <c r="AQ307" i="9"/>
  <c r="AN307" i="9"/>
  <c r="AS307" i="9"/>
  <c r="AD307" i="9"/>
  <c r="AA307" i="9"/>
  <c r="AF307" i="9"/>
  <c r="BB307" i="9" l="1"/>
  <c r="BG307" i="9"/>
  <c r="AY308" i="9" s="1"/>
  <c r="BE307" i="9"/>
  <c r="AD310" i="7"/>
  <c r="AA310" i="7"/>
  <c r="AF310" i="7"/>
  <c r="BC308" i="8"/>
  <c r="BO309" i="7"/>
  <c r="BR309" i="7"/>
  <c r="BT309" i="7"/>
  <c r="BL310" i="7" s="1"/>
  <c r="AO307" i="8"/>
  <c r="AT307" i="8"/>
  <c r="AL308" i="8" s="1"/>
  <c r="AR307" i="8"/>
  <c r="BH307" i="8"/>
  <c r="BP308" i="8"/>
  <c r="CB309" i="7"/>
  <c r="CE309" i="7"/>
  <c r="CG309" i="7"/>
  <c r="BY310" i="7" s="1"/>
  <c r="Q308" i="8"/>
  <c r="N308" i="8"/>
  <c r="S308" i="8"/>
  <c r="AB307" i="9"/>
  <c r="AE307" i="9"/>
  <c r="AG307" i="9"/>
  <c r="Y308" i="9" s="1"/>
  <c r="AD308" i="8"/>
  <c r="AA308" i="8"/>
  <c r="AF308" i="8"/>
  <c r="BB309" i="7"/>
  <c r="BG309" i="7"/>
  <c r="AY310" i="7" s="1"/>
  <c r="BE309" i="7"/>
  <c r="BU307" i="8"/>
  <c r="O309" i="7"/>
  <c r="R309" i="7"/>
  <c r="T309" i="7"/>
  <c r="L310" i="7" s="1"/>
  <c r="BO307" i="9"/>
  <c r="BR307" i="9"/>
  <c r="BT307" i="9"/>
  <c r="BL308" i="9" s="1"/>
  <c r="AO309" i="7"/>
  <c r="AT309" i="7"/>
  <c r="AL310" i="7" s="1"/>
  <c r="AR309" i="7"/>
  <c r="CH307" i="8"/>
  <c r="CC308" i="8"/>
  <c r="AO307" i="9"/>
  <c r="AT307" i="9"/>
  <c r="AL308" i="9" s="1"/>
  <c r="AR307" i="9"/>
  <c r="CB307" i="9"/>
  <c r="CG307" i="9"/>
  <c r="BY308" i="9" s="1"/>
  <c r="CE307" i="9"/>
  <c r="O308" i="9"/>
  <c r="T308" i="9"/>
  <c r="L309" i="9" s="1"/>
  <c r="R308" i="9"/>
  <c r="BD308" i="8" l="1"/>
  <c r="BA308" i="8"/>
  <c r="BF308" i="8"/>
  <c r="AB310" i="7"/>
  <c r="AG310" i="7"/>
  <c r="Y311" i="7" s="1"/>
  <c r="AE310" i="7"/>
  <c r="AH307" i="9"/>
  <c r="BH309" i="7"/>
  <c r="AP308" i="8"/>
  <c r="AP308" i="9"/>
  <c r="BC310" i="7"/>
  <c r="AU307" i="9"/>
  <c r="AU309" i="7"/>
  <c r="CD308" i="8"/>
  <c r="CA308" i="8"/>
  <c r="CF308" i="8"/>
  <c r="O308" i="8"/>
  <c r="T308" i="8"/>
  <c r="L309" i="8" s="1"/>
  <c r="R308" i="8"/>
  <c r="BP308" i="9"/>
  <c r="CC308" i="9"/>
  <c r="AC308" i="9"/>
  <c r="CC310" i="7"/>
  <c r="BP310" i="7"/>
  <c r="CH309" i="7"/>
  <c r="BU309" i="7"/>
  <c r="BH307" i="9"/>
  <c r="AP310" i="7"/>
  <c r="U308" i="9"/>
  <c r="P309" i="9"/>
  <c r="BU307" i="9"/>
  <c r="P310" i="7"/>
  <c r="BC308" i="9"/>
  <c r="AU307" i="8"/>
  <c r="CH307" i="9"/>
  <c r="U309" i="7"/>
  <c r="AB308" i="8"/>
  <c r="AE308" i="8"/>
  <c r="AG308" i="8"/>
  <c r="Y309" i="8" s="1"/>
  <c r="BQ308" i="8"/>
  <c r="BN308" i="8"/>
  <c r="BS308" i="8"/>
  <c r="BQ308" i="9" l="1"/>
  <c r="BN308" i="9"/>
  <c r="BS308" i="9"/>
  <c r="U308" i="8"/>
  <c r="P309" i="8"/>
  <c r="BD310" i="7"/>
  <c r="BA310" i="7"/>
  <c r="BF310" i="7"/>
  <c r="AH310" i="7"/>
  <c r="Q310" i="7"/>
  <c r="N310" i="7"/>
  <c r="S310" i="7"/>
  <c r="Q309" i="9"/>
  <c r="N309" i="9"/>
  <c r="S309" i="9"/>
  <c r="AC311" i="7"/>
  <c r="AQ308" i="8"/>
  <c r="AN308" i="8"/>
  <c r="AS308" i="8"/>
  <c r="AQ308" i="9"/>
  <c r="AN308" i="9"/>
  <c r="AS308" i="9"/>
  <c r="AH308" i="8"/>
  <c r="BQ310" i="7"/>
  <c r="BN310" i="7"/>
  <c r="BS310" i="7"/>
  <c r="CB308" i="8"/>
  <c r="CG308" i="8"/>
  <c r="BY309" i="8" s="1"/>
  <c r="CE308" i="8"/>
  <c r="BO308" i="8"/>
  <c r="BR308" i="8"/>
  <c r="BT308" i="8"/>
  <c r="BL309" i="8" s="1"/>
  <c r="AQ310" i="7"/>
  <c r="AN310" i="7"/>
  <c r="AS310" i="7"/>
  <c r="BB308" i="8"/>
  <c r="BG308" i="8"/>
  <c r="AY309" i="8" s="1"/>
  <c r="BE308" i="8"/>
  <c r="CD310" i="7"/>
  <c r="CA310" i="7"/>
  <c r="CF310" i="7"/>
  <c r="AD308" i="9"/>
  <c r="AA308" i="9"/>
  <c r="AF308" i="9"/>
  <c r="AC309" i="8"/>
  <c r="BD308" i="9"/>
  <c r="BA308" i="9"/>
  <c r="BF308" i="9"/>
  <c r="CD308" i="9"/>
  <c r="CA308" i="9"/>
  <c r="CF308" i="9"/>
  <c r="AD309" i="8" l="1"/>
  <c r="AA309" i="8"/>
  <c r="AF309" i="8"/>
  <c r="AD311" i="7"/>
  <c r="AA311" i="7"/>
  <c r="AF311" i="7"/>
  <c r="Q309" i="8"/>
  <c r="N309" i="8"/>
  <c r="S309" i="8"/>
  <c r="BO310" i="7"/>
  <c r="BT310" i="7"/>
  <c r="BL311" i="7" s="1"/>
  <c r="BR310" i="7"/>
  <c r="AB308" i="9"/>
  <c r="AG308" i="9"/>
  <c r="Y309" i="9" s="1"/>
  <c r="AE308" i="9"/>
  <c r="CB310" i="7"/>
  <c r="CG310" i="7"/>
  <c r="BY311" i="7" s="1"/>
  <c r="CE310" i="7"/>
  <c r="BU308" i="8"/>
  <c r="AO308" i="9"/>
  <c r="AR308" i="9"/>
  <c r="AT308" i="9"/>
  <c r="AL309" i="9" s="1"/>
  <c r="O310" i="7"/>
  <c r="T310" i="7"/>
  <c r="L311" i="7" s="1"/>
  <c r="R310" i="7"/>
  <c r="O309" i="9"/>
  <c r="T309" i="9"/>
  <c r="L310" i="9" s="1"/>
  <c r="R309" i="9"/>
  <c r="BC309" i="8"/>
  <c r="AO308" i="8"/>
  <c r="AT308" i="8"/>
  <c r="AL309" i="8" s="1"/>
  <c r="AR308" i="8"/>
  <c r="AO310" i="7"/>
  <c r="AR310" i="7"/>
  <c r="AT310" i="7"/>
  <c r="AL311" i="7" s="1"/>
  <c r="BP309" i="8"/>
  <c r="BH308" i="8"/>
  <c r="CH308" i="8"/>
  <c r="BO308" i="9"/>
  <c r="BR308" i="9"/>
  <c r="BT308" i="9"/>
  <c r="BL309" i="9" s="1"/>
  <c r="CB308" i="9"/>
  <c r="CE308" i="9"/>
  <c r="CG308" i="9"/>
  <c r="BY309" i="9" s="1"/>
  <c r="BB308" i="9"/>
  <c r="BG308" i="9"/>
  <c r="AY309" i="9" s="1"/>
  <c r="BE308" i="9"/>
  <c r="CC309" i="8"/>
  <c r="BB310" i="7"/>
  <c r="BG310" i="7"/>
  <c r="AY311" i="7" s="1"/>
  <c r="BE310" i="7"/>
  <c r="CD309" i="8" l="1"/>
  <c r="CA309" i="8"/>
  <c r="CF309" i="8"/>
  <c r="AP309" i="8"/>
  <c r="U310" i="7"/>
  <c r="O309" i="8"/>
  <c r="R309" i="8"/>
  <c r="T309" i="8"/>
  <c r="L310" i="8" s="1"/>
  <c r="P311" i="7"/>
  <c r="AU308" i="8"/>
  <c r="AP309" i="9"/>
  <c r="CC311" i="7"/>
  <c r="AU308" i="9"/>
  <c r="AB311" i="7"/>
  <c r="AG311" i="7"/>
  <c r="Y312" i="7" s="1"/>
  <c r="AE311" i="7"/>
  <c r="BH308" i="9"/>
  <c r="BD309" i="8"/>
  <c r="BA309" i="8"/>
  <c r="BF309" i="8"/>
  <c r="CH308" i="9"/>
  <c r="BQ309" i="8"/>
  <c r="BN309" i="8"/>
  <c r="BS309" i="8"/>
  <c r="AH308" i="9"/>
  <c r="CC309" i="9"/>
  <c r="AC309" i="9"/>
  <c r="CH310" i="7"/>
  <c r="BH310" i="7"/>
  <c r="BC311" i="7"/>
  <c r="AP311" i="7"/>
  <c r="U309" i="9"/>
  <c r="BP309" i="9"/>
  <c r="AU310" i="7"/>
  <c r="BU310" i="7"/>
  <c r="AB309" i="8"/>
  <c r="AG309" i="8"/>
  <c r="Y310" i="8" s="1"/>
  <c r="AE309" i="8"/>
  <c r="BC309" i="9"/>
  <c r="P310" i="9"/>
  <c r="BU308" i="9"/>
  <c r="BP311" i="7"/>
  <c r="CD311" i="7" l="1"/>
  <c r="CA311" i="7"/>
  <c r="CF311" i="7"/>
  <c r="AQ309" i="8"/>
  <c r="AN309" i="8"/>
  <c r="AS309" i="8"/>
  <c r="AQ309" i="9"/>
  <c r="AN309" i="9"/>
  <c r="AS309" i="9"/>
  <c r="CD309" i="9"/>
  <c r="CA309" i="9"/>
  <c r="CF309" i="9"/>
  <c r="CB309" i="8"/>
  <c r="CE309" i="8"/>
  <c r="CG309" i="8"/>
  <c r="BY310" i="8" s="1"/>
  <c r="BQ309" i="9"/>
  <c r="BN309" i="9"/>
  <c r="BS309" i="9"/>
  <c r="BB309" i="8"/>
  <c r="BE309" i="8"/>
  <c r="BG309" i="8"/>
  <c r="AY310" i="8" s="1"/>
  <c r="BD309" i="9"/>
  <c r="BA309" i="9"/>
  <c r="BF309" i="9"/>
  <c r="BQ311" i="7"/>
  <c r="BN311" i="7"/>
  <c r="BS311" i="7"/>
  <c r="AH309" i="8"/>
  <c r="AH311" i="7"/>
  <c r="Q311" i="7"/>
  <c r="N311" i="7"/>
  <c r="S311" i="7"/>
  <c r="AD309" i="9"/>
  <c r="AA309" i="9"/>
  <c r="AF309" i="9"/>
  <c r="AC310" i="8"/>
  <c r="AQ311" i="7"/>
  <c r="AN311" i="7"/>
  <c r="AS311" i="7"/>
  <c r="AC312" i="7"/>
  <c r="Q310" i="9"/>
  <c r="N310" i="9"/>
  <c r="S310" i="9"/>
  <c r="P310" i="8"/>
  <c r="BD311" i="7"/>
  <c r="BA311" i="7"/>
  <c r="BF311" i="7"/>
  <c r="BO309" i="8"/>
  <c r="BT309" i="8"/>
  <c r="BL310" i="8" s="1"/>
  <c r="BR309" i="8"/>
  <c r="U309" i="8"/>
  <c r="AO309" i="8" l="1"/>
  <c r="AR309" i="8"/>
  <c r="AT309" i="8"/>
  <c r="AL310" i="8" s="1"/>
  <c r="CC310" i="8"/>
  <c r="AD312" i="7"/>
  <c r="AA312" i="7"/>
  <c r="AF312" i="7"/>
  <c r="AD310" i="8"/>
  <c r="AA310" i="8"/>
  <c r="AF310" i="8"/>
  <c r="BO311" i="7"/>
  <c r="BR311" i="7"/>
  <c r="BT311" i="7"/>
  <c r="BL312" i="7" s="1"/>
  <c r="CH309" i="8"/>
  <c r="AO311" i="7"/>
  <c r="AT311" i="7"/>
  <c r="AL312" i="7" s="1"/>
  <c r="AR311" i="7"/>
  <c r="BO309" i="9"/>
  <c r="BR309" i="9"/>
  <c r="BT309" i="9"/>
  <c r="BL310" i="9" s="1"/>
  <c r="CB311" i="7"/>
  <c r="CE311" i="7"/>
  <c r="CG311" i="7"/>
  <c r="BY312" i="7" s="1"/>
  <c r="BP310" i="8"/>
  <c r="O310" i="9"/>
  <c r="R310" i="9"/>
  <c r="T310" i="9"/>
  <c r="L311" i="9" s="1"/>
  <c r="BB309" i="9"/>
  <c r="BE309" i="9"/>
  <c r="BG309" i="9"/>
  <c r="AY310" i="9" s="1"/>
  <c r="CB309" i="9"/>
  <c r="CG309" i="9"/>
  <c r="BY310" i="9" s="1"/>
  <c r="CE309" i="9"/>
  <c r="BC310" i="8"/>
  <c r="Q310" i="8"/>
  <c r="N310" i="8"/>
  <c r="S310" i="8"/>
  <c r="BU309" i="8"/>
  <c r="AB309" i="9"/>
  <c r="AE309" i="9"/>
  <c r="AG309" i="9"/>
  <c r="Y310" i="9" s="1"/>
  <c r="O311" i="7"/>
  <c r="T311" i="7"/>
  <c r="L312" i="7" s="1"/>
  <c r="R311" i="7"/>
  <c r="BB311" i="7"/>
  <c r="BG311" i="7"/>
  <c r="AY312" i="7" s="1"/>
  <c r="BE311" i="7"/>
  <c r="BH309" i="8"/>
  <c r="AO309" i="9"/>
  <c r="AT309" i="9"/>
  <c r="AL310" i="9" s="1"/>
  <c r="AR309" i="9"/>
  <c r="CH311" i="7" l="1"/>
  <c r="CC310" i="9"/>
  <c r="BP312" i="7"/>
  <c r="U311" i="7"/>
  <c r="AP310" i="8"/>
  <c r="CC312" i="7"/>
  <c r="BU311" i="7"/>
  <c r="BC310" i="9"/>
  <c r="AU309" i="8"/>
  <c r="BH311" i="7"/>
  <c r="BC312" i="7"/>
  <c r="CH309" i="9"/>
  <c r="BP310" i="9"/>
  <c r="AB310" i="8"/>
  <c r="AE310" i="8"/>
  <c r="AG310" i="8"/>
  <c r="Y311" i="8" s="1"/>
  <c r="O310" i="8"/>
  <c r="R310" i="8"/>
  <c r="T310" i="8"/>
  <c r="L311" i="8" s="1"/>
  <c r="P312" i="7"/>
  <c r="BH309" i="9"/>
  <c r="AC310" i="9"/>
  <c r="BU309" i="9"/>
  <c r="AU311" i="7"/>
  <c r="AB312" i="7"/>
  <c r="AG312" i="7"/>
  <c r="Y313" i="7" s="1"/>
  <c r="AE312" i="7"/>
  <c r="AU309" i="9"/>
  <c r="P311" i="9"/>
  <c r="AP310" i="9"/>
  <c r="AH309" i="9"/>
  <c r="BQ310" i="8"/>
  <c r="BN310" i="8"/>
  <c r="BS310" i="8"/>
  <c r="AP312" i="7"/>
  <c r="BD310" i="8"/>
  <c r="BA310" i="8"/>
  <c r="BF310" i="8"/>
  <c r="U310" i="9"/>
  <c r="CD310" i="8"/>
  <c r="CA310" i="8"/>
  <c r="CF310" i="8"/>
  <c r="BB310" i="8" l="1"/>
  <c r="BE310" i="8"/>
  <c r="BG310" i="8"/>
  <c r="AY311" i="8" s="1"/>
  <c r="CB310" i="8"/>
  <c r="CG310" i="8"/>
  <c r="BY311" i="8" s="1"/>
  <c r="CE310" i="8"/>
  <c r="AQ312" i="7"/>
  <c r="AN312" i="7"/>
  <c r="AS312" i="7"/>
  <c r="AH312" i="7"/>
  <c r="Q312" i="7"/>
  <c r="N312" i="7"/>
  <c r="S312" i="7"/>
  <c r="CD312" i="7"/>
  <c r="CA312" i="7"/>
  <c r="CF312" i="7"/>
  <c r="BD312" i="7"/>
  <c r="BA312" i="7"/>
  <c r="BF312" i="7"/>
  <c r="AC313" i="7"/>
  <c r="BO310" i="8"/>
  <c r="BT310" i="8"/>
  <c r="BL311" i="8" s="1"/>
  <c r="BR310" i="8"/>
  <c r="P311" i="8"/>
  <c r="AQ310" i="8"/>
  <c r="AN310" i="8"/>
  <c r="AS310" i="8"/>
  <c r="AC311" i="8"/>
  <c r="BQ312" i="7"/>
  <c r="BN312" i="7"/>
  <c r="BS312" i="7"/>
  <c r="AQ310" i="9"/>
  <c r="AN310" i="9"/>
  <c r="AS310" i="9"/>
  <c r="Q311" i="9"/>
  <c r="N311" i="9"/>
  <c r="S311" i="9"/>
  <c r="AD310" i="9"/>
  <c r="AA310" i="9"/>
  <c r="AF310" i="9"/>
  <c r="BQ310" i="9"/>
  <c r="BN310" i="9"/>
  <c r="BS310" i="9"/>
  <c r="BD310" i="9"/>
  <c r="BA310" i="9"/>
  <c r="BF310" i="9"/>
  <c r="CD310" i="9"/>
  <c r="CA310" i="9"/>
  <c r="CF310" i="9"/>
  <c r="U310" i="8"/>
  <c r="AH310" i="8"/>
  <c r="AD313" i="7" l="1"/>
  <c r="AA313" i="7"/>
  <c r="AF313" i="7"/>
  <c r="AD311" i="8"/>
  <c r="AA311" i="8"/>
  <c r="AF311" i="8"/>
  <c r="AO312" i="7"/>
  <c r="AT312" i="7"/>
  <c r="AL313" i="7" s="1"/>
  <c r="AR312" i="7"/>
  <c r="BB312" i="7"/>
  <c r="BE312" i="7"/>
  <c r="BG312" i="7"/>
  <c r="AY313" i="7" s="1"/>
  <c r="AO310" i="8"/>
  <c r="AR310" i="8"/>
  <c r="AT310" i="8"/>
  <c r="AL311" i="8" s="1"/>
  <c r="CH310" i="8"/>
  <c r="BO312" i="7"/>
  <c r="BR312" i="7"/>
  <c r="BT312" i="7"/>
  <c r="BL313" i="7" s="1"/>
  <c r="CB310" i="9"/>
  <c r="CE310" i="9"/>
  <c r="CG310" i="9"/>
  <c r="BY311" i="9" s="1"/>
  <c r="CC311" i="8"/>
  <c r="CB312" i="7"/>
  <c r="CE312" i="7"/>
  <c r="CG312" i="7"/>
  <c r="BY313" i="7" s="1"/>
  <c r="BO310" i="9"/>
  <c r="BT310" i="9"/>
  <c r="BL311" i="9" s="1"/>
  <c r="BR310" i="9"/>
  <c r="Q311" i="8"/>
  <c r="N311" i="8"/>
  <c r="S311" i="8"/>
  <c r="BC311" i="8"/>
  <c r="BB310" i="9"/>
  <c r="BE310" i="9"/>
  <c r="BG310" i="9"/>
  <c r="AY311" i="9" s="1"/>
  <c r="AO310" i="9"/>
  <c r="AR310" i="9"/>
  <c r="AT310" i="9"/>
  <c r="AL311" i="9" s="1"/>
  <c r="BU310" i="8"/>
  <c r="BH310" i="8"/>
  <c r="BP311" i="8"/>
  <c r="O312" i="7"/>
  <c r="R312" i="7"/>
  <c r="T312" i="7"/>
  <c r="L313" i="7" s="1"/>
  <c r="AB310" i="9"/>
  <c r="AG310" i="9"/>
  <c r="Y311" i="9" s="1"/>
  <c r="AE310" i="9"/>
  <c r="O311" i="9"/>
  <c r="T311" i="9"/>
  <c r="L312" i="9" s="1"/>
  <c r="R311" i="9"/>
  <c r="U311" i="9" l="1"/>
  <c r="AB311" i="8"/>
  <c r="AE311" i="8"/>
  <c r="AG311" i="8"/>
  <c r="Y312" i="8" s="1"/>
  <c r="P312" i="9"/>
  <c r="CC311" i="9"/>
  <c r="BC313" i="7"/>
  <c r="BH312" i="7"/>
  <c r="AU310" i="8"/>
  <c r="BP313" i="7"/>
  <c r="BU312" i="7"/>
  <c r="P313" i="7"/>
  <c r="BP311" i="9"/>
  <c r="U312" i="7"/>
  <c r="CD311" i="8"/>
  <c r="CA311" i="8"/>
  <c r="CF311" i="8"/>
  <c r="CH310" i="9"/>
  <c r="AC311" i="9"/>
  <c r="AP311" i="9"/>
  <c r="BC311" i="9"/>
  <c r="AB313" i="7"/>
  <c r="AE313" i="7"/>
  <c r="AG313" i="7"/>
  <c r="Y314" i="7" s="1"/>
  <c r="AH310" i="9"/>
  <c r="AU310" i="9"/>
  <c r="BU310" i="9"/>
  <c r="AU312" i="7"/>
  <c r="O311" i="8"/>
  <c r="T311" i="8"/>
  <c r="L312" i="8" s="1"/>
  <c r="R311" i="8"/>
  <c r="BH310" i="9"/>
  <c r="CC313" i="7"/>
  <c r="AP313" i="7"/>
  <c r="BQ311" i="8"/>
  <c r="BN311" i="8"/>
  <c r="BS311" i="8"/>
  <c r="CH312" i="7"/>
  <c r="BD311" i="8"/>
  <c r="BA311" i="8"/>
  <c r="BF311" i="8"/>
  <c r="AP311" i="8"/>
  <c r="P312" i="8" l="1"/>
  <c r="Q312" i="9"/>
  <c r="N312" i="9"/>
  <c r="S312" i="9"/>
  <c r="BD311" i="9"/>
  <c r="BA311" i="9"/>
  <c r="BF311" i="9"/>
  <c r="BQ311" i="9"/>
  <c r="BN311" i="9"/>
  <c r="BS311" i="9"/>
  <c r="AQ311" i="9"/>
  <c r="AN311" i="9"/>
  <c r="AS311" i="9"/>
  <c r="AD311" i="9"/>
  <c r="AA311" i="9"/>
  <c r="AF311" i="9"/>
  <c r="Q313" i="7"/>
  <c r="N313" i="7"/>
  <c r="S313" i="7"/>
  <c r="AC312" i="8"/>
  <c r="AH311" i="8"/>
  <c r="BD313" i="7"/>
  <c r="BA313" i="7"/>
  <c r="BF313" i="7"/>
  <c r="U311" i="8"/>
  <c r="BO311" i="8"/>
  <c r="BT311" i="8"/>
  <c r="BL312" i="8" s="1"/>
  <c r="BR311" i="8"/>
  <c r="CD313" i="7"/>
  <c r="CA313" i="7"/>
  <c r="CF313" i="7"/>
  <c r="BQ313" i="7"/>
  <c r="BN313" i="7"/>
  <c r="BS313" i="7"/>
  <c r="CD311" i="9"/>
  <c r="CA311" i="9"/>
  <c r="CF311" i="9"/>
  <c r="AH313" i="7"/>
  <c r="AQ313" i="7"/>
  <c r="AN313" i="7"/>
  <c r="AS313" i="7"/>
  <c r="AQ311" i="8"/>
  <c r="AN311" i="8"/>
  <c r="AS311" i="8"/>
  <c r="BB311" i="8"/>
  <c r="BG311" i="8"/>
  <c r="AY312" i="8" s="1"/>
  <c r="BE311" i="8"/>
  <c r="AC314" i="7"/>
  <c r="CB311" i="8"/>
  <c r="CE311" i="8"/>
  <c r="CG311" i="8"/>
  <c r="BY312" i="8" s="1"/>
  <c r="AB311" i="9" l="1"/>
  <c r="AE311" i="9"/>
  <c r="AG311" i="9"/>
  <c r="Y312" i="9" s="1"/>
  <c r="BB313" i="7"/>
  <c r="BG313" i="7"/>
  <c r="AY314" i="7" s="1"/>
  <c r="BE313" i="7"/>
  <c r="AO311" i="9"/>
  <c r="AR311" i="9"/>
  <c r="AT311" i="9"/>
  <c r="AL312" i="9" s="1"/>
  <c r="BO313" i="7"/>
  <c r="BT313" i="7"/>
  <c r="BL314" i="7" s="1"/>
  <c r="BR313" i="7"/>
  <c r="AO313" i="7"/>
  <c r="AT313" i="7"/>
  <c r="AL314" i="7" s="1"/>
  <c r="AR313" i="7"/>
  <c r="BB311" i="9"/>
  <c r="BE311" i="9"/>
  <c r="BG311" i="9"/>
  <c r="AY312" i="9" s="1"/>
  <c r="CC312" i="8"/>
  <c r="CB313" i="7"/>
  <c r="CG313" i="7"/>
  <c r="BY314" i="7" s="1"/>
  <c r="CE313" i="7"/>
  <c r="BO311" i="9"/>
  <c r="BR311" i="9"/>
  <c r="BT311" i="9"/>
  <c r="BL312" i="9" s="1"/>
  <c r="AD312" i="8"/>
  <c r="AA312" i="8"/>
  <c r="AF312" i="8"/>
  <c r="O312" i="9"/>
  <c r="R312" i="9"/>
  <c r="T312" i="9"/>
  <c r="L313" i="9" s="1"/>
  <c r="AO311" i="8"/>
  <c r="AT311" i="8"/>
  <c r="AL312" i="8" s="1"/>
  <c r="AR311" i="8"/>
  <c r="CH311" i="8"/>
  <c r="AD314" i="7"/>
  <c r="AA314" i="7"/>
  <c r="AF314" i="7"/>
  <c r="BU311" i="8"/>
  <c r="BH311" i="8"/>
  <c r="BP312" i="8"/>
  <c r="O313" i="7"/>
  <c r="T313" i="7"/>
  <c r="L314" i="7" s="1"/>
  <c r="R313" i="7"/>
  <c r="BC312" i="8"/>
  <c r="CB311" i="9"/>
  <c r="CG311" i="9"/>
  <c r="BY312" i="9" s="1"/>
  <c r="CE311" i="9"/>
  <c r="Q312" i="8"/>
  <c r="N312" i="8"/>
  <c r="S312" i="8"/>
  <c r="BP312" i="9" l="1"/>
  <c r="BH311" i="9"/>
  <c r="AU311" i="9"/>
  <c r="AU311" i="8"/>
  <c r="BU311" i="9"/>
  <c r="AU313" i="7"/>
  <c r="CH313" i="7"/>
  <c r="AP314" i="7"/>
  <c r="BH313" i="7"/>
  <c r="BC314" i="7"/>
  <c r="CC314" i="7"/>
  <c r="AB314" i="7"/>
  <c r="AE314" i="7"/>
  <c r="AG314" i="7"/>
  <c r="Y315" i="7" s="1"/>
  <c r="P313" i="9"/>
  <c r="BU313" i="7"/>
  <c r="BD312" i="8"/>
  <c r="BA312" i="8"/>
  <c r="BF312" i="8"/>
  <c r="AP312" i="8"/>
  <c r="U312" i="9"/>
  <c r="CD312" i="8"/>
  <c r="CA312" i="8"/>
  <c r="CF312" i="8"/>
  <c r="BP314" i="7"/>
  <c r="U313" i="7"/>
  <c r="AC312" i="9"/>
  <c r="AB312" i="8"/>
  <c r="AG312" i="8"/>
  <c r="Y313" i="8" s="1"/>
  <c r="AE312" i="8"/>
  <c r="AH311" i="9"/>
  <c r="CH311" i="9"/>
  <c r="BQ312" i="8"/>
  <c r="BN312" i="8"/>
  <c r="BS312" i="8"/>
  <c r="O312" i="8"/>
  <c r="T312" i="8"/>
  <c r="L313" i="8" s="1"/>
  <c r="R312" i="8"/>
  <c r="P314" i="7"/>
  <c r="CC312" i="9"/>
  <c r="BC312" i="9"/>
  <c r="AP312" i="9"/>
  <c r="BB312" i="8" l="1"/>
  <c r="BG312" i="8"/>
  <c r="AY313" i="8" s="1"/>
  <c r="BE312" i="8"/>
  <c r="CD312" i="9"/>
  <c r="CA312" i="9"/>
  <c r="CF312" i="9"/>
  <c r="BD314" i="7"/>
  <c r="BA314" i="7"/>
  <c r="BF314" i="7"/>
  <c r="Q314" i="7"/>
  <c r="N314" i="7"/>
  <c r="S314" i="7"/>
  <c r="BQ314" i="7"/>
  <c r="BN314" i="7"/>
  <c r="BS314" i="7"/>
  <c r="AH312" i="8"/>
  <c r="Q313" i="9"/>
  <c r="N313" i="9"/>
  <c r="S313" i="9"/>
  <c r="CB312" i="8"/>
  <c r="CE312" i="8"/>
  <c r="CG312" i="8"/>
  <c r="BY313" i="8" s="1"/>
  <c r="U312" i="8"/>
  <c r="AC313" i="8"/>
  <c r="P313" i="8"/>
  <c r="AD312" i="9"/>
  <c r="AA312" i="9"/>
  <c r="AF312" i="9"/>
  <c r="AC315" i="7"/>
  <c r="AH314" i="7"/>
  <c r="BO312" i="8"/>
  <c r="BT312" i="8"/>
  <c r="BL313" i="8" s="1"/>
  <c r="BR312" i="8"/>
  <c r="AQ314" i="7"/>
  <c r="AN314" i="7"/>
  <c r="AS314" i="7"/>
  <c r="AQ312" i="9"/>
  <c r="AN312" i="9"/>
  <c r="AS312" i="9"/>
  <c r="AQ312" i="8"/>
  <c r="AN312" i="8"/>
  <c r="AS312" i="8"/>
  <c r="BQ312" i="9"/>
  <c r="BN312" i="9"/>
  <c r="BS312" i="9"/>
  <c r="BD312" i="9"/>
  <c r="BA312" i="9"/>
  <c r="BF312" i="9"/>
  <c r="CD314" i="7"/>
  <c r="CA314" i="7"/>
  <c r="CF314" i="7"/>
  <c r="O314" i="7" l="1"/>
  <c r="T314" i="7"/>
  <c r="L315" i="7" s="1"/>
  <c r="R314" i="7"/>
  <c r="BB314" i="7"/>
  <c r="BE314" i="7"/>
  <c r="BG314" i="7"/>
  <c r="AY315" i="7" s="1"/>
  <c r="AB312" i="9"/>
  <c r="AG312" i="9"/>
  <c r="Y313" i="9" s="1"/>
  <c r="AE312" i="9"/>
  <c r="AO312" i="8"/>
  <c r="AT312" i="8"/>
  <c r="AL313" i="8" s="1"/>
  <c r="AR312" i="8"/>
  <c r="BU312" i="8"/>
  <c r="O313" i="9"/>
  <c r="R313" i="9"/>
  <c r="T313" i="9"/>
  <c r="L314" i="9" s="1"/>
  <c r="Q313" i="8"/>
  <c r="N313" i="8"/>
  <c r="S313" i="8"/>
  <c r="CB314" i="7"/>
  <c r="CE314" i="7"/>
  <c r="CG314" i="7"/>
  <c r="BY315" i="7" s="1"/>
  <c r="BP313" i="8"/>
  <c r="AD313" i="8"/>
  <c r="AA313" i="8"/>
  <c r="AF313" i="8"/>
  <c r="CB312" i="9"/>
  <c r="CE312" i="9"/>
  <c r="CG312" i="9"/>
  <c r="BY313" i="9" s="1"/>
  <c r="BO312" i="9"/>
  <c r="BT312" i="9"/>
  <c r="BL313" i="9" s="1"/>
  <c r="BR312" i="9"/>
  <c r="AO314" i="7"/>
  <c r="AT314" i="7"/>
  <c r="AL315" i="7" s="1"/>
  <c r="AR314" i="7"/>
  <c r="BH312" i="8"/>
  <c r="CC313" i="8"/>
  <c r="BO314" i="7"/>
  <c r="BT314" i="7"/>
  <c r="BL315" i="7" s="1"/>
  <c r="BR314" i="7"/>
  <c r="BC313" i="8"/>
  <c r="BB312" i="9"/>
  <c r="BG312" i="9"/>
  <c r="AY313" i="9" s="1"/>
  <c r="BE312" i="9"/>
  <c r="AO312" i="9"/>
  <c r="AR312" i="9"/>
  <c r="AT312" i="9"/>
  <c r="AL313" i="9" s="1"/>
  <c r="AD315" i="7"/>
  <c r="AA315" i="7"/>
  <c r="AF315" i="7"/>
  <c r="CH312" i="8"/>
  <c r="BC313" i="9" l="1"/>
  <c r="AP313" i="9"/>
  <c r="BH314" i="7"/>
  <c r="AU312" i="9"/>
  <c r="CC315" i="7"/>
  <c r="BQ313" i="8"/>
  <c r="BN313" i="8"/>
  <c r="BS313" i="8"/>
  <c r="BH312" i="9"/>
  <c r="CC313" i="9"/>
  <c r="CH314" i="7"/>
  <c r="AU312" i="8"/>
  <c r="AU314" i="7"/>
  <c r="AP313" i="8"/>
  <c r="U314" i="7"/>
  <c r="CH312" i="9"/>
  <c r="BD313" i="8"/>
  <c r="BA313" i="8"/>
  <c r="BF313" i="8"/>
  <c r="P315" i="7"/>
  <c r="AH312" i="9"/>
  <c r="AC313" i="9"/>
  <c r="BU314" i="7"/>
  <c r="BP315" i="7"/>
  <c r="AB315" i="7"/>
  <c r="AG315" i="7"/>
  <c r="Y316" i="7" s="1"/>
  <c r="AE315" i="7"/>
  <c r="BP313" i="9"/>
  <c r="P314" i="9"/>
  <c r="AP315" i="7"/>
  <c r="AB313" i="8"/>
  <c r="AE313" i="8"/>
  <c r="AG313" i="8"/>
  <c r="Y314" i="8" s="1"/>
  <c r="O313" i="8"/>
  <c r="T313" i="8"/>
  <c r="L314" i="8" s="1"/>
  <c r="R313" i="8"/>
  <c r="BU312" i="9"/>
  <c r="CD313" i="8"/>
  <c r="CA313" i="8"/>
  <c r="CF313" i="8"/>
  <c r="U313" i="9"/>
  <c r="BC315" i="7"/>
  <c r="BO313" i="8" l="1"/>
  <c r="BR313" i="8"/>
  <c r="BT313" i="8"/>
  <c r="BL314" i="8" s="1"/>
  <c r="BB313" i="8"/>
  <c r="BG313" i="8"/>
  <c r="AY314" i="8" s="1"/>
  <c r="BE313" i="8"/>
  <c r="BQ315" i="7"/>
  <c r="BN315" i="7"/>
  <c r="BS315" i="7"/>
  <c r="CB313" i="8"/>
  <c r="CE313" i="8"/>
  <c r="CG313" i="8"/>
  <c r="BY314" i="8" s="1"/>
  <c r="CD315" i="7"/>
  <c r="CA315" i="7"/>
  <c r="CF315" i="7"/>
  <c r="AD313" i="9"/>
  <c r="AA313" i="9"/>
  <c r="AF313" i="9"/>
  <c r="AQ315" i="7"/>
  <c r="AN315" i="7"/>
  <c r="AS315" i="7"/>
  <c r="U313" i="8"/>
  <c r="AH315" i="7"/>
  <c r="Q314" i="9"/>
  <c r="N314" i="9"/>
  <c r="S314" i="9"/>
  <c r="AC316" i="7"/>
  <c r="CD313" i="9"/>
  <c r="CA313" i="9"/>
  <c r="CF313" i="9"/>
  <c r="AQ313" i="8"/>
  <c r="AN313" i="8"/>
  <c r="AS313" i="8"/>
  <c r="P314" i="8"/>
  <c r="AC314" i="8"/>
  <c r="Q315" i="7"/>
  <c r="N315" i="7"/>
  <c r="S315" i="7"/>
  <c r="AQ313" i="9"/>
  <c r="AN313" i="9"/>
  <c r="AS313" i="9"/>
  <c r="BD315" i="7"/>
  <c r="BA315" i="7"/>
  <c r="BF315" i="7"/>
  <c r="AH313" i="8"/>
  <c r="BQ313" i="9"/>
  <c r="BN313" i="9"/>
  <c r="BS313" i="9"/>
  <c r="BD313" i="9"/>
  <c r="BA313" i="9"/>
  <c r="BF313" i="9"/>
  <c r="BO315" i="7" l="1"/>
  <c r="BR315" i="7"/>
  <c r="BT315" i="7"/>
  <c r="BL316" i="7" s="1"/>
  <c r="AB313" i="9"/>
  <c r="AE313" i="9"/>
  <c r="AG313" i="9"/>
  <c r="Y314" i="9" s="1"/>
  <c r="O315" i="7"/>
  <c r="T315" i="7"/>
  <c r="L316" i="7" s="1"/>
  <c r="R315" i="7"/>
  <c r="CB315" i="7"/>
  <c r="CE315" i="7"/>
  <c r="CG315" i="7"/>
  <c r="BY316" i="7" s="1"/>
  <c r="BH313" i="8"/>
  <c r="BC314" i="8"/>
  <c r="Q314" i="8"/>
  <c r="N314" i="8"/>
  <c r="S314" i="8"/>
  <c r="AO313" i="8"/>
  <c r="AT313" i="8"/>
  <c r="AL314" i="8" s="1"/>
  <c r="AR313" i="8"/>
  <c r="CC314" i="8"/>
  <c r="AD314" i="8"/>
  <c r="AA314" i="8"/>
  <c r="AF314" i="8"/>
  <c r="O314" i="9"/>
  <c r="R314" i="9"/>
  <c r="T314" i="9"/>
  <c r="L315" i="9" s="1"/>
  <c r="AO313" i="9"/>
  <c r="AT313" i="9"/>
  <c r="AL314" i="9" s="1"/>
  <c r="AR313" i="9"/>
  <c r="CH313" i="8"/>
  <c r="BP314" i="8"/>
  <c r="BB313" i="9"/>
  <c r="BG313" i="9"/>
  <c r="AY314" i="9" s="1"/>
  <c r="BE313" i="9"/>
  <c r="BB315" i="7"/>
  <c r="BG315" i="7"/>
  <c r="AY316" i="7" s="1"/>
  <c r="BE315" i="7"/>
  <c r="BO313" i="9"/>
  <c r="BR313" i="9"/>
  <c r="BT313" i="9"/>
  <c r="BL314" i="9" s="1"/>
  <c r="BU313" i="8"/>
  <c r="AD316" i="7"/>
  <c r="AA316" i="7"/>
  <c r="AF316" i="7"/>
  <c r="CB313" i="9"/>
  <c r="CE313" i="9"/>
  <c r="CG313" i="9"/>
  <c r="BY314" i="9" s="1"/>
  <c r="AO315" i="7"/>
  <c r="AR315" i="7"/>
  <c r="AT315" i="7"/>
  <c r="AL316" i="7" s="1"/>
  <c r="BU313" i="9" l="1"/>
  <c r="BD314" i="8"/>
  <c r="BA314" i="8"/>
  <c r="BF314" i="8"/>
  <c r="U315" i="7"/>
  <c r="AU313" i="9"/>
  <c r="CD314" i="8"/>
  <c r="CA314" i="8"/>
  <c r="CF314" i="8"/>
  <c r="AP314" i="9"/>
  <c r="P316" i="7"/>
  <c r="AU313" i="8"/>
  <c r="BC316" i="7"/>
  <c r="AP314" i="8"/>
  <c r="AC314" i="9"/>
  <c r="BP314" i="9"/>
  <c r="AB316" i="7"/>
  <c r="AE316" i="7"/>
  <c r="AG316" i="7"/>
  <c r="Y317" i="7" s="1"/>
  <c r="BH315" i="7"/>
  <c r="P315" i="9"/>
  <c r="CC316" i="7"/>
  <c r="AH313" i="9"/>
  <c r="CH315" i="7"/>
  <c r="BP316" i="7"/>
  <c r="AP316" i="7"/>
  <c r="BH313" i="9"/>
  <c r="BC314" i="9"/>
  <c r="BU315" i="7"/>
  <c r="U314" i="9"/>
  <c r="AU315" i="7"/>
  <c r="BQ314" i="8"/>
  <c r="BN314" i="8"/>
  <c r="BS314" i="8"/>
  <c r="AB314" i="8"/>
  <c r="AE314" i="8"/>
  <c r="AG314" i="8"/>
  <c r="Y315" i="8" s="1"/>
  <c r="O314" i="8"/>
  <c r="R314" i="8"/>
  <c r="T314" i="8"/>
  <c r="L315" i="8" s="1"/>
  <c r="CC314" i="9"/>
  <c r="CH313" i="9"/>
  <c r="AC315" i="8" l="1"/>
  <c r="P315" i="8"/>
  <c r="AQ316" i="7"/>
  <c r="AN316" i="7"/>
  <c r="AS316" i="7"/>
  <c r="CB314" i="8"/>
  <c r="CE314" i="8"/>
  <c r="CG314" i="8"/>
  <c r="BY315" i="8" s="1"/>
  <c r="U314" i="8"/>
  <c r="BQ316" i="7"/>
  <c r="BN316" i="7"/>
  <c r="BS316" i="7"/>
  <c r="AQ314" i="8"/>
  <c r="AN314" i="8"/>
  <c r="AS314" i="8"/>
  <c r="BD316" i="7"/>
  <c r="BA316" i="7"/>
  <c r="BF316" i="7"/>
  <c r="AH314" i="8"/>
  <c r="AC317" i="7"/>
  <c r="AH316" i="7"/>
  <c r="Q316" i="7"/>
  <c r="N316" i="7"/>
  <c r="S316" i="7"/>
  <c r="BB314" i="8"/>
  <c r="BE314" i="8"/>
  <c r="BG314" i="8"/>
  <c r="AY315" i="8" s="1"/>
  <c r="BO314" i="8"/>
  <c r="BT314" i="8"/>
  <c r="BL315" i="8" s="1"/>
  <c r="BR314" i="8"/>
  <c r="BD314" i="9"/>
  <c r="BA314" i="9"/>
  <c r="BF314" i="9"/>
  <c r="CD316" i="7"/>
  <c r="CA316" i="7"/>
  <c r="CF316" i="7"/>
  <c r="BQ314" i="9"/>
  <c r="BN314" i="9"/>
  <c r="BS314" i="9"/>
  <c r="AQ314" i="9"/>
  <c r="AN314" i="9"/>
  <c r="AS314" i="9"/>
  <c r="CD314" i="9"/>
  <c r="CA314" i="9"/>
  <c r="CF314" i="9"/>
  <c r="Q315" i="9"/>
  <c r="N315" i="9"/>
  <c r="S315" i="9"/>
  <c r="AD314" i="9"/>
  <c r="AA314" i="9"/>
  <c r="AF314" i="9"/>
  <c r="BB314" i="9" l="1"/>
  <c r="BE314" i="9"/>
  <c r="BG314" i="9"/>
  <c r="AY315" i="9" s="1"/>
  <c r="CH314" i="8"/>
  <c r="AO314" i="8"/>
  <c r="AR314" i="8"/>
  <c r="AT314" i="8"/>
  <c r="AL315" i="8" s="1"/>
  <c r="BU314" i="8"/>
  <c r="AO314" i="9"/>
  <c r="AT314" i="9"/>
  <c r="AL315" i="9" s="1"/>
  <c r="AR314" i="9"/>
  <c r="BP315" i="8"/>
  <c r="AO316" i="7"/>
  <c r="AT316" i="7"/>
  <c r="AL317" i="7" s="1"/>
  <c r="AR316" i="7"/>
  <c r="CB314" i="9"/>
  <c r="CG314" i="9"/>
  <c r="BY315" i="9" s="1"/>
  <c r="CE314" i="9"/>
  <c r="AD317" i="7"/>
  <c r="AA317" i="7"/>
  <c r="AF317" i="7"/>
  <c r="BC315" i="8"/>
  <c r="BO314" i="9"/>
  <c r="BR314" i="9"/>
  <c r="BT314" i="9"/>
  <c r="BL315" i="9" s="1"/>
  <c r="BO316" i="7"/>
  <c r="BT316" i="7"/>
  <c r="BL317" i="7" s="1"/>
  <c r="BR316" i="7"/>
  <c r="AB314" i="9"/>
  <c r="AG314" i="9"/>
  <c r="Y315" i="9" s="1"/>
  <c r="AE314" i="9"/>
  <c r="Q315" i="8"/>
  <c r="N315" i="8"/>
  <c r="S315" i="8"/>
  <c r="CB316" i="7"/>
  <c r="CG316" i="7"/>
  <c r="BY317" i="7" s="1"/>
  <c r="CE316" i="7"/>
  <c r="BH314" i="8"/>
  <c r="O315" i="9"/>
  <c r="R315" i="9"/>
  <c r="T315" i="9"/>
  <c r="L316" i="9" s="1"/>
  <c r="O316" i="7"/>
  <c r="T316" i="7"/>
  <c r="L317" i="7" s="1"/>
  <c r="R316" i="7"/>
  <c r="BB316" i="7"/>
  <c r="BE316" i="7"/>
  <c r="BG316" i="7"/>
  <c r="AY317" i="7" s="1"/>
  <c r="CC315" i="8"/>
  <c r="AD315" i="8"/>
  <c r="AA315" i="8"/>
  <c r="AF315" i="8"/>
  <c r="BD315" i="8" l="1"/>
  <c r="BA315" i="8"/>
  <c r="BF315" i="8"/>
  <c r="AP317" i="7"/>
  <c r="AC315" i="9"/>
  <c r="BU316" i="7"/>
  <c r="AP315" i="8"/>
  <c r="AU314" i="8"/>
  <c r="BP317" i="7"/>
  <c r="BH316" i="7"/>
  <c r="CH316" i="7"/>
  <c r="AB317" i="7"/>
  <c r="AG317" i="7"/>
  <c r="Y318" i="7" s="1"/>
  <c r="AE317" i="7"/>
  <c r="BQ315" i="8"/>
  <c r="BN315" i="8"/>
  <c r="BS315" i="8"/>
  <c r="U316" i="7"/>
  <c r="BU314" i="9"/>
  <c r="AU314" i="9"/>
  <c r="P317" i="7"/>
  <c r="AB315" i="8"/>
  <c r="AG315" i="8"/>
  <c r="Y316" i="8" s="1"/>
  <c r="AE315" i="8"/>
  <c r="CH314" i="9"/>
  <c r="AP315" i="9"/>
  <c r="P316" i="9"/>
  <c r="O315" i="8"/>
  <c r="R315" i="8"/>
  <c r="T315" i="8"/>
  <c r="L316" i="8" s="1"/>
  <c r="CC315" i="9"/>
  <c r="BC315" i="9"/>
  <c r="CC317" i="7"/>
  <c r="U315" i="9"/>
  <c r="BH314" i="9"/>
  <c r="BC317" i="7"/>
  <c r="BP315" i="9"/>
  <c r="CD315" i="8"/>
  <c r="CA315" i="8"/>
  <c r="CF315" i="8"/>
  <c r="AH314" i="9"/>
  <c r="AU316" i="7"/>
  <c r="Q316" i="9" l="1"/>
  <c r="N316" i="9"/>
  <c r="S316" i="9"/>
  <c r="CB315" i="8"/>
  <c r="CG315" i="8"/>
  <c r="BY316" i="8" s="1"/>
  <c r="CE315" i="8"/>
  <c r="CD317" i="7"/>
  <c r="CA317" i="7"/>
  <c r="CF317" i="7"/>
  <c r="AD315" i="9"/>
  <c r="AA315" i="9"/>
  <c r="AF315" i="9"/>
  <c r="BQ317" i="7"/>
  <c r="BN317" i="7"/>
  <c r="BS317" i="7"/>
  <c r="AH315" i="8"/>
  <c r="BO315" i="8"/>
  <c r="BR315" i="8"/>
  <c r="BT315" i="8"/>
  <c r="BL316" i="8" s="1"/>
  <c r="AQ317" i="7"/>
  <c r="AN317" i="7"/>
  <c r="AS317" i="7"/>
  <c r="BQ315" i="9"/>
  <c r="BN315" i="9"/>
  <c r="BS315" i="9"/>
  <c r="AQ315" i="9"/>
  <c r="AN315" i="9"/>
  <c r="AS315" i="9"/>
  <c r="BD315" i="9"/>
  <c r="BA315" i="9"/>
  <c r="BF315" i="9"/>
  <c r="AC316" i="8"/>
  <c r="BD317" i="7"/>
  <c r="BA317" i="7"/>
  <c r="BF317" i="7"/>
  <c r="CD315" i="9"/>
  <c r="CA315" i="9"/>
  <c r="CF315" i="9"/>
  <c r="P316" i="8"/>
  <c r="AH317" i="7"/>
  <c r="BB315" i="8"/>
  <c r="BG315" i="8"/>
  <c r="AY316" i="8" s="1"/>
  <c r="BE315" i="8"/>
  <c r="U315" i="8"/>
  <c r="Q317" i="7"/>
  <c r="N317" i="7"/>
  <c r="S317" i="7"/>
  <c r="AC318" i="7"/>
  <c r="AQ315" i="8"/>
  <c r="AN315" i="8"/>
  <c r="AS315" i="8"/>
  <c r="CH315" i="8" l="1"/>
  <c r="CB315" i="9"/>
  <c r="CG315" i="9"/>
  <c r="BY316" i="9" s="1"/>
  <c r="CE315" i="9"/>
  <c r="AO315" i="9"/>
  <c r="AT315" i="9"/>
  <c r="AL316" i="9" s="1"/>
  <c r="AR315" i="9"/>
  <c r="CC316" i="8"/>
  <c r="BB317" i="7"/>
  <c r="BG317" i="7"/>
  <c r="AY318" i="7" s="1"/>
  <c r="BE317" i="7"/>
  <c r="BO315" i="9"/>
  <c r="BT315" i="9"/>
  <c r="BL316" i="9" s="1"/>
  <c r="BR315" i="9"/>
  <c r="BO317" i="7"/>
  <c r="BT317" i="7"/>
  <c r="BL318" i="7" s="1"/>
  <c r="BR317" i="7"/>
  <c r="O316" i="9"/>
  <c r="T316" i="9"/>
  <c r="L317" i="9" s="1"/>
  <c r="R316" i="9"/>
  <c r="BH315" i="8"/>
  <c r="Q316" i="8"/>
  <c r="N316" i="8"/>
  <c r="S316" i="8"/>
  <c r="AO317" i="7"/>
  <c r="AR317" i="7"/>
  <c r="AT317" i="7"/>
  <c r="AL318" i="7" s="1"/>
  <c r="AB315" i="9"/>
  <c r="AE315" i="9"/>
  <c r="AG315" i="9"/>
  <c r="Y316" i="9" s="1"/>
  <c r="AO315" i="8"/>
  <c r="AT315" i="8"/>
  <c r="AL316" i="8" s="1"/>
  <c r="AR315" i="8"/>
  <c r="BC316" i="8"/>
  <c r="AD318" i="7"/>
  <c r="AA318" i="7"/>
  <c r="AF318" i="7"/>
  <c r="AD316" i="8"/>
  <c r="AA316" i="8"/>
  <c r="AF316" i="8"/>
  <c r="BP316" i="8"/>
  <c r="O317" i="7"/>
  <c r="R317" i="7"/>
  <c r="T317" i="7"/>
  <c r="L318" i="7" s="1"/>
  <c r="BB315" i="9"/>
  <c r="BE315" i="9"/>
  <c r="BG315" i="9"/>
  <c r="AY316" i="9" s="1"/>
  <c r="BU315" i="8"/>
  <c r="CB317" i="7"/>
  <c r="CG317" i="7"/>
  <c r="BY318" i="7" s="1"/>
  <c r="CE317" i="7"/>
  <c r="BP318" i="7" l="1"/>
  <c r="AU315" i="9"/>
  <c r="AC316" i="9"/>
  <c r="P318" i="7"/>
  <c r="AB318" i="7"/>
  <c r="AE318" i="7"/>
  <c r="AG318" i="7"/>
  <c r="Y319" i="7" s="1"/>
  <c r="AH315" i="9"/>
  <c r="BU315" i="9"/>
  <c r="AP316" i="9"/>
  <c r="BC316" i="9"/>
  <c r="CD316" i="8"/>
  <c r="CA316" i="8"/>
  <c r="CF316" i="8"/>
  <c r="BH315" i="9"/>
  <c r="U317" i="7"/>
  <c r="BP316" i="9"/>
  <c r="O316" i="8"/>
  <c r="T316" i="8"/>
  <c r="L317" i="8" s="1"/>
  <c r="R316" i="8"/>
  <c r="CH315" i="9"/>
  <c r="AU317" i="7"/>
  <c r="BH317" i="7"/>
  <c r="CC316" i="9"/>
  <c r="BC318" i="7"/>
  <c r="AP318" i="7"/>
  <c r="CC318" i="7"/>
  <c r="AP316" i="8"/>
  <c r="U316" i="9"/>
  <c r="AB316" i="8"/>
  <c r="AG316" i="8"/>
  <c r="Y317" i="8" s="1"/>
  <c r="AE316" i="8"/>
  <c r="BD316" i="8"/>
  <c r="BA316" i="8"/>
  <c r="BF316" i="8"/>
  <c r="AU315" i="8"/>
  <c r="P317" i="9"/>
  <c r="BU317" i="7"/>
  <c r="CH317" i="7"/>
  <c r="BQ316" i="8"/>
  <c r="BN316" i="8"/>
  <c r="BS316" i="8"/>
  <c r="AQ318" i="7" l="1"/>
  <c r="AN318" i="7"/>
  <c r="AS318" i="7"/>
  <c r="P317" i="8"/>
  <c r="Q318" i="7"/>
  <c r="N318" i="7"/>
  <c r="S318" i="7"/>
  <c r="U316" i="8"/>
  <c r="AH316" i="8"/>
  <c r="AC317" i="8"/>
  <c r="BQ316" i="9"/>
  <c r="BN316" i="9"/>
  <c r="BS316" i="9"/>
  <c r="AD316" i="9"/>
  <c r="AA316" i="9"/>
  <c r="AF316" i="9"/>
  <c r="BD318" i="7"/>
  <c r="BA318" i="7"/>
  <c r="BF318" i="7"/>
  <c r="BD316" i="9"/>
  <c r="BA316" i="9"/>
  <c r="BF316" i="9"/>
  <c r="CD316" i="9"/>
  <c r="CA316" i="9"/>
  <c r="CF316" i="9"/>
  <c r="BO316" i="8"/>
  <c r="BR316" i="8"/>
  <c r="BT316" i="8"/>
  <c r="BL317" i="8" s="1"/>
  <c r="CB316" i="8"/>
  <c r="CE316" i="8"/>
  <c r="CG316" i="8"/>
  <c r="BY317" i="8" s="1"/>
  <c r="Q317" i="9"/>
  <c r="N317" i="9"/>
  <c r="S317" i="9"/>
  <c r="AQ316" i="9"/>
  <c r="AN316" i="9"/>
  <c r="AS316" i="9"/>
  <c r="AQ316" i="8"/>
  <c r="AN316" i="8"/>
  <c r="AS316" i="8"/>
  <c r="CD318" i="7"/>
  <c r="CA318" i="7"/>
  <c r="CF318" i="7"/>
  <c r="AC319" i="7"/>
  <c r="BQ318" i="7"/>
  <c r="BN318" i="7"/>
  <c r="BS318" i="7"/>
  <c r="BB316" i="8"/>
  <c r="BE316" i="8"/>
  <c r="BG316" i="8"/>
  <c r="AY317" i="8" s="1"/>
  <c r="AH318" i="7"/>
  <c r="BU316" i="8" l="1"/>
  <c r="BH316" i="8"/>
  <c r="CC317" i="8"/>
  <c r="BP317" i="8"/>
  <c r="BB318" i="7"/>
  <c r="BE318" i="7"/>
  <c r="BG318" i="7"/>
  <c r="AY319" i="7" s="1"/>
  <c r="AO316" i="8"/>
  <c r="AR316" i="8"/>
  <c r="AT316" i="8"/>
  <c r="AL317" i="8" s="1"/>
  <c r="AD319" i="7"/>
  <c r="AA319" i="7"/>
  <c r="AF319" i="7"/>
  <c r="AO316" i="9"/>
  <c r="AR316" i="9"/>
  <c r="AT316" i="9"/>
  <c r="AL317" i="9" s="1"/>
  <c r="AB316" i="9"/>
  <c r="AE316" i="9"/>
  <c r="AG316" i="9"/>
  <c r="Y317" i="9" s="1"/>
  <c r="O318" i="7"/>
  <c r="R318" i="7"/>
  <c r="T318" i="7"/>
  <c r="L319" i="7" s="1"/>
  <c r="CB318" i="7"/>
  <c r="CG318" i="7"/>
  <c r="BY319" i="7" s="1"/>
  <c r="CE318" i="7"/>
  <c r="B34" i="9"/>
  <c r="O317" i="9"/>
  <c r="T317" i="9"/>
  <c r="L318" i="9" s="1"/>
  <c r="R317" i="9"/>
  <c r="BC317" i="8"/>
  <c r="CB316" i="9"/>
  <c r="CE316" i="9"/>
  <c r="CG316" i="9"/>
  <c r="BY317" i="9" s="1"/>
  <c r="BO316" i="9"/>
  <c r="BR316" i="9"/>
  <c r="BT316" i="9"/>
  <c r="BL317" i="9" s="1"/>
  <c r="Q317" i="8"/>
  <c r="N317" i="8"/>
  <c r="S317" i="8"/>
  <c r="BO318" i="7"/>
  <c r="BT318" i="7"/>
  <c r="BL319" i="7" s="1"/>
  <c r="BR318" i="7"/>
  <c r="CH316" i="8"/>
  <c r="AO318" i="7"/>
  <c r="AR318" i="7"/>
  <c r="AT318" i="7"/>
  <c r="AL319" i="7" s="1"/>
  <c r="BB316" i="9"/>
  <c r="BE316" i="9"/>
  <c r="BG316" i="9"/>
  <c r="AY317" i="9" s="1"/>
  <c r="AD317" i="8"/>
  <c r="AA317" i="8"/>
  <c r="AF317" i="8"/>
  <c r="AP319" i="7" l="1"/>
  <c r="AP317" i="9"/>
  <c r="BQ317" i="8"/>
  <c r="BN317" i="8"/>
  <c r="BS317" i="8"/>
  <c r="AU316" i="9"/>
  <c r="AU318" i="7"/>
  <c r="P319" i="7"/>
  <c r="U317" i="9"/>
  <c r="U318" i="7"/>
  <c r="B34" i="8"/>
  <c r="O317" i="8"/>
  <c r="T317" i="8"/>
  <c r="L318" i="8" s="1"/>
  <c r="R317" i="8"/>
  <c r="P318" i="9"/>
  <c r="C36" i="7"/>
  <c r="BP317" i="9"/>
  <c r="AC317" i="9"/>
  <c r="CD317" i="8"/>
  <c r="CA317" i="8"/>
  <c r="CF317" i="8"/>
  <c r="AB319" i="7"/>
  <c r="AE319" i="7"/>
  <c r="AG319" i="7"/>
  <c r="Y320" i="7" s="1"/>
  <c r="C34" i="8"/>
  <c r="BU316" i="9"/>
  <c r="AH316" i="9"/>
  <c r="AP317" i="8"/>
  <c r="CC317" i="9"/>
  <c r="CH318" i="7"/>
  <c r="AU316" i="8"/>
  <c r="AB317" i="8"/>
  <c r="AG317" i="8"/>
  <c r="Y318" i="8" s="1"/>
  <c r="AE317" i="8"/>
  <c r="BC317" i="9"/>
  <c r="CH316" i="9"/>
  <c r="CC319" i="7"/>
  <c r="BU318" i="7"/>
  <c r="BC319" i="7"/>
  <c r="BH316" i="9"/>
  <c r="BP319" i="7"/>
  <c r="BD317" i="8"/>
  <c r="BA317" i="8"/>
  <c r="BF317" i="8"/>
  <c r="BH318" i="7"/>
  <c r="AH317" i="8" l="1"/>
  <c r="F34" i="8"/>
  <c r="AC318" i="8"/>
  <c r="AD317" i="9"/>
  <c r="AA317" i="9"/>
  <c r="AF317" i="9"/>
  <c r="BO317" i="8"/>
  <c r="BR317" i="8"/>
  <c r="BT317" i="8"/>
  <c r="BL318" i="8" s="1"/>
  <c r="BQ317" i="9"/>
  <c r="BN317" i="9"/>
  <c r="BS317" i="9"/>
  <c r="AQ317" i="9"/>
  <c r="AN317" i="9"/>
  <c r="AS317" i="9"/>
  <c r="BD319" i="7"/>
  <c r="BA319" i="7"/>
  <c r="BF319" i="7"/>
  <c r="CD319" i="7"/>
  <c r="CA319" i="7"/>
  <c r="CF319" i="7"/>
  <c r="Q319" i="7"/>
  <c r="N319" i="7"/>
  <c r="S319" i="7"/>
  <c r="E34" i="8"/>
  <c r="CD317" i="9"/>
  <c r="CA317" i="9"/>
  <c r="CF317" i="9"/>
  <c r="AC320" i="7"/>
  <c r="AH319" i="7"/>
  <c r="BB317" i="8"/>
  <c r="BE317" i="8"/>
  <c r="BG317" i="8"/>
  <c r="AY318" i="8" s="1"/>
  <c r="U317" i="8"/>
  <c r="AQ319" i="7"/>
  <c r="AN319" i="7"/>
  <c r="AS319" i="7"/>
  <c r="Q318" i="9"/>
  <c r="N318" i="9"/>
  <c r="S318" i="9"/>
  <c r="BQ319" i="7"/>
  <c r="BN319" i="7"/>
  <c r="BS319" i="7"/>
  <c r="AQ317" i="8"/>
  <c r="AN317" i="8"/>
  <c r="AS317" i="8"/>
  <c r="G34" i="8"/>
  <c r="P318" i="8"/>
  <c r="BD317" i="9"/>
  <c r="BA317" i="9"/>
  <c r="BF317" i="9"/>
  <c r="CB317" i="8"/>
  <c r="CG317" i="8"/>
  <c r="BY318" i="8" s="1"/>
  <c r="CE317" i="8"/>
  <c r="CB319" i="7" l="1"/>
  <c r="CG319" i="7"/>
  <c r="BY320" i="7" s="1"/>
  <c r="CE319" i="7"/>
  <c r="BP318" i="8"/>
  <c r="D36" i="7"/>
  <c r="CB317" i="9"/>
  <c r="CE317" i="9"/>
  <c r="CG317" i="9"/>
  <c r="BY318" i="9" s="1"/>
  <c r="BU317" i="8"/>
  <c r="E36" i="7"/>
  <c r="C34" i="9"/>
  <c r="BB319" i="7"/>
  <c r="BE319" i="7"/>
  <c r="BG319" i="7"/>
  <c r="AY320" i="7" s="1"/>
  <c r="AO317" i="8"/>
  <c r="AT317" i="8"/>
  <c r="AL318" i="8" s="1"/>
  <c r="AR317" i="8"/>
  <c r="AB317" i="9"/>
  <c r="AE317" i="9"/>
  <c r="AG317" i="9"/>
  <c r="Y318" i="9" s="1"/>
  <c r="BC318" i="8"/>
  <c r="Q318" i="8"/>
  <c r="N318" i="8"/>
  <c r="S318" i="8"/>
  <c r="CC318" i="8"/>
  <c r="D34" i="9"/>
  <c r="AD318" i="8"/>
  <c r="AA318" i="8"/>
  <c r="AF318" i="8"/>
  <c r="G34" i="9"/>
  <c r="CH317" i="8"/>
  <c r="D34" i="8"/>
  <c r="BB317" i="9"/>
  <c r="BG317" i="9"/>
  <c r="AY318" i="9" s="1"/>
  <c r="BE317" i="9"/>
  <c r="BO319" i="7"/>
  <c r="BT319" i="7"/>
  <c r="BL320" i="7" s="1"/>
  <c r="BR319" i="7"/>
  <c r="B36" i="7"/>
  <c r="AO319" i="7"/>
  <c r="AR319" i="7"/>
  <c r="AT319" i="7"/>
  <c r="AL320" i="7" s="1"/>
  <c r="E34" i="9"/>
  <c r="F36" i="7"/>
  <c r="BH317" i="8"/>
  <c r="O319" i="7"/>
  <c r="T319" i="7"/>
  <c r="L320" i="7" s="1"/>
  <c r="R319" i="7"/>
  <c r="F34" i="9"/>
  <c r="O318" i="9"/>
  <c r="T318" i="9"/>
  <c r="L319" i="9" s="1"/>
  <c r="R318" i="9"/>
  <c r="BO317" i="9"/>
  <c r="BR317" i="9"/>
  <c r="BT317" i="9"/>
  <c r="BL318" i="9" s="1"/>
  <c r="AO317" i="9"/>
  <c r="AR317" i="9"/>
  <c r="AT317" i="9"/>
  <c r="AL318" i="9" s="1"/>
  <c r="AD320" i="7"/>
  <c r="AA320" i="7"/>
  <c r="AF320" i="7"/>
  <c r="G36" i="7"/>
  <c r="BH317" i="9" l="1"/>
  <c r="AH317" i="9"/>
  <c r="BC318" i="9"/>
  <c r="AU317" i="9"/>
  <c r="U319" i="7"/>
  <c r="CD318" i="8"/>
  <c r="CA318" i="8"/>
  <c r="CF318" i="8"/>
  <c r="AU317" i="8"/>
  <c r="CC318" i="9"/>
  <c r="AP318" i="8"/>
  <c r="CH317" i="9"/>
  <c r="AP318" i="9"/>
  <c r="P320" i="7"/>
  <c r="AU319" i="7"/>
  <c r="AP320" i="7"/>
  <c r="O318" i="8"/>
  <c r="T318" i="8"/>
  <c r="L319" i="8" s="1"/>
  <c r="R318" i="8"/>
  <c r="BC320" i="7"/>
  <c r="BH319" i="7"/>
  <c r="BU317" i="9"/>
  <c r="BQ318" i="8"/>
  <c r="BN318" i="8"/>
  <c r="BS318" i="8"/>
  <c r="BP318" i="9"/>
  <c r="BU319" i="7"/>
  <c r="BD318" i="8"/>
  <c r="BA318" i="8"/>
  <c r="BF318" i="8"/>
  <c r="CH319" i="7"/>
  <c r="U318" i="9"/>
  <c r="P319" i="9"/>
  <c r="BP320" i="7"/>
  <c r="AB318" i="8"/>
  <c r="AE318" i="8"/>
  <c r="AG318" i="8"/>
  <c r="Y319" i="8" s="1"/>
  <c r="CC320" i="7"/>
  <c r="AB320" i="7"/>
  <c r="AG320" i="7"/>
  <c r="Y321" i="7" s="1"/>
  <c r="AE320" i="7"/>
  <c r="AC318" i="9"/>
  <c r="AQ318" i="9" l="1"/>
  <c r="AN318" i="9"/>
  <c r="AS318" i="9"/>
  <c r="BO318" i="8"/>
  <c r="BT318" i="8"/>
  <c r="BL319" i="8" s="1"/>
  <c r="BR318" i="8"/>
  <c r="CD320" i="7"/>
  <c r="CA320" i="7"/>
  <c r="CF320" i="7"/>
  <c r="AC319" i="8"/>
  <c r="AQ318" i="8"/>
  <c r="AN318" i="8"/>
  <c r="AS318" i="8"/>
  <c r="CD318" i="9"/>
  <c r="CA318" i="9"/>
  <c r="CF318" i="9"/>
  <c r="BQ320" i="7"/>
  <c r="BN320" i="7"/>
  <c r="BS320" i="7"/>
  <c r="BD318" i="9"/>
  <c r="BA318" i="9"/>
  <c r="BF318" i="9"/>
  <c r="Q319" i="9"/>
  <c r="N319" i="9"/>
  <c r="S319" i="9"/>
  <c r="BD320" i="7"/>
  <c r="BA320" i="7"/>
  <c r="BF320" i="7"/>
  <c r="AH318" i="8"/>
  <c r="BB318" i="8"/>
  <c r="BG318" i="8"/>
  <c r="AY319" i="8" s="1"/>
  <c r="BE318" i="8"/>
  <c r="BQ318" i="9"/>
  <c r="BN318" i="9"/>
  <c r="BS318" i="9"/>
  <c r="Q320" i="7"/>
  <c r="N320" i="7"/>
  <c r="S320" i="7"/>
  <c r="AQ320" i="7"/>
  <c r="AN320" i="7"/>
  <c r="AS320" i="7"/>
  <c r="AD318" i="9"/>
  <c r="AA318" i="9"/>
  <c r="AF318" i="9"/>
  <c r="U318" i="8"/>
  <c r="CB318" i="8"/>
  <c r="CE318" i="8"/>
  <c r="CG318" i="8"/>
  <c r="BY319" i="8" s="1"/>
  <c r="AH320" i="7"/>
  <c r="AC321" i="7"/>
  <c r="P319" i="8"/>
  <c r="CB318" i="9" l="1"/>
  <c r="CG318" i="9"/>
  <c r="BY319" i="9" s="1"/>
  <c r="CE318" i="9"/>
  <c r="CH318" i="8"/>
  <c r="O320" i="7"/>
  <c r="T320" i="7"/>
  <c r="L321" i="7" s="1"/>
  <c r="R320" i="7"/>
  <c r="BB320" i="7"/>
  <c r="BG320" i="7"/>
  <c r="AY321" i="7" s="1"/>
  <c r="BE320" i="7"/>
  <c r="BU318" i="8"/>
  <c r="O319" i="9"/>
  <c r="R319" i="9"/>
  <c r="T319" i="9"/>
  <c r="L320" i="9" s="1"/>
  <c r="AO318" i="8"/>
  <c r="AT318" i="8"/>
  <c r="AL319" i="8" s="1"/>
  <c r="AR318" i="8"/>
  <c r="BP319" i="8"/>
  <c r="AB318" i="9"/>
  <c r="AG318" i="9"/>
  <c r="Y319" i="9" s="1"/>
  <c r="AE318" i="9"/>
  <c r="BH318" i="8"/>
  <c r="AD319" i="8"/>
  <c r="AA319" i="8"/>
  <c r="AF319" i="8"/>
  <c r="CC319" i="8"/>
  <c r="BB318" i="9"/>
  <c r="BE318" i="9"/>
  <c r="BG318" i="9"/>
  <c r="AY319" i="9" s="1"/>
  <c r="BC319" i="8"/>
  <c r="BO320" i="7"/>
  <c r="BR320" i="7"/>
  <c r="BT320" i="7"/>
  <c r="BL321" i="7" s="1"/>
  <c r="CB320" i="7"/>
  <c r="CG320" i="7"/>
  <c r="BY321" i="7" s="1"/>
  <c r="CE320" i="7"/>
  <c r="BO318" i="9"/>
  <c r="BT318" i="9"/>
  <c r="BL319" i="9" s="1"/>
  <c r="BR318" i="9"/>
  <c r="Q319" i="8"/>
  <c r="N319" i="8"/>
  <c r="S319" i="8"/>
  <c r="AD321" i="7"/>
  <c r="AA321" i="7"/>
  <c r="AF321" i="7"/>
  <c r="AO320" i="7"/>
  <c r="AR320" i="7"/>
  <c r="AT320" i="7"/>
  <c r="AL321" i="7" s="1"/>
  <c r="AO318" i="9"/>
  <c r="AT318" i="9"/>
  <c r="AL319" i="9" s="1"/>
  <c r="AR318" i="9"/>
  <c r="AP319" i="9" l="1"/>
  <c r="BP319" i="9"/>
  <c r="BH318" i="9"/>
  <c r="AH318" i="9"/>
  <c r="AC319" i="9"/>
  <c r="U320" i="7"/>
  <c r="P321" i="7"/>
  <c r="BQ319" i="8"/>
  <c r="BN319" i="8"/>
  <c r="BS319" i="8"/>
  <c r="BH320" i="7"/>
  <c r="AU320" i="7"/>
  <c r="CD319" i="8"/>
  <c r="CA319" i="8"/>
  <c r="CF319" i="8"/>
  <c r="CH320" i="7"/>
  <c r="CC321" i="7"/>
  <c r="AP321" i="7"/>
  <c r="AB321" i="7"/>
  <c r="AE321" i="7"/>
  <c r="AG321" i="7"/>
  <c r="Y322" i="7" s="1"/>
  <c r="BC321" i="7"/>
  <c r="BP321" i="7"/>
  <c r="AP319" i="8"/>
  <c r="BD319" i="8"/>
  <c r="BA319" i="8"/>
  <c r="BF319" i="8"/>
  <c r="AU318" i="8"/>
  <c r="BU320" i="7"/>
  <c r="P320" i="9"/>
  <c r="AB319" i="8"/>
  <c r="AE319" i="8"/>
  <c r="AG319" i="8"/>
  <c r="Y320" i="8" s="1"/>
  <c r="O319" i="8"/>
  <c r="R319" i="8"/>
  <c r="T319" i="8"/>
  <c r="L320" i="8" s="1"/>
  <c r="U319" i="9"/>
  <c r="CH318" i="9"/>
  <c r="CC319" i="9"/>
  <c r="AU318" i="9"/>
  <c r="BU318" i="9"/>
  <c r="BC319" i="9"/>
  <c r="CB319" i="8" l="1"/>
  <c r="CG319" i="8"/>
  <c r="BY320" i="8" s="1"/>
  <c r="CE319" i="8"/>
  <c r="AC322" i="7"/>
  <c r="AD319" i="9"/>
  <c r="AA319" i="9"/>
  <c r="AF319" i="9"/>
  <c r="CD319" i="9"/>
  <c r="CA319" i="9"/>
  <c r="CF319" i="9"/>
  <c r="CD321" i="7"/>
  <c r="CA321" i="7"/>
  <c r="CF321" i="7"/>
  <c r="BO319" i="8"/>
  <c r="BR319" i="8"/>
  <c r="BT319" i="8"/>
  <c r="BL320" i="8" s="1"/>
  <c r="BQ319" i="9"/>
  <c r="BN319" i="9"/>
  <c r="BS319" i="9"/>
  <c r="AH319" i="8"/>
  <c r="BD321" i="7"/>
  <c r="BA321" i="7"/>
  <c r="BF321" i="7"/>
  <c r="AH321" i="7"/>
  <c r="BD319" i="9"/>
  <c r="BA319" i="9"/>
  <c r="BF319" i="9"/>
  <c r="U319" i="8"/>
  <c r="AQ319" i="8"/>
  <c r="AN319" i="8"/>
  <c r="AS319" i="8"/>
  <c r="BB319" i="8"/>
  <c r="BE319" i="8"/>
  <c r="BG319" i="8"/>
  <c r="AY320" i="8" s="1"/>
  <c r="P320" i="8"/>
  <c r="BQ321" i="7"/>
  <c r="BN321" i="7"/>
  <c r="BS321" i="7"/>
  <c r="Q321" i="7"/>
  <c r="N321" i="7"/>
  <c r="S321" i="7"/>
  <c r="Q320" i="9"/>
  <c r="N320" i="9"/>
  <c r="S320" i="9"/>
  <c r="AQ321" i="7"/>
  <c r="AN321" i="7"/>
  <c r="AS321" i="7"/>
  <c r="AC320" i="8"/>
  <c r="AQ319" i="9"/>
  <c r="AN319" i="9"/>
  <c r="AS319" i="9"/>
  <c r="BB319" i="9" l="1"/>
  <c r="BG319" i="9"/>
  <c r="AY320" i="9" s="1"/>
  <c r="BE319" i="9"/>
  <c r="BP320" i="8"/>
  <c r="CB319" i="9"/>
  <c r="CE319" i="9"/>
  <c r="CG319" i="9"/>
  <c r="BY320" i="9" s="1"/>
  <c r="BU319" i="8"/>
  <c r="BC320" i="8"/>
  <c r="BH319" i="8"/>
  <c r="O321" i="7"/>
  <c r="T321" i="7"/>
  <c r="L322" i="7" s="1"/>
  <c r="R321" i="7"/>
  <c r="CB321" i="7"/>
  <c r="CE321" i="7"/>
  <c r="CG321" i="7"/>
  <c r="BY322" i="7" s="1"/>
  <c r="AB319" i="9"/>
  <c r="AE319" i="9"/>
  <c r="AG319" i="9"/>
  <c r="Y320" i="9" s="1"/>
  <c r="O320" i="9"/>
  <c r="T320" i="9"/>
  <c r="L321" i="9" s="1"/>
  <c r="R320" i="9"/>
  <c r="AO319" i="9"/>
  <c r="AT319" i="9"/>
  <c r="AL320" i="9" s="1"/>
  <c r="AR319" i="9"/>
  <c r="BB321" i="7"/>
  <c r="BE321" i="7"/>
  <c r="BG321" i="7"/>
  <c r="AY322" i="7" s="1"/>
  <c r="AO319" i="8"/>
  <c r="AR319" i="8"/>
  <c r="AT319" i="8"/>
  <c r="AL320" i="8" s="1"/>
  <c r="BO321" i="7"/>
  <c r="BT321" i="7"/>
  <c r="BL322" i="7" s="1"/>
  <c r="BR321" i="7"/>
  <c r="AD322" i="7"/>
  <c r="AA322" i="7"/>
  <c r="AF322" i="7"/>
  <c r="AD320" i="8"/>
  <c r="AA320" i="8"/>
  <c r="AF320" i="8"/>
  <c r="CH319" i="8"/>
  <c r="CC320" i="8"/>
  <c r="AO321" i="7"/>
  <c r="AR321" i="7"/>
  <c r="AT321" i="7"/>
  <c r="AL322" i="7" s="1"/>
  <c r="Q320" i="8"/>
  <c r="N320" i="8"/>
  <c r="S320" i="8"/>
  <c r="BO319" i="9"/>
  <c r="BR319" i="9"/>
  <c r="BT319" i="9"/>
  <c r="BL320" i="9" s="1"/>
  <c r="O320" i="8" l="1"/>
  <c r="R320" i="8"/>
  <c r="T320" i="8"/>
  <c r="L321" i="8" s="1"/>
  <c r="AP320" i="8"/>
  <c r="P321" i="9"/>
  <c r="AU319" i="8"/>
  <c r="BQ320" i="8"/>
  <c r="BN320" i="8"/>
  <c r="BS320" i="8"/>
  <c r="AC320" i="9"/>
  <c r="BC322" i="7"/>
  <c r="BD320" i="8"/>
  <c r="BA320" i="8"/>
  <c r="BF320" i="8"/>
  <c r="AP322" i="7"/>
  <c r="CC322" i="7"/>
  <c r="AB320" i="8"/>
  <c r="AE320" i="8"/>
  <c r="AG320" i="8"/>
  <c r="Y321" i="8" s="1"/>
  <c r="AU321" i="7"/>
  <c r="AU319" i="9"/>
  <c r="BH319" i="9"/>
  <c r="AH319" i="9"/>
  <c r="CD320" i="8"/>
  <c r="CA320" i="8"/>
  <c r="CF320" i="8"/>
  <c r="AB322" i="7"/>
  <c r="AG322" i="7"/>
  <c r="Y323" i="7" s="1"/>
  <c r="AE322" i="7"/>
  <c r="BH321" i="7"/>
  <c r="AP320" i="9"/>
  <c r="U321" i="7"/>
  <c r="BC320" i="9"/>
  <c r="BU321" i="7"/>
  <c r="BP322" i="7"/>
  <c r="P322" i="7"/>
  <c r="CC320" i="9"/>
  <c r="CH321" i="7"/>
  <c r="BP320" i="9"/>
  <c r="BU319" i="9"/>
  <c r="U320" i="9"/>
  <c r="CH319" i="9"/>
  <c r="Q322" i="7" l="1"/>
  <c r="N322" i="7"/>
  <c r="S322" i="7"/>
  <c r="BO320" i="8"/>
  <c r="BR320" i="8"/>
  <c r="BT320" i="8"/>
  <c r="BL321" i="8" s="1"/>
  <c r="BB320" i="8"/>
  <c r="BG320" i="8"/>
  <c r="AY321" i="8" s="1"/>
  <c r="BE320" i="8"/>
  <c r="BQ322" i="7"/>
  <c r="BN322" i="7"/>
  <c r="BS322" i="7"/>
  <c r="AH322" i="7"/>
  <c r="AC323" i="7"/>
  <c r="BD322" i="7"/>
  <c r="BA322" i="7"/>
  <c r="BF322" i="7"/>
  <c r="Q321" i="9"/>
  <c r="N321" i="9"/>
  <c r="S321" i="9"/>
  <c r="AH320" i="8"/>
  <c r="BQ320" i="9"/>
  <c r="BN320" i="9"/>
  <c r="BS320" i="9"/>
  <c r="BD320" i="9"/>
  <c r="BA320" i="9"/>
  <c r="BF320" i="9"/>
  <c r="CD322" i="7"/>
  <c r="CA322" i="7"/>
  <c r="CF322" i="7"/>
  <c r="AQ320" i="8"/>
  <c r="AN320" i="8"/>
  <c r="AS320" i="8"/>
  <c r="CB320" i="8"/>
  <c r="CE320" i="8"/>
  <c r="CG320" i="8"/>
  <c r="BY321" i="8" s="1"/>
  <c r="AD320" i="9"/>
  <c r="AA320" i="9"/>
  <c r="AF320" i="9"/>
  <c r="P321" i="8"/>
  <c r="AQ322" i="7"/>
  <c r="AN322" i="7"/>
  <c r="AS322" i="7"/>
  <c r="U320" i="8"/>
  <c r="AC321" i="8"/>
  <c r="CD320" i="9"/>
  <c r="CA320" i="9"/>
  <c r="CF320" i="9"/>
  <c r="AQ320" i="9"/>
  <c r="AN320" i="9"/>
  <c r="AS320" i="9"/>
  <c r="AO322" i="7" l="1"/>
  <c r="AT322" i="7"/>
  <c r="AL323" i="7" s="1"/>
  <c r="AR322" i="7"/>
  <c r="AD321" i="8"/>
  <c r="AA321" i="8"/>
  <c r="AF321" i="8"/>
  <c r="CH320" i="8"/>
  <c r="BO320" i="9"/>
  <c r="BT320" i="9"/>
  <c r="BL321" i="9" s="1"/>
  <c r="BR320" i="9"/>
  <c r="BH320" i="8"/>
  <c r="BC321" i="8"/>
  <c r="AO320" i="8"/>
  <c r="AT320" i="8"/>
  <c r="AL321" i="8" s="1"/>
  <c r="AR320" i="8"/>
  <c r="CC321" i="8"/>
  <c r="AD323" i="7"/>
  <c r="AA323" i="7"/>
  <c r="AF323" i="7"/>
  <c r="BP321" i="8"/>
  <c r="BU320" i="8"/>
  <c r="BO322" i="7"/>
  <c r="BR322" i="7"/>
  <c r="BT322" i="7"/>
  <c r="BL323" i="7" s="1"/>
  <c r="O321" i="9"/>
  <c r="R321" i="9"/>
  <c r="T321" i="9"/>
  <c r="L322" i="9" s="1"/>
  <c r="Q321" i="8"/>
  <c r="N321" i="8"/>
  <c r="S321" i="8"/>
  <c r="O322" i="7"/>
  <c r="R322" i="7"/>
  <c r="T322" i="7"/>
  <c r="L323" i="7" s="1"/>
  <c r="AO320" i="9"/>
  <c r="AT320" i="9"/>
  <c r="AL321" i="9" s="1"/>
  <c r="AR320" i="9"/>
  <c r="CB322" i="7"/>
  <c r="CE322" i="7"/>
  <c r="CG322" i="7"/>
  <c r="BY323" i="7" s="1"/>
  <c r="BB322" i="7"/>
  <c r="BG322" i="7"/>
  <c r="AY323" i="7" s="1"/>
  <c r="BE322" i="7"/>
  <c r="CB320" i="9"/>
  <c r="CG320" i="9"/>
  <c r="BY321" i="9" s="1"/>
  <c r="CE320" i="9"/>
  <c r="AB320" i="9"/>
  <c r="AE320" i="9"/>
  <c r="AG320" i="9"/>
  <c r="Y321" i="9" s="1"/>
  <c r="BB320" i="9"/>
  <c r="BE320" i="9"/>
  <c r="BG320" i="9"/>
  <c r="AY321" i="9" s="1"/>
  <c r="CC323" i="7" l="1"/>
  <c r="O321" i="8"/>
  <c r="T321" i="8"/>
  <c r="L322" i="8" s="1"/>
  <c r="R321" i="8"/>
  <c r="AC321" i="9"/>
  <c r="AB321" i="8"/>
  <c r="AE321" i="8"/>
  <c r="AG321" i="8"/>
  <c r="Y322" i="8" s="1"/>
  <c r="AH320" i="9"/>
  <c r="BQ321" i="8"/>
  <c r="BN321" i="8"/>
  <c r="BS321" i="8"/>
  <c r="BD321" i="8"/>
  <c r="BA321" i="8"/>
  <c r="BF321" i="8"/>
  <c r="AU322" i="7"/>
  <c r="CH322" i="7"/>
  <c r="CH320" i="9"/>
  <c r="AU320" i="9"/>
  <c r="P322" i="9"/>
  <c r="AP323" i="7"/>
  <c r="AP321" i="9"/>
  <c r="AB323" i="7"/>
  <c r="AE323" i="7"/>
  <c r="AG323" i="7"/>
  <c r="Y324" i="7" s="1"/>
  <c r="BU320" i="9"/>
  <c r="BP323" i="7"/>
  <c r="BP321" i="9"/>
  <c r="BH322" i="7"/>
  <c r="P323" i="7"/>
  <c r="BU322" i="7"/>
  <c r="CD321" i="8"/>
  <c r="CA321" i="8"/>
  <c r="CF321" i="8"/>
  <c r="BC321" i="9"/>
  <c r="BC323" i="7"/>
  <c r="U322" i="7"/>
  <c r="CC321" i="9"/>
  <c r="U321" i="9"/>
  <c r="BH320" i="9"/>
  <c r="AU320" i="8"/>
  <c r="AP321" i="8"/>
  <c r="BD323" i="7" l="1"/>
  <c r="BA323" i="7"/>
  <c r="BF323" i="7"/>
  <c r="AC324" i="7"/>
  <c r="CB321" i="8"/>
  <c r="CE321" i="8"/>
  <c r="CG321" i="8"/>
  <c r="BY322" i="8" s="1"/>
  <c r="AH323" i="7"/>
  <c r="AC322" i="8"/>
  <c r="AH321" i="8"/>
  <c r="BQ321" i="9"/>
  <c r="BN321" i="9"/>
  <c r="BS321" i="9"/>
  <c r="BD321" i="9"/>
  <c r="BA321" i="9"/>
  <c r="BF321" i="9"/>
  <c r="BQ323" i="7"/>
  <c r="BN323" i="7"/>
  <c r="BS323" i="7"/>
  <c r="AQ321" i="9"/>
  <c r="AN321" i="9"/>
  <c r="AS321" i="9"/>
  <c r="AD321" i="9"/>
  <c r="AA321" i="9"/>
  <c r="AF321" i="9"/>
  <c r="U321" i="8"/>
  <c r="AQ323" i="7"/>
  <c r="AN323" i="7"/>
  <c r="AS323" i="7"/>
  <c r="P322" i="8"/>
  <c r="Q322" i="9"/>
  <c r="N322" i="9"/>
  <c r="S322" i="9"/>
  <c r="CD321" i="9"/>
  <c r="CA321" i="9"/>
  <c r="CF321" i="9"/>
  <c r="BB321" i="8"/>
  <c r="BE321" i="8"/>
  <c r="BG321" i="8"/>
  <c r="AY322" i="8" s="1"/>
  <c r="BO321" i="8"/>
  <c r="BR321" i="8"/>
  <c r="BT321" i="8"/>
  <c r="BL322" i="8" s="1"/>
  <c r="AQ321" i="8"/>
  <c r="AN321" i="8"/>
  <c r="AS321" i="8"/>
  <c r="Q323" i="7"/>
  <c r="N323" i="7"/>
  <c r="S323" i="7"/>
  <c r="CD323" i="7"/>
  <c r="CA323" i="7"/>
  <c r="CF323" i="7"/>
  <c r="AD322" i="8" l="1"/>
  <c r="AA322" i="8"/>
  <c r="AF322" i="8"/>
  <c r="AO323" i="7"/>
  <c r="AT323" i="7"/>
  <c r="AL324" i="7" s="1"/>
  <c r="AR323" i="7"/>
  <c r="BO323" i="7"/>
  <c r="BR323" i="7"/>
  <c r="BT323" i="7"/>
  <c r="BL324" i="7" s="1"/>
  <c r="BH321" i="8"/>
  <c r="O323" i="7"/>
  <c r="T323" i="7"/>
  <c r="L324" i="7" s="1"/>
  <c r="R323" i="7"/>
  <c r="CB321" i="9"/>
  <c r="CE321" i="9"/>
  <c r="CG321" i="9"/>
  <c r="BY322" i="9" s="1"/>
  <c r="AO321" i="8"/>
  <c r="AT321" i="8"/>
  <c r="AL322" i="8" s="1"/>
  <c r="AR321" i="8"/>
  <c r="CC322" i="8"/>
  <c r="BB321" i="9"/>
  <c r="BE321" i="9"/>
  <c r="BG321" i="9"/>
  <c r="AY322" i="9" s="1"/>
  <c r="CH321" i="8"/>
  <c r="BP322" i="8"/>
  <c r="BO321" i="9"/>
  <c r="BR321" i="9"/>
  <c r="BT321" i="9"/>
  <c r="BL322" i="9" s="1"/>
  <c r="AD324" i="7"/>
  <c r="AA324" i="7"/>
  <c r="AF324" i="7"/>
  <c r="BU321" i="8"/>
  <c r="O322" i="9"/>
  <c r="T322" i="9"/>
  <c r="L323" i="9" s="1"/>
  <c r="R322" i="9"/>
  <c r="AB321" i="9"/>
  <c r="AE321" i="9"/>
  <c r="AG321" i="9"/>
  <c r="Y322" i="9" s="1"/>
  <c r="CB323" i="7"/>
  <c r="CG323" i="7"/>
  <c r="BY324" i="7" s="1"/>
  <c r="CE323" i="7"/>
  <c r="BC322" i="8"/>
  <c r="BB323" i="7"/>
  <c r="BE323" i="7"/>
  <c r="BG323" i="7"/>
  <c r="AY324" i="7" s="1"/>
  <c r="Q322" i="8"/>
  <c r="N322" i="8"/>
  <c r="S322" i="8"/>
  <c r="AO321" i="9"/>
  <c r="AR321" i="9"/>
  <c r="AT321" i="9"/>
  <c r="AL322" i="9" s="1"/>
  <c r="AU321" i="9" l="1"/>
  <c r="CH321" i="9"/>
  <c r="BP322" i="9"/>
  <c r="BC324" i="7"/>
  <c r="BU321" i="9"/>
  <c r="BC322" i="9"/>
  <c r="AU323" i="7"/>
  <c r="BH323" i="7"/>
  <c r="U322" i="9"/>
  <c r="BH321" i="9"/>
  <c r="U323" i="7"/>
  <c r="AP324" i="7"/>
  <c r="AH321" i="9"/>
  <c r="P323" i="9"/>
  <c r="P324" i="7"/>
  <c r="CD322" i="8"/>
  <c r="CA322" i="8"/>
  <c r="CF322" i="8"/>
  <c r="AP322" i="9"/>
  <c r="AB322" i="8"/>
  <c r="AE322" i="8"/>
  <c r="AG322" i="8"/>
  <c r="Y323" i="8" s="1"/>
  <c r="CH323" i="7"/>
  <c r="AU321" i="8"/>
  <c r="BQ322" i="8"/>
  <c r="BN322" i="8"/>
  <c r="BS322" i="8"/>
  <c r="AP322" i="8"/>
  <c r="BP324" i="7"/>
  <c r="BD322" i="8"/>
  <c r="BA322" i="8"/>
  <c r="BF322" i="8"/>
  <c r="CC324" i="7"/>
  <c r="AB324" i="7"/>
  <c r="AG324" i="7"/>
  <c r="Y325" i="7" s="1"/>
  <c r="AE324" i="7"/>
  <c r="BU323" i="7"/>
  <c r="O322" i="8"/>
  <c r="T322" i="8"/>
  <c r="L323" i="8" s="1"/>
  <c r="R322" i="8"/>
  <c r="AC322" i="9"/>
  <c r="CC322" i="9"/>
  <c r="BQ324" i="7" l="1"/>
  <c r="BN324" i="7"/>
  <c r="BS324" i="7"/>
  <c r="U322" i="8"/>
  <c r="BB322" i="8"/>
  <c r="BG322" i="8"/>
  <c r="AY323" i="8" s="1"/>
  <c r="BE322" i="8"/>
  <c r="P323" i="8"/>
  <c r="AQ324" i="7"/>
  <c r="AN324" i="7"/>
  <c r="AS324" i="7"/>
  <c r="BD322" i="9"/>
  <c r="BA322" i="9"/>
  <c r="BF322" i="9"/>
  <c r="AC323" i="8"/>
  <c r="BD324" i="7"/>
  <c r="BA324" i="7"/>
  <c r="BF324" i="7"/>
  <c r="AH322" i="8"/>
  <c r="Q324" i="7"/>
  <c r="N324" i="7"/>
  <c r="S324" i="7"/>
  <c r="BQ322" i="9"/>
  <c r="BN322" i="9"/>
  <c r="BS322" i="9"/>
  <c r="AC325" i="7"/>
  <c r="BO322" i="8"/>
  <c r="BT322" i="8"/>
  <c r="BL323" i="8" s="1"/>
  <c r="BR322" i="8"/>
  <c r="AQ322" i="8"/>
  <c r="AN322" i="8"/>
  <c r="AS322" i="8"/>
  <c r="AH324" i="7"/>
  <c r="CD322" i="9"/>
  <c r="CA322" i="9"/>
  <c r="CF322" i="9"/>
  <c r="AQ322" i="9"/>
  <c r="AN322" i="9"/>
  <c r="AS322" i="9"/>
  <c r="Q323" i="9"/>
  <c r="N323" i="9"/>
  <c r="S323" i="9"/>
  <c r="CD324" i="7"/>
  <c r="CA324" i="7"/>
  <c r="CF324" i="7"/>
  <c r="AD322" i="9"/>
  <c r="AA322" i="9"/>
  <c r="AF322" i="9"/>
  <c r="CB322" i="8"/>
  <c r="CE322" i="8"/>
  <c r="CG322" i="8"/>
  <c r="BY323" i="8" s="1"/>
  <c r="BU322" i="8" l="1"/>
  <c r="AO324" i="7"/>
  <c r="AR324" i="7"/>
  <c r="AT324" i="7"/>
  <c r="AL325" i="7" s="1"/>
  <c r="BP323" i="8"/>
  <c r="BB324" i="7"/>
  <c r="BE324" i="7"/>
  <c r="BG324" i="7"/>
  <c r="AY325" i="7" s="1"/>
  <c r="Q323" i="8"/>
  <c r="N323" i="8"/>
  <c r="S323" i="8"/>
  <c r="CB324" i="7"/>
  <c r="CG324" i="7"/>
  <c r="BY325" i="7" s="1"/>
  <c r="CE324" i="7"/>
  <c r="AD325" i="7"/>
  <c r="AA325" i="7"/>
  <c r="AF325" i="7"/>
  <c r="BH322" i="8"/>
  <c r="BC323" i="8"/>
  <c r="CC323" i="8"/>
  <c r="BO322" i="9"/>
  <c r="BT322" i="9"/>
  <c r="BL323" i="9" s="1"/>
  <c r="BR322" i="9"/>
  <c r="AD323" i="8"/>
  <c r="AA323" i="8"/>
  <c r="AF323" i="8"/>
  <c r="AO322" i="9"/>
  <c r="AR322" i="9"/>
  <c r="AT322" i="9"/>
  <c r="AL323" i="9" s="1"/>
  <c r="BB322" i="9"/>
  <c r="BE322" i="9"/>
  <c r="BG322" i="9"/>
  <c r="AY323" i="9" s="1"/>
  <c r="O324" i="7"/>
  <c r="T324" i="7"/>
  <c r="L325" i="7" s="1"/>
  <c r="R324" i="7"/>
  <c r="BO324" i="7"/>
  <c r="BR324" i="7"/>
  <c r="BT324" i="7"/>
  <c r="BL325" i="7" s="1"/>
  <c r="O323" i="9"/>
  <c r="T323" i="9"/>
  <c r="L324" i="9" s="1"/>
  <c r="R323" i="9"/>
  <c r="CH322" i="8"/>
  <c r="AO322" i="8"/>
  <c r="AR322" i="8"/>
  <c r="AT322" i="8"/>
  <c r="AL323" i="8" s="1"/>
  <c r="AB322" i="9"/>
  <c r="AG322" i="9"/>
  <c r="Y323" i="9" s="1"/>
  <c r="AE322" i="9"/>
  <c r="CB322" i="9"/>
  <c r="CG322" i="9"/>
  <c r="BY323" i="9" s="1"/>
  <c r="CE322" i="9"/>
  <c r="AC323" i="9" l="1"/>
  <c r="BH322" i="9"/>
  <c r="BP323" i="9"/>
  <c r="BH324" i="7"/>
  <c r="BU324" i="7"/>
  <c r="BP325" i="7"/>
  <c r="AP323" i="9"/>
  <c r="U324" i="7"/>
  <c r="AU322" i="9"/>
  <c r="CD323" i="8"/>
  <c r="CA323" i="8"/>
  <c r="CF323" i="8"/>
  <c r="BQ323" i="8"/>
  <c r="BN323" i="8"/>
  <c r="BS323" i="8"/>
  <c r="CH324" i="7"/>
  <c r="BD323" i="8"/>
  <c r="BA323" i="8"/>
  <c r="BF323" i="8"/>
  <c r="CC325" i="7"/>
  <c r="AP325" i="7"/>
  <c r="AP323" i="8"/>
  <c r="P325" i="7"/>
  <c r="AU324" i="7"/>
  <c r="AU322" i="8"/>
  <c r="AB323" i="8"/>
  <c r="AG323" i="8"/>
  <c r="Y324" i="8" s="1"/>
  <c r="AE323" i="8"/>
  <c r="O323" i="8"/>
  <c r="R323" i="8"/>
  <c r="T323" i="8"/>
  <c r="L324" i="8" s="1"/>
  <c r="CH322" i="9"/>
  <c r="CC323" i="9"/>
  <c r="U323" i="9"/>
  <c r="AH322" i="9"/>
  <c r="P324" i="9"/>
  <c r="BC323" i="9"/>
  <c r="BU322" i="9"/>
  <c r="AB325" i="7"/>
  <c r="AE325" i="7"/>
  <c r="AG325" i="7"/>
  <c r="Y326" i="7" s="1"/>
  <c r="BC325" i="7"/>
  <c r="CB323" i="8" l="1"/>
  <c r="CE323" i="8"/>
  <c r="CG323" i="8"/>
  <c r="BY324" i="8" s="1"/>
  <c r="CD323" i="9"/>
  <c r="CA323" i="9"/>
  <c r="CF323" i="9"/>
  <c r="CD325" i="7"/>
  <c r="CA325" i="7"/>
  <c r="CF325" i="7"/>
  <c r="P324" i="8"/>
  <c r="BB323" i="8"/>
  <c r="BE323" i="8"/>
  <c r="BG323" i="8"/>
  <c r="AY324" i="8" s="1"/>
  <c r="U323" i="8"/>
  <c r="BQ323" i="9"/>
  <c r="BN323" i="9"/>
  <c r="BS323" i="9"/>
  <c r="Q324" i="9"/>
  <c r="N324" i="9"/>
  <c r="S324" i="9"/>
  <c r="AH323" i="8"/>
  <c r="Q325" i="7"/>
  <c r="N325" i="7"/>
  <c r="S325" i="7"/>
  <c r="AQ323" i="9"/>
  <c r="AN323" i="9"/>
  <c r="AS323" i="9"/>
  <c r="AQ325" i="7"/>
  <c r="AN325" i="7"/>
  <c r="AS325" i="7"/>
  <c r="BD323" i="9"/>
  <c r="BA323" i="9"/>
  <c r="BF323" i="9"/>
  <c r="BQ325" i="7"/>
  <c r="BN325" i="7"/>
  <c r="BS325" i="7"/>
  <c r="BO323" i="8"/>
  <c r="BR323" i="8"/>
  <c r="BT323" i="8"/>
  <c r="BL324" i="8" s="1"/>
  <c r="AQ323" i="8"/>
  <c r="AN323" i="8"/>
  <c r="AS323" i="8"/>
  <c r="BD325" i="7"/>
  <c r="BA325" i="7"/>
  <c r="BF325" i="7"/>
  <c r="AC324" i="8"/>
  <c r="AC326" i="7"/>
  <c r="AH325" i="7"/>
  <c r="AD323" i="9"/>
  <c r="AA323" i="9"/>
  <c r="AF323" i="9"/>
  <c r="AD326" i="7" l="1"/>
  <c r="AA326" i="7"/>
  <c r="AF326" i="7"/>
  <c r="CB325" i="7"/>
  <c r="CE325" i="7"/>
  <c r="CG325" i="7"/>
  <c r="BY326" i="7" s="1"/>
  <c r="BU323" i="8"/>
  <c r="BO323" i="9"/>
  <c r="BT323" i="9"/>
  <c r="BL324" i="9" s="1"/>
  <c r="BR323" i="9"/>
  <c r="BB325" i="7"/>
  <c r="BG325" i="7"/>
  <c r="AY326" i="7" s="1"/>
  <c r="BE325" i="7"/>
  <c r="CB323" i="9"/>
  <c r="CG323" i="9"/>
  <c r="BY324" i="9" s="1"/>
  <c r="CE323" i="9"/>
  <c r="BH323" i="8"/>
  <c r="BP324" i="8"/>
  <c r="AO323" i="9"/>
  <c r="AT323" i="9"/>
  <c r="AL324" i="9" s="1"/>
  <c r="AR323" i="9"/>
  <c r="BC324" i="8"/>
  <c r="Q324" i="8"/>
  <c r="N324" i="8"/>
  <c r="S324" i="8"/>
  <c r="CC324" i="8"/>
  <c r="AD324" i="8"/>
  <c r="AA324" i="8"/>
  <c r="AF324" i="8"/>
  <c r="O325" i="7"/>
  <c r="T325" i="7"/>
  <c r="L326" i="7" s="1"/>
  <c r="R325" i="7"/>
  <c r="AB323" i="9"/>
  <c r="AG323" i="9"/>
  <c r="Y324" i="9" s="1"/>
  <c r="AE323" i="9"/>
  <c r="BB323" i="9"/>
  <c r="BE323" i="9"/>
  <c r="BG323" i="9"/>
  <c r="AY324" i="9" s="1"/>
  <c r="AO323" i="8"/>
  <c r="AR323" i="8"/>
  <c r="AT323" i="8"/>
  <c r="AL324" i="8" s="1"/>
  <c r="O324" i="9"/>
  <c r="R324" i="9"/>
  <c r="T324" i="9"/>
  <c r="L325" i="9" s="1"/>
  <c r="CH323" i="8"/>
  <c r="BO325" i="7"/>
  <c r="BT325" i="7"/>
  <c r="BL326" i="7" s="1"/>
  <c r="BR325" i="7"/>
  <c r="AO325" i="7"/>
  <c r="AT325" i="7"/>
  <c r="AL326" i="7" s="1"/>
  <c r="AR325" i="7"/>
  <c r="P326" i="7" l="1"/>
  <c r="BP324" i="9"/>
  <c r="CC324" i="9"/>
  <c r="CH323" i="9"/>
  <c r="AB324" i="8"/>
  <c r="AE324" i="8"/>
  <c r="AG324" i="8"/>
  <c r="Y325" i="8" s="1"/>
  <c r="AU323" i="9"/>
  <c r="CC326" i="7"/>
  <c r="AP324" i="9"/>
  <c r="CH325" i="7"/>
  <c r="P325" i="9"/>
  <c r="CD324" i="8"/>
  <c r="CA324" i="8"/>
  <c r="CF324" i="8"/>
  <c r="BH325" i="7"/>
  <c r="BU325" i="7"/>
  <c r="BP326" i="7"/>
  <c r="BH323" i="9"/>
  <c r="AH323" i="9"/>
  <c r="BQ324" i="8"/>
  <c r="BN324" i="8"/>
  <c r="BS324" i="8"/>
  <c r="BC326" i="7"/>
  <c r="BD324" i="8"/>
  <c r="BA324" i="8"/>
  <c r="BF324" i="8"/>
  <c r="BC324" i="9"/>
  <c r="AU325" i="7"/>
  <c r="AC324" i="9"/>
  <c r="AB326" i="7"/>
  <c r="AG326" i="7"/>
  <c r="Y327" i="7" s="1"/>
  <c r="AE326" i="7"/>
  <c r="AP326" i="7"/>
  <c r="O324" i="8"/>
  <c r="T324" i="8"/>
  <c r="L325" i="8" s="1"/>
  <c r="R324" i="8"/>
  <c r="U324" i="9"/>
  <c r="AP324" i="8"/>
  <c r="AU323" i="8"/>
  <c r="U325" i="7"/>
  <c r="BU323" i="9"/>
  <c r="AH326" i="7" l="1"/>
  <c r="BQ326" i="7"/>
  <c r="BN326" i="7"/>
  <c r="BS326" i="7"/>
  <c r="AQ324" i="8"/>
  <c r="AN324" i="8"/>
  <c r="AS324" i="8"/>
  <c r="AQ326" i="7"/>
  <c r="AN326" i="7"/>
  <c r="AS326" i="7"/>
  <c r="AQ324" i="9"/>
  <c r="AN324" i="9"/>
  <c r="AS324" i="9"/>
  <c r="AC327" i="7"/>
  <c r="BD326" i="7"/>
  <c r="BA326" i="7"/>
  <c r="BF326" i="7"/>
  <c r="AD324" i="9"/>
  <c r="AA324" i="9"/>
  <c r="AF324" i="9"/>
  <c r="CD326" i="7"/>
  <c r="CA326" i="7"/>
  <c r="CF326" i="7"/>
  <c r="CD324" i="9"/>
  <c r="CA324" i="9"/>
  <c r="CF324" i="9"/>
  <c r="BO324" i="8"/>
  <c r="BR324" i="8"/>
  <c r="BT324" i="8"/>
  <c r="BL325" i="8" s="1"/>
  <c r="CB324" i="8"/>
  <c r="CG324" i="8"/>
  <c r="BY325" i="8" s="1"/>
  <c r="CE324" i="8"/>
  <c r="U324" i="8"/>
  <c r="BQ324" i="9"/>
  <c r="BN324" i="9"/>
  <c r="BS324" i="9"/>
  <c r="BB324" i="8"/>
  <c r="BE324" i="8"/>
  <c r="BG324" i="8"/>
  <c r="AY325" i="8" s="1"/>
  <c r="Q325" i="9"/>
  <c r="N325" i="9"/>
  <c r="S325" i="9"/>
  <c r="AC325" i="8"/>
  <c r="Q326" i="7"/>
  <c r="N326" i="7"/>
  <c r="S326" i="7"/>
  <c r="P325" i="8"/>
  <c r="BD324" i="9"/>
  <c r="BA324" i="9"/>
  <c r="BF324" i="9"/>
  <c r="AH324" i="8"/>
  <c r="BO324" i="9" l="1"/>
  <c r="BT324" i="9"/>
  <c r="BL325" i="9" s="1"/>
  <c r="BR324" i="9"/>
  <c r="AO326" i="7"/>
  <c r="AR326" i="7"/>
  <c r="AT326" i="7"/>
  <c r="AL327" i="7" s="1"/>
  <c r="AD325" i="8"/>
  <c r="AA325" i="8"/>
  <c r="AF325" i="8"/>
  <c r="AO324" i="8"/>
  <c r="AT324" i="8"/>
  <c r="AL325" i="8" s="1"/>
  <c r="AR324" i="8"/>
  <c r="O326" i="7"/>
  <c r="T326" i="7"/>
  <c r="L327" i="7" s="1"/>
  <c r="R326" i="7"/>
  <c r="CC325" i="8"/>
  <c r="BB326" i="7"/>
  <c r="BE326" i="7"/>
  <c r="BG326" i="7"/>
  <c r="AY327" i="7" s="1"/>
  <c r="O325" i="9"/>
  <c r="T325" i="9"/>
  <c r="L326" i="9" s="1"/>
  <c r="R325" i="9"/>
  <c r="CB326" i="7"/>
  <c r="CG326" i="7"/>
  <c r="BY327" i="7" s="1"/>
  <c r="CE326" i="7"/>
  <c r="BP325" i="8"/>
  <c r="BO326" i="7"/>
  <c r="BR326" i="7"/>
  <c r="BT326" i="7"/>
  <c r="BL327" i="7" s="1"/>
  <c r="BB324" i="9"/>
  <c r="BE324" i="9"/>
  <c r="BG324" i="9"/>
  <c r="AY325" i="9" s="1"/>
  <c r="CB324" i="9"/>
  <c r="CG324" i="9"/>
  <c r="BY325" i="9" s="1"/>
  <c r="CE324" i="9"/>
  <c r="CH324" i="8"/>
  <c r="AD327" i="7"/>
  <c r="AA327" i="7"/>
  <c r="AF327" i="7"/>
  <c r="BH324" i="8"/>
  <c r="AB324" i="9"/>
  <c r="AE324" i="9"/>
  <c r="AG324" i="9"/>
  <c r="Y325" i="9" s="1"/>
  <c r="AO324" i="9"/>
  <c r="AR324" i="9"/>
  <c r="AT324" i="9"/>
  <c r="AL325" i="9" s="1"/>
  <c r="BC325" i="8"/>
  <c r="BU324" i="8"/>
  <c r="Q325" i="8"/>
  <c r="N325" i="8"/>
  <c r="S325" i="8"/>
  <c r="AC325" i="9" l="1"/>
  <c r="BQ325" i="8"/>
  <c r="BN325" i="8"/>
  <c r="BS325" i="8"/>
  <c r="CD325" i="8"/>
  <c r="CA325" i="8"/>
  <c r="CF325" i="8"/>
  <c r="AH324" i="9"/>
  <c r="CH324" i="9"/>
  <c r="CC325" i="9"/>
  <c r="CH326" i="7"/>
  <c r="BC325" i="9"/>
  <c r="CC327" i="7"/>
  <c r="P327" i="7"/>
  <c r="BD325" i="8"/>
  <c r="BA325" i="8"/>
  <c r="BF325" i="8"/>
  <c r="BH324" i="9"/>
  <c r="AU324" i="8"/>
  <c r="AP327" i="7"/>
  <c r="U325" i="9"/>
  <c r="AP325" i="8"/>
  <c r="AU326" i="7"/>
  <c r="P326" i="9"/>
  <c r="AP325" i="9"/>
  <c r="BP327" i="7"/>
  <c r="BC327" i="7"/>
  <c r="BU324" i="9"/>
  <c r="U326" i="7"/>
  <c r="AB327" i="7"/>
  <c r="AG327" i="7"/>
  <c r="Y328" i="7" s="1"/>
  <c r="AE327" i="7"/>
  <c r="AU324" i="9"/>
  <c r="BU326" i="7"/>
  <c r="BH326" i="7"/>
  <c r="AB325" i="8"/>
  <c r="AE325" i="8"/>
  <c r="AG325" i="8"/>
  <c r="Y326" i="8" s="1"/>
  <c r="BP325" i="9"/>
  <c r="O325" i="8"/>
  <c r="T325" i="8"/>
  <c r="L326" i="8" s="1"/>
  <c r="R325" i="8"/>
  <c r="AC326" i="8" l="1"/>
  <c r="BD325" i="9"/>
  <c r="BA325" i="9"/>
  <c r="BF325" i="9"/>
  <c r="AC328" i="7"/>
  <c r="AQ325" i="9"/>
  <c r="AN325" i="9"/>
  <c r="AS325" i="9"/>
  <c r="AH325" i="8"/>
  <c r="CB325" i="8"/>
  <c r="CE325" i="8"/>
  <c r="CG325" i="8"/>
  <c r="BY326" i="8" s="1"/>
  <c r="AQ327" i="7"/>
  <c r="AN327" i="7"/>
  <c r="AS327" i="7"/>
  <c r="Q326" i="9"/>
  <c r="N326" i="9"/>
  <c r="S326" i="9"/>
  <c r="CD325" i="9"/>
  <c r="CA325" i="9"/>
  <c r="CF325" i="9"/>
  <c r="BQ327" i="7"/>
  <c r="BN327" i="7"/>
  <c r="BS327" i="7"/>
  <c r="BB325" i="8"/>
  <c r="BE325" i="8"/>
  <c r="BG325" i="8"/>
  <c r="AY326" i="8" s="1"/>
  <c r="BO325" i="8"/>
  <c r="BT325" i="8"/>
  <c r="BL326" i="8" s="1"/>
  <c r="BR325" i="8"/>
  <c r="BD327" i="7"/>
  <c r="BA327" i="7"/>
  <c r="BF327" i="7"/>
  <c r="AQ325" i="8"/>
  <c r="AN325" i="8"/>
  <c r="AS325" i="8"/>
  <c r="Q327" i="7"/>
  <c r="N327" i="7"/>
  <c r="S327" i="7"/>
  <c r="AD325" i="9"/>
  <c r="AA325" i="9"/>
  <c r="AF325" i="9"/>
  <c r="CD327" i="7"/>
  <c r="CA327" i="7"/>
  <c r="CF327" i="7"/>
  <c r="U325" i="8"/>
  <c r="P326" i="8"/>
  <c r="BQ325" i="9"/>
  <c r="BN325" i="9"/>
  <c r="BS325" i="9"/>
  <c r="AH327" i="7"/>
  <c r="BH325" i="8" l="1"/>
  <c r="O326" i="9"/>
  <c r="R326" i="9"/>
  <c r="T326" i="9"/>
  <c r="L327" i="9" s="1"/>
  <c r="AO327" i="7"/>
  <c r="AR327" i="7"/>
  <c r="AT327" i="7"/>
  <c r="AL328" i="7" s="1"/>
  <c r="AO325" i="9"/>
  <c r="AR325" i="9"/>
  <c r="AT325" i="9"/>
  <c r="AL326" i="9" s="1"/>
  <c r="BC326" i="8"/>
  <c r="AO325" i="8"/>
  <c r="AT325" i="8"/>
  <c r="AL326" i="8" s="1"/>
  <c r="AR325" i="8"/>
  <c r="CB327" i="7"/>
  <c r="CE327" i="7"/>
  <c r="CG327" i="7"/>
  <c r="BY328" i="7" s="1"/>
  <c r="BB327" i="7"/>
  <c r="BG327" i="7"/>
  <c r="AY328" i="7" s="1"/>
  <c r="BE327" i="7"/>
  <c r="BO327" i="7"/>
  <c r="BR327" i="7"/>
  <c r="BT327" i="7"/>
  <c r="BL328" i="7" s="1"/>
  <c r="CC326" i="8"/>
  <c r="CH325" i="8"/>
  <c r="AD328" i="7"/>
  <c r="AA328" i="7"/>
  <c r="AF328" i="7"/>
  <c r="BB325" i="9"/>
  <c r="BE325" i="9"/>
  <c r="BG325" i="9"/>
  <c r="AY326" i="9" s="1"/>
  <c r="AB325" i="9"/>
  <c r="AG325" i="9"/>
  <c r="Y326" i="9" s="1"/>
  <c r="AE325" i="9"/>
  <c r="CB325" i="9"/>
  <c r="CE325" i="9"/>
  <c r="CG325" i="9"/>
  <c r="BY326" i="9" s="1"/>
  <c r="O327" i="7"/>
  <c r="T327" i="7"/>
  <c r="L328" i="7" s="1"/>
  <c r="R327" i="7"/>
  <c r="BP326" i="8"/>
  <c r="BO325" i="9"/>
  <c r="BR325" i="9"/>
  <c r="BT325" i="9"/>
  <c r="BL326" i="9" s="1"/>
  <c r="BU325" i="8"/>
  <c r="Q326" i="8"/>
  <c r="N326" i="8"/>
  <c r="S326" i="8"/>
  <c r="AD326" i="8"/>
  <c r="AA326" i="8"/>
  <c r="AF326" i="8"/>
  <c r="AP328" i="7" l="1"/>
  <c r="CH327" i="7"/>
  <c r="AH325" i="9"/>
  <c r="AU327" i="7"/>
  <c r="U327" i="7"/>
  <c r="AC326" i="9"/>
  <c r="P328" i="7"/>
  <c r="CD326" i="8"/>
  <c r="CA326" i="8"/>
  <c r="CF326" i="8"/>
  <c r="AU325" i="8"/>
  <c r="BP326" i="9"/>
  <c r="BC326" i="9"/>
  <c r="AP326" i="8"/>
  <c r="O326" i="8"/>
  <c r="T326" i="8"/>
  <c r="L327" i="8" s="1"/>
  <c r="R326" i="8"/>
  <c r="BQ326" i="8"/>
  <c r="BN326" i="8"/>
  <c r="BS326" i="8"/>
  <c r="BU325" i="9"/>
  <c r="CC326" i="9"/>
  <c r="BH325" i="9"/>
  <c r="BP328" i="7"/>
  <c r="BU327" i="7"/>
  <c r="BD326" i="8"/>
  <c r="BA326" i="8"/>
  <c r="BF326" i="8"/>
  <c r="P327" i="9"/>
  <c r="U326" i="9"/>
  <c r="BH327" i="7"/>
  <c r="BC328" i="7"/>
  <c r="AP326" i="9"/>
  <c r="CH325" i="9"/>
  <c r="AB328" i="7"/>
  <c r="AG328" i="7"/>
  <c r="Y329" i="7" s="1"/>
  <c r="AE328" i="7"/>
  <c r="AU325" i="9"/>
  <c r="AB326" i="8"/>
  <c r="AG326" i="8"/>
  <c r="Y327" i="8" s="1"/>
  <c r="AE326" i="8"/>
  <c r="CC328" i="7"/>
  <c r="AQ326" i="8" l="1"/>
  <c r="AN326" i="8"/>
  <c r="AS326" i="8"/>
  <c r="BD326" i="9"/>
  <c r="BA326" i="9"/>
  <c r="BF326" i="9"/>
  <c r="AD326" i="9"/>
  <c r="AA326" i="9"/>
  <c r="AF326" i="9"/>
  <c r="CD326" i="9"/>
  <c r="CA326" i="9"/>
  <c r="CF326" i="9"/>
  <c r="AQ326" i="9"/>
  <c r="AN326" i="9"/>
  <c r="AS326" i="9"/>
  <c r="BO326" i="8"/>
  <c r="BR326" i="8"/>
  <c r="BT326" i="8"/>
  <c r="BL327" i="8" s="1"/>
  <c r="Q327" i="9"/>
  <c r="N327" i="9"/>
  <c r="S327" i="9"/>
  <c r="AC327" i="8"/>
  <c r="BD328" i="7"/>
  <c r="BA328" i="7"/>
  <c r="BF328" i="7"/>
  <c r="BB326" i="8"/>
  <c r="BE326" i="8"/>
  <c r="BG326" i="8"/>
  <c r="AY327" i="8" s="1"/>
  <c r="CD328" i="7"/>
  <c r="CA328" i="7"/>
  <c r="CF328" i="7"/>
  <c r="U326" i="8"/>
  <c r="CB326" i="8"/>
  <c r="CE326" i="8"/>
  <c r="CG326" i="8"/>
  <c r="BY327" i="8" s="1"/>
  <c r="AH326" i="8"/>
  <c r="BQ328" i="7"/>
  <c r="BN328" i="7"/>
  <c r="BS328" i="7"/>
  <c r="P327" i="8"/>
  <c r="BQ326" i="9"/>
  <c r="BN326" i="9"/>
  <c r="BS326" i="9"/>
  <c r="AH328" i="7"/>
  <c r="AC329" i="7"/>
  <c r="Q328" i="7"/>
  <c r="N328" i="7"/>
  <c r="S328" i="7"/>
  <c r="AQ328" i="7"/>
  <c r="AN328" i="7"/>
  <c r="AS328" i="7"/>
  <c r="BP327" i="8" l="1"/>
  <c r="BH326" i="8"/>
  <c r="BU326" i="8"/>
  <c r="BC327" i="8"/>
  <c r="AD329" i="7"/>
  <c r="AA329" i="7"/>
  <c r="AF329" i="7"/>
  <c r="AB326" i="9"/>
  <c r="AE326" i="9"/>
  <c r="AG326" i="9"/>
  <c r="Y327" i="9" s="1"/>
  <c r="BB326" i="9"/>
  <c r="BG326" i="9"/>
  <c r="AY327" i="9" s="1"/>
  <c r="BE326" i="9"/>
  <c r="CC327" i="8"/>
  <c r="BB328" i="7"/>
  <c r="BE328" i="7"/>
  <c r="BG328" i="7"/>
  <c r="AY329" i="7" s="1"/>
  <c r="AO328" i="7"/>
  <c r="AT328" i="7"/>
  <c r="AL329" i="7" s="1"/>
  <c r="AR328" i="7"/>
  <c r="Q327" i="8"/>
  <c r="N327" i="8"/>
  <c r="S327" i="8"/>
  <c r="O327" i="9"/>
  <c r="T327" i="9"/>
  <c r="L328" i="9" s="1"/>
  <c r="R327" i="9"/>
  <c r="CH326" i="8"/>
  <c r="AO326" i="9"/>
  <c r="AR326" i="9"/>
  <c r="AT326" i="9"/>
  <c r="AL327" i="9" s="1"/>
  <c r="BO326" i="9"/>
  <c r="BT326" i="9"/>
  <c r="BL327" i="9" s="1"/>
  <c r="BR326" i="9"/>
  <c r="AD327" i="8"/>
  <c r="AA327" i="8"/>
  <c r="AF327" i="8"/>
  <c r="O328" i="7"/>
  <c r="T328" i="7"/>
  <c r="L329" i="7" s="1"/>
  <c r="R328" i="7"/>
  <c r="CB326" i="9"/>
  <c r="CE326" i="9"/>
  <c r="CG326" i="9"/>
  <c r="BY327" i="9" s="1"/>
  <c r="AO326" i="8"/>
  <c r="AT326" i="8"/>
  <c r="AL327" i="8" s="1"/>
  <c r="AR326" i="8"/>
  <c r="CB328" i="7"/>
  <c r="CG328" i="7"/>
  <c r="BY329" i="7" s="1"/>
  <c r="CE328" i="7"/>
  <c r="BO328" i="7"/>
  <c r="BT328" i="7"/>
  <c r="BL329" i="7" s="1"/>
  <c r="BR328" i="7"/>
  <c r="BD327" i="8" l="1"/>
  <c r="BA327" i="8"/>
  <c r="BF327" i="8"/>
  <c r="AP329" i="7"/>
  <c r="AC327" i="9"/>
  <c r="CH328" i="7"/>
  <c r="CC329" i="7"/>
  <c r="AU326" i="8"/>
  <c r="AB327" i="8"/>
  <c r="AE327" i="8"/>
  <c r="AG327" i="8"/>
  <c r="Y328" i="8" s="1"/>
  <c r="BC329" i="7"/>
  <c r="AP327" i="8"/>
  <c r="AH326" i="9"/>
  <c r="U327" i="9"/>
  <c r="CC327" i="9"/>
  <c r="P328" i="9"/>
  <c r="BH328" i="7"/>
  <c r="BP327" i="9"/>
  <c r="BP329" i="7"/>
  <c r="CD327" i="8"/>
  <c r="CA327" i="8"/>
  <c r="CF327" i="8"/>
  <c r="U328" i="7"/>
  <c r="O327" i="8"/>
  <c r="T327" i="8"/>
  <c r="L328" i="8" s="1"/>
  <c r="R327" i="8"/>
  <c r="AU326" i="9"/>
  <c r="AU328" i="7"/>
  <c r="BU328" i="7"/>
  <c r="CH326" i="9"/>
  <c r="BU326" i="9"/>
  <c r="P329" i="7"/>
  <c r="AP327" i="9"/>
  <c r="BH326" i="9"/>
  <c r="AB329" i="7"/>
  <c r="AG329" i="7"/>
  <c r="Y330" i="7" s="1"/>
  <c r="AE329" i="7"/>
  <c r="BQ327" i="8"/>
  <c r="BN327" i="8"/>
  <c r="BS327" i="8"/>
  <c r="BC327" i="9"/>
  <c r="CD329" i="7" l="1"/>
  <c r="CA329" i="7"/>
  <c r="CF329" i="7"/>
  <c r="BQ327" i="9"/>
  <c r="BN327" i="9"/>
  <c r="BS327" i="9"/>
  <c r="BD329" i="7"/>
  <c r="BA329" i="7"/>
  <c r="BF329" i="7"/>
  <c r="AD327" i="9"/>
  <c r="AA327" i="9"/>
  <c r="AF327" i="9"/>
  <c r="AC330" i="7"/>
  <c r="AQ327" i="8"/>
  <c r="AN327" i="8"/>
  <c r="AS327" i="8"/>
  <c r="Q328" i="9"/>
  <c r="N328" i="9"/>
  <c r="S328" i="9"/>
  <c r="AC328" i="8"/>
  <c r="AQ329" i="7"/>
  <c r="AN329" i="7"/>
  <c r="AS329" i="7"/>
  <c r="P328" i="8"/>
  <c r="BQ329" i="7"/>
  <c r="BN329" i="7"/>
  <c r="BS329" i="7"/>
  <c r="AH327" i="8"/>
  <c r="CB327" i="8"/>
  <c r="CG327" i="8"/>
  <c r="BY328" i="8" s="1"/>
  <c r="CE327" i="8"/>
  <c r="BD327" i="9"/>
  <c r="BA327" i="9"/>
  <c r="BF327" i="9"/>
  <c r="BB327" i="8"/>
  <c r="BE327" i="8"/>
  <c r="BG327" i="8"/>
  <c r="AY328" i="8" s="1"/>
  <c r="AH329" i="7"/>
  <c r="AQ327" i="9"/>
  <c r="AN327" i="9"/>
  <c r="AS327" i="9"/>
  <c r="Q329" i="7"/>
  <c r="N329" i="7"/>
  <c r="S329" i="7"/>
  <c r="CD327" i="9"/>
  <c r="CA327" i="9"/>
  <c r="CF327" i="9"/>
  <c r="BO327" i="8"/>
  <c r="BT327" i="8"/>
  <c r="BL328" i="8" s="1"/>
  <c r="BR327" i="8"/>
  <c r="U327" i="8"/>
  <c r="O328" i="9" l="1"/>
  <c r="R328" i="9"/>
  <c r="T328" i="9"/>
  <c r="L329" i="9" s="1"/>
  <c r="BB329" i="7"/>
  <c r="BE329" i="7"/>
  <c r="BG329" i="7"/>
  <c r="AY330" i="7" s="1"/>
  <c r="BU327" i="8"/>
  <c r="BO327" i="9"/>
  <c r="BR327" i="9"/>
  <c r="BT327" i="9"/>
  <c r="BL328" i="9" s="1"/>
  <c r="BO329" i="7"/>
  <c r="BT329" i="7"/>
  <c r="BL330" i="7" s="1"/>
  <c r="BR329" i="7"/>
  <c r="AO327" i="8"/>
  <c r="AT327" i="8"/>
  <c r="AL328" i="8" s="1"/>
  <c r="AR327" i="8"/>
  <c r="BB327" i="9"/>
  <c r="BG327" i="9"/>
  <c r="AY328" i="9" s="1"/>
  <c r="BE327" i="9"/>
  <c r="BP328" i="8"/>
  <c r="O329" i="7"/>
  <c r="T329" i="7"/>
  <c r="L330" i="7" s="1"/>
  <c r="R329" i="7"/>
  <c r="AO329" i="7"/>
  <c r="AR329" i="7"/>
  <c r="AT329" i="7"/>
  <c r="AL330" i="7" s="1"/>
  <c r="AD330" i="7"/>
  <c r="AA330" i="7"/>
  <c r="AF330" i="7"/>
  <c r="BH327" i="8"/>
  <c r="CC328" i="8"/>
  <c r="AB327" i="9"/>
  <c r="AG327" i="9"/>
  <c r="Y328" i="9" s="1"/>
  <c r="AE327" i="9"/>
  <c r="CB329" i="7"/>
  <c r="CE329" i="7"/>
  <c r="CG329" i="7"/>
  <c r="BY330" i="7" s="1"/>
  <c r="BC328" i="8"/>
  <c r="Q328" i="8"/>
  <c r="N328" i="8"/>
  <c r="S328" i="8"/>
  <c r="CH327" i="8"/>
  <c r="CB327" i="9"/>
  <c r="CG327" i="9"/>
  <c r="BY328" i="9" s="1"/>
  <c r="CE327" i="9"/>
  <c r="AO327" i="9"/>
  <c r="AR327" i="9"/>
  <c r="AT327" i="9"/>
  <c r="AL328" i="9" s="1"/>
  <c r="AD328" i="8"/>
  <c r="AA328" i="8"/>
  <c r="AF328" i="8"/>
  <c r="BP328" i="9" l="1"/>
  <c r="BU327" i="9"/>
  <c r="BH327" i="9"/>
  <c r="CC330" i="7"/>
  <c r="AH327" i="9"/>
  <c r="BC328" i="9"/>
  <c r="P330" i="7"/>
  <c r="AC328" i="9"/>
  <c r="P329" i="9"/>
  <c r="CH327" i="9"/>
  <c r="CH329" i="7"/>
  <c r="CD328" i="8"/>
  <c r="CA328" i="8"/>
  <c r="CF328" i="8"/>
  <c r="AP330" i="7"/>
  <c r="AP328" i="8"/>
  <c r="U328" i="9"/>
  <c r="AU329" i="7"/>
  <c r="AB330" i="7"/>
  <c r="AE330" i="7"/>
  <c r="AG330" i="7"/>
  <c r="Y331" i="7" s="1"/>
  <c r="AP328" i="9"/>
  <c r="BU329" i="7"/>
  <c r="BC330" i="7"/>
  <c r="CC328" i="9"/>
  <c r="BQ328" i="8"/>
  <c r="BN328" i="8"/>
  <c r="BS328" i="8"/>
  <c r="AU327" i="8"/>
  <c r="AB328" i="8"/>
  <c r="AG328" i="8"/>
  <c r="Y329" i="8" s="1"/>
  <c r="AE328" i="8"/>
  <c r="O328" i="8"/>
  <c r="R328" i="8"/>
  <c r="T328" i="8"/>
  <c r="L329" i="8" s="1"/>
  <c r="BD328" i="8"/>
  <c r="BA328" i="8"/>
  <c r="BF328" i="8"/>
  <c r="AU327" i="9"/>
  <c r="U329" i="7"/>
  <c r="BP330" i="7"/>
  <c r="BH329" i="7"/>
  <c r="AQ330" i="7" l="1"/>
  <c r="AN330" i="7"/>
  <c r="AS330" i="7"/>
  <c r="AD328" i="9"/>
  <c r="AA328" i="9"/>
  <c r="AF328" i="9"/>
  <c r="AC331" i="7"/>
  <c r="CB328" i="8"/>
  <c r="CG328" i="8"/>
  <c r="BY329" i="8" s="1"/>
  <c r="CE328" i="8"/>
  <c r="Q330" i="7"/>
  <c r="N330" i="7"/>
  <c r="S330" i="7"/>
  <c r="AH330" i="7"/>
  <c r="BD328" i="9"/>
  <c r="BA328" i="9"/>
  <c r="BF328" i="9"/>
  <c r="BO328" i="8"/>
  <c r="BT328" i="8"/>
  <c r="BL329" i="8" s="1"/>
  <c r="BR328" i="8"/>
  <c r="BB328" i="8"/>
  <c r="BG328" i="8"/>
  <c r="AY329" i="8" s="1"/>
  <c r="BE328" i="8"/>
  <c r="AQ328" i="9"/>
  <c r="AN328" i="9"/>
  <c r="AS328" i="9"/>
  <c r="P329" i="8"/>
  <c r="CD328" i="9"/>
  <c r="CA328" i="9"/>
  <c r="CF328" i="9"/>
  <c r="BQ328" i="9"/>
  <c r="BN328" i="9"/>
  <c r="BS328" i="9"/>
  <c r="U328" i="8"/>
  <c r="BD330" i="7"/>
  <c r="BA330" i="7"/>
  <c r="BF330" i="7"/>
  <c r="Q329" i="9"/>
  <c r="N329" i="9"/>
  <c r="S329" i="9"/>
  <c r="CD330" i="7"/>
  <c r="CA330" i="7"/>
  <c r="CF330" i="7"/>
  <c r="BQ330" i="7"/>
  <c r="BN330" i="7"/>
  <c r="BS330" i="7"/>
  <c r="AH328" i="8"/>
  <c r="AQ328" i="8"/>
  <c r="AN328" i="8"/>
  <c r="AS328" i="8"/>
  <c r="AC329" i="8"/>
  <c r="Q329" i="8" l="1"/>
  <c r="N329" i="8"/>
  <c r="S329" i="8"/>
  <c r="BB330" i="7"/>
  <c r="BE330" i="7"/>
  <c r="BG330" i="7"/>
  <c r="AY331" i="7" s="1"/>
  <c r="AD331" i="7"/>
  <c r="AA331" i="7"/>
  <c r="AF331" i="7"/>
  <c r="BO328" i="9"/>
  <c r="BT328" i="9"/>
  <c r="BL329" i="9" s="1"/>
  <c r="BR328" i="9"/>
  <c r="AO328" i="9"/>
  <c r="AT328" i="9"/>
  <c r="AL329" i="9" s="1"/>
  <c r="AR328" i="9"/>
  <c r="BB328" i="9"/>
  <c r="BE328" i="9"/>
  <c r="BG328" i="9"/>
  <c r="AY329" i="9" s="1"/>
  <c r="BH328" i="8"/>
  <c r="BO330" i="7"/>
  <c r="BT330" i="7"/>
  <c r="BL331" i="7" s="1"/>
  <c r="BR330" i="7"/>
  <c r="AD329" i="8"/>
  <c r="AA329" i="8"/>
  <c r="AF329" i="8"/>
  <c r="BC329" i="8"/>
  <c r="AB328" i="9"/>
  <c r="AE328" i="9"/>
  <c r="AG328" i="9"/>
  <c r="Y329" i="9" s="1"/>
  <c r="O330" i="7"/>
  <c r="T330" i="7"/>
  <c r="L331" i="7" s="1"/>
  <c r="R330" i="7"/>
  <c r="BU328" i="8"/>
  <c r="BP329" i="8"/>
  <c r="B35" i="9"/>
  <c r="CB328" i="9"/>
  <c r="CE328" i="9"/>
  <c r="CG328" i="9"/>
  <c r="BY329" i="9" s="1"/>
  <c r="CH328" i="8"/>
  <c r="AO330" i="7"/>
  <c r="AT330" i="7"/>
  <c r="AL331" i="7" s="1"/>
  <c r="AR330" i="7"/>
  <c r="CB330" i="7"/>
  <c r="CG330" i="7"/>
  <c r="BY331" i="7" s="1"/>
  <c r="CE330" i="7"/>
  <c r="AO328" i="8"/>
  <c r="AT328" i="8"/>
  <c r="AL329" i="8" s="1"/>
  <c r="AR328" i="8"/>
  <c r="O329" i="9"/>
  <c r="T329" i="9"/>
  <c r="L330" i="9" s="1"/>
  <c r="R329" i="9"/>
  <c r="CC329" i="8"/>
  <c r="CH328" i="9" l="1"/>
  <c r="BU330" i="7"/>
  <c r="AU328" i="9"/>
  <c r="BC331" i="7"/>
  <c r="BH330" i="7"/>
  <c r="AH328" i="9"/>
  <c r="B35" i="8"/>
  <c r="BU328" i="9"/>
  <c r="O329" i="8"/>
  <c r="R329" i="8"/>
  <c r="T329" i="8"/>
  <c r="L330" i="8" s="1"/>
  <c r="AP329" i="8"/>
  <c r="BP331" i="7"/>
  <c r="CH330" i="7"/>
  <c r="BP329" i="9"/>
  <c r="P331" i="7"/>
  <c r="AP329" i="9"/>
  <c r="CC329" i="9"/>
  <c r="AC329" i="9"/>
  <c r="C37" i="7"/>
  <c r="CC331" i="7"/>
  <c r="CD329" i="8"/>
  <c r="CA329" i="8"/>
  <c r="CF329" i="8"/>
  <c r="AU330" i="7"/>
  <c r="BQ329" i="8"/>
  <c r="BN329" i="8"/>
  <c r="BS329" i="8"/>
  <c r="BD329" i="8"/>
  <c r="BA329" i="8"/>
  <c r="BF329" i="8"/>
  <c r="AB331" i="7"/>
  <c r="AE331" i="7"/>
  <c r="AG331" i="7"/>
  <c r="Y332" i="7" s="1"/>
  <c r="P330" i="9"/>
  <c r="C35" i="8"/>
  <c r="BC329" i="9"/>
  <c r="U329" i="9"/>
  <c r="AP331" i="7"/>
  <c r="AU328" i="8"/>
  <c r="U330" i="7"/>
  <c r="AB329" i="8"/>
  <c r="AG329" i="8"/>
  <c r="Y330" i="8" s="1"/>
  <c r="AE329" i="8"/>
  <c r="BH328" i="9"/>
  <c r="BQ331" i="7" l="1"/>
  <c r="BN331" i="7"/>
  <c r="BS331" i="7"/>
  <c r="G35" i="8"/>
  <c r="AC332" i="7"/>
  <c r="CB329" i="8"/>
  <c r="CE329" i="8"/>
  <c r="CG329" i="8"/>
  <c r="BY330" i="8" s="1"/>
  <c r="AQ329" i="9"/>
  <c r="AN329" i="9"/>
  <c r="AS329" i="9"/>
  <c r="AH331" i="7"/>
  <c r="AQ329" i="8"/>
  <c r="AN329" i="8"/>
  <c r="AS329" i="8"/>
  <c r="BD331" i="7"/>
  <c r="BA331" i="7"/>
  <c r="BF331" i="7"/>
  <c r="AH329" i="8"/>
  <c r="CD331" i="7"/>
  <c r="CA331" i="7"/>
  <c r="CF331" i="7"/>
  <c r="Q331" i="7"/>
  <c r="N331" i="7"/>
  <c r="S331" i="7"/>
  <c r="P330" i="8"/>
  <c r="AQ331" i="7"/>
  <c r="AN331" i="7"/>
  <c r="AS331" i="7"/>
  <c r="BD329" i="9"/>
  <c r="BA329" i="9"/>
  <c r="BF329" i="9"/>
  <c r="E35" i="8"/>
  <c r="U329" i="8"/>
  <c r="BQ329" i="9"/>
  <c r="BN329" i="9"/>
  <c r="BS329" i="9"/>
  <c r="F35" i="8"/>
  <c r="BB329" i="8"/>
  <c r="BG329" i="8"/>
  <c r="AY330" i="8" s="1"/>
  <c r="BE329" i="8"/>
  <c r="AC330" i="8"/>
  <c r="Q330" i="9"/>
  <c r="N330" i="9"/>
  <c r="S330" i="9"/>
  <c r="BO329" i="8"/>
  <c r="BR329" i="8"/>
  <c r="BT329" i="8"/>
  <c r="BL330" i="8" s="1"/>
  <c r="AD329" i="9"/>
  <c r="AA329" i="9"/>
  <c r="AF329" i="9"/>
  <c r="CD329" i="9"/>
  <c r="CA329" i="9"/>
  <c r="CF329" i="9"/>
  <c r="BO329" i="9" l="1"/>
  <c r="BT329" i="9"/>
  <c r="BL330" i="9" s="1"/>
  <c r="BR329" i="9"/>
  <c r="D35" i="8"/>
  <c r="AD332" i="7"/>
  <c r="AA332" i="7"/>
  <c r="AF332" i="7"/>
  <c r="B37" i="7"/>
  <c r="AO329" i="8"/>
  <c r="AT329" i="8"/>
  <c r="AL330" i="8" s="1"/>
  <c r="AR329" i="8"/>
  <c r="AD330" i="8"/>
  <c r="AA330" i="8"/>
  <c r="AF330" i="8"/>
  <c r="BH329" i="8"/>
  <c r="O331" i="7"/>
  <c r="R331" i="7"/>
  <c r="T331" i="7"/>
  <c r="L332" i="7" s="1"/>
  <c r="C35" i="9"/>
  <c r="BC330" i="8"/>
  <c r="G37" i="7"/>
  <c r="O330" i="9"/>
  <c r="T330" i="9"/>
  <c r="L331" i="9" s="1"/>
  <c r="R330" i="9"/>
  <c r="F35" i="9"/>
  <c r="E35" i="9"/>
  <c r="CB331" i="7"/>
  <c r="CE331" i="7"/>
  <c r="CG331" i="7"/>
  <c r="BY332" i="7" s="1"/>
  <c r="D35" i="9"/>
  <c r="BB331" i="7"/>
  <c r="BG331" i="7"/>
  <c r="AY332" i="7" s="1"/>
  <c r="BE331" i="7"/>
  <c r="BP330" i="8"/>
  <c r="AO329" i="9"/>
  <c r="AR329" i="9"/>
  <c r="AT329" i="9"/>
  <c r="AL330" i="9" s="1"/>
  <c r="G35" i="9"/>
  <c r="Q330" i="8"/>
  <c r="N330" i="8"/>
  <c r="S330" i="8"/>
  <c r="CB329" i="9"/>
  <c r="CE329" i="9"/>
  <c r="CG329" i="9"/>
  <c r="BY330" i="9" s="1"/>
  <c r="AB329" i="9"/>
  <c r="AG329" i="9"/>
  <c r="Y330" i="9" s="1"/>
  <c r="AE329" i="9"/>
  <c r="F37" i="7"/>
  <c r="BB329" i="9"/>
  <c r="BG329" i="9"/>
  <c r="AY330" i="9" s="1"/>
  <c r="BE329" i="9"/>
  <c r="BU329" i="8"/>
  <c r="D37" i="7"/>
  <c r="CC330" i="8"/>
  <c r="BO331" i="7"/>
  <c r="BR331" i="7"/>
  <c r="BT331" i="7"/>
  <c r="BL332" i="7" s="1"/>
  <c r="AO331" i="7"/>
  <c r="AT331" i="7"/>
  <c r="AL332" i="7" s="1"/>
  <c r="AR331" i="7"/>
  <c r="E37" i="7"/>
  <c r="CH329" i="8"/>
  <c r="AP330" i="8" l="1"/>
  <c r="BH329" i="9"/>
  <c r="BC330" i="9"/>
  <c r="BC332" i="7"/>
  <c r="P332" i="7"/>
  <c r="BP332" i="7"/>
  <c r="U330" i="9"/>
  <c r="U331" i="7"/>
  <c r="AP332" i="7"/>
  <c r="BH331" i="7"/>
  <c r="P331" i="9"/>
  <c r="AB332" i="7"/>
  <c r="AE332" i="7"/>
  <c r="AG332" i="7"/>
  <c r="Y333" i="7" s="1"/>
  <c r="BU331" i="7"/>
  <c r="AP330" i="9"/>
  <c r="AH329" i="9"/>
  <c r="AU329" i="9"/>
  <c r="AU331" i="7"/>
  <c r="O330" i="8"/>
  <c r="R330" i="8"/>
  <c r="T330" i="8"/>
  <c r="L331" i="8" s="1"/>
  <c r="CD330" i="8"/>
  <c r="CA330" i="8"/>
  <c r="CF330" i="8"/>
  <c r="AC330" i="9"/>
  <c r="CC332" i="7"/>
  <c r="CC330" i="9"/>
  <c r="CH331" i="7"/>
  <c r="AB330" i="8"/>
  <c r="AE330" i="8"/>
  <c r="AG330" i="8"/>
  <c r="Y331" i="8" s="1"/>
  <c r="BU329" i="9"/>
  <c r="CH329" i="9"/>
  <c r="BP330" i="9"/>
  <c r="BQ330" i="8"/>
  <c r="BN330" i="8"/>
  <c r="BS330" i="8"/>
  <c r="BD330" i="8"/>
  <c r="BA330" i="8"/>
  <c r="BF330" i="8"/>
  <c r="AU329" i="8"/>
  <c r="BO330" i="8" l="1"/>
  <c r="BR330" i="8"/>
  <c r="BT330" i="8"/>
  <c r="BL331" i="8" s="1"/>
  <c r="Q332" i="7"/>
  <c r="N332" i="7"/>
  <c r="S332" i="7"/>
  <c r="Q331" i="9"/>
  <c r="N331" i="9"/>
  <c r="S331" i="9"/>
  <c r="CD332" i="7"/>
  <c r="CA332" i="7"/>
  <c r="CF332" i="7"/>
  <c r="BQ330" i="9"/>
  <c r="BN330" i="9"/>
  <c r="BS330" i="9"/>
  <c r="AD330" i="9"/>
  <c r="AA330" i="9"/>
  <c r="AF330" i="9"/>
  <c r="BD332" i="7"/>
  <c r="BA332" i="7"/>
  <c r="BF332" i="7"/>
  <c r="AQ330" i="9"/>
  <c r="AN330" i="9"/>
  <c r="AS330" i="9"/>
  <c r="AQ332" i="7"/>
  <c r="AN332" i="7"/>
  <c r="AS332" i="7"/>
  <c r="CD330" i="9"/>
  <c r="CA330" i="9"/>
  <c r="CF330" i="9"/>
  <c r="BD330" i="9"/>
  <c r="BA330" i="9"/>
  <c r="BF330" i="9"/>
  <c r="P331" i="8"/>
  <c r="U330" i="8"/>
  <c r="AC333" i="7"/>
  <c r="CB330" i="8"/>
  <c r="CE330" i="8"/>
  <c r="CG330" i="8"/>
  <c r="BY331" i="8" s="1"/>
  <c r="AH332" i="7"/>
  <c r="AC331" i="8"/>
  <c r="BB330" i="8"/>
  <c r="BE330" i="8"/>
  <c r="BG330" i="8"/>
  <c r="AY331" i="8" s="1"/>
  <c r="AH330" i="8"/>
  <c r="BQ332" i="7"/>
  <c r="BN332" i="7"/>
  <c r="BS332" i="7"/>
  <c r="AQ330" i="8"/>
  <c r="AN330" i="8"/>
  <c r="AS330" i="8"/>
  <c r="CB332" i="7" l="1"/>
  <c r="CG332" i="7"/>
  <c r="BY333" i="7" s="1"/>
  <c r="CE332" i="7"/>
  <c r="CB330" i="9"/>
  <c r="CE330" i="9"/>
  <c r="CG330" i="9"/>
  <c r="BY331" i="9" s="1"/>
  <c r="AB330" i="9"/>
  <c r="AE330" i="9"/>
  <c r="AG330" i="9"/>
  <c r="Y331" i="9" s="1"/>
  <c r="O331" i="9"/>
  <c r="R331" i="9"/>
  <c r="T331" i="9"/>
  <c r="L332" i="9" s="1"/>
  <c r="CC331" i="8"/>
  <c r="AD333" i="7"/>
  <c r="AA333" i="7"/>
  <c r="AF333" i="7"/>
  <c r="CH330" i="8"/>
  <c r="BC331" i="8"/>
  <c r="BH330" i="8"/>
  <c r="BO330" i="9"/>
  <c r="BR330" i="9"/>
  <c r="BT330" i="9"/>
  <c r="BL331" i="9" s="1"/>
  <c r="O332" i="7"/>
  <c r="R332" i="7"/>
  <c r="T332" i="7"/>
  <c r="L333" i="7" s="1"/>
  <c r="AD331" i="8"/>
  <c r="AA331" i="8"/>
  <c r="AF331" i="8"/>
  <c r="BB332" i="7"/>
  <c r="BG332" i="7"/>
  <c r="AY333" i="7" s="1"/>
  <c r="BE332" i="7"/>
  <c r="AO332" i="7"/>
  <c r="AR332" i="7"/>
  <c r="AT332" i="7"/>
  <c r="AL333" i="7" s="1"/>
  <c r="AO330" i="8"/>
  <c r="AT330" i="8"/>
  <c r="AL331" i="8" s="1"/>
  <c r="AR330" i="8"/>
  <c r="AO330" i="9"/>
  <c r="AT330" i="9"/>
  <c r="AL331" i="9" s="1"/>
  <c r="AR330" i="9"/>
  <c r="BU330" i="8"/>
  <c r="BO332" i="7"/>
  <c r="BR332" i="7"/>
  <c r="BT332" i="7"/>
  <c r="BL333" i="7" s="1"/>
  <c r="Q331" i="8"/>
  <c r="N331" i="8"/>
  <c r="S331" i="8"/>
  <c r="BP331" i="8"/>
  <c r="BB330" i="9"/>
  <c r="BE330" i="9"/>
  <c r="BG330" i="9"/>
  <c r="AY331" i="9" s="1"/>
  <c r="AH330" i="9" l="1"/>
  <c r="BC333" i="7"/>
  <c r="AU330" i="9"/>
  <c r="AC331" i="9"/>
  <c r="BQ331" i="8"/>
  <c r="BN331" i="8"/>
  <c r="BS331" i="8"/>
  <c r="AB333" i="7"/>
  <c r="AE333" i="7"/>
  <c r="AG333" i="7"/>
  <c r="Y334" i="7" s="1"/>
  <c r="CC331" i="9"/>
  <c r="BU330" i="9"/>
  <c r="AP331" i="9"/>
  <c r="AB331" i="8"/>
  <c r="AG331" i="8"/>
  <c r="Y332" i="8" s="1"/>
  <c r="AE331" i="8"/>
  <c r="BC331" i="9"/>
  <c r="AU330" i="8"/>
  <c r="CD331" i="8"/>
  <c r="CA331" i="8"/>
  <c r="CF331" i="8"/>
  <c r="CH330" i="9"/>
  <c r="O331" i="8"/>
  <c r="T331" i="8"/>
  <c r="L332" i="8" s="1"/>
  <c r="R331" i="8"/>
  <c r="AP331" i="8"/>
  <c r="P333" i="7"/>
  <c r="U332" i="7"/>
  <c r="BD331" i="8"/>
  <c r="BA331" i="8"/>
  <c r="BF331" i="8"/>
  <c r="P332" i="9"/>
  <c r="CH332" i="7"/>
  <c r="BH332" i="7"/>
  <c r="BH330" i="9"/>
  <c r="BP333" i="7"/>
  <c r="AP333" i="7"/>
  <c r="U331" i="9"/>
  <c r="CC333" i="7"/>
  <c r="BU332" i="7"/>
  <c r="AU332" i="7"/>
  <c r="BP331" i="9"/>
  <c r="AC334" i="7" l="1"/>
  <c r="BD333" i="7"/>
  <c r="BA333" i="7"/>
  <c r="BF333" i="7"/>
  <c r="BD331" i="9"/>
  <c r="BA331" i="9"/>
  <c r="BF331" i="9"/>
  <c r="AH333" i="7"/>
  <c r="AQ331" i="8"/>
  <c r="AN331" i="8"/>
  <c r="AS331" i="8"/>
  <c r="CD333" i="7"/>
  <c r="CA333" i="7"/>
  <c r="CF333" i="7"/>
  <c r="U331" i="8"/>
  <c r="Q332" i="9"/>
  <c r="N332" i="9"/>
  <c r="S332" i="9"/>
  <c r="P332" i="8"/>
  <c r="AH331" i="8"/>
  <c r="BO331" i="8"/>
  <c r="BR331" i="8"/>
  <c r="BT331" i="8"/>
  <c r="BL332" i="8" s="1"/>
  <c r="AC332" i="8"/>
  <c r="AQ333" i="7"/>
  <c r="AN333" i="7"/>
  <c r="AS333" i="7"/>
  <c r="BB331" i="8"/>
  <c r="BG331" i="8"/>
  <c r="AY332" i="8" s="1"/>
  <c r="BE331" i="8"/>
  <c r="AQ331" i="9"/>
  <c r="AN331" i="9"/>
  <c r="AS331" i="9"/>
  <c r="BQ331" i="9"/>
  <c r="BN331" i="9"/>
  <c r="BS331" i="9"/>
  <c r="BQ333" i="7"/>
  <c r="BN333" i="7"/>
  <c r="BS333" i="7"/>
  <c r="CB331" i="8"/>
  <c r="CE331" i="8"/>
  <c r="CG331" i="8"/>
  <c r="BY332" i="8" s="1"/>
  <c r="AD331" i="9"/>
  <c r="AA331" i="9"/>
  <c r="AF331" i="9"/>
  <c r="CD331" i="9"/>
  <c r="CA331" i="9"/>
  <c r="CF331" i="9"/>
  <c r="Q333" i="7"/>
  <c r="N333" i="7"/>
  <c r="S333" i="7"/>
  <c r="AO331" i="8" l="1"/>
  <c r="AR331" i="8"/>
  <c r="AT331" i="8"/>
  <c r="AL332" i="8" s="1"/>
  <c r="AB331" i="9"/>
  <c r="AE331" i="9"/>
  <c r="AG331" i="9"/>
  <c r="Y332" i="9" s="1"/>
  <c r="AO331" i="9"/>
  <c r="AR331" i="9"/>
  <c r="AT331" i="9"/>
  <c r="AL332" i="9" s="1"/>
  <c r="Q332" i="8"/>
  <c r="N332" i="8"/>
  <c r="S332" i="8"/>
  <c r="BP332" i="8"/>
  <c r="CH331" i="8"/>
  <c r="BH331" i="8"/>
  <c r="BU331" i="8"/>
  <c r="O332" i="9"/>
  <c r="T332" i="9"/>
  <c r="L333" i="9" s="1"/>
  <c r="R332" i="9"/>
  <c r="BC332" i="8"/>
  <c r="BB331" i="9"/>
  <c r="BE331" i="9"/>
  <c r="BG331" i="9"/>
  <c r="AY332" i="9" s="1"/>
  <c r="CC332" i="8"/>
  <c r="O333" i="7"/>
  <c r="R333" i="7"/>
  <c r="T333" i="7"/>
  <c r="L334" i="7" s="1"/>
  <c r="BB333" i="7"/>
  <c r="BE333" i="7"/>
  <c r="BG333" i="7"/>
  <c r="AY334" i="7" s="1"/>
  <c r="CB333" i="7"/>
  <c r="CG333" i="7"/>
  <c r="BY334" i="7" s="1"/>
  <c r="CE333" i="7"/>
  <c r="BO333" i="7"/>
  <c r="BT333" i="7"/>
  <c r="BL334" i="7" s="1"/>
  <c r="BR333" i="7"/>
  <c r="AO333" i="7"/>
  <c r="AR333" i="7"/>
  <c r="AT333" i="7"/>
  <c r="AL334" i="7" s="1"/>
  <c r="CB331" i="9"/>
  <c r="CG331" i="9"/>
  <c r="BY332" i="9" s="1"/>
  <c r="CE331" i="9"/>
  <c r="BO331" i="9"/>
  <c r="BR331" i="9"/>
  <c r="BT331" i="9"/>
  <c r="BL332" i="9" s="1"/>
  <c r="AD332" i="8"/>
  <c r="AA332" i="8"/>
  <c r="AF332" i="8"/>
  <c r="AD334" i="7"/>
  <c r="AA334" i="7"/>
  <c r="AF334" i="7"/>
  <c r="BU333" i="7" l="1"/>
  <c r="BH331" i="9"/>
  <c r="BQ332" i="8"/>
  <c r="BN332" i="8"/>
  <c r="BS332" i="8"/>
  <c r="AC332" i="9"/>
  <c r="BP332" i="9"/>
  <c r="BP334" i="7"/>
  <c r="BD332" i="8"/>
  <c r="BA332" i="8"/>
  <c r="BF332" i="8"/>
  <c r="BU331" i="9"/>
  <c r="CH333" i="7"/>
  <c r="AH331" i="9"/>
  <c r="CC334" i="7"/>
  <c r="AB332" i="8"/>
  <c r="AG332" i="8"/>
  <c r="Y333" i="8" s="1"/>
  <c r="AE332" i="8"/>
  <c r="BH333" i="7"/>
  <c r="P334" i="7"/>
  <c r="U332" i="9"/>
  <c r="O332" i="8"/>
  <c r="R332" i="8"/>
  <c r="T332" i="8"/>
  <c r="L333" i="8" s="1"/>
  <c r="AP332" i="8"/>
  <c r="CD332" i="8"/>
  <c r="CA332" i="8"/>
  <c r="CF332" i="8"/>
  <c r="AP332" i="9"/>
  <c r="AU331" i="8"/>
  <c r="CH331" i="9"/>
  <c r="P333" i="9"/>
  <c r="AP334" i="7"/>
  <c r="AU333" i="7"/>
  <c r="AU331" i="9"/>
  <c r="CC332" i="9"/>
  <c r="U333" i="7"/>
  <c r="AB334" i="7"/>
  <c r="AG334" i="7"/>
  <c r="Y335" i="7" s="1"/>
  <c r="AE334" i="7"/>
  <c r="BC334" i="7"/>
  <c r="BC332" i="9"/>
  <c r="BQ332" i="9" l="1"/>
  <c r="BN332" i="9"/>
  <c r="BS332" i="9"/>
  <c r="AC335" i="7"/>
  <c r="CB332" i="8"/>
  <c r="CG332" i="8"/>
  <c r="BY333" i="8" s="1"/>
  <c r="CE332" i="8"/>
  <c r="AD332" i="9"/>
  <c r="AA332" i="9"/>
  <c r="AF332" i="9"/>
  <c r="Q333" i="9"/>
  <c r="N333" i="9"/>
  <c r="S333" i="9"/>
  <c r="Q334" i="7"/>
  <c r="N334" i="7"/>
  <c r="S334" i="7"/>
  <c r="CD334" i="7"/>
  <c r="CA334" i="7"/>
  <c r="CF334" i="7"/>
  <c r="AQ334" i="7"/>
  <c r="AN334" i="7"/>
  <c r="AS334" i="7"/>
  <c r="BO332" i="8"/>
  <c r="BR332" i="8"/>
  <c r="BT332" i="8"/>
  <c r="BL333" i="8" s="1"/>
  <c r="AH334" i="7"/>
  <c r="CD332" i="9"/>
  <c r="CA332" i="9"/>
  <c r="CF332" i="9"/>
  <c r="BD332" i="9"/>
  <c r="BA332" i="9"/>
  <c r="BF332" i="9"/>
  <c r="P333" i="8"/>
  <c r="U332" i="8"/>
  <c r="AH332" i="8"/>
  <c r="BB332" i="8"/>
  <c r="BE332" i="8"/>
  <c r="BG332" i="8"/>
  <c r="AY333" i="8" s="1"/>
  <c r="AQ332" i="8"/>
  <c r="AN332" i="8"/>
  <c r="AS332" i="8"/>
  <c r="BD334" i="7"/>
  <c r="BA334" i="7"/>
  <c r="BF334" i="7"/>
  <c r="AC333" i="8"/>
  <c r="AQ332" i="9"/>
  <c r="AN332" i="9"/>
  <c r="AS332" i="9"/>
  <c r="BQ334" i="7"/>
  <c r="BN334" i="7"/>
  <c r="BS334" i="7"/>
  <c r="CB334" i="7" l="1"/>
  <c r="CE334" i="7"/>
  <c r="CG334" i="7"/>
  <c r="BY335" i="7" s="1"/>
  <c r="AD333" i="8"/>
  <c r="AA333" i="8"/>
  <c r="AF333" i="8"/>
  <c r="AB332" i="9"/>
  <c r="AG332" i="9"/>
  <c r="Y333" i="9" s="1"/>
  <c r="AE332" i="9"/>
  <c r="BB334" i="7"/>
  <c r="BG334" i="7"/>
  <c r="AY335" i="7" s="1"/>
  <c r="BE334" i="7"/>
  <c r="CH332" i="8"/>
  <c r="O334" i="7"/>
  <c r="R334" i="7"/>
  <c r="T334" i="7"/>
  <c r="L335" i="7" s="1"/>
  <c r="CC333" i="8"/>
  <c r="BU332" i="8"/>
  <c r="AD335" i="7"/>
  <c r="AA335" i="7"/>
  <c r="AF335" i="7"/>
  <c r="Q333" i="8"/>
  <c r="N333" i="8"/>
  <c r="S333" i="8"/>
  <c r="BO334" i="7"/>
  <c r="BR334" i="7"/>
  <c r="BT334" i="7"/>
  <c r="BL335" i="7" s="1"/>
  <c r="BP333" i="8"/>
  <c r="BB332" i="9"/>
  <c r="BG332" i="9"/>
  <c r="AY333" i="9" s="1"/>
  <c r="BE332" i="9"/>
  <c r="BC333" i="8"/>
  <c r="AO332" i="9"/>
  <c r="AR332" i="9"/>
  <c r="AT332" i="9"/>
  <c r="AL333" i="9" s="1"/>
  <c r="AO334" i="7"/>
  <c r="AR334" i="7"/>
  <c r="AT334" i="7"/>
  <c r="AL335" i="7" s="1"/>
  <c r="BO332" i="9"/>
  <c r="BR332" i="9"/>
  <c r="BT332" i="9"/>
  <c r="BL333" i="9" s="1"/>
  <c r="AO332" i="8"/>
  <c r="AR332" i="8"/>
  <c r="AT332" i="8"/>
  <c r="AL333" i="8" s="1"/>
  <c r="BH332" i="8"/>
  <c r="CB332" i="9"/>
  <c r="CG332" i="9"/>
  <c r="BY333" i="9" s="1"/>
  <c r="CE332" i="9"/>
  <c r="O333" i="9"/>
  <c r="T333" i="9"/>
  <c r="L334" i="9" s="1"/>
  <c r="R333" i="9"/>
  <c r="BP335" i="7" l="1"/>
  <c r="AP333" i="9"/>
  <c r="BU334" i="7"/>
  <c r="AH332" i="9"/>
  <c r="AC333" i="9"/>
  <c r="AB333" i="8"/>
  <c r="AG333" i="8"/>
  <c r="Y334" i="8" s="1"/>
  <c r="AE333" i="8"/>
  <c r="AU332" i="8"/>
  <c r="U333" i="9"/>
  <c r="BU332" i="9"/>
  <c r="O333" i="8"/>
  <c r="T333" i="8"/>
  <c r="L334" i="8" s="1"/>
  <c r="R333" i="8"/>
  <c r="CD333" i="8"/>
  <c r="CA333" i="8"/>
  <c r="CF333" i="8"/>
  <c r="AP333" i="8"/>
  <c r="AU332" i="9"/>
  <c r="BH332" i="9"/>
  <c r="P335" i="7"/>
  <c r="CC335" i="7"/>
  <c r="AP335" i="7"/>
  <c r="AB335" i="7"/>
  <c r="AG335" i="7"/>
  <c r="Y336" i="7" s="1"/>
  <c r="AE335" i="7"/>
  <c r="U334" i="7"/>
  <c r="BH334" i="7"/>
  <c r="CH334" i="7"/>
  <c r="BD333" i="8"/>
  <c r="BA333" i="8"/>
  <c r="BF333" i="8"/>
  <c r="BP333" i="9"/>
  <c r="P334" i="9"/>
  <c r="BC333" i="9"/>
  <c r="CH332" i="9"/>
  <c r="CC333" i="9"/>
  <c r="AU334" i="7"/>
  <c r="BQ333" i="8"/>
  <c r="BN333" i="8"/>
  <c r="BS333" i="8"/>
  <c r="BC335" i="7"/>
  <c r="BQ333" i="9" l="1"/>
  <c r="BN333" i="9"/>
  <c r="BS333" i="9"/>
  <c r="AQ333" i="8"/>
  <c r="AN333" i="8"/>
  <c r="AS333" i="8"/>
  <c r="BB333" i="8"/>
  <c r="BE333" i="8"/>
  <c r="BG333" i="8"/>
  <c r="AY334" i="8" s="1"/>
  <c r="AQ335" i="7"/>
  <c r="AN335" i="7"/>
  <c r="AS335" i="7"/>
  <c r="CD335" i="7"/>
  <c r="CA335" i="7"/>
  <c r="CF335" i="7"/>
  <c r="AQ333" i="9"/>
  <c r="AN333" i="9"/>
  <c r="AS333" i="9"/>
  <c r="CD333" i="9"/>
  <c r="CA333" i="9"/>
  <c r="CF333" i="9"/>
  <c r="AH333" i="8"/>
  <c r="AC334" i="8"/>
  <c r="Q335" i="7"/>
  <c r="N335" i="7"/>
  <c r="S335" i="7"/>
  <c r="U333" i="8"/>
  <c r="BQ335" i="7"/>
  <c r="BN335" i="7"/>
  <c r="BS335" i="7"/>
  <c r="CB333" i="8"/>
  <c r="CG333" i="8"/>
  <c r="BY334" i="8" s="1"/>
  <c r="CE333" i="8"/>
  <c r="BD335" i="7"/>
  <c r="BA335" i="7"/>
  <c r="BF335" i="7"/>
  <c r="P334" i="8"/>
  <c r="AH335" i="7"/>
  <c r="BD333" i="9"/>
  <c r="BA333" i="9"/>
  <c r="BF333" i="9"/>
  <c r="Q334" i="9"/>
  <c r="N334" i="9"/>
  <c r="S334" i="9"/>
  <c r="BO333" i="8"/>
  <c r="BR333" i="8"/>
  <c r="BT333" i="8"/>
  <c r="BL334" i="8" s="1"/>
  <c r="AC336" i="7"/>
  <c r="AD333" i="9"/>
  <c r="AA333" i="9"/>
  <c r="AF333" i="9"/>
  <c r="AO335" i="7" l="1"/>
  <c r="AR335" i="7"/>
  <c r="AT335" i="7"/>
  <c r="AL336" i="7" s="1"/>
  <c r="AO333" i="9"/>
  <c r="AR333" i="9"/>
  <c r="AT333" i="9"/>
  <c r="AL334" i="9" s="1"/>
  <c r="BC334" i="8"/>
  <c r="BH333" i="8"/>
  <c r="CH333" i="8"/>
  <c r="AO333" i="8"/>
  <c r="AR333" i="8"/>
  <c r="AT333" i="8"/>
  <c r="AL334" i="8" s="1"/>
  <c r="O334" i="9"/>
  <c r="T334" i="9"/>
  <c r="L335" i="9" s="1"/>
  <c r="R334" i="9"/>
  <c r="CC334" i="8"/>
  <c r="BB333" i="9"/>
  <c r="BE333" i="9"/>
  <c r="BG333" i="9"/>
  <c r="AY334" i="9" s="1"/>
  <c r="CB335" i="7"/>
  <c r="CG335" i="7"/>
  <c r="BY336" i="7" s="1"/>
  <c r="CE335" i="7"/>
  <c r="O335" i="7"/>
  <c r="R335" i="7"/>
  <c r="T335" i="7"/>
  <c r="L336" i="7" s="1"/>
  <c r="AD334" i="8"/>
  <c r="AA334" i="8"/>
  <c r="AF334" i="8"/>
  <c r="Q334" i="8"/>
  <c r="N334" i="8"/>
  <c r="S334" i="8"/>
  <c r="BO335" i="7"/>
  <c r="BT335" i="7"/>
  <c r="BL336" i="7" s="1"/>
  <c r="BR335" i="7"/>
  <c r="AD336" i="7"/>
  <c r="AA336" i="7"/>
  <c r="AF336" i="7"/>
  <c r="BO333" i="9"/>
  <c r="BR333" i="9"/>
  <c r="BT333" i="9"/>
  <c r="BL334" i="9" s="1"/>
  <c r="BB335" i="7"/>
  <c r="BG335" i="7"/>
  <c r="AY336" i="7" s="1"/>
  <c r="BE335" i="7"/>
  <c r="AB333" i="9"/>
  <c r="AG333" i="9"/>
  <c r="Y334" i="9" s="1"/>
  <c r="AE333" i="9"/>
  <c r="BP334" i="8"/>
  <c r="BU333" i="8"/>
  <c r="CB333" i="9"/>
  <c r="CE333" i="9"/>
  <c r="CG333" i="9"/>
  <c r="BY334" i="9" s="1"/>
  <c r="CC334" i="9" l="1"/>
  <c r="O334" i="8"/>
  <c r="T334" i="8"/>
  <c r="L335" i="8" s="1"/>
  <c r="R334" i="8"/>
  <c r="BC334" i="9"/>
  <c r="P336" i="7"/>
  <c r="BQ334" i="8"/>
  <c r="BN334" i="8"/>
  <c r="BS334" i="8"/>
  <c r="BD334" i="8"/>
  <c r="BA334" i="8"/>
  <c r="BF334" i="8"/>
  <c r="BH333" i="9"/>
  <c r="AH333" i="9"/>
  <c r="BU335" i="7"/>
  <c r="BP334" i="9"/>
  <c r="AC334" i="9"/>
  <c r="AP334" i="9"/>
  <c r="AU333" i="8"/>
  <c r="BU333" i="9"/>
  <c r="AB334" i="8"/>
  <c r="AE334" i="8"/>
  <c r="AG334" i="8"/>
  <c r="Y335" i="8" s="1"/>
  <c r="AU333" i="9"/>
  <c r="AB336" i="7"/>
  <c r="AE336" i="7"/>
  <c r="AG336" i="7"/>
  <c r="Y337" i="7" s="1"/>
  <c r="CD334" i="8"/>
  <c r="CA334" i="8"/>
  <c r="CF334" i="8"/>
  <c r="U334" i="9"/>
  <c r="AP336" i="7"/>
  <c r="P335" i="9"/>
  <c r="AU335" i="7"/>
  <c r="CH335" i="7"/>
  <c r="BP336" i="7"/>
  <c r="U335" i="7"/>
  <c r="CH333" i="9"/>
  <c r="BH335" i="7"/>
  <c r="BC336" i="7"/>
  <c r="CC336" i="7"/>
  <c r="AP334" i="8"/>
  <c r="BQ334" i="9" l="1"/>
  <c r="BN334" i="9"/>
  <c r="BS334" i="9"/>
  <c r="BO334" i="8"/>
  <c r="BR334" i="8"/>
  <c r="BT334" i="8"/>
  <c r="BL335" i="8" s="1"/>
  <c r="CB334" i="8"/>
  <c r="CG334" i="8"/>
  <c r="BY335" i="8" s="1"/>
  <c r="CE334" i="8"/>
  <c r="Q336" i="7"/>
  <c r="N336" i="7"/>
  <c r="S336" i="7"/>
  <c r="BD336" i="7"/>
  <c r="BA336" i="7"/>
  <c r="BF336" i="7"/>
  <c r="BD334" i="9"/>
  <c r="BA334" i="9"/>
  <c r="BF334" i="9"/>
  <c r="AC337" i="7"/>
  <c r="AQ336" i="7"/>
  <c r="AN336" i="7"/>
  <c r="AS336" i="7"/>
  <c r="Q335" i="9"/>
  <c r="N335" i="9"/>
  <c r="S335" i="9"/>
  <c r="U334" i="8"/>
  <c r="AQ334" i="9"/>
  <c r="AN334" i="9"/>
  <c r="AS334" i="9"/>
  <c r="P335" i="8"/>
  <c r="AQ334" i="8"/>
  <c r="AN334" i="8"/>
  <c r="AS334" i="8"/>
  <c r="BQ336" i="7"/>
  <c r="BN336" i="7"/>
  <c r="BS336" i="7"/>
  <c r="AC335" i="8"/>
  <c r="AH336" i="7"/>
  <c r="AH334" i="8"/>
  <c r="BB334" i="8"/>
  <c r="BE334" i="8"/>
  <c r="BG334" i="8"/>
  <c r="AY335" i="8" s="1"/>
  <c r="CD334" i="9"/>
  <c r="CA334" i="9"/>
  <c r="CF334" i="9"/>
  <c r="CD336" i="7"/>
  <c r="CA336" i="7"/>
  <c r="CF336" i="7"/>
  <c r="AD334" i="9"/>
  <c r="AA334" i="9"/>
  <c r="AF334" i="9"/>
  <c r="Q335" i="8" l="1"/>
  <c r="N335" i="8"/>
  <c r="S335" i="8"/>
  <c r="CH334" i="8"/>
  <c r="AD337" i="7"/>
  <c r="AA337" i="7"/>
  <c r="AF337" i="7"/>
  <c r="CC335" i="8"/>
  <c r="AO334" i="9"/>
  <c r="AT334" i="9"/>
  <c r="AL335" i="9" s="1"/>
  <c r="AR334" i="9"/>
  <c r="BB334" i="9"/>
  <c r="BE334" i="9"/>
  <c r="BG334" i="9"/>
  <c r="AY335" i="9" s="1"/>
  <c r="BP335" i="8"/>
  <c r="AD335" i="8"/>
  <c r="AA335" i="8"/>
  <c r="AF335" i="8"/>
  <c r="BU334" i="8"/>
  <c r="BO336" i="7"/>
  <c r="BT336" i="7"/>
  <c r="BL337" i="7" s="1"/>
  <c r="BR336" i="7"/>
  <c r="O335" i="9"/>
  <c r="R335" i="9"/>
  <c r="T335" i="9"/>
  <c r="L336" i="9" s="1"/>
  <c r="BB336" i="7"/>
  <c r="BE336" i="7"/>
  <c r="BG336" i="7"/>
  <c r="AY337" i="7" s="1"/>
  <c r="CB336" i="7"/>
  <c r="CE336" i="7"/>
  <c r="CG336" i="7"/>
  <c r="BY337" i="7" s="1"/>
  <c r="BC335" i="8"/>
  <c r="BH334" i="8"/>
  <c r="AO334" i="8"/>
  <c r="AT334" i="8"/>
  <c r="AL335" i="8" s="1"/>
  <c r="AR334" i="8"/>
  <c r="BO334" i="9"/>
  <c r="BR334" i="9"/>
  <c r="BT334" i="9"/>
  <c r="BL335" i="9" s="1"/>
  <c r="AB334" i="9"/>
  <c r="AG334" i="9"/>
  <c r="Y335" i="9" s="1"/>
  <c r="AE334" i="9"/>
  <c r="CB334" i="9"/>
  <c r="CG334" i="9"/>
  <c r="BY335" i="9" s="1"/>
  <c r="CE334" i="9"/>
  <c r="AO336" i="7"/>
  <c r="AT336" i="7"/>
  <c r="AL337" i="7" s="1"/>
  <c r="AR336" i="7"/>
  <c r="O336" i="7"/>
  <c r="R336" i="7"/>
  <c r="T336" i="7"/>
  <c r="L337" i="7" s="1"/>
  <c r="P337" i="7" l="1"/>
  <c r="U335" i="9"/>
  <c r="AB335" i="8"/>
  <c r="AE335" i="8"/>
  <c r="AG335" i="8"/>
  <c r="Y336" i="8" s="1"/>
  <c r="BD335" i="8"/>
  <c r="BA335" i="8"/>
  <c r="BF335" i="8"/>
  <c r="BU336" i="7"/>
  <c r="BQ335" i="8"/>
  <c r="BN335" i="8"/>
  <c r="BS335" i="8"/>
  <c r="AB337" i="7"/>
  <c r="AE337" i="7"/>
  <c r="AG337" i="7"/>
  <c r="Y338" i="7" s="1"/>
  <c r="AC335" i="9"/>
  <c r="AU334" i="8"/>
  <c r="CH334" i="9"/>
  <c r="CC335" i="9"/>
  <c r="BP337" i="7"/>
  <c r="BC335" i="9"/>
  <c r="AP335" i="8"/>
  <c r="AH334" i="9"/>
  <c r="CC337" i="7"/>
  <c r="BH334" i="9"/>
  <c r="BP335" i="9"/>
  <c r="BC337" i="7"/>
  <c r="AU334" i="9"/>
  <c r="CH336" i="7"/>
  <c r="BU334" i="9"/>
  <c r="AP335" i="9"/>
  <c r="U336" i="7"/>
  <c r="BH336" i="7"/>
  <c r="O335" i="8"/>
  <c r="R335" i="8"/>
  <c r="T335" i="8"/>
  <c r="L336" i="8" s="1"/>
  <c r="AU336" i="7"/>
  <c r="AP337" i="7"/>
  <c r="P336" i="9"/>
  <c r="CD335" i="8"/>
  <c r="CA335" i="8"/>
  <c r="CF335" i="8"/>
  <c r="Q336" i="9" l="1"/>
  <c r="N336" i="9"/>
  <c r="S336" i="9"/>
  <c r="BD337" i="7"/>
  <c r="BA337" i="7"/>
  <c r="BF337" i="7"/>
  <c r="AQ335" i="9"/>
  <c r="AN335" i="9"/>
  <c r="AS335" i="9"/>
  <c r="BQ335" i="9"/>
  <c r="BN335" i="9"/>
  <c r="BS335" i="9"/>
  <c r="BB335" i="8"/>
  <c r="BG335" i="8"/>
  <c r="AY336" i="8" s="1"/>
  <c r="BE335" i="8"/>
  <c r="AQ335" i="8"/>
  <c r="AN335" i="8"/>
  <c r="AS335" i="8"/>
  <c r="AD335" i="9"/>
  <c r="AA335" i="9"/>
  <c r="AF335" i="9"/>
  <c r="BD335" i="9"/>
  <c r="BA335" i="9"/>
  <c r="BF335" i="9"/>
  <c r="AC338" i="7"/>
  <c r="AC336" i="8"/>
  <c r="AH337" i="7"/>
  <c r="AH335" i="8"/>
  <c r="P336" i="8"/>
  <c r="U335" i="8"/>
  <c r="BQ337" i="7"/>
  <c r="BN337" i="7"/>
  <c r="BS337" i="7"/>
  <c r="AQ337" i="7"/>
  <c r="AN337" i="7"/>
  <c r="AS337" i="7"/>
  <c r="CB335" i="8"/>
  <c r="CE335" i="8"/>
  <c r="CG335" i="8"/>
  <c r="BY336" i="8" s="1"/>
  <c r="CD337" i="7"/>
  <c r="CA337" i="7"/>
  <c r="CF337" i="7"/>
  <c r="CD335" i="9"/>
  <c r="CA335" i="9"/>
  <c r="CF335" i="9"/>
  <c r="BO335" i="8"/>
  <c r="BR335" i="8"/>
  <c r="BT335" i="8"/>
  <c r="BL336" i="8" s="1"/>
  <c r="Q337" i="7"/>
  <c r="N337" i="7"/>
  <c r="S337" i="7"/>
  <c r="BO335" i="9" l="1"/>
  <c r="BT335" i="9"/>
  <c r="BL336" i="9" s="1"/>
  <c r="BR335" i="9"/>
  <c r="BU335" i="8"/>
  <c r="AO337" i="7"/>
  <c r="AR337" i="7"/>
  <c r="AT337" i="7"/>
  <c r="AL338" i="7" s="1"/>
  <c r="AB335" i="9"/>
  <c r="AG335" i="9"/>
  <c r="Y336" i="9" s="1"/>
  <c r="AE335" i="9"/>
  <c r="CB335" i="9"/>
  <c r="CE335" i="9"/>
  <c r="CG335" i="9"/>
  <c r="BY336" i="9" s="1"/>
  <c r="AO335" i="9"/>
  <c r="AR335" i="9"/>
  <c r="AT335" i="9"/>
  <c r="AL336" i="9" s="1"/>
  <c r="BO337" i="7"/>
  <c r="BR337" i="7"/>
  <c r="BT337" i="7"/>
  <c r="BL338" i="7" s="1"/>
  <c r="AO335" i="8"/>
  <c r="AT335" i="8"/>
  <c r="AL336" i="8" s="1"/>
  <c r="AR335" i="8"/>
  <c r="CB337" i="7"/>
  <c r="CG337" i="7"/>
  <c r="BY338" i="7" s="1"/>
  <c r="CE337" i="7"/>
  <c r="AD338" i="7"/>
  <c r="AA338" i="7"/>
  <c r="AF338" i="7"/>
  <c r="BB337" i="7"/>
  <c r="BE337" i="7"/>
  <c r="BG337" i="7"/>
  <c r="AY338" i="7" s="1"/>
  <c r="BB335" i="9"/>
  <c r="BE335" i="9"/>
  <c r="BG335" i="9"/>
  <c r="AY336" i="9" s="1"/>
  <c r="BH335" i="8"/>
  <c r="BC336" i="8"/>
  <c r="AD336" i="8"/>
  <c r="AA336" i="8"/>
  <c r="AF336" i="8"/>
  <c r="O337" i="7"/>
  <c r="T337" i="7"/>
  <c r="L338" i="7" s="1"/>
  <c r="R337" i="7"/>
  <c r="CH335" i="8"/>
  <c r="Q336" i="8"/>
  <c r="N336" i="8"/>
  <c r="S336" i="8"/>
  <c r="O336" i="9"/>
  <c r="R336" i="9"/>
  <c r="T336" i="9"/>
  <c r="L337" i="9" s="1"/>
  <c r="CC336" i="8"/>
  <c r="BP336" i="8"/>
  <c r="AH335" i="9" l="1"/>
  <c r="BC336" i="9"/>
  <c r="AC336" i="9"/>
  <c r="CC338" i="7"/>
  <c r="BH335" i="9"/>
  <c r="P338" i="7"/>
  <c r="P337" i="9"/>
  <c r="AP338" i="7"/>
  <c r="U336" i="9"/>
  <c r="BC338" i="7"/>
  <c r="AP336" i="9"/>
  <c r="AU337" i="7"/>
  <c r="AU335" i="9"/>
  <c r="AB336" i="8"/>
  <c r="AG336" i="8"/>
  <c r="Y337" i="8" s="1"/>
  <c r="AE336" i="8"/>
  <c r="CC336" i="9"/>
  <c r="CD336" i="8"/>
  <c r="CA336" i="8"/>
  <c r="CF336" i="8"/>
  <c r="U337" i="7"/>
  <c r="BH337" i="7"/>
  <c r="AB338" i="7"/>
  <c r="AG338" i="7"/>
  <c r="Y339" i="7" s="1"/>
  <c r="AE338" i="7"/>
  <c r="CH335" i="9"/>
  <c r="BU335" i="9"/>
  <c r="AU335" i="8"/>
  <c r="BP338" i="7"/>
  <c r="BP336" i="9"/>
  <c r="AP336" i="8"/>
  <c r="BD336" i="8"/>
  <c r="BA336" i="8"/>
  <c r="BF336" i="8"/>
  <c r="O336" i="8"/>
  <c r="T336" i="8"/>
  <c r="L337" i="8" s="1"/>
  <c r="R336" i="8"/>
  <c r="BQ336" i="8"/>
  <c r="BN336" i="8"/>
  <c r="BS336" i="8"/>
  <c r="CH337" i="7"/>
  <c r="BU337" i="7"/>
  <c r="AH336" i="8" l="1"/>
  <c r="AC337" i="8"/>
  <c r="BO336" i="8"/>
  <c r="BR336" i="8"/>
  <c r="BT336" i="8"/>
  <c r="BL337" i="8" s="1"/>
  <c r="BQ338" i="7"/>
  <c r="BN338" i="7"/>
  <c r="BS338" i="7"/>
  <c r="CD338" i="7"/>
  <c r="CA338" i="7"/>
  <c r="CF338" i="7"/>
  <c r="U336" i="8"/>
  <c r="AQ338" i="7"/>
  <c r="AN338" i="7"/>
  <c r="AS338" i="7"/>
  <c r="BQ336" i="9"/>
  <c r="BN336" i="9"/>
  <c r="BS336" i="9"/>
  <c r="P337" i="8"/>
  <c r="Q337" i="9"/>
  <c r="N337" i="9"/>
  <c r="S337" i="9"/>
  <c r="AD336" i="9"/>
  <c r="AA336" i="9"/>
  <c r="AF336" i="9"/>
  <c r="BD336" i="9"/>
  <c r="BA336" i="9"/>
  <c r="BF336" i="9"/>
  <c r="BB336" i="8"/>
  <c r="BE336" i="8"/>
  <c r="BG336" i="8"/>
  <c r="AY337" i="8" s="1"/>
  <c r="AQ336" i="9"/>
  <c r="AN336" i="9"/>
  <c r="AS336" i="9"/>
  <c r="CB336" i="8"/>
  <c r="CE336" i="8"/>
  <c r="CG336" i="8"/>
  <c r="BY337" i="8" s="1"/>
  <c r="Q338" i="7"/>
  <c r="N338" i="7"/>
  <c r="S338" i="7"/>
  <c r="AH338" i="7"/>
  <c r="AQ336" i="8"/>
  <c r="AN336" i="8"/>
  <c r="AS336" i="8"/>
  <c r="AC339" i="7"/>
  <c r="CD336" i="9"/>
  <c r="CA336" i="9"/>
  <c r="CF336" i="9"/>
  <c r="BD338" i="7"/>
  <c r="BA338" i="7"/>
  <c r="BF338" i="7"/>
  <c r="AD339" i="7" l="1"/>
  <c r="AA339" i="7"/>
  <c r="AF339" i="7"/>
  <c r="BU336" i="8"/>
  <c r="AO336" i="8"/>
  <c r="AT336" i="8"/>
  <c r="AL337" i="8" s="1"/>
  <c r="AR336" i="8"/>
  <c r="AO336" i="9"/>
  <c r="AT336" i="9"/>
  <c r="AL337" i="9" s="1"/>
  <c r="AR336" i="9"/>
  <c r="O337" i="9"/>
  <c r="T337" i="9"/>
  <c r="L338" i="9" s="1"/>
  <c r="R337" i="9"/>
  <c r="AD337" i="8"/>
  <c r="AA337" i="8"/>
  <c r="AF337" i="8"/>
  <c r="BB338" i="7"/>
  <c r="BE338" i="7"/>
  <c r="BG338" i="7"/>
  <c r="AY339" i="7" s="1"/>
  <c r="CB338" i="7"/>
  <c r="CE338" i="7"/>
  <c r="CG338" i="7"/>
  <c r="BY339" i="7" s="1"/>
  <c r="O338" i="7"/>
  <c r="T338" i="7"/>
  <c r="L339" i="7" s="1"/>
  <c r="R338" i="7"/>
  <c r="Q337" i="8"/>
  <c r="N337" i="8"/>
  <c r="S337" i="8"/>
  <c r="AB336" i="9"/>
  <c r="AE336" i="9"/>
  <c r="AG336" i="9"/>
  <c r="Y337" i="9" s="1"/>
  <c r="BC337" i="8"/>
  <c r="BB336" i="9"/>
  <c r="BG336" i="9"/>
  <c r="AY337" i="9" s="1"/>
  <c r="BE336" i="9"/>
  <c r="CC337" i="8"/>
  <c r="BO336" i="9"/>
  <c r="BR336" i="9"/>
  <c r="BT336" i="9"/>
  <c r="BL337" i="9" s="1"/>
  <c r="BO338" i="7"/>
  <c r="BR338" i="7"/>
  <c r="BT338" i="7"/>
  <c r="BL339" i="7" s="1"/>
  <c r="AO338" i="7"/>
  <c r="AR338" i="7"/>
  <c r="AT338" i="7"/>
  <c r="AL339" i="7" s="1"/>
  <c r="BH336" i="8"/>
  <c r="CB336" i="9"/>
  <c r="CE336" i="9"/>
  <c r="CG336" i="9"/>
  <c r="BY337" i="9" s="1"/>
  <c r="CH336" i="8"/>
  <c r="BP337" i="8"/>
  <c r="BH338" i="7" l="1"/>
  <c r="AU336" i="9"/>
  <c r="AP337" i="9"/>
  <c r="BD337" i="8"/>
  <c r="BA337" i="8"/>
  <c r="BF337" i="8"/>
  <c r="BU338" i="7"/>
  <c r="U338" i="7"/>
  <c r="P339" i="7"/>
  <c r="AU336" i="8"/>
  <c r="AP337" i="8"/>
  <c r="CC337" i="9"/>
  <c r="BP337" i="9"/>
  <c r="AC337" i="9"/>
  <c r="CH336" i="9"/>
  <c r="BU336" i="9"/>
  <c r="AH336" i="9"/>
  <c r="AB337" i="8"/>
  <c r="AE337" i="8"/>
  <c r="AG337" i="8"/>
  <c r="Y338" i="8" s="1"/>
  <c r="CD337" i="8"/>
  <c r="CA337" i="8"/>
  <c r="CF337" i="8"/>
  <c r="CC339" i="7"/>
  <c r="CH338" i="7"/>
  <c r="U337" i="9"/>
  <c r="P338" i="9"/>
  <c r="BH336" i="9"/>
  <c r="AU338" i="7"/>
  <c r="BC337" i="9"/>
  <c r="AB339" i="7"/>
  <c r="AG339" i="7"/>
  <c r="Y340" i="7" s="1"/>
  <c r="AE339" i="7"/>
  <c r="BP339" i="7"/>
  <c r="BQ337" i="8"/>
  <c r="BN337" i="8"/>
  <c r="BS337" i="8"/>
  <c r="AP339" i="7"/>
  <c r="O337" i="8"/>
  <c r="T337" i="8"/>
  <c r="L338" i="8" s="1"/>
  <c r="R337" i="8"/>
  <c r="BC339" i="7"/>
  <c r="CD339" i="7" l="1"/>
  <c r="CA339" i="7"/>
  <c r="CF339" i="7"/>
  <c r="AQ337" i="8"/>
  <c r="AN337" i="8"/>
  <c r="AS337" i="8"/>
  <c r="BD339" i="7"/>
  <c r="BA339" i="7"/>
  <c r="BF339" i="7"/>
  <c r="Q338" i="9"/>
  <c r="N338" i="9"/>
  <c r="S338" i="9"/>
  <c r="BD337" i="9"/>
  <c r="BA337" i="9"/>
  <c r="BF337" i="9"/>
  <c r="AQ339" i="7"/>
  <c r="AN339" i="7"/>
  <c r="AS339" i="7"/>
  <c r="AH339" i="7"/>
  <c r="AC340" i="7"/>
  <c r="BO337" i="8"/>
  <c r="BR337" i="8"/>
  <c r="BT337" i="8"/>
  <c r="BL338" i="8" s="1"/>
  <c r="CB337" i="8"/>
  <c r="CG337" i="8"/>
  <c r="BY338" i="8" s="1"/>
  <c r="CE337" i="8"/>
  <c r="BB337" i="8"/>
  <c r="BE337" i="8"/>
  <c r="BG337" i="8"/>
  <c r="AY338" i="8" s="1"/>
  <c r="Q339" i="7"/>
  <c r="N339" i="7"/>
  <c r="S339" i="7"/>
  <c r="BQ339" i="7"/>
  <c r="BN339" i="7"/>
  <c r="BS339" i="7"/>
  <c r="AC338" i="8"/>
  <c r="AQ337" i="9"/>
  <c r="AN337" i="9"/>
  <c r="AS337" i="9"/>
  <c r="AH337" i="8"/>
  <c r="AD337" i="9"/>
  <c r="AA337" i="9"/>
  <c r="AF337" i="9"/>
  <c r="U337" i="8"/>
  <c r="BQ337" i="9"/>
  <c r="BN337" i="9"/>
  <c r="BS337" i="9"/>
  <c r="P338" i="8"/>
  <c r="CD337" i="9"/>
  <c r="CA337" i="9"/>
  <c r="CF337" i="9"/>
  <c r="BB339" i="7" l="1"/>
  <c r="BE339" i="7"/>
  <c r="BG339" i="7"/>
  <c r="AY340" i="7" s="1"/>
  <c r="CH337" i="8"/>
  <c r="AD338" i="8"/>
  <c r="AA338" i="8"/>
  <c r="AF338" i="8"/>
  <c r="CC338" i="8"/>
  <c r="AB337" i="9"/>
  <c r="AG337" i="9"/>
  <c r="Y338" i="9" s="1"/>
  <c r="AE337" i="9"/>
  <c r="AO339" i="7"/>
  <c r="AR339" i="7"/>
  <c r="AT339" i="7"/>
  <c r="AL340" i="7" s="1"/>
  <c r="BP338" i="8"/>
  <c r="CB337" i="9"/>
  <c r="CG337" i="9"/>
  <c r="BY338" i="9" s="1"/>
  <c r="CE337" i="9"/>
  <c r="BU337" i="8"/>
  <c r="BB337" i="9"/>
  <c r="BE337" i="9"/>
  <c r="BG337" i="9"/>
  <c r="AY338" i="9" s="1"/>
  <c r="AO337" i="8"/>
  <c r="AR337" i="8"/>
  <c r="AT337" i="8"/>
  <c r="AL338" i="8" s="1"/>
  <c r="O339" i="7"/>
  <c r="R339" i="7"/>
  <c r="T339" i="7"/>
  <c r="L340" i="7" s="1"/>
  <c r="Q338" i="8"/>
  <c r="N338" i="8"/>
  <c r="S338" i="8"/>
  <c r="AO337" i="9"/>
  <c r="AR337" i="9"/>
  <c r="AT337" i="9"/>
  <c r="AL338" i="9" s="1"/>
  <c r="O338" i="9"/>
  <c r="T338" i="9"/>
  <c r="L339" i="9" s="1"/>
  <c r="R338" i="9"/>
  <c r="CB339" i="7"/>
  <c r="CE339" i="7"/>
  <c r="CG339" i="7"/>
  <c r="BY340" i="7" s="1"/>
  <c r="AD340" i="7"/>
  <c r="AA340" i="7"/>
  <c r="AF340" i="7"/>
  <c r="BO339" i="7"/>
  <c r="BR339" i="7"/>
  <c r="BT339" i="7"/>
  <c r="BL340" i="7" s="1"/>
  <c r="BC338" i="8"/>
  <c r="BO337" i="9"/>
  <c r="BR337" i="9"/>
  <c r="BT337" i="9"/>
  <c r="BL338" i="9" s="1"/>
  <c r="BH337" i="8"/>
  <c r="BD338" i="8" l="1"/>
  <c r="BA338" i="8"/>
  <c r="BF338" i="8"/>
  <c r="CH339" i="7"/>
  <c r="BH337" i="9"/>
  <c r="CD338" i="8"/>
  <c r="CA338" i="8"/>
  <c r="CF338" i="8"/>
  <c r="U338" i="9"/>
  <c r="P339" i="9"/>
  <c r="AB338" i="8"/>
  <c r="AG338" i="8"/>
  <c r="Y339" i="8" s="1"/>
  <c r="AE338" i="8"/>
  <c r="BP340" i="7"/>
  <c r="AP338" i="9"/>
  <c r="P340" i="7"/>
  <c r="AP340" i="7"/>
  <c r="AU339" i="7"/>
  <c r="BU339" i="7"/>
  <c r="CH337" i="9"/>
  <c r="CC338" i="9"/>
  <c r="AU337" i="9"/>
  <c r="U339" i="7"/>
  <c r="AP338" i="8"/>
  <c r="AH337" i="9"/>
  <c r="BC340" i="7"/>
  <c r="BP338" i="9"/>
  <c r="AC338" i="9"/>
  <c r="BH339" i="7"/>
  <c r="BQ338" i="8"/>
  <c r="BN338" i="8"/>
  <c r="BS338" i="8"/>
  <c r="AB340" i="7"/>
  <c r="AG340" i="7"/>
  <c r="Y341" i="7" s="1"/>
  <c r="AE340" i="7"/>
  <c r="O338" i="8"/>
  <c r="T338" i="8"/>
  <c r="L339" i="8" s="1"/>
  <c r="R338" i="8"/>
  <c r="AU337" i="8"/>
  <c r="BU337" i="9"/>
  <c r="CC340" i="7"/>
  <c r="BC338" i="9"/>
  <c r="AC339" i="8" l="1"/>
  <c r="CB338" i="8"/>
  <c r="CE338" i="8"/>
  <c r="CG338" i="8"/>
  <c r="BY339" i="8" s="1"/>
  <c r="Q339" i="9"/>
  <c r="N339" i="9"/>
  <c r="S339" i="9"/>
  <c r="AQ340" i="7"/>
  <c r="AN340" i="7"/>
  <c r="AS340" i="7"/>
  <c r="U338" i="8"/>
  <c r="P339" i="8"/>
  <c r="BQ338" i="9"/>
  <c r="BN338" i="9"/>
  <c r="BS338" i="9"/>
  <c r="Q340" i="7"/>
  <c r="N340" i="7"/>
  <c r="S340" i="7"/>
  <c r="AC341" i="7"/>
  <c r="CD338" i="9"/>
  <c r="CA338" i="9"/>
  <c r="CF338" i="9"/>
  <c r="AD338" i="9"/>
  <c r="AA338" i="9"/>
  <c r="AF338" i="9"/>
  <c r="AH340" i="7"/>
  <c r="BD340" i="7"/>
  <c r="BA340" i="7"/>
  <c r="BF340" i="7"/>
  <c r="AQ338" i="9"/>
  <c r="AN338" i="9"/>
  <c r="AS338" i="9"/>
  <c r="BQ340" i="7"/>
  <c r="BN340" i="7"/>
  <c r="BS340" i="7"/>
  <c r="CD340" i="7"/>
  <c r="CA340" i="7"/>
  <c r="CF340" i="7"/>
  <c r="BB338" i="8"/>
  <c r="BE338" i="8"/>
  <c r="BG338" i="8"/>
  <c r="AY339" i="8" s="1"/>
  <c r="BD338" i="9"/>
  <c r="BA338" i="9"/>
  <c r="BF338" i="9"/>
  <c r="BO338" i="8"/>
  <c r="BT338" i="8"/>
  <c r="BL339" i="8" s="1"/>
  <c r="BR338" i="8"/>
  <c r="AQ338" i="8"/>
  <c r="AN338" i="8"/>
  <c r="AS338" i="8"/>
  <c r="AH338" i="8"/>
  <c r="BP339" i="8" l="1"/>
  <c r="O340" i="7"/>
  <c r="T340" i="7"/>
  <c r="L341" i="7" s="1"/>
  <c r="R340" i="7"/>
  <c r="AO340" i="7"/>
  <c r="AT340" i="7"/>
  <c r="AL341" i="7" s="1"/>
  <c r="AR340" i="7"/>
  <c r="BB338" i="9"/>
  <c r="BG338" i="9"/>
  <c r="AY339" i="9" s="1"/>
  <c r="BE338" i="9"/>
  <c r="BC339" i="8"/>
  <c r="O339" i="9"/>
  <c r="R339" i="9"/>
  <c r="T339" i="9"/>
  <c r="L340" i="9" s="1"/>
  <c r="BO338" i="9"/>
  <c r="BR338" i="9"/>
  <c r="BT338" i="9"/>
  <c r="BL339" i="9" s="1"/>
  <c r="CC339" i="8"/>
  <c r="BH338" i="8"/>
  <c r="CH338" i="8"/>
  <c r="AO338" i="8"/>
  <c r="AT338" i="8"/>
  <c r="AL339" i="8" s="1"/>
  <c r="AR338" i="8"/>
  <c r="Q339" i="8"/>
  <c r="N339" i="8"/>
  <c r="S339" i="8"/>
  <c r="CB338" i="9"/>
  <c r="CE338" i="9"/>
  <c r="CG338" i="9"/>
  <c r="BY339" i="9" s="1"/>
  <c r="AO338" i="9"/>
  <c r="AT338" i="9"/>
  <c r="AL339" i="9" s="1"/>
  <c r="AR338" i="9"/>
  <c r="CB340" i="7"/>
  <c r="CG340" i="7"/>
  <c r="BY341" i="7" s="1"/>
  <c r="CE340" i="7"/>
  <c r="AD341" i="7"/>
  <c r="AA341" i="7"/>
  <c r="AF341" i="7"/>
  <c r="BO340" i="7"/>
  <c r="BR340" i="7"/>
  <c r="BT340" i="7"/>
  <c r="BL341" i="7" s="1"/>
  <c r="AB338" i="9"/>
  <c r="AG338" i="9"/>
  <c r="Y339" i="9" s="1"/>
  <c r="AE338" i="9"/>
  <c r="BU338" i="8"/>
  <c r="BB340" i="7"/>
  <c r="BG340" i="7"/>
  <c r="AY341" i="7" s="1"/>
  <c r="BE340" i="7"/>
  <c r="AD339" i="8"/>
  <c r="AA339" i="8"/>
  <c r="AF339" i="8"/>
  <c r="BC341" i="7" l="1"/>
  <c r="O339" i="8"/>
  <c r="R339" i="8"/>
  <c r="T339" i="8"/>
  <c r="L340" i="8" s="1"/>
  <c r="CD339" i="8"/>
  <c r="CA339" i="8"/>
  <c r="CF339" i="8"/>
  <c r="AU338" i="8"/>
  <c r="AH338" i="9"/>
  <c r="AP339" i="8"/>
  <c r="BP341" i="7"/>
  <c r="P340" i="9"/>
  <c r="U339" i="9"/>
  <c r="BH338" i="9"/>
  <c r="CH340" i="7"/>
  <c r="U340" i="7"/>
  <c r="P341" i="7"/>
  <c r="AB339" i="8"/>
  <c r="AG339" i="8"/>
  <c r="Y340" i="8" s="1"/>
  <c r="AE339" i="8"/>
  <c r="BU340" i="7"/>
  <c r="CC339" i="9"/>
  <c r="BC339" i="9"/>
  <c r="BQ339" i="8"/>
  <c r="BN339" i="8"/>
  <c r="BS339" i="8"/>
  <c r="AP341" i="7"/>
  <c r="CC341" i="7"/>
  <c r="AP339" i="9"/>
  <c r="CH338" i="9"/>
  <c r="BD339" i="8"/>
  <c r="BA339" i="8"/>
  <c r="BF339" i="8"/>
  <c r="BP339" i="9"/>
  <c r="AC339" i="9"/>
  <c r="BU338" i="9"/>
  <c r="AU338" i="9"/>
  <c r="BH340" i="7"/>
  <c r="AB341" i="7"/>
  <c r="AG341" i="7"/>
  <c r="Y342" i="7" s="1"/>
  <c r="AE341" i="7"/>
  <c r="AU340" i="7"/>
  <c r="Q341" i="7" l="1"/>
  <c r="N341" i="7"/>
  <c r="S341" i="7"/>
  <c r="Q340" i="9"/>
  <c r="N340" i="9"/>
  <c r="S340" i="9"/>
  <c r="BQ341" i="7"/>
  <c r="BN341" i="7"/>
  <c r="BS341" i="7"/>
  <c r="AH341" i="7"/>
  <c r="AC342" i="7"/>
  <c r="AQ341" i="7"/>
  <c r="AN341" i="7"/>
  <c r="AS341" i="7"/>
  <c r="CB339" i="8"/>
  <c r="CE339" i="8"/>
  <c r="CG339" i="8"/>
  <c r="BY340" i="8" s="1"/>
  <c r="BO339" i="8"/>
  <c r="BT339" i="8"/>
  <c r="BL340" i="8" s="1"/>
  <c r="BR339" i="8"/>
  <c r="BD339" i="9"/>
  <c r="BA339" i="9"/>
  <c r="BF339" i="9"/>
  <c r="BB339" i="8"/>
  <c r="BE339" i="8"/>
  <c r="BG339" i="8"/>
  <c r="AY340" i="8" s="1"/>
  <c r="P340" i="8"/>
  <c r="CD339" i="9"/>
  <c r="CA339" i="9"/>
  <c r="CF339" i="9"/>
  <c r="AQ339" i="8"/>
  <c r="AN339" i="8"/>
  <c r="AS339" i="8"/>
  <c r="U339" i="8"/>
  <c r="AC340" i="8"/>
  <c r="AQ339" i="9"/>
  <c r="AN339" i="9"/>
  <c r="AS339" i="9"/>
  <c r="AD339" i="9"/>
  <c r="AA339" i="9"/>
  <c r="AF339" i="9"/>
  <c r="CD341" i="7"/>
  <c r="CA341" i="7"/>
  <c r="CF341" i="7"/>
  <c r="BD341" i="7"/>
  <c r="BA341" i="7"/>
  <c r="BF341" i="7"/>
  <c r="BQ339" i="9"/>
  <c r="BN339" i="9"/>
  <c r="BS339" i="9"/>
  <c r="AH339" i="8"/>
  <c r="BO341" i="7" l="1"/>
  <c r="BR341" i="7"/>
  <c r="BT341" i="7"/>
  <c r="BL342" i="7" s="1"/>
  <c r="O340" i="9"/>
  <c r="R340" i="9"/>
  <c r="T340" i="9"/>
  <c r="L341" i="9" s="1"/>
  <c r="CH339" i="8"/>
  <c r="CB341" i="7"/>
  <c r="CG341" i="7"/>
  <c r="BY342" i="7" s="1"/>
  <c r="CE341" i="7"/>
  <c r="AO341" i="7"/>
  <c r="AR341" i="7"/>
  <c r="AT341" i="7"/>
  <c r="AL342" i="7" s="1"/>
  <c r="CC340" i="8"/>
  <c r="AO339" i="8"/>
  <c r="AT339" i="8"/>
  <c r="AL340" i="8" s="1"/>
  <c r="AR339" i="8"/>
  <c r="AD340" i="8"/>
  <c r="AA340" i="8"/>
  <c r="AF340" i="8"/>
  <c r="BH339" i="8"/>
  <c r="AB339" i="9"/>
  <c r="AE339" i="9"/>
  <c r="AG339" i="9"/>
  <c r="Y340" i="9" s="1"/>
  <c r="BB339" i="9"/>
  <c r="BE339" i="9"/>
  <c r="BG339" i="9"/>
  <c r="AY340" i="9" s="1"/>
  <c r="AD342" i="7"/>
  <c r="AA342" i="7"/>
  <c r="AF342" i="7"/>
  <c r="CB339" i="9"/>
  <c r="CG339" i="9"/>
  <c r="BY340" i="9" s="1"/>
  <c r="CE339" i="9"/>
  <c r="O341" i="7"/>
  <c r="T341" i="7"/>
  <c r="L342" i="7" s="1"/>
  <c r="R341" i="7"/>
  <c r="BO339" i="9"/>
  <c r="BR339" i="9"/>
  <c r="BT339" i="9"/>
  <c r="BL340" i="9" s="1"/>
  <c r="AO339" i="9"/>
  <c r="AT339" i="9"/>
  <c r="AL340" i="9" s="1"/>
  <c r="AR339" i="9"/>
  <c r="BU339" i="8"/>
  <c r="Q340" i="8"/>
  <c r="N340" i="8"/>
  <c r="S340" i="8"/>
  <c r="BP340" i="8"/>
  <c r="BB341" i="7"/>
  <c r="BG341" i="7"/>
  <c r="AY342" i="7" s="1"/>
  <c r="BE341" i="7"/>
  <c r="BC340" i="8"/>
  <c r="AC340" i="9" l="1"/>
  <c r="P341" i="9"/>
  <c r="CC340" i="9"/>
  <c r="AH339" i="9"/>
  <c r="CD340" i="8"/>
  <c r="CA340" i="8"/>
  <c r="CF340" i="8"/>
  <c r="BQ340" i="8"/>
  <c r="BN340" i="8"/>
  <c r="BS340" i="8"/>
  <c r="BP340" i="9"/>
  <c r="AP342" i="7"/>
  <c r="U340" i="9"/>
  <c r="AU341" i="7"/>
  <c r="AP340" i="9"/>
  <c r="BU339" i="9"/>
  <c r="O340" i="8"/>
  <c r="T340" i="8"/>
  <c r="L341" i="8" s="1"/>
  <c r="R340" i="8"/>
  <c r="U341" i="7"/>
  <c r="AB342" i="7"/>
  <c r="AE342" i="7"/>
  <c r="AG342" i="7"/>
  <c r="Y343" i="7" s="1"/>
  <c r="CH341" i="7"/>
  <c r="AU339" i="9"/>
  <c r="BD340" i="8"/>
  <c r="BA340" i="8"/>
  <c r="BF340" i="8"/>
  <c r="BC340" i="9"/>
  <c r="CC342" i="7"/>
  <c r="BH341" i="7"/>
  <c r="BH339" i="9"/>
  <c r="BP342" i="7"/>
  <c r="AU339" i="8"/>
  <c r="BU341" i="7"/>
  <c r="P342" i="7"/>
  <c r="AB340" i="8"/>
  <c r="AG340" i="8"/>
  <c r="Y341" i="8" s="1"/>
  <c r="AE340" i="8"/>
  <c r="BC342" i="7"/>
  <c r="CH339" i="9"/>
  <c r="AP340" i="8"/>
  <c r="AH342" i="7" l="1"/>
  <c r="BD342" i="7"/>
  <c r="BA342" i="7"/>
  <c r="BF342" i="7"/>
  <c r="BD340" i="9"/>
  <c r="BA340" i="9"/>
  <c r="BF340" i="9"/>
  <c r="CB340" i="8"/>
  <c r="CE340" i="8"/>
  <c r="CG340" i="8"/>
  <c r="BY341" i="8" s="1"/>
  <c r="AH340" i="8"/>
  <c r="BQ342" i="7"/>
  <c r="BN342" i="7"/>
  <c r="BS342" i="7"/>
  <c r="AC341" i="8"/>
  <c r="BB340" i="8"/>
  <c r="BG340" i="8"/>
  <c r="AY341" i="8" s="1"/>
  <c r="BE340" i="8"/>
  <c r="U340" i="8"/>
  <c r="CD340" i="9"/>
  <c r="CA340" i="9"/>
  <c r="CF340" i="9"/>
  <c r="AQ342" i="7"/>
  <c r="AN342" i="7"/>
  <c r="AS342" i="7"/>
  <c r="BQ340" i="9"/>
  <c r="BN340" i="9"/>
  <c r="BS340" i="9"/>
  <c r="Q341" i="9"/>
  <c r="N341" i="9"/>
  <c r="S341" i="9"/>
  <c r="BO340" i="8"/>
  <c r="BR340" i="8"/>
  <c r="BT340" i="8"/>
  <c r="BL341" i="8" s="1"/>
  <c r="P341" i="8"/>
  <c r="Q342" i="7"/>
  <c r="N342" i="7"/>
  <c r="S342" i="7"/>
  <c r="AQ340" i="8"/>
  <c r="AN340" i="8"/>
  <c r="AS340" i="8"/>
  <c r="CD342" i="7"/>
  <c r="CA342" i="7"/>
  <c r="CF342" i="7"/>
  <c r="AC343" i="7"/>
  <c r="AQ340" i="9"/>
  <c r="AN340" i="9"/>
  <c r="AS340" i="9"/>
  <c r="AD340" i="9"/>
  <c r="AA340" i="9"/>
  <c r="AF340" i="9"/>
  <c r="BO340" i="9" l="1"/>
  <c r="BR340" i="9"/>
  <c r="BT340" i="9"/>
  <c r="BL341" i="9" s="1"/>
  <c r="BB340" i="9"/>
  <c r="BG340" i="9"/>
  <c r="AY341" i="9" s="1"/>
  <c r="BE340" i="9"/>
  <c r="CB342" i="7"/>
  <c r="CE342" i="7"/>
  <c r="CG342" i="7"/>
  <c r="BY343" i="7" s="1"/>
  <c r="AB340" i="9"/>
  <c r="AG340" i="9"/>
  <c r="Y341" i="9" s="1"/>
  <c r="AE340" i="9"/>
  <c r="AD343" i="7"/>
  <c r="AA343" i="7"/>
  <c r="AF343" i="7"/>
  <c r="BP341" i="8"/>
  <c r="BO342" i="7"/>
  <c r="BR342" i="7"/>
  <c r="BT342" i="7"/>
  <c r="BL343" i="7" s="1"/>
  <c r="AO340" i="8"/>
  <c r="AR340" i="8"/>
  <c r="AT340" i="8"/>
  <c r="AL341" i="8" s="1"/>
  <c r="BB342" i="7"/>
  <c r="BE342" i="7"/>
  <c r="BG342" i="7"/>
  <c r="AY343" i="7" s="1"/>
  <c r="BU340" i="8"/>
  <c r="AD341" i="8"/>
  <c r="AA341" i="8"/>
  <c r="AF341" i="8"/>
  <c r="AO342" i="7"/>
  <c r="AT342" i="7"/>
  <c r="AL343" i="7" s="1"/>
  <c r="AR342" i="7"/>
  <c r="CB340" i="9"/>
  <c r="CG340" i="9"/>
  <c r="BY341" i="9" s="1"/>
  <c r="CE340" i="9"/>
  <c r="B36" i="9"/>
  <c r="O342" i="7"/>
  <c r="T342" i="7"/>
  <c r="L343" i="7" s="1"/>
  <c r="R342" i="7"/>
  <c r="O341" i="9"/>
  <c r="T341" i="9"/>
  <c r="L342" i="9" s="1"/>
  <c r="R341" i="9"/>
  <c r="AO340" i="9"/>
  <c r="AT340" i="9"/>
  <c r="AL341" i="9" s="1"/>
  <c r="AR340" i="9"/>
  <c r="BH340" i="8"/>
  <c r="CC341" i="8"/>
  <c r="Q341" i="8"/>
  <c r="N341" i="8"/>
  <c r="S341" i="8"/>
  <c r="BC341" i="8"/>
  <c r="CH340" i="8"/>
  <c r="O341" i="8" l="1"/>
  <c r="R341" i="8"/>
  <c r="T341" i="8"/>
  <c r="L342" i="8" s="1"/>
  <c r="U342" i="7"/>
  <c r="BC343" i="7"/>
  <c r="BH340" i="9"/>
  <c r="BH342" i="7"/>
  <c r="BC341" i="9"/>
  <c r="BQ341" i="8"/>
  <c r="BN341" i="8"/>
  <c r="BS341" i="8"/>
  <c r="AU342" i="7"/>
  <c r="C38" i="7"/>
  <c r="AP343" i="7"/>
  <c r="AP341" i="8"/>
  <c r="AB343" i="7"/>
  <c r="AE343" i="7"/>
  <c r="AG343" i="7"/>
  <c r="Y344" i="7" s="1"/>
  <c r="BP341" i="9"/>
  <c r="BU340" i="9"/>
  <c r="AU340" i="9"/>
  <c r="C36" i="8"/>
  <c r="AH340" i="9"/>
  <c r="AC341" i="9"/>
  <c r="CD341" i="8"/>
  <c r="CA341" i="8"/>
  <c r="CF341" i="8"/>
  <c r="AU340" i="8"/>
  <c r="CC341" i="9"/>
  <c r="P343" i="7"/>
  <c r="CC343" i="7"/>
  <c r="AP341" i="9"/>
  <c r="AB341" i="8"/>
  <c r="AE341" i="8"/>
  <c r="AG341" i="8"/>
  <c r="Y342" i="8" s="1"/>
  <c r="BD341" i="8"/>
  <c r="BA341" i="8"/>
  <c r="BF341" i="8"/>
  <c r="U341" i="9"/>
  <c r="P342" i="9"/>
  <c r="BP343" i="7"/>
  <c r="CH342" i="7"/>
  <c r="CH340" i="9"/>
  <c r="B36" i="8"/>
  <c r="BU342" i="7"/>
  <c r="BB341" i="8" l="1"/>
  <c r="BG341" i="8"/>
  <c r="AY342" i="8" s="1"/>
  <c r="BE341" i="8"/>
  <c r="AQ341" i="8"/>
  <c r="AN341" i="8"/>
  <c r="AS341" i="8"/>
  <c r="AQ343" i="7"/>
  <c r="AN343" i="7"/>
  <c r="AS343" i="7"/>
  <c r="AH341" i="8"/>
  <c r="AC342" i="8"/>
  <c r="BD343" i="7"/>
  <c r="BA343" i="7"/>
  <c r="BF343" i="7"/>
  <c r="AQ341" i="9"/>
  <c r="AN341" i="9"/>
  <c r="AS341" i="9"/>
  <c r="CD341" i="9"/>
  <c r="CA341" i="9"/>
  <c r="CF341" i="9"/>
  <c r="Q342" i="9"/>
  <c r="N342" i="9"/>
  <c r="S342" i="9"/>
  <c r="BQ341" i="9"/>
  <c r="BN341" i="9"/>
  <c r="BS341" i="9"/>
  <c r="G36" i="8"/>
  <c r="CB341" i="8"/>
  <c r="CE341" i="8"/>
  <c r="CG341" i="8"/>
  <c r="BY342" i="8" s="1"/>
  <c r="BO341" i="8"/>
  <c r="BR341" i="8"/>
  <c r="BT341" i="8"/>
  <c r="BL342" i="8" s="1"/>
  <c r="BQ343" i="7"/>
  <c r="BN343" i="7"/>
  <c r="BS343" i="7"/>
  <c r="CD343" i="7"/>
  <c r="CA343" i="7"/>
  <c r="CF343" i="7"/>
  <c r="Q343" i="7"/>
  <c r="N343" i="7"/>
  <c r="S343" i="7"/>
  <c r="U341" i="8"/>
  <c r="F36" i="8"/>
  <c r="AD341" i="9"/>
  <c r="AA341" i="9"/>
  <c r="AF341" i="9"/>
  <c r="AC344" i="7"/>
  <c r="P342" i="8"/>
  <c r="AH343" i="7"/>
  <c r="E36" i="8"/>
  <c r="BD341" i="9"/>
  <c r="BA341" i="9"/>
  <c r="BF341" i="9"/>
  <c r="G38" i="7" l="1"/>
  <c r="AO341" i="9"/>
  <c r="AT341" i="9"/>
  <c r="AL342" i="9" s="1"/>
  <c r="AR341" i="9"/>
  <c r="AD344" i="7"/>
  <c r="AA344" i="7"/>
  <c r="AF344" i="7"/>
  <c r="CB343" i="7"/>
  <c r="CE343" i="7"/>
  <c r="CG343" i="7"/>
  <c r="BY344" i="7" s="1"/>
  <c r="E36" i="9"/>
  <c r="F36" i="9"/>
  <c r="E38" i="7"/>
  <c r="BO341" i="9"/>
  <c r="BT341" i="9"/>
  <c r="BL342" i="9" s="1"/>
  <c r="BR341" i="9"/>
  <c r="D38" i="7"/>
  <c r="AB341" i="9"/>
  <c r="AE341" i="9"/>
  <c r="AG341" i="9"/>
  <c r="Y342" i="9" s="1"/>
  <c r="F38" i="7"/>
  <c r="BB343" i="7"/>
  <c r="BG343" i="7"/>
  <c r="AY344" i="7" s="1"/>
  <c r="BE343" i="7"/>
  <c r="BO343" i="7"/>
  <c r="BT343" i="7"/>
  <c r="BL344" i="7" s="1"/>
  <c r="BR343" i="7"/>
  <c r="AO343" i="7"/>
  <c r="AR343" i="7"/>
  <c r="AT343" i="7"/>
  <c r="AL344" i="7" s="1"/>
  <c r="D36" i="8"/>
  <c r="C36" i="9"/>
  <c r="BP342" i="8"/>
  <c r="O342" i="9"/>
  <c r="R342" i="9"/>
  <c r="T342" i="9"/>
  <c r="L343" i="9" s="1"/>
  <c r="BU341" i="8"/>
  <c r="AO341" i="8"/>
  <c r="AR341" i="8"/>
  <c r="AT341" i="8"/>
  <c r="AL342" i="8" s="1"/>
  <c r="G36" i="9"/>
  <c r="BB341" i="9"/>
  <c r="BE341" i="9"/>
  <c r="BG341" i="9"/>
  <c r="AY342" i="9" s="1"/>
  <c r="CC342" i="8"/>
  <c r="CB341" i="9"/>
  <c r="CE341" i="9"/>
  <c r="CG341" i="9"/>
  <c r="BY342" i="9" s="1"/>
  <c r="BH341" i="8"/>
  <c r="Q342" i="8"/>
  <c r="N342" i="8"/>
  <c r="S342" i="8"/>
  <c r="O343" i="7"/>
  <c r="T343" i="7"/>
  <c r="L344" i="7" s="1"/>
  <c r="R343" i="7"/>
  <c r="CH341" i="8"/>
  <c r="BC342" i="8"/>
  <c r="B38" i="7"/>
  <c r="D36" i="9"/>
  <c r="AD342" i="8"/>
  <c r="AA342" i="8"/>
  <c r="AF342" i="8"/>
  <c r="AU343" i="7" l="1"/>
  <c r="CC344" i="7"/>
  <c r="BQ342" i="8"/>
  <c r="BN342" i="8"/>
  <c r="BS342" i="8"/>
  <c r="CH343" i="7"/>
  <c r="BD342" i="8"/>
  <c r="BA342" i="8"/>
  <c r="BF342" i="8"/>
  <c r="BU343" i="7"/>
  <c r="BP344" i="7"/>
  <c r="BU341" i="9"/>
  <c r="BP342" i="9"/>
  <c r="AB344" i="7"/>
  <c r="AE344" i="7"/>
  <c r="AG344" i="7"/>
  <c r="Y345" i="7" s="1"/>
  <c r="BH343" i="7"/>
  <c r="BC344" i="7"/>
  <c r="AU341" i="9"/>
  <c r="AP342" i="8"/>
  <c r="P344" i="7"/>
  <c r="AP342" i="9"/>
  <c r="CC342" i="9"/>
  <c r="AU341" i="8"/>
  <c r="AB342" i="8"/>
  <c r="AE342" i="8"/>
  <c r="AG342" i="8"/>
  <c r="Y343" i="8" s="1"/>
  <c r="CD342" i="8"/>
  <c r="CA342" i="8"/>
  <c r="CF342" i="8"/>
  <c r="U343" i="7"/>
  <c r="BC342" i="9"/>
  <c r="P343" i="9"/>
  <c r="AP344" i="7"/>
  <c r="AH341" i="9"/>
  <c r="CH341" i="9"/>
  <c r="O342" i="8"/>
  <c r="T342" i="8"/>
  <c r="L343" i="8" s="1"/>
  <c r="R342" i="8"/>
  <c r="BH341" i="9"/>
  <c r="U342" i="9"/>
  <c r="AC342" i="9"/>
  <c r="BO342" i="8" l="1"/>
  <c r="BR342" i="8"/>
  <c r="BT342" i="8"/>
  <c r="BL343" i="8" s="1"/>
  <c r="CD342" i="9"/>
  <c r="CA342" i="9"/>
  <c r="CF342" i="9"/>
  <c r="AQ342" i="9"/>
  <c r="AN342" i="9"/>
  <c r="AS342" i="9"/>
  <c r="BQ344" i="7"/>
  <c r="BN344" i="7"/>
  <c r="BS344" i="7"/>
  <c r="BD342" i="9"/>
  <c r="BA342" i="9"/>
  <c r="BF342" i="9"/>
  <c r="P343" i="8"/>
  <c r="BQ342" i="9"/>
  <c r="BN342" i="9"/>
  <c r="BS342" i="9"/>
  <c r="CB342" i="8"/>
  <c r="CE342" i="8"/>
  <c r="CG342" i="8"/>
  <c r="BY343" i="8" s="1"/>
  <c r="CD344" i="7"/>
  <c r="CA344" i="7"/>
  <c r="CF344" i="7"/>
  <c r="AC345" i="7"/>
  <c r="U342" i="8"/>
  <c r="BD344" i="7"/>
  <c r="BA344" i="7"/>
  <c r="BF344" i="7"/>
  <c r="AD342" i="9"/>
  <c r="AA342" i="9"/>
  <c r="AF342" i="9"/>
  <c r="AQ344" i="7"/>
  <c r="AN344" i="7"/>
  <c r="AS344" i="7"/>
  <c r="AC343" i="8"/>
  <c r="Q344" i="7"/>
  <c r="N344" i="7"/>
  <c r="S344" i="7"/>
  <c r="AH344" i="7"/>
  <c r="BB342" i="8"/>
  <c r="BG342" i="8"/>
  <c r="AY343" i="8" s="1"/>
  <c r="BE342" i="8"/>
  <c r="Q343" i="9"/>
  <c r="N343" i="9"/>
  <c r="S343" i="9"/>
  <c r="AH342" i="8"/>
  <c r="AQ342" i="8"/>
  <c r="AN342" i="8"/>
  <c r="AS342" i="8"/>
  <c r="AD345" i="7" l="1"/>
  <c r="AA345" i="7"/>
  <c r="AF345" i="7"/>
  <c r="CB342" i="9"/>
  <c r="CE342" i="9"/>
  <c r="CG342" i="9"/>
  <c r="BY343" i="9" s="1"/>
  <c r="AB342" i="9"/>
  <c r="AG342" i="9"/>
  <c r="Y343" i="9" s="1"/>
  <c r="AE342" i="9"/>
  <c r="CC343" i="8"/>
  <c r="BH342" i="8"/>
  <c r="AO342" i="8"/>
  <c r="AT342" i="8"/>
  <c r="AL343" i="8" s="1"/>
  <c r="AR342" i="8"/>
  <c r="AO344" i="7"/>
  <c r="AT344" i="7"/>
  <c r="AL345" i="7" s="1"/>
  <c r="AR344" i="7"/>
  <c r="BC343" i="8"/>
  <c r="BB342" i="9"/>
  <c r="BG342" i="9"/>
  <c r="AY343" i="9" s="1"/>
  <c r="BE342" i="9"/>
  <c r="O344" i="7"/>
  <c r="T344" i="7"/>
  <c r="L345" i="7" s="1"/>
  <c r="R344" i="7"/>
  <c r="BO342" i="9"/>
  <c r="BR342" i="9"/>
  <c r="BT342" i="9"/>
  <c r="BL343" i="9" s="1"/>
  <c r="BO344" i="7"/>
  <c r="BR344" i="7"/>
  <c r="BT344" i="7"/>
  <c r="BL345" i="7" s="1"/>
  <c r="BP343" i="8"/>
  <c r="BU342" i="8"/>
  <c r="CB344" i="7"/>
  <c r="CG344" i="7"/>
  <c r="BY345" i="7" s="1"/>
  <c r="CE344" i="7"/>
  <c r="BB344" i="7"/>
  <c r="BE344" i="7"/>
  <c r="BG344" i="7"/>
  <c r="AY345" i="7" s="1"/>
  <c r="AD343" i="8"/>
  <c r="AA343" i="8"/>
  <c r="AF343" i="8"/>
  <c r="CH342" i="8"/>
  <c r="O343" i="9"/>
  <c r="R343" i="9"/>
  <c r="T343" i="9"/>
  <c r="L344" i="9" s="1"/>
  <c r="Q343" i="8"/>
  <c r="N343" i="8"/>
  <c r="S343" i="8"/>
  <c r="AO342" i="9"/>
  <c r="AT342" i="9"/>
  <c r="AL343" i="9" s="1"/>
  <c r="AR342" i="9"/>
  <c r="BU344" i="7" l="1"/>
  <c r="AC343" i="9"/>
  <c r="BC345" i="7"/>
  <c r="AU344" i="7"/>
  <c r="P344" i="9"/>
  <c r="BH344" i="7"/>
  <c r="BP343" i="9"/>
  <c r="AP345" i="7"/>
  <c r="CC343" i="9"/>
  <c r="U343" i="9"/>
  <c r="BU342" i="9"/>
  <c r="CH342" i="9"/>
  <c r="CH344" i="7"/>
  <c r="CC345" i="7"/>
  <c r="U344" i="7"/>
  <c r="P345" i="7"/>
  <c r="AU342" i="8"/>
  <c r="AU342" i="9"/>
  <c r="AP343" i="8"/>
  <c r="AB345" i="7"/>
  <c r="AG345" i="7"/>
  <c r="Y346" i="7" s="1"/>
  <c r="AE345" i="7"/>
  <c r="BC343" i="9"/>
  <c r="CD343" i="8"/>
  <c r="CA343" i="8"/>
  <c r="CF343" i="8"/>
  <c r="AP343" i="9"/>
  <c r="BH342" i="9"/>
  <c r="BQ343" i="8"/>
  <c r="BN343" i="8"/>
  <c r="BS343" i="8"/>
  <c r="AB343" i="8"/>
  <c r="AG343" i="8"/>
  <c r="Y344" i="8" s="1"/>
  <c r="AE343" i="8"/>
  <c r="O343" i="8"/>
  <c r="R343" i="8"/>
  <c r="T343" i="8"/>
  <c r="L344" i="8" s="1"/>
  <c r="BP345" i="7"/>
  <c r="BD343" i="8"/>
  <c r="BA343" i="8"/>
  <c r="BF343" i="8"/>
  <c r="AH342" i="9"/>
  <c r="U343" i="8" l="1"/>
  <c r="Q344" i="9"/>
  <c r="N344" i="9"/>
  <c r="S344" i="9"/>
  <c r="Q345" i="7"/>
  <c r="N345" i="7"/>
  <c r="S345" i="7"/>
  <c r="BD345" i="7"/>
  <c r="BA345" i="7"/>
  <c r="BF345" i="7"/>
  <c r="CD343" i="9"/>
  <c r="CA343" i="9"/>
  <c r="CF343" i="9"/>
  <c r="AH345" i="7"/>
  <c r="CD345" i="7"/>
  <c r="CA345" i="7"/>
  <c r="CF345" i="7"/>
  <c r="AQ345" i="7"/>
  <c r="AN345" i="7"/>
  <c r="AS345" i="7"/>
  <c r="AD343" i="9"/>
  <c r="AA343" i="9"/>
  <c r="AF343" i="9"/>
  <c r="BO343" i="8"/>
  <c r="BR343" i="8"/>
  <c r="BT343" i="8"/>
  <c r="BL344" i="8" s="1"/>
  <c r="AQ343" i="9"/>
  <c r="AN343" i="9"/>
  <c r="AS343" i="9"/>
  <c r="AH343" i="8"/>
  <c r="AQ343" i="8"/>
  <c r="AN343" i="8"/>
  <c r="AS343" i="8"/>
  <c r="BQ345" i="7"/>
  <c r="BN345" i="7"/>
  <c r="BS345" i="7"/>
  <c r="P344" i="8"/>
  <c r="AC346" i="7"/>
  <c r="CB343" i="8"/>
  <c r="CG343" i="8"/>
  <c r="BY344" i="8" s="1"/>
  <c r="CE343" i="8"/>
  <c r="BQ343" i="9"/>
  <c r="BN343" i="9"/>
  <c r="BS343" i="9"/>
  <c r="AC344" i="8"/>
  <c r="BB343" i="8"/>
  <c r="BE343" i="8"/>
  <c r="BG343" i="8"/>
  <c r="AY344" i="8" s="1"/>
  <c r="BD343" i="9"/>
  <c r="BA343" i="9"/>
  <c r="BF343" i="9"/>
  <c r="Q344" i="8" l="1"/>
  <c r="N344" i="8"/>
  <c r="S344" i="8"/>
  <c r="AO345" i="7"/>
  <c r="AT345" i="7"/>
  <c r="AL346" i="7" s="1"/>
  <c r="AR345" i="7"/>
  <c r="BB345" i="7"/>
  <c r="BE345" i="7"/>
  <c r="BG345" i="7"/>
  <c r="AY346" i="7" s="1"/>
  <c r="BO345" i="7"/>
  <c r="BR345" i="7"/>
  <c r="BT345" i="7"/>
  <c r="BL346" i="7" s="1"/>
  <c r="CB345" i="7"/>
  <c r="CE345" i="7"/>
  <c r="CG345" i="7"/>
  <c r="BY346" i="7" s="1"/>
  <c r="O345" i="7"/>
  <c r="T345" i="7"/>
  <c r="L346" i="7" s="1"/>
  <c r="R345" i="7"/>
  <c r="AD344" i="8"/>
  <c r="AA344" i="8"/>
  <c r="AF344" i="8"/>
  <c r="BP344" i="8"/>
  <c r="O344" i="9"/>
  <c r="R344" i="9"/>
  <c r="T344" i="9"/>
  <c r="L345" i="9" s="1"/>
  <c r="BB343" i="9"/>
  <c r="BE343" i="9"/>
  <c r="BG343" i="9"/>
  <c r="AY344" i="9" s="1"/>
  <c r="AO343" i="8"/>
  <c r="AT343" i="8"/>
  <c r="AL344" i="8" s="1"/>
  <c r="AR343" i="8"/>
  <c r="BC344" i="8"/>
  <c r="CC344" i="8"/>
  <c r="BU343" i="8"/>
  <c r="CH343" i="8"/>
  <c r="BH343" i="8"/>
  <c r="AO343" i="9"/>
  <c r="AR343" i="9"/>
  <c r="AT343" i="9"/>
  <c r="AL344" i="9" s="1"/>
  <c r="BO343" i="9"/>
  <c r="BT343" i="9"/>
  <c r="BL344" i="9" s="1"/>
  <c r="BR343" i="9"/>
  <c r="AB343" i="9"/>
  <c r="AE343" i="9"/>
  <c r="AG343" i="9"/>
  <c r="Y344" i="9" s="1"/>
  <c r="CB343" i="9"/>
  <c r="CE343" i="9"/>
  <c r="CG343" i="9"/>
  <c r="BY344" i="9" s="1"/>
  <c r="AD346" i="7"/>
  <c r="AA346" i="7"/>
  <c r="AF346" i="7"/>
  <c r="BC346" i="7" l="1"/>
  <c r="BH345" i="7"/>
  <c r="AU343" i="9"/>
  <c r="AC344" i="9"/>
  <c r="AH343" i="9"/>
  <c r="AB344" i="8"/>
  <c r="AE344" i="8"/>
  <c r="AG344" i="8"/>
  <c r="Y345" i="8" s="1"/>
  <c r="BP346" i="7"/>
  <c r="AU345" i="7"/>
  <c r="AB346" i="7"/>
  <c r="AG346" i="7"/>
  <c r="Y347" i="7" s="1"/>
  <c r="AE346" i="7"/>
  <c r="CC344" i="9"/>
  <c r="BC344" i="9"/>
  <c r="BU345" i="7"/>
  <c r="AP346" i="7"/>
  <c r="AU343" i="8"/>
  <c r="BQ344" i="8"/>
  <c r="BN344" i="8"/>
  <c r="BS344" i="8"/>
  <c r="AP344" i="8"/>
  <c r="BU343" i="9"/>
  <c r="BH343" i="9"/>
  <c r="U345" i="7"/>
  <c r="BD344" i="8"/>
  <c r="BA344" i="8"/>
  <c r="BF344" i="8"/>
  <c r="CH343" i="9"/>
  <c r="BP344" i="9"/>
  <c r="P346" i="7"/>
  <c r="P345" i="9"/>
  <c r="U344" i="9"/>
  <c r="CC346" i="7"/>
  <c r="CH345" i="7"/>
  <c r="O344" i="8"/>
  <c r="R344" i="8"/>
  <c r="T344" i="8"/>
  <c r="L345" i="8" s="1"/>
  <c r="AP344" i="9"/>
  <c r="CD344" i="8"/>
  <c r="CA344" i="8"/>
  <c r="CF344" i="8"/>
  <c r="AH344" i="8" l="1"/>
  <c r="CD344" i="9"/>
  <c r="CA344" i="9"/>
  <c r="CF344" i="9"/>
  <c r="BO344" i="8"/>
  <c r="BR344" i="8"/>
  <c r="BT344" i="8"/>
  <c r="BL345" i="8" s="1"/>
  <c r="AH346" i="7"/>
  <c r="P345" i="8"/>
  <c r="Q345" i="9"/>
  <c r="N345" i="9"/>
  <c r="S345" i="9"/>
  <c r="AC347" i="7"/>
  <c r="CB344" i="8"/>
  <c r="CG344" i="8"/>
  <c r="BY345" i="8" s="1"/>
  <c r="CE344" i="8"/>
  <c r="AD344" i="9"/>
  <c r="AA344" i="9"/>
  <c r="AF344" i="9"/>
  <c r="AQ346" i="7"/>
  <c r="AN346" i="7"/>
  <c r="AS346" i="7"/>
  <c r="Q346" i="7"/>
  <c r="N346" i="7"/>
  <c r="S346" i="7"/>
  <c r="CD346" i="7"/>
  <c r="CA346" i="7"/>
  <c r="CF346" i="7"/>
  <c r="BQ346" i="7"/>
  <c r="BN346" i="7"/>
  <c r="BS346" i="7"/>
  <c r="AQ344" i="9"/>
  <c r="AN344" i="9"/>
  <c r="AS344" i="9"/>
  <c r="BB344" i="8"/>
  <c r="BG344" i="8"/>
  <c r="AY345" i="8" s="1"/>
  <c r="BE344" i="8"/>
  <c r="U344" i="8"/>
  <c r="BQ344" i="9"/>
  <c r="BN344" i="9"/>
  <c r="BS344" i="9"/>
  <c r="AQ344" i="8"/>
  <c r="AN344" i="8"/>
  <c r="AS344" i="8"/>
  <c r="BD344" i="9"/>
  <c r="BA344" i="9"/>
  <c r="BF344" i="9"/>
  <c r="AC345" i="8"/>
  <c r="BD346" i="7"/>
  <c r="BA346" i="7"/>
  <c r="BF346" i="7"/>
  <c r="CC345" i="8" l="1"/>
  <c r="BU344" i="8"/>
  <c r="AO344" i="9"/>
  <c r="AR344" i="9"/>
  <c r="AT344" i="9"/>
  <c r="AL345" i="9" s="1"/>
  <c r="AD347" i="7"/>
  <c r="AA347" i="7"/>
  <c r="AF347" i="7"/>
  <c r="BO344" i="9"/>
  <c r="BR344" i="9"/>
  <c r="BT344" i="9"/>
  <c r="BL345" i="9" s="1"/>
  <c r="BO346" i="7"/>
  <c r="BT346" i="7"/>
  <c r="BL347" i="7" s="1"/>
  <c r="BR346" i="7"/>
  <c r="O345" i="9"/>
  <c r="T345" i="9"/>
  <c r="L346" i="9" s="1"/>
  <c r="R345" i="9"/>
  <c r="AO346" i="7"/>
  <c r="AR346" i="7"/>
  <c r="AT346" i="7"/>
  <c r="AL347" i="7" s="1"/>
  <c r="CB344" i="9"/>
  <c r="CG344" i="9"/>
  <c r="BY345" i="9" s="1"/>
  <c r="CE344" i="9"/>
  <c r="Q345" i="8"/>
  <c r="N345" i="8"/>
  <c r="S345" i="8"/>
  <c r="BB346" i="7"/>
  <c r="BG346" i="7"/>
  <c r="AY347" i="7" s="1"/>
  <c r="BE346" i="7"/>
  <c r="AD345" i="8"/>
  <c r="AA345" i="8"/>
  <c r="AF345" i="8"/>
  <c r="AB344" i="9"/>
  <c r="AG344" i="9"/>
  <c r="Y345" i="9" s="1"/>
  <c r="AE344" i="9"/>
  <c r="AO344" i="8"/>
  <c r="AR344" i="8"/>
  <c r="AT344" i="8"/>
  <c r="AL345" i="8" s="1"/>
  <c r="CB346" i="7"/>
  <c r="CG346" i="7"/>
  <c r="BY347" i="7" s="1"/>
  <c r="CE346" i="7"/>
  <c r="BH344" i="8"/>
  <c r="BB344" i="9"/>
  <c r="BG344" i="9"/>
  <c r="AY345" i="9" s="1"/>
  <c r="BE344" i="9"/>
  <c r="BC345" i="8"/>
  <c r="O346" i="7"/>
  <c r="T346" i="7"/>
  <c r="L347" i="7" s="1"/>
  <c r="R346" i="7"/>
  <c r="CH344" i="8"/>
  <c r="BP345" i="8"/>
  <c r="AC345" i="9" l="1"/>
  <c r="P347" i="7"/>
  <c r="CC347" i="7"/>
  <c r="BH346" i="7"/>
  <c r="AP345" i="9"/>
  <c r="AU344" i="9"/>
  <c r="AP345" i="8"/>
  <c r="BD345" i="8"/>
  <c r="BA345" i="8"/>
  <c r="BF345" i="8"/>
  <c r="BU346" i="7"/>
  <c r="U345" i="9"/>
  <c r="BQ345" i="8"/>
  <c r="BN345" i="8"/>
  <c r="BS345" i="8"/>
  <c r="CC345" i="9"/>
  <c r="P346" i="9"/>
  <c r="BC345" i="9"/>
  <c r="AH344" i="9"/>
  <c r="BP345" i="9"/>
  <c r="AB347" i="7"/>
  <c r="AE347" i="7"/>
  <c r="AG347" i="7"/>
  <c r="Y348" i="7" s="1"/>
  <c r="BH344" i="9"/>
  <c r="BU344" i="9"/>
  <c r="BC347" i="7"/>
  <c r="AU344" i="8"/>
  <c r="O345" i="8"/>
  <c r="T345" i="8"/>
  <c r="L346" i="8" s="1"/>
  <c r="R345" i="8"/>
  <c r="CH344" i="9"/>
  <c r="AB345" i="8"/>
  <c r="AE345" i="8"/>
  <c r="AG345" i="8"/>
  <c r="Y346" i="8" s="1"/>
  <c r="AP347" i="7"/>
  <c r="CD345" i="8"/>
  <c r="CA345" i="8"/>
  <c r="CF345" i="8"/>
  <c r="BP347" i="7"/>
  <c r="U346" i="7"/>
  <c r="CH346" i="7"/>
  <c r="AU346" i="7"/>
  <c r="AC346" i="8" l="1"/>
  <c r="AQ345" i="9"/>
  <c r="AN345" i="9"/>
  <c r="AS345" i="9"/>
  <c r="AH345" i="8"/>
  <c r="BD345" i="9"/>
  <c r="BA345" i="9"/>
  <c r="BF345" i="9"/>
  <c r="Q346" i="9"/>
  <c r="N346" i="9"/>
  <c r="S346" i="9"/>
  <c r="BB345" i="8"/>
  <c r="BE345" i="8"/>
  <c r="BG345" i="8"/>
  <c r="AY346" i="8" s="1"/>
  <c r="U345" i="8"/>
  <c r="AC348" i="7"/>
  <c r="AH347" i="7"/>
  <c r="CD347" i="7"/>
  <c r="CA347" i="7"/>
  <c r="CF347" i="7"/>
  <c r="CB345" i="8"/>
  <c r="CG345" i="8"/>
  <c r="BY346" i="8" s="1"/>
  <c r="CE345" i="8"/>
  <c r="BQ347" i="7"/>
  <c r="BN347" i="7"/>
  <c r="BS347" i="7"/>
  <c r="P346" i="8"/>
  <c r="CD345" i="9"/>
  <c r="CA345" i="9"/>
  <c r="CF345" i="9"/>
  <c r="AQ345" i="8"/>
  <c r="AN345" i="8"/>
  <c r="AS345" i="8"/>
  <c r="Q347" i="7"/>
  <c r="N347" i="7"/>
  <c r="S347" i="7"/>
  <c r="BQ345" i="9"/>
  <c r="BN345" i="9"/>
  <c r="BS345" i="9"/>
  <c r="BO345" i="8"/>
  <c r="BT345" i="8"/>
  <c r="BL346" i="8" s="1"/>
  <c r="BR345" i="8"/>
  <c r="BD347" i="7"/>
  <c r="BA347" i="7"/>
  <c r="BF347" i="7"/>
  <c r="AD345" i="9"/>
  <c r="AA345" i="9"/>
  <c r="AF345" i="9"/>
  <c r="AQ347" i="7"/>
  <c r="AN347" i="7"/>
  <c r="AS347" i="7"/>
  <c r="AB345" i="9" l="1"/>
  <c r="AG345" i="9"/>
  <c r="Y346" i="9" s="1"/>
  <c r="AE345" i="9"/>
  <c r="O347" i="7"/>
  <c r="T347" i="7"/>
  <c r="L348" i="7" s="1"/>
  <c r="R347" i="7"/>
  <c r="AD348" i="7"/>
  <c r="AA348" i="7"/>
  <c r="AF348" i="7"/>
  <c r="BP346" i="8"/>
  <c r="BO347" i="7"/>
  <c r="BT347" i="7"/>
  <c r="BL348" i="7" s="1"/>
  <c r="BR347" i="7"/>
  <c r="AO347" i="7"/>
  <c r="AT347" i="7"/>
  <c r="AL348" i="7" s="1"/>
  <c r="AR347" i="7"/>
  <c r="Q346" i="8"/>
  <c r="N346" i="8"/>
  <c r="S346" i="8"/>
  <c r="BB345" i="9"/>
  <c r="BG345" i="9"/>
  <c r="AY346" i="9" s="1"/>
  <c r="BE345" i="9"/>
  <c r="CH345" i="8"/>
  <c r="BC346" i="8"/>
  <c r="AO345" i="8"/>
  <c r="AR345" i="8"/>
  <c r="AT345" i="8"/>
  <c r="AL346" i="8" s="1"/>
  <c r="CC346" i="8"/>
  <c r="BH345" i="8"/>
  <c r="BB347" i="7"/>
  <c r="BG347" i="7"/>
  <c r="AY348" i="7" s="1"/>
  <c r="BE347" i="7"/>
  <c r="BU345" i="8"/>
  <c r="CB345" i="9"/>
  <c r="CG345" i="9"/>
  <c r="BY346" i="9" s="1"/>
  <c r="CE345" i="9"/>
  <c r="CB347" i="7"/>
  <c r="CG347" i="7"/>
  <c r="BY348" i="7" s="1"/>
  <c r="CE347" i="7"/>
  <c r="O346" i="9"/>
  <c r="R346" i="9"/>
  <c r="T346" i="9"/>
  <c r="L347" i="9" s="1"/>
  <c r="AO345" i="9"/>
  <c r="AR345" i="9"/>
  <c r="AT345" i="9"/>
  <c r="AL346" i="9" s="1"/>
  <c r="BO345" i="9"/>
  <c r="BT345" i="9"/>
  <c r="BL346" i="9" s="1"/>
  <c r="BR345" i="9"/>
  <c r="AD346" i="8"/>
  <c r="AA346" i="8"/>
  <c r="AF346" i="8"/>
  <c r="AP348" i="7" l="1"/>
  <c r="BU345" i="9"/>
  <c r="U347" i="7"/>
  <c r="BH347" i="7"/>
  <c r="BP346" i="9"/>
  <c r="CH347" i="7"/>
  <c r="CC348" i="7"/>
  <c r="BU347" i="7"/>
  <c r="P348" i="7"/>
  <c r="AB348" i="7"/>
  <c r="AG348" i="7"/>
  <c r="Y349" i="7" s="1"/>
  <c r="AE348" i="7"/>
  <c r="BH345" i="9"/>
  <c r="BP348" i="7"/>
  <c r="CH345" i="9"/>
  <c r="BC346" i="9"/>
  <c r="AH345" i="9"/>
  <c r="CC346" i="9"/>
  <c r="AC346" i="9"/>
  <c r="AP346" i="8"/>
  <c r="AU347" i="7"/>
  <c r="CD346" i="8"/>
  <c r="CA346" i="8"/>
  <c r="CF346" i="8"/>
  <c r="AU345" i="9"/>
  <c r="AU345" i="8"/>
  <c r="O346" i="8"/>
  <c r="T346" i="8"/>
  <c r="L347" i="8" s="1"/>
  <c r="R346" i="8"/>
  <c r="BQ346" i="8"/>
  <c r="BN346" i="8"/>
  <c r="BS346" i="8"/>
  <c r="P347" i="9"/>
  <c r="BC348" i="7"/>
  <c r="AP346" i="9"/>
  <c r="AB346" i="8"/>
  <c r="AG346" i="8"/>
  <c r="Y347" i="8" s="1"/>
  <c r="AE346" i="8"/>
  <c r="U346" i="9"/>
  <c r="BD346" i="8"/>
  <c r="BA346" i="8"/>
  <c r="BF346" i="8"/>
  <c r="Q347" i="9" l="1"/>
  <c r="N347" i="9"/>
  <c r="S347" i="9"/>
  <c r="BQ348" i="7"/>
  <c r="BN348" i="7"/>
  <c r="BS348" i="7"/>
  <c r="BO346" i="8"/>
  <c r="BT346" i="8"/>
  <c r="BL347" i="8" s="1"/>
  <c r="BR346" i="8"/>
  <c r="AH348" i="7"/>
  <c r="BQ346" i="9"/>
  <c r="BN346" i="9"/>
  <c r="BS346" i="9"/>
  <c r="AC349" i="7"/>
  <c r="U346" i="8"/>
  <c r="BD346" i="9"/>
  <c r="BA346" i="9"/>
  <c r="BF346" i="9"/>
  <c r="Q348" i="7"/>
  <c r="N348" i="7"/>
  <c r="S348" i="7"/>
  <c r="CB346" i="8"/>
  <c r="CE346" i="8"/>
  <c r="CG346" i="8"/>
  <c r="BY347" i="8" s="1"/>
  <c r="P347" i="8"/>
  <c r="AQ346" i="8"/>
  <c r="AN346" i="8"/>
  <c r="AS346" i="8"/>
  <c r="AD346" i="9"/>
  <c r="AA346" i="9"/>
  <c r="AF346" i="9"/>
  <c r="AC347" i="8"/>
  <c r="BB346" i="8"/>
  <c r="BE346" i="8"/>
  <c r="BG346" i="8"/>
  <c r="AY347" i="8" s="1"/>
  <c r="CD346" i="9"/>
  <c r="CA346" i="9"/>
  <c r="CF346" i="9"/>
  <c r="CD348" i="7"/>
  <c r="CA348" i="7"/>
  <c r="CF348" i="7"/>
  <c r="AH346" i="8"/>
  <c r="AQ346" i="9"/>
  <c r="AN346" i="9"/>
  <c r="AS346" i="9"/>
  <c r="BD348" i="7"/>
  <c r="BA348" i="7"/>
  <c r="BF348" i="7"/>
  <c r="AQ348" i="7"/>
  <c r="AN348" i="7"/>
  <c r="AS348" i="7"/>
  <c r="AO346" i="8" l="1"/>
  <c r="AR346" i="8"/>
  <c r="AT346" i="8"/>
  <c r="AL347" i="8" s="1"/>
  <c r="CB348" i="7"/>
  <c r="CG348" i="7"/>
  <c r="BY349" i="7" s="1"/>
  <c r="CE348" i="7"/>
  <c r="Q347" i="8"/>
  <c r="N347" i="8"/>
  <c r="S347" i="8"/>
  <c r="AD349" i="7"/>
  <c r="AA349" i="7"/>
  <c r="AF349" i="7"/>
  <c r="AO346" i="9"/>
  <c r="AR346" i="9"/>
  <c r="AT346" i="9"/>
  <c r="AL347" i="9" s="1"/>
  <c r="AD347" i="8"/>
  <c r="AA347" i="8"/>
  <c r="AF347" i="8"/>
  <c r="CC347" i="8"/>
  <c r="BO348" i="7"/>
  <c r="BT348" i="7"/>
  <c r="BL349" i="7" s="1"/>
  <c r="BR348" i="7"/>
  <c r="BO346" i="9"/>
  <c r="BR346" i="9"/>
  <c r="BT346" i="9"/>
  <c r="BL347" i="9" s="1"/>
  <c r="AO348" i="7"/>
  <c r="AT348" i="7"/>
  <c r="AL349" i="7" s="1"/>
  <c r="AR348" i="7"/>
  <c r="CH346" i="8"/>
  <c r="CB346" i="9"/>
  <c r="CG346" i="9"/>
  <c r="BY347" i="9" s="1"/>
  <c r="CE346" i="9"/>
  <c r="AB346" i="9"/>
  <c r="AG346" i="9"/>
  <c r="Y347" i="9" s="1"/>
  <c r="AE346" i="9"/>
  <c r="O348" i="7"/>
  <c r="R348" i="7"/>
  <c r="T348" i="7"/>
  <c r="L349" i="7" s="1"/>
  <c r="BB348" i="7"/>
  <c r="BG348" i="7"/>
  <c r="AY349" i="7" s="1"/>
  <c r="BE348" i="7"/>
  <c r="O347" i="9"/>
  <c r="R347" i="9"/>
  <c r="T347" i="9"/>
  <c r="L348" i="9" s="1"/>
  <c r="BC347" i="8"/>
  <c r="BU346" i="8"/>
  <c r="BH346" i="8"/>
  <c r="BB346" i="9"/>
  <c r="BG346" i="9"/>
  <c r="AY347" i="9" s="1"/>
  <c r="BE346" i="9"/>
  <c r="BP347" i="8"/>
  <c r="BC349" i="7" l="1"/>
  <c r="CH348" i="7"/>
  <c r="BH348" i="7"/>
  <c r="BU348" i="7"/>
  <c r="AP347" i="9"/>
  <c r="CC349" i="7"/>
  <c r="BP349" i="7"/>
  <c r="AU346" i="9"/>
  <c r="CC347" i="9"/>
  <c r="AB347" i="8"/>
  <c r="AE347" i="8"/>
  <c r="AG347" i="8"/>
  <c r="Y348" i="8" s="1"/>
  <c r="U348" i="7"/>
  <c r="CD347" i="8"/>
  <c r="CA347" i="8"/>
  <c r="CF347" i="8"/>
  <c r="BU346" i="9"/>
  <c r="BQ347" i="8"/>
  <c r="BN347" i="8"/>
  <c r="BS347" i="8"/>
  <c r="BD347" i="8"/>
  <c r="BA347" i="8"/>
  <c r="BF347" i="8"/>
  <c r="AB349" i="7"/>
  <c r="AE349" i="7"/>
  <c r="AG349" i="7"/>
  <c r="Y350" i="7" s="1"/>
  <c r="AU348" i="7"/>
  <c r="AP347" i="8"/>
  <c r="U347" i="9"/>
  <c r="AU346" i="8"/>
  <c r="P349" i="7"/>
  <c r="AH346" i="9"/>
  <c r="BH346" i="9"/>
  <c r="P348" i="9"/>
  <c r="AC347" i="9"/>
  <c r="AP349" i="7"/>
  <c r="BC347" i="9"/>
  <c r="CH346" i="9"/>
  <c r="BP347" i="9"/>
  <c r="O347" i="8"/>
  <c r="T347" i="8"/>
  <c r="L348" i="8" s="1"/>
  <c r="R347" i="8"/>
  <c r="AC348" i="8" l="1"/>
  <c r="CD349" i="7"/>
  <c r="CA349" i="7"/>
  <c r="CF349" i="7"/>
  <c r="BQ347" i="9"/>
  <c r="BN347" i="9"/>
  <c r="BS347" i="9"/>
  <c r="AQ347" i="9"/>
  <c r="AN347" i="9"/>
  <c r="AS347" i="9"/>
  <c r="BO347" i="8"/>
  <c r="BT347" i="8"/>
  <c r="BL348" i="8" s="1"/>
  <c r="BR347" i="8"/>
  <c r="AH347" i="8"/>
  <c r="AQ347" i="8"/>
  <c r="AN347" i="8"/>
  <c r="AS347" i="8"/>
  <c r="CD347" i="9"/>
  <c r="CA347" i="9"/>
  <c r="CF347" i="9"/>
  <c r="BD347" i="9"/>
  <c r="BA347" i="9"/>
  <c r="BF347" i="9"/>
  <c r="AQ349" i="7"/>
  <c r="AN349" i="7"/>
  <c r="AS349" i="7"/>
  <c r="AC350" i="7"/>
  <c r="Q349" i="7"/>
  <c r="N349" i="7"/>
  <c r="S349" i="7"/>
  <c r="AH349" i="7"/>
  <c r="CB347" i="8"/>
  <c r="CG347" i="8"/>
  <c r="BY348" i="8" s="1"/>
  <c r="CE347" i="8"/>
  <c r="AD347" i="9"/>
  <c r="AA347" i="9"/>
  <c r="AF347" i="9"/>
  <c r="U347" i="8"/>
  <c r="P348" i="8"/>
  <c r="BQ349" i="7"/>
  <c r="BN349" i="7"/>
  <c r="BS349" i="7"/>
  <c r="BD349" i="7"/>
  <c r="BA349" i="7"/>
  <c r="BF349" i="7"/>
  <c r="Q348" i="9"/>
  <c r="N348" i="9"/>
  <c r="S348" i="9"/>
  <c r="BB347" i="8"/>
  <c r="BG347" i="8"/>
  <c r="AY348" i="8" s="1"/>
  <c r="BE347" i="8"/>
  <c r="BB349" i="7" l="1"/>
  <c r="BG349" i="7"/>
  <c r="AY350" i="7" s="1"/>
  <c r="BE349" i="7"/>
  <c r="AD350" i="7"/>
  <c r="AA350" i="7"/>
  <c r="AF350" i="7"/>
  <c r="AO347" i="8"/>
  <c r="AR347" i="8"/>
  <c r="AT347" i="8"/>
  <c r="AL348" i="8" s="1"/>
  <c r="AO347" i="9"/>
  <c r="AR347" i="9"/>
  <c r="AT347" i="9"/>
  <c r="AL348" i="9" s="1"/>
  <c r="CC348" i="8"/>
  <c r="BO349" i="7"/>
  <c r="BT349" i="7"/>
  <c r="BL350" i="7" s="1"/>
  <c r="BR349" i="7"/>
  <c r="CH347" i="8"/>
  <c r="AO349" i="7"/>
  <c r="AT349" i="7"/>
  <c r="AL350" i="7" s="1"/>
  <c r="AR349" i="7"/>
  <c r="BO347" i="9"/>
  <c r="BR347" i="9"/>
  <c r="BT347" i="9"/>
  <c r="BL348" i="9" s="1"/>
  <c r="BC348" i="8"/>
  <c r="BH347" i="8"/>
  <c r="CB349" i="7"/>
  <c r="CE349" i="7"/>
  <c r="CG349" i="7"/>
  <c r="BY350" i="7" s="1"/>
  <c r="BU347" i="8"/>
  <c r="BP348" i="8"/>
  <c r="AD348" i="8"/>
  <c r="AA348" i="8"/>
  <c r="AF348" i="8"/>
  <c r="O348" i="9"/>
  <c r="T348" i="9"/>
  <c r="L349" i="9" s="1"/>
  <c r="R348" i="9"/>
  <c r="O349" i="7"/>
  <c r="R349" i="7"/>
  <c r="T349" i="7"/>
  <c r="L350" i="7" s="1"/>
  <c r="CB347" i="9"/>
  <c r="CG347" i="9"/>
  <c r="BY348" i="9" s="1"/>
  <c r="CE347" i="9"/>
  <c r="Q348" i="8"/>
  <c r="N348" i="8"/>
  <c r="S348" i="8"/>
  <c r="BB347" i="9"/>
  <c r="BG347" i="9"/>
  <c r="AY348" i="9" s="1"/>
  <c r="BE347" i="9"/>
  <c r="AB347" i="9"/>
  <c r="AG347" i="9"/>
  <c r="Y348" i="9" s="1"/>
  <c r="AE347" i="9"/>
  <c r="AB348" i="8" l="1"/>
  <c r="AG348" i="8"/>
  <c r="Y349" i="8" s="1"/>
  <c r="AE348" i="8"/>
  <c r="BC348" i="9"/>
  <c r="U348" i="9"/>
  <c r="AP348" i="8"/>
  <c r="AU347" i="8"/>
  <c r="CC350" i="7"/>
  <c r="CH349" i="7"/>
  <c r="AU349" i="7"/>
  <c r="AP350" i="7"/>
  <c r="AB350" i="7"/>
  <c r="AE350" i="7"/>
  <c r="AG350" i="7"/>
  <c r="Y351" i="7" s="1"/>
  <c r="O348" i="8"/>
  <c r="T348" i="8"/>
  <c r="L349" i="8" s="1"/>
  <c r="R348" i="8"/>
  <c r="CH347" i="9"/>
  <c r="BH349" i="7"/>
  <c r="CC348" i="9"/>
  <c r="P350" i="7"/>
  <c r="BQ348" i="8"/>
  <c r="BN348" i="8"/>
  <c r="BS348" i="8"/>
  <c r="CD348" i="8"/>
  <c r="CA348" i="8"/>
  <c r="CF348" i="8"/>
  <c r="BC350" i="7"/>
  <c r="AH347" i="9"/>
  <c r="U349" i="7"/>
  <c r="AP348" i="9"/>
  <c r="AC348" i="9"/>
  <c r="BD348" i="8"/>
  <c r="BA348" i="8"/>
  <c r="BF348" i="8"/>
  <c r="BP348" i="9"/>
  <c r="BP350" i="7"/>
  <c r="AU347" i="9"/>
  <c r="P349" i="9"/>
  <c r="BU349" i="7"/>
  <c r="BH347" i="9"/>
  <c r="BU347" i="9"/>
  <c r="U348" i="8" l="1"/>
  <c r="AD348" i="9"/>
  <c r="AA348" i="9"/>
  <c r="AF348" i="9"/>
  <c r="Q349" i="9"/>
  <c r="N349" i="9"/>
  <c r="S349" i="9"/>
  <c r="AQ348" i="8"/>
  <c r="AN348" i="8"/>
  <c r="AS348" i="8"/>
  <c r="AQ348" i="9"/>
  <c r="AN348" i="9"/>
  <c r="AS348" i="9"/>
  <c r="AC351" i="7"/>
  <c r="Q350" i="7"/>
  <c r="N350" i="7"/>
  <c r="S350" i="7"/>
  <c r="AH350" i="7"/>
  <c r="CB348" i="8"/>
  <c r="CG348" i="8"/>
  <c r="BY349" i="8" s="1"/>
  <c r="CE348" i="8"/>
  <c r="BO348" i="8"/>
  <c r="BR348" i="8"/>
  <c r="BT348" i="8"/>
  <c r="BL349" i="8" s="1"/>
  <c r="BQ350" i="7"/>
  <c r="BN350" i="7"/>
  <c r="BS350" i="7"/>
  <c r="CD348" i="9"/>
  <c r="CA348" i="9"/>
  <c r="CF348" i="9"/>
  <c r="BD348" i="9"/>
  <c r="BA348" i="9"/>
  <c r="BF348" i="9"/>
  <c r="P349" i="8"/>
  <c r="BQ348" i="9"/>
  <c r="BN348" i="9"/>
  <c r="BS348" i="9"/>
  <c r="AH348" i="8"/>
  <c r="BD350" i="7"/>
  <c r="BA350" i="7"/>
  <c r="BF350" i="7"/>
  <c r="AQ350" i="7"/>
  <c r="AN350" i="7"/>
  <c r="AS350" i="7"/>
  <c r="AC349" i="8"/>
  <c r="BB348" i="8"/>
  <c r="BG348" i="8"/>
  <c r="AY349" i="8" s="1"/>
  <c r="BE348" i="8"/>
  <c r="CD350" i="7"/>
  <c r="CA350" i="7"/>
  <c r="CF350" i="7"/>
  <c r="CB348" i="9" l="1"/>
  <c r="CG348" i="9"/>
  <c r="BY349" i="9" s="1"/>
  <c r="CE348" i="9"/>
  <c r="AO348" i="8"/>
  <c r="AT348" i="8"/>
  <c r="AL349" i="8" s="1"/>
  <c r="AR348" i="8"/>
  <c r="BO350" i="7"/>
  <c r="BT350" i="7"/>
  <c r="BL351" i="7" s="1"/>
  <c r="BR350" i="7"/>
  <c r="O349" i="9"/>
  <c r="T349" i="9"/>
  <c r="L350" i="9" s="1"/>
  <c r="R349" i="9"/>
  <c r="O350" i="7"/>
  <c r="T350" i="7"/>
  <c r="L351" i="7" s="1"/>
  <c r="R350" i="7"/>
  <c r="BP349" i="8"/>
  <c r="BO348" i="9"/>
  <c r="BR348" i="9"/>
  <c r="BT348" i="9"/>
  <c r="BL349" i="9" s="1"/>
  <c r="AD351" i="7"/>
  <c r="AA351" i="7"/>
  <c r="AF351" i="7"/>
  <c r="AB348" i="9"/>
  <c r="AG348" i="9"/>
  <c r="Y349" i="9" s="1"/>
  <c r="AE348" i="9"/>
  <c r="CB350" i="7"/>
  <c r="CE350" i="7"/>
  <c r="CG350" i="7"/>
  <c r="BY351" i="7" s="1"/>
  <c r="BU348" i="8"/>
  <c r="BB348" i="9"/>
  <c r="BE348" i="9"/>
  <c r="BG348" i="9"/>
  <c r="AY349" i="9" s="1"/>
  <c r="CH348" i="8"/>
  <c r="Q349" i="8"/>
  <c r="N349" i="8"/>
  <c r="S349" i="8"/>
  <c r="CC349" i="8"/>
  <c r="AD349" i="8"/>
  <c r="AA349" i="8"/>
  <c r="AF349" i="8"/>
  <c r="AO350" i="7"/>
  <c r="AR350" i="7"/>
  <c r="AT350" i="7"/>
  <c r="AL351" i="7" s="1"/>
  <c r="BB350" i="7"/>
  <c r="BE350" i="7"/>
  <c r="BG350" i="7"/>
  <c r="AY351" i="7" s="1"/>
  <c r="BH348" i="8"/>
  <c r="BC349" i="8"/>
  <c r="AO348" i="9"/>
  <c r="AT348" i="9"/>
  <c r="AL349" i="9" s="1"/>
  <c r="AR348" i="9"/>
  <c r="BC349" i="9" l="1"/>
  <c r="AH348" i="9"/>
  <c r="BU350" i="7"/>
  <c r="BP351" i="7"/>
  <c r="AB349" i="8"/>
  <c r="AE349" i="8"/>
  <c r="AG349" i="8"/>
  <c r="Y350" i="8" s="1"/>
  <c r="BQ349" i="8"/>
  <c r="BN349" i="8"/>
  <c r="BS349" i="8"/>
  <c r="BC351" i="7"/>
  <c r="AU348" i="8"/>
  <c r="AC349" i="9"/>
  <c r="CD349" i="8"/>
  <c r="CA349" i="8"/>
  <c r="CF349" i="8"/>
  <c r="U350" i="7"/>
  <c r="AP349" i="8"/>
  <c r="P351" i="7"/>
  <c r="BD349" i="8"/>
  <c r="BA349" i="8"/>
  <c r="BF349" i="8"/>
  <c r="CH350" i="7"/>
  <c r="AP349" i="9"/>
  <c r="AB351" i="7"/>
  <c r="AG351" i="7"/>
  <c r="Y352" i="7" s="1"/>
  <c r="AE351" i="7"/>
  <c r="AU350" i="7"/>
  <c r="O349" i="8"/>
  <c r="R349" i="8"/>
  <c r="T349" i="8"/>
  <c r="L350" i="8" s="1"/>
  <c r="U349" i="9"/>
  <c r="CH348" i="9"/>
  <c r="BH348" i="9"/>
  <c r="BH350" i="7"/>
  <c r="CC351" i="7"/>
  <c r="AU348" i="9"/>
  <c r="BP349" i="9"/>
  <c r="P350" i="9"/>
  <c r="CC349" i="9"/>
  <c r="AP351" i="7"/>
  <c r="BU348" i="9"/>
  <c r="AC350" i="8" l="1"/>
  <c r="AH351" i="7"/>
  <c r="AH349" i="8"/>
  <c r="Q351" i="7"/>
  <c r="N351" i="7"/>
  <c r="S351" i="7"/>
  <c r="AD349" i="9"/>
  <c r="AA349" i="9"/>
  <c r="AF349" i="9"/>
  <c r="AQ351" i="7"/>
  <c r="AN351" i="7"/>
  <c r="AS351" i="7"/>
  <c r="AC352" i="7"/>
  <c r="BQ351" i="7"/>
  <c r="BN351" i="7"/>
  <c r="BS351" i="7"/>
  <c r="CD349" i="9"/>
  <c r="CA349" i="9"/>
  <c r="CF349" i="9"/>
  <c r="Q350" i="9"/>
  <c r="N350" i="9"/>
  <c r="S350" i="9"/>
  <c r="AQ349" i="9"/>
  <c r="AN349" i="9"/>
  <c r="AS349" i="9"/>
  <c r="BB349" i="8"/>
  <c r="BG349" i="8"/>
  <c r="AY350" i="8" s="1"/>
  <c r="BE349" i="8"/>
  <c r="AQ349" i="8"/>
  <c r="AN349" i="8"/>
  <c r="AS349" i="8"/>
  <c r="BQ349" i="9"/>
  <c r="BN349" i="9"/>
  <c r="BS349" i="9"/>
  <c r="BD351" i="7"/>
  <c r="BA351" i="7"/>
  <c r="BF351" i="7"/>
  <c r="BD349" i="9"/>
  <c r="BA349" i="9"/>
  <c r="BF349" i="9"/>
  <c r="P350" i="8"/>
  <c r="BO349" i="8"/>
  <c r="BT349" i="8"/>
  <c r="BL350" i="8" s="1"/>
  <c r="BR349" i="8"/>
  <c r="U349" i="8"/>
  <c r="CB349" i="8"/>
  <c r="CG349" i="8"/>
  <c r="BY350" i="8" s="1"/>
  <c r="CE349" i="8"/>
  <c r="CD351" i="7"/>
  <c r="CA351" i="7"/>
  <c r="CF351" i="7"/>
  <c r="AO351" i="7" l="1"/>
  <c r="AR351" i="7"/>
  <c r="AT351" i="7"/>
  <c r="AL352" i="7" s="1"/>
  <c r="CC350" i="8"/>
  <c r="BB349" i="9"/>
  <c r="BG349" i="9"/>
  <c r="AY350" i="9" s="1"/>
  <c r="BE349" i="9"/>
  <c r="BH349" i="8"/>
  <c r="BC350" i="8"/>
  <c r="O351" i="7"/>
  <c r="R351" i="7"/>
  <c r="T351" i="7"/>
  <c r="L352" i="7" s="1"/>
  <c r="BO351" i="7"/>
  <c r="BR351" i="7"/>
  <c r="BT351" i="7"/>
  <c r="BL352" i="7" s="1"/>
  <c r="BB351" i="7"/>
  <c r="BG351" i="7"/>
  <c r="AY352" i="7" s="1"/>
  <c r="BE351" i="7"/>
  <c r="AD352" i="7"/>
  <c r="AA352" i="7"/>
  <c r="AF352" i="7"/>
  <c r="AO349" i="9"/>
  <c r="AR349" i="9"/>
  <c r="AT349" i="9"/>
  <c r="AL350" i="9" s="1"/>
  <c r="BU349" i="8"/>
  <c r="CB351" i="7"/>
  <c r="CE351" i="7"/>
  <c r="CG351" i="7"/>
  <c r="BY352" i="7" s="1"/>
  <c r="BP350" i="8"/>
  <c r="Q350" i="8"/>
  <c r="N350" i="8"/>
  <c r="S350" i="8"/>
  <c r="O350" i="9"/>
  <c r="R350" i="9"/>
  <c r="T350" i="9"/>
  <c r="L351" i="9" s="1"/>
  <c r="BO349" i="9"/>
  <c r="BR349" i="9"/>
  <c r="BT349" i="9"/>
  <c r="BL350" i="9" s="1"/>
  <c r="AO349" i="8"/>
  <c r="AT349" i="8"/>
  <c r="AL350" i="8" s="1"/>
  <c r="AR349" i="8"/>
  <c r="AB349" i="9"/>
  <c r="AE349" i="9"/>
  <c r="AG349" i="9"/>
  <c r="Y350" i="9" s="1"/>
  <c r="AD350" i="8"/>
  <c r="AA350" i="8"/>
  <c r="AF350" i="8"/>
  <c r="CH349" i="8"/>
  <c r="CB349" i="9"/>
  <c r="CE349" i="9"/>
  <c r="CG349" i="9"/>
  <c r="BY350" i="9" s="1"/>
  <c r="BP352" i="7" l="1"/>
  <c r="BH349" i="9"/>
  <c r="AC350" i="9"/>
  <c r="BU349" i="9"/>
  <c r="CC352" i="7"/>
  <c r="AB352" i="7"/>
  <c r="AE352" i="7"/>
  <c r="AG352" i="7"/>
  <c r="Y353" i="7" s="1"/>
  <c r="BC350" i="9"/>
  <c r="AB350" i="8"/>
  <c r="AG350" i="8"/>
  <c r="Y351" i="8" s="1"/>
  <c r="AE350" i="8"/>
  <c r="BU351" i="7"/>
  <c r="BQ350" i="8"/>
  <c r="BN350" i="8"/>
  <c r="BS350" i="8"/>
  <c r="AH349" i="9"/>
  <c r="CC350" i="9"/>
  <c r="P351" i="9"/>
  <c r="P352" i="7"/>
  <c r="U351" i="7"/>
  <c r="CD350" i="8"/>
  <c r="CA350" i="8"/>
  <c r="CF350" i="8"/>
  <c r="BC352" i="7"/>
  <c r="AP352" i="7"/>
  <c r="BP350" i="9"/>
  <c r="BH351" i="7"/>
  <c r="AU349" i="8"/>
  <c r="AP350" i="9"/>
  <c r="AU351" i="7"/>
  <c r="CH351" i="7"/>
  <c r="CH349" i="9"/>
  <c r="U350" i="9"/>
  <c r="AP350" i="8"/>
  <c r="O350" i="8"/>
  <c r="T350" i="8"/>
  <c r="L351" i="8" s="1"/>
  <c r="R350" i="8"/>
  <c r="AU349" i="9"/>
  <c r="BD350" i="8"/>
  <c r="BA350" i="8"/>
  <c r="BF350" i="8"/>
  <c r="CD350" i="9" l="1"/>
  <c r="CA350" i="9"/>
  <c r="CF350" i="9"/>
  <c r="U350" i="8"/>
  <c r="BD350" i="9"/>
  <c r="BA350" i="9"/>
  <c r="BF350" i="9"/>
  <c r="AD350" i="9"/>
  <c r="AA350" i="9"/>
  <c r="AF350" i="9"/>
  <c r="BD352" i="7"/>
  <c r="BA352" i="7"/>
  <c r="BF352" i="7"/>
  <c r="CB350" i="8"/>
  <c r="CE350" i="8"/>
  <c r="CG350" i="8"/>
  <c r="BY351" i="8" s="1"/>
  <c r="AC353" i="7"/>
  <c r="AH352" i="7"/>
  <c r="AQ352" i="7"/>
  <c r="AN352" i="7"/>
  <c r="AS352" i="7"/>
  <c r="BQ352" i="7"/>
  <c r="BN352" i="7"/>
  <c r="BS352" i="7"/>
  <c r="CD352" i="7"/>
  <c r="CA352" i="7"/>
  <c r="CF352" i="7"/>
  <c r="AQ350" i="9"/>
  <c r="AN350" i="9"/>
  <c r="AS350" i="9"/>
  <c r="Q352" i="7"/>
  <c r="N352" i="7"/>
  <c r="S352" i="7"/>
  <c r="AH350" i="8"/>
  <c r="P351" i="8"/>
  <c r="BO350" i="8"/>
  <c r="BR350" i="8"/>
  <c r="BT350" i="8"/>
  <c r="BL351" i="8" s="1"/>
  <c r="BQ350" i="9"/>
  <c r="BN350" i="9"/>
  <c r="BS350" i="9"/>
  <c r="Q351" i="9"/>
  <c r="N351" i="9"/>
  <c r="S351" i="9"/>
  <c r="AC351" i="8"/>
  <c r="AQ350" i="8"/>
  <c r="AN350" i="8"/>
  <c r="AS350" i="8"/>
  <c r="BB350" i="8"/>
  <c r="BG350" i="8"/>
  <c r="AY351" i="8" s="1"/>
  <c r="BE350" i="8"/>
  <c r="BU350" i="8" l="1"/>
  <c r="O352" i="7"/>
  <c r="T352" i="7"/>
  <c r="L353" i="7" s="1"/>
  <c r="R352" i="7"/>
  <c r="AO352" i="7"/>
  <c r="AT352" i="7"/>
  <c r="AL353" i="7" s="1"/>
  <c r="AR352" i="7"/>
  <c r="AB350" i="9"/>
  <c r="AE350" i="9"/>
  <c r="AG350" i="9"/>
  <c r="Y351" i="9" s="1"/>
  <c r="AO350" i="9"/>
  <c r="AR350" i="9"/>
  <c r="AT350" i="9"/>
  <c r="AL351" i="9" s="1"/>
  <c r="AD353" i="7"/>
  <c r="AA353" i="7"/>
  <c r="AF353" i="7"/>
  <c r="BH350" i="8"/>
  <c r="O351" i="9"/>
  <c r="T351" i="9"/>
  <c r="L352" i="9" s="1"/>
  <c r="R351" i="9"/>
  <c r="Q351" i="8"/>
  <c r="N351" i="8"/>
  <c r="S351" i="8"/>
  <c r="BB350" i="9"/>
  <c r="BG350" i="9"/>
  <c r="AY351" i="9" s="1"/>
  <c r="BE350" i="9"/>
  <c r="CB352" i="7"/>
  <c r="CG352" i="7"/>
  <c r="BY353" i="7" s="1"/>
  <c r="CE352" i="7"/>
  <c r="CC351" i="8"/>
  <c r="BC351" i="8"/>
  <c r="CH350" i="8"/>
  <c r="AD351" i="8"/>
  <c r="AA351" i="8"/>
  <c r="AF351" i="8"/>
  <c r="BO350" i="9"/>
  <c r="BR350" i="9"/>
  <c r="BT350" i="9"/>
  <c r="BL351" i="9" s="1"/>
  <c r="BO352" i="7"/>
  <c r="BR352" i="7"/>
  <c r="BT352" i="7"/>
  <c r="BL353" i="7" s="1"/>
  <c r="CB350" i="9"/>
  <c r="CE350" i="9"/>
  <c r="CG350" i="9"/>
  <c r="BY351" i="9" s="1"/>
  <c r="AO350" i="8"/>
  <c r="AR350" i="8"/>
  <c r="AT350" i="8"/>
  <c r="AL351" i="8" s="1"/>
  <c r="BP351" i="8"/>
  <c r="BB352" i="7"/>
  <c r="BE352" i="7"/>
  <c r="BG352" i="7"/>
  <c r="AY353" i="7" s="1"/>
  <c r="BH350" i="9" l="1"/>
  <c r="BP353" i="7"/>
  <c r="BC351" i="9"/>
  <c r="AU352" i="7"/>
  <c r="BQ351" i="8"/>
  <c r="BN351" i="8"/>
  <c r="BS351" i="8"/>
  <c r="AB353" i="7"/>
  <c r="AG353" i="7"/>
  <c r="Y354" i="7" s="1"/>
  <c r="AE353" i="7"/>
  <c r="AP353" i="7"/>
  <c r="BU352" i="7"/>
  <c r="AP351" i="8"/>
  <c r="U352" i="7"/>
  <c r="AU350" i="9"/>
  <c r="P353" i="7"/>
  <c r="BP351" i="9"/>
  <c r="AU350" i="8"/>
  <c r="O351" i="8"/>
  <c r="T351" i="8"/>
  <c r="L352" i="8" s="1"/>
  <c r="R351" i="8"/>
  <c r="BC353" i="7"/>
  <c r="CH350" i="9"/>
  <c r="AC351" i="9"/>
  <c r="P352" i="9"/>
  <c r="AH350" i="9"/>
  <c r="AB351" i="8"/>
  <c r="AE351" i="8"/>
  <c r="AG351" i="8"/>
  <c r="Y352" i="8" s="1"/>
  <c r="CH352" i="7"/>
  <c r="BD351" i="8"/>
  <c r="BA351" i="8"/>
  <c r="BF351" i="8"/>
  <c r="AP351" i="9"/>
  <c r="BU350" i="9"/>
  <c r="CC351" i="9"/>
  <c r="BH352" i="7"/>
  <c r="CD351" i="8"/>
  <c r="CA351" i="8"/>
  <c r="CF351" i="8"/>
  <c r="U351" i="9"/>
  <c r="CC353" i="7"/>
  <c r="AQ351" i="9" l="1"/>
  <c r="AN351" i="9"/>
  <c r="AS351" i="9"/>
  <c r="AQ351" i="8"/>
  <c r="AN351" i="8"/>
  <c r="AS351" i="8"/>
  <c r="Q352" i="9"/>
  <c r="N352" i="9"/>
  <c r="S352" i="9"/>
  <c r="BB351" i="8"/>
  <c r="BE351" i="8"/>
  <c r="BG351" i="8"/>
  <c r="AY352" i="8" s="1"/>
  <c r="AD351" i="9"/>
  <c r="AA351" i="9"/>
  <c r="AF351" i="9"/>
  <c r="CB351" i="8"/>
  <c r="CG351" i="8"/>
  <c r="BY352" i="8" s="1"/>
  <c r="CE351" i="8"/>
  <c r="BD351" i="9"/>
  <c r="BA351" i="9"/>
  <c r="BF351" i="9"/>
  <c r="BQ351" i="9"/>
  <c r="BN351" i="9"/>
  <c r="BS351" i="9"/>
  <c r="Q353" i="7"/>
  <c r="N353" i="7"/>
  <c r="S353" i="7"/>
  <c r="AQ353" i="7"/>
  <c r="AN353" i="7"/>
  <c r="AS353" i="7"/>
  <c r="AC352" i="8"/>
  <c r="AH353" i="7"/>
  <c r="AH351" i="8"/>
  <c r="BD353" i="7"/>
  <c r="BA353" i="7"/>
  <c r="BF353" i="7"/>
  <c r="AC354" i="7"/>
  <c r="BQ353" i="7"/>
  <c r="BN353" i="7"/>
  <c r="BS353" i="7"/>
  <c r="CD351" i="9"/>
  <c r="CA351" i="9"/>
  <c r="CF351" i="9"/>
  <c r="U351" i="8"/>
  <c r="P352" i="8"/>
  <c r="CD353" i="7"/>
  <c r="CA353" i="7"/>
  <c r="CF353" i="7"/>
  <c r="BO351" i="8"/>
  <c r="BR351" i="8"/>
  <c r="BT351" i="8"/>
  <c r="BL352" i="8" s="1"/>
  <c r="BO351" i="9" l="1"/>
  <c r="BR351" i="9"/>
  <c r="BT351" i="9"/>
  <c r="BL352" i="9" s="1"/>
  <c r="BH351" i="8"/>
  <c r="BB351" i="9"/>
  <c r="BE351" i="9"/>
  <c r="BG351" i="9"/>
  <c r="AY352" i="9" s="1"/>
  <c r="O352" i="9"/>
  <c r="R352" i="9"/>
  <c r="T352" i="9"/>
  <c r="L353" i="9" s="1"/>
  <c r="Q352" i="8"/>
  <c r="N352" i="8"/>
  <c r="S352" i="8"/>
  <c r="AD354" i="7"/>
  <c r="AA354" i="7"/>
  <c r="AF354" i="7"/>
  <c r="BP352" i="8"/>
  <c r="CH351" i="8"/>
  <c r="AO353" i="7"/>
  <c r="AT353" i="7"/>
  <c r="AL354" i="7" s="1"/>
  <c r="AR353" i="7"/>
  <c r="CC352" i="8"/>
  <c r="BU351" i="8"/>
  <c r="AO351" i="8"/>
  <c r="AT351" i="8"/>
  <c r="AL352" i="8" s="1"/>
  <c r="AR351" i="8"/>
  <c r="AD352" i="8"/>
  <c r="AA352" i="8"/>
  <c r="AF352" i="8"/>
  <c r="O353" i="7"/>
  <c r="R353" i="7"/>
  <c r="T353" i="7"/>
  <c r="L354" i="7" s="1"/>
  <c r="AB351" i="9"/>
  <c r="AE351" i="9"/>
  <c r="AG351" i="9"/>
  <c r="Y352" i="9" s="1"/>
  <c r="CB353" i="7"/>
  <c r="CG353" i="7"/>
  <c r="BY354" i="7" s="1"/>
  <c r="CE353" i="7"/>
  <c r="AO351" i="9"/>
  <c r="AT351" i="9"/>
  <c r="AL352" i="9" s="1"/>
  <c r="AR351" i="9"/>
  <c r="BB353" i="7"/>
  <c r="BG353" i="7"/>
  <c r="AY354" i="7" s="1"/>
  <c r="BE353" i="7"/>
  <c r="CB351" i="9"/>
  <c r="CG351" i="9"/>
  <c r="BY352" i="9" s="1"/>
  <c r="CE351" i="9"/>
  <c r="BO353" i="7"/>
  <c r="BT353" i="7"/>
  <c r="BL354" i="7" s="1"/>
  <c r="BR353" i="7"/>
  <c r="BC352" i="8"/>
  <c r="AP352" i="9" l="1"/>
  <c r="P354" i="7"/>
  <c r="BC352" i="9"/>
  <c r="BH351" i="9"/>
  <c r="AB354" i="7"/>
  <c r="AG354" i="7"/>
  <c r="Y355" i="7" s="1"/>
  <c r="AE354" i="7"/>
  <c r="BC354" i="7"/>
  <c r="CH353" i="7"/>
  <c r="CD352" i="8"/>
  <c r="CA352" i="8"/>
  <c r="CF352" i="8"/>
  <c r="AU353" i="7"/>
  <c r="AB352" i="8"/>
  <c r="AE352" i="8"/>
  <c r="AG352" i="8"/>
  <c r="Y353" i="8" s="1"/>
  <c r="AP354" i="7"/>
  <c r="O352" i="8"/>
  <c r="R352" i="8"/>
  <c r="T352" i="8"/>
  <c r="L353" i="8" s="1"/>
  <c r="BH353" i="7"/>
  <c r="BP352" i="9"/>
  <c r="CH351" i="9"/>
  <c r="U353" i="7"/>
  <c r="BQ352" i="8"/>
  <c r="BN352" i="8"/>
  <c r="BS352" i="8"/>
  <c r="AC352" i="9"/>
  <c r="AU351" i="8"/>
  <c r="P353" i="9"/>
  <c r="BU351" i="9"/>
  <c r="CC352" i="9"/>
  <c r="BD352" i="8"/>
  <c r="BA352" i="8"/>
  <c r="BF352" i="8"/>
  <c r="CC354" i="7"/>
  <c r="BU353" i="7"/>
  <c r="BP354" i="7"/>
  <c r="AU351" i="9"/>
  <c r="AH351" i="9"/>
  <c r="AP352" i="8"/>
  <c r="U352" i="9"/>
  <c r="AH352" i="8" l="1"/>
  <c r="AH354" i="7"/>
  <c r="AD352" i="9"/>
  <c r="AA352" i="9"/>
  <c r="AF352" i="9"/>
  <c r="AC355" i="7"/>
  <c r="BB352" i="8"/>
  <c r="BG352" i="8"/>
  <c r="AY353" i="8" s="1"/>
  <c r="BE352" i="8"/>
  <c r="BO352" i="8"/>
  <c r="BR352" i="8"/>
  <c r="BT352" i="8"/>
  <c r="BL353" i="8" s="1"/>
  <c r="BQ354" i="7"/>
  <c r="BN354" i="7"/>
  <c r="BS354" i="7"/>
  <c r="CD352" i="9"/>
  <c r="CA352" i="9"/>
  <c r="CF352" i="9"/>
  <c r="BD352" i="9"/>
  <c r="BA352" i="9"/>
  <c r="BF352" i="9"/>
  <c r="CB352" i="8"/>
  <c r="CE352" i="8"/>
  <c r="CG352" i="8"/>
  <c r="BY353" i="8" s="1"/>
  <c r="U352" i="8"/>
  <c r="Q353" i="9"/>
  <c r="N353" i="9"/>
  <c r="S353" i="9"/>
  <c r="Q354" i="7"/>
  <c r="N354" i="7"/>
  <c r="S354" i="7"/>
  <c r="P353" i="8"/>
  <c r="AQ352" i="8"/>
  <c r="AN352" i="8"/>
  <c r="AS352" i="8"/>
  <c r="AQ354" i="7"/>
  <c r="AN354" i="7"/>
  <c r="AS354" i="7"/>
  <c r="AQ352" i="9"/>
  <c r="AN352" i="9"/>
  <c r="AS352" i="9"/>
  <c r="CD354" i="7"/>
  <c r="CA354" i="7"/>
  <c r="CF354" i="7"/>
  <c r="BQ352" i="9"/>
  <c r="BN352" i="9"/>
  <c r="BS352" i="9"/>
  <c r="AC353" i="8"/>
  <c r="BD354" i="7"/>
  <c r="BA354" i="7"/>
  <c r="BF354" i="7"/>
  <c r="AD355" i="7" l="1"/>
  <c r="AA355" i="7"/>
  <c r="AF355" i="7"/>
  <c r="CC353" i="8"/>
  <c r="CB354" i="7"/>
  <c r="CE354" i="7"/>
  <c r="CG354" i="7"/>
  <c r="BY355" i="7" s="1"/>
  <c r="CH352" i="8"/>
  <c r="BP353" i="8"/>
  <c r="BU352" i="8"/>
  <c r="AB352" i="9"/>
  <c r="AG352" i="9"/>
  <c r="Y353" i="9" s="1"/>
  <c r="AE352" i="9"/>
  <c r="BB352" i="9"/>
  <c r="BG352" i="9"/>
  <c r="AY353" i="9" s="1"/>
  <c r="BE352" i="9"/>
  <c r="AO354" i="7"/>
  <c r="AT354" i="7"/>
  <c r="AL355" i="7" s="1"/>
  <c r="AR354" i="7"/>
  <c r="O353" i="9"/>
  <c r="R353" i="9"/>
  <c r="T353" i="9"/>
  <c r="L354" i="9" s="1"/>
  <c r="BH352" i="8"/>
  <c r="BB354" i="7"/>
  <c r="BG354" i="7"/>
  <c r="AY355" i="7" s="1"/>
  <c r="BE354" i="7"/>
  <c r="B37" i="9"/>
  <c r="BC353" i="8"/>
  <c r="Q353" i="8"/>
  <c r="N353" i="8"/>
  <c r="S353" i="8"/>
  <c r="BO354" i="7"/>
  <c r="BR354" i="7"/>
  <c r="BT354" i="7"/>
  <c r="BL355" i="7" s="1"/>
  <c r="O354" i="7"/>
  <c r="R354" i="7"/>
  <c r="T354" i="7"/>
  <c r="L355" i="7" s="1"/>
  <c r="AD353" i="8"/>
  <c r="AA353" i="8"/>
  <c r="AF353" i="8"/>
  <c r="AO352" i="9"/>
  <c r="AT352" i="9"/>
  <c r="AL353" i="9" s="1"/>
  <c r="AR352" i="9"/>
  <c r="BO352" i="9"/>
  <c r="BT352" i="9"/>
  <c r="BL353" i="9" s="1"/>
  <c r="BR352" i="9"/>
  <c r="AO352" i="8"/>
  <c r="AT352" i="8"/>
  <c r="AL353" i="8" s="1"/>
  <c r="AR352" i="8"/>
  <c r="CB352" i="9"/>
  <c r="CE352" i="9"/>
  <c r="CG352" i="9"/>
  <c r="BY353" i="9" s="1"/>
  <c r="AU354" i="7" l="1"/>
  <c r="AP355" i="7"/>
  <c r="CD353" i="8"/>
  <c r="CA353" i="8"/>
  <c r="CF353" i="8"/>
  <c r="BP353" i="9"/>
  <c r="U354" i="7"/>
  <c r="BC355" i="7"/>
  <c r="BC353" i="9"/>
  <c r="C39" i="7"/>
  <c r="BU352" i="9"/>
  <c r="BH354" i="7"/>
  <c r="BH352" i="9"/>
  <c r="AP353" i="9"/>
  <c r="BU354" i="7"/>
  <c r="AB355" i="7"/>
  <c r="AE355" i="7"/>
  <c r="AG355" i="7"/>
  <c r="Y356" i="7" s="1"/>
  <c r="P355" i="7"/>
  <c r="BQ353" i="8"/>
  <c r="BN353" i="8"/>
  <c r="BS353" i="8"/>
  <c r="CC353" i="9"/>
  <c r="AH352" i="9"/>
  <c r="AU352" i="9"/>
  <c r="CH352" i="9"/>
  <c r="B37" i="8"/>
  <c r="AC353" i="9"/>
  <c r="BP355" i="7"/>
  <c r="O353" i="8"/>
  <c r="R353" i="8"/>
  <c r="T353" i="8"/>
  <c r="L354" i="8" s="1"/>
  <c r="P354" i="9"/>
  <c r="U353" i="9"/>
  <c r="CC355" i="7"/>
  <c r="AU352" i="8"/>
  <c r="C37" i="8"/>
  <c r="AP353" i="8"/>
  <c r="AB353" i="8"/>
  <c r="AE353" i="8"/>
  <c r="AG353" i="8"/>
  <c r="Y354" i="8" s="1"/>
  <c r="BD353" i="8"/>
  <c r="BA353" i="8"/>
  <c r="BF353" i="8"/>
  <c r="CH354" i="7"/>
  <c r="E37" i="8" l="1"/>
  <c r="CD355" i="7"/>
  <c r="CA355" i="7"/>
  <c r="CF355" i="7"/>
  <c r="Q355" i="7"/>
  <c r="N355" i="7"/>
  <c r="S355" i="7"/>
  <c r="BQ355" i="7"/>
  <c r="BN355" i="7"/>
  <c r="BS355" i="7"/>
  <c r="AQ353" i="8"/>
  <c r="AN353" i="8"/>
  <c r="AS353" i="8"/>
  <c r="Q354" i="9"/>
  <c r="N354" i="9"/>
  <c r="S354" i="9"/>
  <c r="AC356" i="7"/>
  <c r="P354" i="8"/>
  <c r="U353" i="8"/>
  <c r="AH355" i="7"/>
  <c r="BQ353" i="9"/>
  <c r="BN353" i="9"/>
  <c r="BS353" i="9"/>
  <c r="G37" i="8"/>
  <c r="BD353" i="9"/>
  <c r="BA353" i="9"/>
  <c r="BF353" i="9"/>
  <c r="CB353" i="8"/>
  <c r="CE353" i="8"/>
  <c r="CG353" i="8"/>
  <c r="BY354" i="8" s="1"/>
  <c r="BB353" i="8"/>
  <c r="BE353" i="8"/>
  <c r="BG353" i="8"/>
  <c r="AY354" i="8" s="1"/>
  <c r="AQ353" i="9"/>
  <c r="AN353" i="9"/>
  <c r="AS353" i="9"/>
  <c r="BD355" i="7"/>
  <c r="BA355" i="7"/>
  <c r="BF355" i="7"/>
  <c r="AQ355" i="7"/>
  <c r="AN355" i="7"/>
  <c r="AS355" i="7"/>
  <c r="CD353" i="9"/>
  <c r="CA353" i="9"/>
  <c r="CF353" i="9"/>
  <c r="AC354" i="8"/>
  <c r="F37" i="8"/>
  <c r="AD353" i="9"/>
  <c r="AA353" i="9"/>
  <c r="AF353" i="9"/>
  <c r="AH353" i="8"/>
  <c r="BO353" i="8"/>
  <c r="BT353" i="8"/>
  <c r="BL354" i="8" s="1"/>
  <c r="BR353" i="8"/>
  <c r="BB355" i="7" l="1"/>
  <c r="BG355" i="7"/>
  <c r="AY356" i="7" s="1"/>
  <c r="BE355" i="7"/>
  <c r="CH353" i="8"/>
  <c r="F39" i="7"/>
  <c r="BO355" i="7"/>
  <c r="BR355" i="7"/>
  <c r="BT355" i="7"/>
  <c r="BL356" i="7" s="1"/>
  <c r="E39" i="7"/>
  <c r="D37" i="9"/>
  <c r="E37" i="9"/>
  <c r="Q354" i="8"/>
  <c r="N354" i="8"/>
  <c r="S354" i="8"/>
  <c r="AD354" i="8"/>
  <c r="AA354" i="8"/>
  <c r="AF354" i="8"/>
  <c r="BB353" i="9"/>
  <c r="BE353" i="9"/>
  <c r="BG353" i="9"/>
  <c r="AY354" i="9" s="1"/>
  <c r="B39" i="7"/>
  <c r="AO353" i="9"/>
  <c r="AT353" i="9"/>
  <c r="AL354" i="9" s="1"/>
  <c r="AR353" i="9"/>
  <c r="BU353" i="8"/>
  <c r="O355" i="7"/>
  <c r="R355" i="7"/>
  <c r="T355" i="7"/>
  <c r="L356" i="7" s="1"/>
  <c r="AD356" i="7"/>
  <c r="AA356" i="7"/>
  <c r="AF356" i="7"/>
  <c r="CC354" i="8"/>
  <c r="BP354" i="8"/>
  <c r="G37" i="9"/>
  <c r="CB353" i="9"/>
  <c r="CG353" i="9"/>
  <c r="BY354" i="9" s="1"/>
  <c r="CE353" i="9"/>
  <c r="G39" i="7"/>
  <c r="F37" i="9"/>
  <c r="O354" i="9"/>
  <c r="T354" i="9"/>
  <c r="L355" i="9" s="1"/>
  <c r="R354" i="9"/>
  <c r="CB355" i="7"/>
  <c r="CG355" i="7"/>
  <c r="BY356" i="7" s="1"/>
  <c r="CE355" i="7"/>
  <c r="BC354" i="8"/>
  <c r="BO353" i="9"/>
  <c r="BT353" i="9"/>
  <c r="BL354" i="9" s="1"/>
  <c r="BR353" i="9"/>
  <c r="D39" i="7"/>
  <c r="C37" i="9"/>
  <c r="AO355" i="7"/>
  <c r="AR355" i="7"/>
  <c r="AT355" i="7"/>
  <c r="AL356" i="7" s="1"/>
  <c r="BH353" i="8"/>
  <c r="D37" i="8"/>
  <c r="AB353" i="9"/>
  <c r="AG353" i="9"/>
  <c r="Y354" i="9" s="1"/>
  <c r="AE353" i="9"/>
  <c r="AO353" i="8"/>
  <c r="AR353" i="8"/>
  <c r="AT353" i="8"/>
  <c r="AL354" i="8" s="1"/>
  <c r="AB354" i="8" l="1"/>
  <c r="AE354" i="8"/>
  <c r="AG354" i="8"/>
  <c r="Y355" i="8" s="1"/>
  <c r="U354" i="9"/>
  <c r="BP356" i="7"/>
  <c r="P355" i="9"/>
  <c r="BU355" i="7"/>
  <c r="U355" i="7"/>
  <c r="BQ354" i="8"/>
  <c r="BN354" i="8"/>
  <c r="BS354" i="8"/>
  <c r="AU353" i="9"/>
  <c r="O354" i="8"/>
  <c r="T354" i="8"/>
  <c r="L355" i="8" s="1"/>
  <c r="R354" i="8"/>
  <c r="AP354" i="9"/>
  <c r="CC356" i="7"/>
  <c r="AP356" i="7"/>
  <c r="CD354" i="8"/>
  <c r="CA354" i="8"/>
  <c r="CF354" i="8"/>
  <c r="BD354" i="8"/>
  <c r="BA354" i="8"/>
  <c r="BF354" i="8"/>
  <c r="AC354" i="9"/>
  <c r="BP354" i="9"/>
  <c r="AU355" i="7"/>
  <c r="AP354" i="8"/>
  <c r="AB356" i="7"/>
  <c r="AE356" i="7"/>
  <c r="AG356" i="7"/>
  <c r="Y357" i="7" s="1"/>
  <c r="BU353" i="9"/>
  <c r="AU353" i="8"/>
  <c r="BC354" i="9"/>
  <c r="BH355" i="7"/>
  <c r="CH353" i="9"/>
  <c r="BH353" i="9"/>
  <c r="BC356" i="7"/>
  <c r="AH353" i="9"/>
  <c r="CH355" i="7"/>
  <c r="CC354" i="9"/>
  <c r="P356" i="7"/>
  <c r="Q355" i="9" l="1"/>
  <c r="N355" i="9"/>
  <c r="S355" i="9"/>
  <c r="AQ354" i="8"/>
  <c r="AN354" i="8"/>
  <c r="AS354" i="8"/>
  <c r="BQ356" i="7"/>
  <c r="BN356" i="7"/>
  <c r="BS356" i="7"/>
  <c r="CB354" i="8"/>
  <c r="CE354" i="8"/>
  <c r="CG354" i="8"/>
  <c r="BY355" i="8" s="1"/>
  <c r="AQ356" i="7"/>
  <c r="AN356" i="7"/>
  <c r="AS356" i="7"/>
  <c r="CD356" i="7"/>
  <c r="CA356" i="7"/>
  <c r="CF356" i="7"/>
  <c r="AC355" i="8"/>
  <c r="BD354" i="9"/>
  <c r="BA354" i="9"/>
  <c r="BF354" i="9"/>
  <c r="BQ354" i="9"/>
  <c r="BN354" i="9"/>
  <c r="BS354" i="9"/>
  <c r="BD356" i="7"/>
  <c r="BA356" i="7"/>
  <c r="BF356" i="7"/>
  <c r="AD354" i="9"/>
  <c r="AA354" i="9"/>
  <c r="AF354" i="9"/>
  <c r="AQ354" i="9"/>
  <c r="AN354" i="9"/>
  <c r="AS354" i="9"/>
  <c r="AH354" i="8"/>
  <c r="BO354" i="8"/>
  <c r="BT354" i="8"/>
  <c r="BL355" i="8" s="1"/>
  <c r="BR354" i="8"/>
  <c r="AC357" i="7"/>
  <c r="U354" i="8"/>
  <c r="Q356" i="7"/>
  <c r="N356" i="7"/>
  <c r="S356" i="7"/>
  <c r="CD354" i="9"/>
  <c r="CA354" i="9"/>
  <c r="CF354" i="9"/>
  <c r="AH356" i="7"/>
  <c r="BB354" i="8"/>
  <c r="BG354" i="8"/>
  <c r="AY355" i="8" s="1"/>
  <c r="BE354" i="8"/>
  <c r="P355" i="8"/>
  <c r="BO354" i="9" l="1"/>
  <c r="BR354" i="9"/>
  <c r="BT354" i="9"/>
  <c r="BL355" i="9" s="1"/>
  <c r="BO356" i="7"/>
  <c r="BR356" i="7"/>
  <c r="BT356" i="7"/>
  <c r="BL357" i="7" s="1"/>
  <c r="AO356" i="7"/>
  <c r="AT356" i="7"/>
  <c r="AL357" i="7" s="1"/>
  <c r="AR356" i="7"/>
  <c r="BP355" i="8"/>
  <c r="AO354" i="9"/>
  <c r="AT354" i="9"/>
  <c r="AL355" i="9" s="1"/>
  <c r="AR354" i="9"/>
  <c r="BB354" i="9"/>
  <c r="BE354" i="9"/>
  <c r="BG354" i="9"/>
  <c r="AY355" i="9" s="1"/>
  <c r="O356" i="7"/>
  <c r="T356" i="7"/>
  <c r="L357" i="7" s="1"/>
  <c r="R356" i="7"/>
  <c r="AO354" i="8"/>
  <c r="AR354" i="8"/>
  <c r="AT354" i="8"/>
  <c r="AL355" i="8" s="1"/>
  <c r="AB354" i="9"/>
  <c r="AG354" i="9"/>
  <c r="Y355" i="9" s="1"/>
  <c r="AE354" i="9"/>
  <c r="CB354" i="9"/>
  <c r="CG354" i="9"/>
  <c r="BY355" i="9" s="1"/>
  <c r="CE354" i="9"/>
  <c r="BC355" i="8"/>
  <c r="AD355" i="8"/>
  <c r="AA355" i="8"/>
  <c r="AF355" i="8"/>
  <c r="AD357" i="7"/>
  <c r="AA357" i="7"/>
  <c r="AF357" i="7"/>
  <c r="CC355" i="8"/>
  <c r="O355" i="9"/>
  <c r="T355" i="9"/>
  <c r="L356" i="9" s="1"/>
  <c r="R355" i="9"/>
  <c r="Q355" i="8"/>
  <c r="N355" i="8"/>
  <c r="S355" i="8"/>
  <c r="BH354" i="8"/>
  <c r="CB356" i="7"/>
  <c r="CG356" i="7"/>
  <c r="BY357" i="7" s="1"/>
  <c r="CE356" i="7"/>
  <c r="BU354" i="8"/>
  <c r="BB356" i="7"/>
  <c r="BG356" i="7"/>
  <c r="AY357" i="7" s="1"/>
  <c r="BE356" i="7"/>
  <c r="CH354" i="8"/>
  <c r="BH354" i="9" l="1"/>
  <c r="BP357" i="7"/>
  <c r="AP355" i="8"/>
  <c r="BU356" i="7"/>
  <c r="AU354" i="8"/>
  <c r="AU354" i="9"/>
  <c r="CC357" i="7"/>
  <c r="AP355" i="9"/>
  <c r="BP355" i="9"/>
  <c r="U355" i="9"/>
  <c r="BQ355" i="8"/>
  <c r="BN355" i="8"/>
  <c r="BS355" i="8"/>
  <c r="BU354" i="9"/>
  <c r="CC355" i="9"/>
  <c r="U356" i="7"/>
  <c r="AU356" i="7"/>
  <c r="AB355" i="8"/>
  <c r="AG355" i="8"/>
  <c r="Y356" i="8" s="1"/>
  <c r="AE355" i="8"/>
  <c r="BC355" i="9"/>
  <c r="P356" i="9"/>
  <c r="BD355" i="8"/>
  <c r="BA355" i="8"/>
  <c r="BF355" i="8"/>
  <c r="CH354" i="9"/>
  <c r="AB357" i="7"/>
  <c r="AG357" i="7"/>
  <c r="Y358" i="7" s="1"/>
  <c r="AE357" i="7"/>
  <c r="BC357" i="7"/>
  <c r="P357" i="7"/>
  <c r="AP357" i="7"/>
  <c r="AC355" i="9"/>
  <c r="CH356" i="7"/>
  <c r="CD355" i="8"/>
  <c r="CA355" i="8"/>
  <c r="CF355" i="8"/>
  <c r="BH356" i="7"/>
  <c r="O355" i="8"/>
  <c r="R355" i="8"/>
  <c r="T355" i="8"/>
  <c r="L356" i="8" s="1"/>
  <c r="AH354" i="9"/>
  <c r="U355" i="8" l="1"/>
  <c r="BO355" i="8"/>
  <c r="BT355" i="8"/>
  <c r="BL356" i="8" s="1"/>
  <c r="BR355" i="8"/>
  <c r="BD355" i="9"/>
  <c r="BA355" i="9"/>
  <c r="BF355" i="9"/>
  <c r="AQ357" i="7"/>
  <c r="AN357" i="7"/>
  <c r="AS357" i="7"/>
  <c r="CB355" i="8"/>
  <c r="CE355" i="8"/>
  <c r="CG355" i="8"/>
  <c r="BY356" i="8" s="1"/>
  <c r="BQ355" i="9"/>
  <c r="BN355" i="9"/>
  <c r="BS355" i="9"/>
  <c r="AQ355" i="8"/>
  <c r="AN355" i="8"/>
  <c r="AS355" i="8"/>
  <c r="Q356" i="9"/>
  <c r="N356" i="9"/>
  <c r="S356" i="9"/>
  <c r="AH355" i="8"/>
  <c r="AQ355" i="9"/>
  <c r="AN355" i="9"/>
  <c r="AS355" i="9"/>
  <c r="BQ357" i="7"/>
  <c r="BN357" i="7"/>
  <c r="BS357" i="7"/>
  <c r="BB355" i="8"/>
  <c r="BE355" i="8"/>
  <c r="BG355" i="8"/>
  <c r="AY356" i="8" s="1"/>
  <c r="BD357" i="7"/>
  <c r="BA357" i="7"/>
  <c r="BF357" i="7"/>
  <c r="AH357" i="7"/>
  <c r="AC358" i="7"/>
  <c r="AC356" i="8"/>
  <c r="CD355" i="9"/>
  <c r="CA355" i="9"/>
  <c r="CF355" i="9"/>
  <c r="AD355" i="9"/>
  <c r="AA355" i="9"/>
  <c r="AF355" i="9"/>
  <c r="Q357" i="7"/>
  <c r="N357" i="7"/>
  <c r="S357" i="7"/>
  <c r="P356" i="8"/>
  <c r="CD357" i="7"/>
  <c r="CA357" i="7"/>
  <c r="CF357" i="7"/>
  <c r="BO355" i="9" l="1"/>
  <c r="BR355" i="9"/>
  <c r="BT355" i="9"/>
  <c r="BL356" i="9" s="1"/>
  <c r="CB357" i="7"/>
  <c r="CG357" i="7"/>
  <c r="BY358" i="7" s="1"/>
  <c r="CE357" i="7"/>
  <c r="O357" i="7"/>
  <c r="R357" i="7"/>
  <c r="T357" i="7"/>
  <c r="L358" i="7" s="1"/>
  <c r="AO355" i="9"/>
  <c r="AT355" i="9"/>
  <c r="AL356" i="9" s="1"/>
  <c r="AR355" i="9"/>
  <c r="BB355" i="9"/>
  <c r="BE355" i="9"/>
  <c r="BG355" i="9"/>
  <c r="AY356" i="9" s="1"/>
  <c r="AD358" i="7"/>
  <c r="AA358" i="7"/>
  <c r="AF358" i="7"/>
  <c r="CC356" i="8"/>
  <c r="BU355" i="8"/>
  <c r="AB355" i="9"/>
  <c r="AE355" i="9"/>
  <c r="AG355" i="9"/>
  <c r="Y356" i="9" s="1"/>
  <c r="BB357" i="7"/>
  <c r="BG357" i="7"/>
  <c r="AY358" i="7" s="1"/>
  <c r="BE357" i="7"/>
  <c r="CH355" i="8"/>
  <c r="BP356" i="8"/>
  <c r="BC356" i="8"/>
  <c r="O356" i="9"/>
  <c r="T356" i="9"/>
  <c r="L357" i="9" s="1"/>
  <c r="R356" i="9"/>
  <c r="AO357" i="7"/>
  <c r="AR357" i="7"/>
  <c r="AT357" i="7"/>
  <c r="AL358" i="7" s="1"/>
  <c r="BH355" i="8"/>
  <c r="AD356" i="8"/>
  <c r="AA356" i="8"/>
  <c r="AF356" i="8"/>
  <c r="AO355" i="8"/>
  <c r="AT355" i="8"/>
  <c r="AL356" i="8" s="1"/>
  <c r="AR355" i="8"/>
  <c r="CB355" i="9"/>
  <c r="CG355" i="9"/>
  <c r="BY356" i="9" s="1"/>
  <c r="CE355" i="9"/>
  <c r="Q356" i="8"/>
  <c r="N356" i="8"/>
  <c r="S356" i="8"/>
  <c r="BO357" i="7"/>
  <c r="BT357" i="7"/>
  <c r="BL358" i="7" s="1"/>
  <c r="BR357" i="7"/>
  <c r="AP356" i="8" l="1"/>
  <c r="BC358" i="7"/>
  <c r="U357" i="7"/>
  <c r="O356" i="8"/>
  <c r="R356" i="8"/>
  <c r="T356" i="8"/>
  <c r="L357" i="8" s="1"/>
  <c r="U356" i="9"/>
  <c r="AC356" i="9"/>
  <c r="P357" i="9"/>
  <c r="AB358" i="7"/>
  <c r="AE358" i="7"/>
  <c r="AG358" i="7"/>
  <c r="Y359" i="7" s="1"/>
  <c r="CH357" i="7"/>
  <c r="BC356" i="9"/>
  <c r="CC358" i="7"/>
  <c r="BH355" i="9"/>
  <c r="AB356" i="8"/>
  <c r="AG356" i="8"/>
  <c r="Y357" i="8" s="1"/>
  <c r="AE356" i="8"/>
  <c r="BD356" i="8"/>
  <c r="BA356" i="8"/>
  <c r="BF356" i="8"/>
  <c r="CH355" i="9"/>
  <c r="CC356" i="9"/>
  <c r="AH355" i="9"/>
  <c r="BQ356" i="8"/>
  <c r="BN356" i="8"/>
  <c r="BS356" i="8"/>
  <c r="AU355" i="9"/>
  <c r="BP356" i="9"/>
  <c r="AP356" i="9"/>
  <c r="BU355" i="9"/>
  <c r="BP358" i="7"/>
  <c r="AP358" i="7"/>
  <c r="CD356" i="8"/>
  <c r="CA356" i="8"/>
  <c r="CF356" i="8"/>
  <c r="BU357" i="7"/>
  <c r="AU355" i="8"/>
  <c r="AU357" i="7"/>
  <c r="BH357" i="7"/>
  <c r="P358" i="7"/>
  <c r="AC359" i="7" l="1"/>
  <c r="U356" i="8"/>
  <c r="BO356" i="8"/>
  <c r="BR356" i="8"/>
  <c r="BT356" i="8"/>
  <c r="BL357" i="8" s="1"/>
  <c r="AH356" i="8"/>
  <c r="AH358" i="7"/>
  <c r="Q357" i="9"/>
  <c r="N357" i="9"/>
  <c r="S357" i="9"/>
  <c r="BD358" i="7"/>
  <c r="BA358" i="7"/>
  <c r="BF358" i="7"/>
  <c r="CD358" i="7"/>
  <c r="CA358" i="7"/>
  <c r="CF358" i="7"/>
  <c r="AQ356" i="8"/>
  <c r="AN356" i="8"/>
  <c r="AS356" i="8"/>
  <c r="Q358" i="7"/>
  <c r="N358" i="7"/>
  <c r="S358" i="7"/>
  <c r="AD356" i="9"/>
  <c r="AA356" i="9"/>
  <c r="AF356" i="9"/>
  <c r="AQ356" i="9"/>
  <c r="AN356" i="9"/>
  <c r="AS356" i="9"/>
  <c r="CB356" i="8"/>
  <c r="CE356" i="8"/>
  <c r="CG356" i="8"/>
  <c r="BY357" i="8" s="1"/>
  <c r="BQ356" i="9"/>
  <c r="BN356" i="9"/>
  <c r="BS356" i="9"/>
  <c r="BD356" i="9"/>
  <c r="BA356" i="9"/>
  <c r="BF356" i="9"/>
  <c r="AQ358" i="7"/>
  <c r="AN358" i="7"/>
  <c r="AS358" i="7"/>
  <c r="BQ358" i="7"/>
  <c r="BN358" i="7"/>
  <c r="BS358" i="7"/>
  <c r="BB356" i="8"/>
  <c r="BG356" i="8"/>
  <c r="AY357" i="8" s="1"/>
  <c r="BE356" i="8"/>
  <c r="P357" i="8"/>
  <c r="AC357" i="8"/>
  <c r="CD356" i="9"/>
  <c r="CA356" i="9"/>
  <c r="CF356" i="9"/>
  <c r="Q357" i="8" l="1"/>
  <c r="N357" i="8"/>
  <c r="S357" i="8"/>
  <c r="BO356" i="9"/>
  <c r="BT356" i="9"/>
  <c r="BL357" i="9" s="1"/>
  <c r="BR356" i="9"/>
  <c r="CB358" i="7"/>
  <c r="CG358" i="7"/>
  <c r="BY359" i="7" s="1"/>
  <c r="CE358" i="7"/>
  <c r="BP357" i="8"/>
  <c r="CH356" i="8"/>
  <c r="AB356" i="9"/>
  <c r="AG356" i="9"/>
  <c r="Y357" i="9" s="1"/>
  <c r="AE356" i="9"/>
  <c r="BB358" i="7"/>
  <c r="BE358" i="7"/>
  <c r="BG358" i="7"/>
  <c r="AY359" i="7" s="1"/>
  <c r="BU356" i="8"/>
  <c r="BO358" i="7"/>
  <c r="BT358" i="7"/>
  <c r="BL359" i="7" s="1"/>
  <c r="BR358" i="7"/>
  <c r="CB356" i="9"/>
  <c r="CE356" i="9"/>
  <c r="CG356" i="9"/>
  <c r="BY357" i="9" s="1"/>
  <c r="BB356" i="9"/>
  <c r="BG356" i="9"/>
  <c r="AY357" i="9" s="1"/>
  <c r="BE356" i="9"/>
  <c r="AO356" i="8"/>
  <c r="AR356" i="8"/>
  <c r="AT356" i="8"/>
  <c r="AL357" i="8" s="1"/>
  <c r="BH356" i="8"/>
  <c r="AO356" i="9"/>
  <c r="AR356" i="9"/>
  <c r="AT356" i="9"/>
  <c r="AL357" i="9" s="1"/>
  <c r="O358" i="7"/>
  <c r="T358" i="7"/>
  <c r="L359" i="7" s="1"/>
  <c r="R358" i="7"/>
  <c r="AO358" i="7"/>
  <c r="AT358" i="7"/>
  <c r="AL359" i="7" s="1"/>
  <c r="AR358" i="7"/>
  <c r="O357" i="9"/>
  <c r="R357" i="9"/>
  <c r="T357" i="9"/>
  <c r="L358" i="9" s="1"/>
  <c r="AD359" i="7"/>
  <c r="AA359" i="7"/>
  <c r="AF359" i="7"/>
  <c r="BC357" i="8"/>
  <c r="CC357" i="8"/>
  <c r="AD357" i="8"/>
  <c r="AA357" i="8"/>
  <c r="AF357" i="8"/>
  <c r="AH356" i="9" l="1"/>
  <c r="CC357" i="9"/>
  <c r="AC357" i="9"/>
  <c r="AB357" i="8"/>
  <c r="AG357" i="8"/>
  <c r="Y358" i="8" s="1"/>
  <c r="AE357" i="8"/>
  <c r="U357" i="9"/>
  <c r="BU356" i="9"/>
  <c r="U358" i="7"/>
  <c r="CH356" i="9"/>
  <c r="AU358" i="7"/>
  <c r="BP357" i="9"/>
  <c r="CD357" i="8"/>
  <c r="CA357" i="8"/>
  <c r="CF357" i="8"/>
  <c r="AP359" i="7"/>
  <c r="AP357" i="8"/>
  <c r="BU358" i="7"/>
  <c r="BD357" i="8"/>
  <c r="BA357" i="8"/>
  <c r="BF357" i="8"/>
  <c r="P358" i="9"/>
  <c r="AU356" i="8"/>
  <c r="BP359" i="7"/>
  <c r="BQ357" i="8"/>
  <c r="BN357" i="8"/>
  <c r="BS357" i="8"/>
  <c r="BH356" i="9"/>
  <c r="P359" i="7"/>
  <c r="BC357" i="9"/>
  <c r="CH358" i="7"/>
  <c r="O357" i="8"/>
  <c r="R357" i="8"/>
  <c r="T357" i="8"/>
  <c r="L358" i="8" s="1"/>
  <c r="BC359" i="7"/>
  <c r="CC359" i="7"/>
  <c r="AB359" i="7"/>
  <c r="AG359" i="7"/>
  <c r="Y360" i="7" s="1"/>
  <c r="AE359" i="7"/>
  <c r="AP357" i="9"/>
  <c r="BH358" i="7"/>
  <c r="AU356" i="9"/>
  <c r="CD359" i="7" l="1"/>
  <c r="CA359" i="7"/>
  <c r="CF359" i="7"/>
  <c r="BQ357" i="9"/>
  <c r="BN357" i="9"/>
  <c r="BS357" i="9"/>
  <c r="AH357" i="8"/>
  <c r="BB357" i="8"/>
  <c r="BE357" i="8"/>
  <c r="BG357" i="8"/>
  <c r="AY358" i="8" s="1"/>
  <c r="AC358" i="8"/>
  <c r="BD359" i="7"/>
  <c r="BA359" i="7"/>
  <c r="BF359" i="7"/>
  <c r="BO357" i="8"/>
  <c r="BR357" i="8"/>
  <c r="BT357" i="8"/>
  <c r="BL358" i="8" s="1"/>
  <c r="AD357" i="9"/>
  <c r="AA357" i="9"/>
  <c r="AF357" i="9"/>
  <c r="U357" i="8"/>
  <c r="CD357" i="9"/>
  <c r="CA357" i="9"/>
  <c r="CF357" i="9"/>
  <c r="P358" i="8"/>
  <c r="AQ357" i="8"/>
  <c r="AN357" i="8"/>
  <c r="AS357" i="8"/>
  <c r="AH359" i="7"/>
  <c r="AQ357" i="9"/>
  <c r="AN357" i="9"/>
  <c r="AS357" i="9"/>
  <c r="BQ359" i="7"/>
  <c r="BN359" i="7"/>
  <c r="BS359" i="7"/>
  <c r="AQ359" i="7"/>
  <c r="AN359" i="7"/>
  <c r="AS359" i="7"/>
  <c r="BD357" i="9"/>
  <c r="BA357" i="9"/>
  <c r="BF357" i="9"/>
  <c r="AC360" i="7"/>
  <c r="Q359" i="7"/>
  <c r="N359" i="7"/>
  <c r="S359" i="7"/>
  <c r="Q358" i="9"/>
  <c r="N358" i="9"/>
  <c r="S358" i="9"/>
  <c r="CB357" i="8"/>
  <c r="CG357" i="8"/>
  <c r="BY358" i="8" s="1"/>
  <c r="CE357" i="8"/>
  <c r="O359" i="7" l="1"/>
  <c r="R359" i="7"/>
  <c r="T359" i="7"/>
  <c r="L360" i="7" s="1"/>
  <c r="BO359" i="7"/>
  <c r="BT359" i="7"/>
  <c r="BL360" i="7" s="1"/>
  <c r="BR359" i="7"/>
  <c r="BC358" i="8"/>
  <c r="Q358" i="8"/>
  <c r="N358" i="8"/>
  <c r="S358" i="8"/>
  <c r="AB357" i="9"/>
  <c r="AE357" i="9"/>
  <c r="AG357" i="9"/>
  <c r="Y358" i="9" s="1"/>
  <c r="BH357" i="8"/>
  <c r="AD360" i="7"/>
  <c r="AA360" i="7"/>
  <c r="AF360" i="7"/>
  <c r="AO357" i="9"/>
  <c r="AR357" i="9"/>
  <c r="AT357" i="9"/>
  <c r="AL358" i="9" s="1"/>
  <c r="BP358" i="8"/>
  <c r="CB357" i="9"/>
  <c r="CG357" i="9"/>
  <c r="BY358" i="9" s="1"/>
  <c r="CE357" i="9"/>
  <c r="BU357" i="8"/>
  <c r="BO357" i="9"/>
  <c r="BR357" i="9"/>
  <c r="BT357" i="9"/>
  <c r="BL358" i="9" s="1"/>
  <c r="BB359" i="7"/>
  <c r="BE359" i="7"/>
  <c r="BG359" i="7"/>
  <c r="AY360" i="7" s="1"/>
  <c r="CH357" i="8"/>
  <c r="CC358" i="8"/>
  <c r="AO359" i="7"/>
  <c r="AT359" i="7"/>
  <c r="AL360" i="7" s="1"/>
  <c r="AR359" i="7"/>
  <c r="AD358" i="8"/>
  <c r="AA358" i="8"/>
  <c r="AF358" i="8"/>
  <c r="CB359" i="7"/>
  <c r="CE359" i="7"/>
  <c r="CG359" i="7"/>
  <c r="BY360" i="7" s="1"/>
  <c r="BB357" i="9"/>
  <c r="BG357" i="9"/>
  <c r="AY358" i="9" s="1"/>
  <c r="BE357" i="9"/>
  <c r="O358" i="9"/>
  <c r="T358" i="9"/>
  <c r="L359" i="9" s="1"/>
  <c r="R358" i="9"/>
  <c r="AO357" i="8"/>
  <c r="AR357" i="8"/>
  <c r="AT357" i="8"/>
  <c r="AL358" i="8" s="1"/>
  <c r="AP360" i="7" l="1"/>
  <c r="BP358" i="9"/>
  <c r="AU357" i="9"/>
  <c r="O358" i="8"/>
  <c r="R358" i="8"/>
  <c r="T358" i="8"/>
  <c r="L359" i="8" s="1"/>
  <c r="BU357" i="9"/>
  <c r="BH357" i="9"/>
  <c r="BD358" i="8"/>
  <c r="BA358" i="8"/>
  <c r="BF358" i="8"/>
  <c r="AP358" i="9"/>
  <c r="BC358" i="9"/>
  <c r="CD358" i="8"/>
  <c r="CA358" i="8"/>
  <c r="CF358" i="8"/>
  <c r="AB360" i="7"/>
  <c r="AE360" i="7"/>
  <c r="AG360" i="7"/>
  <c r="Y361" i="7" s="1"/>
  <c r="U358" i="9"/>
  <c r="BU359" i="7"/>
  <c r="AU359" i="7"/>
  <c r="BP360" i="7"/>
  <c r="CH359" i="7"/>
  <c r="AU357" i="8"/>
  <c r="BC360" i="7"/>
  <c r="CC358" i="9"/>
  <c r="BH359" i="7"/>
  <c r="AC358" i="9"/>
  <c r="P360" i="7"/>
  <c r="P359" i="9"/>
  <c r="CC360" i="7"/>
  <c r="AP358" i="8"/>
  <c r="CH357" i="9"/>
  <c r="AB358" i="8"/>
  <c r="AG358" i="8"/>
  <c r="Y359" i="8" s="1"/>
  <c r="AE358" i="8"/>
  <c r="AH357" i="9"/>
  <c r="U359" i="7"/>
  <c r="BQ358" i="8"/>
  <c r="BN358" i="8"/>
  <c r="BS358" i="8"/>
  <c r="AQ358" i="8" l="1"/>
  <c r="AN358" i="8"/>
  <c r="AS358" i="8"/>
  <c r="BD358" i="9"/>
  <c r="BA358" i="9"/>
  <c r="BF358" i="9"/>
  <c r="CD358" i="9"/>
  <c r="CA358" i="9"/>
  <c r="CF358" i="9"/>
  <c r="P359" i="8"/>
  <c r="U358" i="8"/>
  <c r="AQ358" i="9"/>
  <c r="AN358" i="9"/>
  <c r="AS358" i="9"/>
  <c r="AH360" i="7"/>
  <c r="BB358" i="8"/>
  <c r="BE358" i="8"/>
  <c r="BG358" i="8"/>
  <c r="AY359" i="8" s="1"/>
  <c r="BQ358" i="9"/>
  <c r="BN358" i="9"/>
  <c r="BS358" i="9"/>
  <c r="BD360" i="7"/>
  <c r="BA360" i="7"/>
  <c r="BF360" i="7"/>
  <c r="AC361" i="7"/>
  <c r="Q360" i="7"/>
  <c r="N360" i="7"/>
  <c r="S360" i="7"/>
  <c r="AD358" i="9"/>
  <c r="AA358" i="9"/>
  <c r="AF358" i="9"/>
  <c r="BQ360" i="7"/>
  <c r="BN360" i="7"/>
  <c r="BS360" i="7"/>
  <c r="CD360" i="7"/>
  <c r="CA360" i="7"/>
  <c r="CF360" i="7"/>
  <c r="AH358" i="8"/>
  <c r="AQ360" i="7"/>
  <c r="AN360" i="7"/>
  <c r="AS360" i="7"/>
  <c r="Q359" i="9"/>
  <c r="N359" i="9"/>
  <c r="S359" i="9"/>
  <c r="AC359" i="8"/>
  <c r="CB358" i="8"/>
  <c r="CE358" i="8"/>
  <c r="CG358" i="8"/>
  <c r="BY359" i="8" s="1"/>
  <c r="BO358" i="8"/>
  <c r="BT358" i="8"/>
  <c r="BL359" i="8" s="1"/>
  <c r="BR358" i="8"/>
  <c r="CH358" i="8" l="1"/>
  <c r="O360" i="7"/>
  <c r="T360" i="7"/>
  <c r="L361" i="7" s="1"/>
  <c r="R360" i="7"/>
  <c r="BC359" i="8"/>
  <c r="CB360" i="7"/>
  <c r="CE360" i="7"/>
  <c r="CG360" i="7"/>
  <c r="BY361" i="7" s="1"/>
  <c r="AD361" i="7"/>
  <c r="AA361" i="7"/>
  <c r="AF361" i="7"/>
  <c r="BH358" i="8"/>
  <c r="Q359" i="8"/>
  <c r="N359" i="8"/>
  <c r="S359" i="8"/>
  <c r="AD359" i="8"/>
  <c r="AA359" i="8"/>
  <c r="AF359" i="8"/>
  <c r="CB358" i="9"/>
  <c r="CE358" i="9"/>
  <c r="CG358" i="9"/>
  <c r="BY359" i="9" s="1"/>
  <c r="BO360" i="7"/>
  <c r="BT360" i="7"/>
  <c r="BL361" i="7" s="1"/>
  <c r="BR360" i="7"/>
  <c r="BB358" i="9"/>
  <c r="BE358" i="9"/>
  <c r="BG358" i="9"/>
  <c r="AY359" i="9" s="1"/>
  <c r="BB360" i="7"/>
  <c r="BE360" i="7"/>
  <c r="BG360" i="7"/>
  <c r="AY361" i="7" s="1"/>
  <c r="AO358" i="9"/>
  <c r="AR358" i="9"/>
  <c r="AT358" i="9"/>
  <c r="AL359" i="9" s="1"/>
  <c r="O359" i="9"/>
  <c r="R359" i="9"/>
  <c r="T359" i="9"/>
  <c r="L360" i="9" s="1"/>
  <c r="BU358" i="8"/>
  <c r="AB358" i="9"/>
  <c r="AE358" i="9"/>
  <c r="AG358" i="9"/>
  <c r="Y359" i="9" s="1"/>
  <c r="BP359" i="8"/>
  <c r="AO360" i="7"/>
  <c r="AR360" i="7"/>
  <c r="AT360" i="7"/>
  <c r="AL361" i="7" s="1"/>
  <c r="AO358" i="8"/>
  <c r="AR358" i="8"/>
  <c r="AT358" i="8"/>
  <c r="AL359" i="8" s="1"/>
  <c r="CC359" i="8"/>
  <c r="BO358" i="9"/>
  <c r="BT358" i="9"/>
  <c r="BL359" i="9" s="1"/>
  <c r="BR358" i="9"/>
  <c r="CH360" i="7" l="1"/>
  <c r="AB359" i="8"/>
  <c r="AG359" i="8"/>
  <c r="Y360" i="8" s="1"/>
  <c r="AE359" i="8"/>
  <c r="AU358" i="9"/>
  <c r="BU360" i="7"/>
  <c r="BD359" i="8"/>
  <c r="BA359" i="8"/>
  <c r="BF359" i="8"/>
  <c r="BP361" i="7"/>
  <c r="AU358" i="8"/>
  <c r="CC359" i="9"/>
  <c r="O359" i="8"/>
  <c r="R359" i="8"/>
  <c r="T359" i="8"/>
  <c r="L360" i="8" s="1"/>
  <c r="BH360" i="7"/>
  <c r="CH358" i="9"/>
  <c r="U360" i="7"/>
  <c r="CC361" i="7"/>
  <c r="P361" i="7"/>
  <c r="BU358" i="9"/>
  <c r="AP361" i="7"/>
  <c r="AU360" i="7"/>
  <c r="BC359" i="9"/>
  <c r="P360" i="9"/>
  <c r="BH358" i="9"/>
  <c r="AP359" i="8"/>
  <c r="BC361" i="7"/>
  <c r="BQ359" i="8"/>
  <c r="BN359" i="8"/>
  <c r="BS359" i="8"/>
  <c r="U359" i="9"/>
  <c r="AB361" i="7"/>
  <c r="AE361" i="7"/>
  <c r="AG361" i="7"/>
  <c r="Y362" i="7" s="1"/>
  <c r="AC359" i="9"/>
  <c r="AH358" i="9"/>
  <c r="AP359" i="9"/>
  <c r="BP359" i="9"/>
  <c r="CD359" i="8"/>
  <c r="CA359" i="8"/>
  <c r="CF359" i="8"/>
  <c r="AQ359" i="8" l="1"/>
  <c r="AN359" i="8"/>
  <c r="AS359" i="8"/>
  <c r="BB359" i="8"/>
  <c r="BE359" i="8"/>
  <c r="BG359" i="8"/>
  <c r="AY360" i="8" s="1"/>
  <c r="AD359" i="9"/>
  <c r="AA359" i="9"/>
  <c r="AF359" i="9"/>
  <c r="Q361" i="7"/>
  <c r="N361" i="7"/>
  <c r="S361" i="7"/>
  <c r="P360" i="8"/>
  <c r="AH361" i="7"/>
  <c r="U359" i="8"/>
  <c r="CD361" i="7"/>
  <c r="CA361" i="7"/>
  <c r="CF361" i="7"/>
  <c r="CD359" i="9"/>
  <c r="CA359" i="9"/>
  <c r="CF359" i="9"/>
  <c r="AH359" i="8"/>
  <c r="AC362" i="7"/>
  <c r="Q360" i="9"/>
  <c r="N360" i="9"/>
  <c r="S360" i="9"/>
  <c r="BO359" i="8"/>
  <c r="BT359" i="8"/>
  <c r="BL360" i="8" s="1"/>
  <c r="BR359" i="8"/>
  <c r="AC360" i="8"/>
  <c r="BD359" i="9"/>
  <c r="BA359" i="9"/>
  <c r="BF359" i="9"/>
  <c r="BD361" i="7"/>
  <c r="BA361" i="7"/>
  <c r="BF361" i="7"/>
  <c r="AQ361" i="7"/>
  <c r="AN361" i="7"/>
  <c r="AS361" i="7"/>
  <c r="BQ361" i="7"/>
  <c r="BN361" i="7"/>
  <c r="BS361" i="7"/>
  <c r="AQ359" i="9"/>
  <c r="AN359" i="9"/>
  <c r="AS359" i="9"/>
  <c r="CB359" i="8"/>
  <c r="CE359" i="8"/>
  <c r="CG359" i="8"/>
  <c r="BY360" i="8" s="1"/>
  <c r="BQ359" i="9"/>
  <c r="BN359" i="9"/>
  <c r="BS359" i="9"/>
  <c r="CB361" i="7" l="1"/>
  <c r="CE361" i="7"/>
  <c r="CG361" i="7"/>
  <c r="BY362" i="7" s="1"/>
  <c r="O361" i="7"/>
  <c r="T361" i="7"/>
  <c r="L362" i="7" s="1"/>
  <c r="R361" i="7"/>
  <c r="AO359" i="9"/>
  <c r="AT359" i="9"/>
  <c r="AL360" i="9" s="1"/>
  <c r="AR359" i="9"/>
  <c r="AB359" i="9"/>
  <c r="AG359" i="9"/>
  <c r="Y360" i="9" s="1"/>
  <c r="AE359" i="9"/>
  <c r="BC360" i="8"/>
  <c r="BO359" i="9"/>
  <c r="BR359" i="9"/>
  <c r="BT359" i="9"/>
  <c r="BL360" i="9" s="1"/>
  <c r="BH359" i="8"/>
  <c r="O360" i="9"/>
  <c r="T360" i="9"/>
  <c r="L361" i="9" s="1"/>
  <c r="R360" i="9"/>
  <c r="BO361" i="7"/>
  <c r="BT361" i="7"/>
  <c r="BL362" i="7" s="1"/>
  <c r="BR361" i="7"/>
  <c r="AD362" i="7"/>
  <c r="AA362" i="7"/>
  <c r="AF362" i="7"/>
  <c r="CC360" i="8"/>
  <c r="AO361" i="7"/>
  <c r="AT361" i="7"/>
  <c r="AL362" i="7" s="1"/>
  <c r="AR361" i="7"/>
  <c r="AD360" i="8"/>
  <c r="AA360" i="8"/>
  <c r="AF360" i="8"/>
  <c r="BB359" i="9"/>
  <c r="BG359" i="9"/>
  <c r="AY360" i="9" s="1"/>
  <c r="BE359" i="9"/>
  <c r="CH359" i="8"/>
  <c r="BU359" i="8"/>
  <c r="CB359" i="9"/>
  <c r="CE359" i="9"/>
  <c r="CG359" i="9"/>
  <c r="BY360" i="9" s="1"/>
  <c r="Q360" i="8"/>
  <c r="N360" i="8"/>
  <c r="S360" i="8"/>
  <c r="AO359" i="8"/>
  <c r="AT359" i="8"/>
  <c r="AL360" i="8" s="1"/>
  <c r="AR359" i="8"/>
  <c r="BB361" i="7"/>
  <c r="BE361" i="7"/>
  <c r="BG361" i="7"/>
  <c r="AY362" i="7" s="1"/>
  <c r="BP360" i="8"/>
  <c r="AP360" i="9" l="1"/>
  <c r="AP362" i="7"/>
  <c r="P361" i="9"/>
  <c r="U360" i="9"/>
  <c r="AH359" i="9"/>
  <c r="U361" i="7"/>
  <c r="AC360" i="9"/>
  <c r="P362" i="7"/>
  <c r="AU361" i="7"/>
  <c r="CD360" i="8"/>
  <c r="CA360" i="8"/>
  <c r="CF360" i="8"/>
  <c r="O360" i="8"/>
  <c r="T360" i="8"/>
  <c r="L361" i="8" s="1"/>
  <c r="R360" i="8"/>
  <c r="BP360" i="9"/>
  <c r="CC362" i="7"/>
  <c r="CH361" i="7"/>
  <c r="BH359" i="9"/>
  <c r="AB362" i="7"/>
  <c r="AE362" i="7"/>
  <c r="AG362" i="7"/>
  <c r="Y363" i="7" s="1"/>
  <c r="BQ360" i="8"/>
  <c r="BN360" i="8"/>
  <c r="BS360" i="8"/>
  <c r="AU359" i="8"/>
  <c r="CH359" i="9"/>
  <c r="BC360" i="9"/>
  <c r="BC362" i="7"/>
  <c r="BU361" i="7"/>
  <c r="BD360" i="8"/>
  <c r="BA360" i="8"/>
  <c r="BF360" i="8"/>
  <c r="AP360" i="8"/>
  <c r="CC360" i="9"/>
  <c r="BU359" i="9"/>
  <c r="BH361" i="7"/>
  <c r="AB360" i="8"/>
  <c r="AG360" i="8"/>
  <c r="Y361" i="8" s="1"/>
  <c r="AE360" i="8"/>
  <c r="BP362" i="7"/>
  <c r="AU359" i="9"/>
  <c r="BQ362" i="7" l="1"/>
  <c r="BN362" i="7"/>
  <c r="BS362" i="7"/>
  <c r="AH360" i="8"/>
  <c r="BB360" i="8"/>
  <c r="BG360" i="8"/>
  <c r="AY361" i="8" s="1"/>
  <c r="BE360" i="8"/>
  <c r="CB360" i="8"/>
  <c r="CE360" i="8"/>
  <c r="CG360" i="8"/>
  <c r="BY361" i="8" s="1"/>
  <c r="AC361" i="8"/>
  <c r="CD362" i="7"/>
  <c r="CA362" i="7"/>
  <c r="CF362" i="7"/>
  <c r="Q361" i="9"/>
  <c r="N361" i="9"/>
  <c r="S361" i="9"/>
  <c r="BQ360" i="9"/>
  <c r="BN360" i="9"/>
  <c r="BS360" i="9"/>
  <c r="Q362" i="7"/>
  <c r="N362" i="7"/>
  <c r="S362" i="7"/>
  <c r="AQ362" i="7"/>
  <c r="AN362" i="7"/>
  <c r="AS362" i="7"/>
  <c r="BO360" i="8"/>
  <c r="BR360" i="8"/>
  <c r="BT360" i="8"/>
  <c r="BL361" i="8" s="1"/>
  <c r="BD362" i="7"/>
  <c r="BA362" i="7"/>
  <c r="BF362" i="7"/>
  <c r="CD360" i="9"/>
  <c r="CA360" i="9"/>
  <c r="CF360" i="9"/>
  <c r="BD360" i="9"/>
  <c r="BA360" i="9"/>
  <c r="BF360" i="9"/>
  <c r="AC363" i="7"/>
  <c r="U360" i="8"/>
  <c r="AD360" i="9"/>
  <c r="AA360" i="9"/>
  <c r="AF360" i="9"/>
  <c r="AQ360" i="9"/>
  <c r="AN360" i="9"/>
  <c r="AS360" i="9"/>
  <c r="AH362" i="7"/>
  <c r="P361" i="8"/>
  <c r="AQ360" i="8"/>
  <c r="AN360" i="8"/>
  <c r="AS360" i="8"/>
  <c r="CH360" i="8" l="1"/>
  <c r="BP361" i="8"/>
  <c r="BB360" i="9"/>
  <c r="BG360" i="9"/>
  <c r="AY361" i="9" s="1"/>
  <c r="BE360" i="9"/>
  <c r="BU360" i="8"/>
  <c r="BH360" i="8"/>
  <c r="O361" i="9"/>
  <c r="T361" i="9"/>
  <c r="L362" i="9" s="1"/>
  <c r="R361" i="9"/>
  <c r="BC361" i="8"/>
  <c r="CC361" i="8"/>
  <c r="CB360" i="9"/>
  <c r="CE360" i="9"/>
  <c r="CG360" i="9"/>
  <c r="BY361" i="9" s="1"/>
  <c r="AO362" i="7"/>
  <c r="AR362" i="7"/>
  <c r="AT362" i="7"/>
  <c r="AL363" i="7" s="1"/>
  <c r="Q361" i="8"/>
  <c r="N361" i="8"/>
  <c r="S361" i="8"/>
  <c r="BO360" i="9"/>
  <c r="BT360" i="9"/>
  <c r="BL361" i="9" s="1"/>
  <c r="BR360" i="9"/>
  <c r="AO360" i="9"/>
  <c r="AR360" i="9"/>
  <c r="AT360" i="9"/>
  <c r="AL361" i="9" s="1"/>
  <c r="AB360" i="9"/>
  <c r="AG360" i="9"/>
  <c r="Y361" i="9" s="1"/>
  <c r="AE360" i="9"/>
  <c r="CB362" i="7"/>
  <c r="CE362" i="7"/>
  <c r="CG362" i="7"/>
  <c r="BY363" i="7" s="1"/>
  <c r="O362" i="7"/>
  <c r="R362" i="7"/>
  <c r="T362" i="7"/>
  <c r="L363" i="7" s="1"/>
  <c r="AD361" i="8"/>
  <c r="AA361" i="8"/>
  <c r="AF361" i="8"/>
  <c r="BO362" i="7"/>
  <c r="BR362" i="7"/>
  <c r="BT362" i="7"/>
  <c r="BL363" i="7" s="1"/>
  <c r="AO360" i="8"/>
  <c r="AR360" i="8"/>
  <c r="AT360" i="8"/>
  <c r="AL361" i="8" s="1"/>
  <c r="AD363" i="7"/>
  <c r="AA363" i="7"/>
  <c r="AF363" i="7"/>
  <c r="BB362" i="7"/>
  <c r="BG362" i="7"/>
  <c r="AY363" i="7" s="1"/>
  <c r="BE362" i="7"/>
  <c r="BU360" i="9" l="1"/>
  <c r="CC361" i="9"/>
  <c r="CH360" i="9"/>
  <c r="AH360" i="9"/>
  <c r="AB361" i="8"/>
  <c r="AG361" i="8"/>
  <c r="Y362" i="8" s="1"/>
  <c r="AE361" i="8"/>
  <c r="BP361" i="9"/>
  <c r="AP361" i="8"/>
  <c r="AU360" i="8"/>
  <c r="BH360" i="9"/>
  <c r="U362" i="7"/>
  <c r="O361" i="8"/>
  <c r="T361" i="8"/>
  <c r="L362" i="8" s="1"/>
  <c r="R361" i="8"/>
  <c r="BC361" i="9"/>
  <c r="AC361" i="9"/>
  <c r="CD361" i="8"/>
  <c r="CA361" i="8"/>
  <c r="CF361" i="8"/>
  <c r="BD361" i="8"/>
  <c r="BA361" i="8"/>
  <c r="BF361" i="8"/>
  <c r="BQ361" i="8"/>
  <c r="BN361" i="8"/>
  <c r="BS361" i="8"/>
  <c r="AP363" i="7"/>
  <c r="U361" i="9"/>
  <c r="AP361" i="9"/>
  <c r="AU362" i="7"/>
  <c r="P362" i="9"/>
  <c r="AB363" i="7"/>
  <c r="AG363" i="7"/>
  <c r="Y364" i="7" s="1"/>
  <c r="AE363" i="7"/>
  <c r="BH362" i="7"/>
  <c r="BP363" i="7"/>
  <c r="AU360" i="9"/>
  <c r="P363" i="7"/>
  <c r="BC363" i="7"/>
  <c r="BU362" i="7"/>
  <c r="CC363" i="7"/>
  <c r="CH362" i="7"/>
  <c r="CD363" i="7" l="1"/>
  <c r="CA363" i="7"/>
  <c r="CF363" i="7"/>
  <c r="P362" i="8"/>
  <c r="AH361" i="8"/>
  <c r="BB361" i="8"/>
  <c r="BG361" i="8"/>
  <c r="AY362" i="8" s="1"/>
  <c r="BE361" i="8"/>
  <c r="AC362" i="8"/>
  <c r="CB361" i="8"/>
  <c r="CE361" i="8"/>
  <c r="CG361" i="8"/>
  <c r="BY362" i="8" s="1"/>
  <c r="AQ361" i="9"/>
  <c r="AN361" i="9"/>
  <c r="AS361" i="9"/>
  <c r="BQ363" i="7"/>
  <c r="BN363" i="7"/>
  <c r="BS363" i="7"/>
  <c r="AH363" i="7"/>
  <c r="AD361" i="9"/>
  <c r="AA361" i="9"/>
  <c r="AF361" i="9"/>
  <c r="BD363" i="7"/>
  <c r="BA363" i="7"/>
  <c r="BF363" i="7"/>
  <c r="AQ363" i="7"/>
  <c r="AN363" i="7"/>
  <c r="AS363" i="7"/>
  <c r="Q363" i="7"/>
  <c r="N363" i="7"/>
  <c r="S363" i="7"/>
  <c r="BO361" i="8"/>
  <c r="BT361" i="8"/>
  <c r="BL362" i="8" s="1"/>
  <c r="BR361" i="8"/>
  <c r="CD361" i="9"/>
  <c r="CA361" i="9"/>
  <c r="CF361" i="9"/>
  <c r="AC364" i="7"/>
  <c r="BD361" i="9"/>
  <c r="BA361" i="9"/>
  <c r="BF361" i="9"/>
  <c r="AQ361" i="8"/>
  <c r="AN361" i="8"/>
  <c r="AS361" i="8"/>
  <c r="Q362" i="9"/>
  <c r="N362" i="9"/>
  <c r="S362" i="9"/>
  <c r="U361" i="8"/>
  <c r="BQ361" i="9"/>
  <c r="BN361" i="9"/>
  <c r="BS361" i="9"/>
  <c r="O362" i="9" l="1"/>
  <c r="T362" i="9"/>
  <c r="L363" i="9" s="1"/>
  <c r="R362" i="9"/>
  <c r="AD362" i="8"/>
  <c r="AA362" i="8"/>
  <c r="AF362" i="8"/>
  <c r="AO363" i="7"/>
  <c r="AT363" i="7"/>
  <c r="AL364" i="7" s="1"/>
  <c r="AR363" i="7"/>
  <c r="BO361" i="9"/>
  <c r="BR361" i="9"/>
  <c r="BT361" i="9"/>
  <c r="BL362" i="9" s="1"/>
  <c r="BH361" i="8"/>
  <c r="AD364" i="7"/>
  <c r="AA364" i="7"/>
  <c r="AF364" i="7"/>
  <c r="AO361" i="8"/>
  <c r="AT361" i="8"/>
  <c r="AL362" i="8" s="1"/>
  <c r="AR361" i="8"/>
  <c r="CB361" i="9"/>
  <c r="CG361" i="9"/>
  <c r="BY362" i="9" s="1"/>
  <c r="CE361" i="9"/>
  <c r="BO363" i="7"/>
  <c r="BR363" i="7"/>
  <c r="BT363" i="7"/>
  <c r="BL364" i="7" s="1"/>
  <c r="BC362" i="8"/>
  <c r="BB363" i="7"/>
  <c r="BG363" i="7"/>
  <c r="AY364" i="7" s="1"/>
  <c r="BE363" i="7"/>
  <c r="BU361" i="8"/>
  <c r="BB361" i="9"/>
  <c r="BG361" i="9"/>
  <c r="AY362" i="9" s="1"/>
  <c r="BE361" i="9"/>
  <c r="BP362" i="8"/>
  <c r="AO361" i="9"/>
  <c r="AR361" i="9"/>
  <c r="AT361" i="9"/>
  <c r="AL362" i="9" s="1"/>
  <c r="Q362" i="8"/>
  <c r="N362" i="8"/>
  <c r="S362" i="8"/>
  <c r="CC362" i="8"/>
  <c r="O363" i="7"/>
  <c r="T363" i="7"/>
  <c r="L364" i="7" s="1"/>
  <c r="R363" i="7"/>
  <c r="AB361" i="9"/>
  <c r="AG361" i="9"/>
  <c r="Y362" i="9" s="1"/>
  <c r="AE361" i="9"/>
  <c r="CH361" i="8"/>
  <c r="CB363" i="7"/>
  <c r="CE363" i="7"/>
  <c r="CG363" i="7"/>
  <c r="BY364" i="7" s="1"/>
  <c r="AP362" i="8" l="1"/>
  <c r="AU363" i="7"/>
  <c r="BQ362" i="8"/>
  <c r="BN362" i="8"/>
  <c r="BS362" i="8"/>
  <c r="BD362" i="8"/>
  <c r="BA362" i="8"/>
  <c r="BF362" i="8"/>
  <c r="AP364" i="7"/>
  <c r="CD362" i="8"/>
  <c r="CA362" i="8"/>
  <c r="CF362" i="8"/>
  <c r="BH361" i="9"/>
  <c r="AB364" i="7"/>
  <c r="AG364" i="7"/>
  <c r="Y365" i="7" s="1"/>
  <c r="AE364" i="7"/>
  <c r="AH361" i="9"/>
  <c r="BU363" i="7"/>
  <c r="AB362" i="8"/>
  <c r="AE362" i="8"/>
  <c r="AG362" i="8"/>
  <c r="Y363" i="8" s="1"/>
  <c r="BC364" i="7"/>
  <c r="BU361" i="9"/>
  <c r="O362" i="8"/>
  <c r="T362" i="8"/>
  <c r="L363" i="8" s="1"/>
  <c r="R362" i="8"/>
  <c r="BP364" i="7"/>
  <c r="CH363" i="7"/>
  <c r="U362" i="9"/>
  <c r="U363" i="7"/>
  <c r="CH361" i="9"/>
  <c r="P363" i="9"/>
  <c r="CC364" i="7"/>
  <c r="AU361" i="8"/>
  <c r="CC362" i="9"/>
  <c r="BC362" i="9"/>
  <c r="AC362" i="9"/>
  <c r="P364" i="7"/>
  <c r="AP362" i="9"/>
  <c r="AU361" i="9"/>
  <c r="BH363" i="7"/>
  <c r="BP362" i="9"/>
  <c r="AQ364" i="7" l="1"/>
  <c r="AN364" i="7"/>
  <c r="AS364" i="7"/>
  <c r="P363" i="8"/>
  <c r="AQ362" i="9"/>
  <c r="AN362" i="9"/>
  <c r="AS362" i="9"/>
  <c r="AC365" i="7"/>
  <c r="BB362" i="8"/>
  <c r="BE362" i="8"/>
  <c r="BG362" i="8"/>
  <c r="AY363" i="8" s="1"/>
  <c r="BD362" i="9"/>
  <c r="BA362" i="9"/>
  <c r="BF362" i="9"/>
  <c r="Q364" i="7"/>
  <c r="N364" i="7"/>
  <c r="S364" i="7"/>
  <c r="CD364" i="7"/>
  <c r="CA364" i="7"/>
  <c r="CF364" i="7"/>
  <c r="AH364" i="7"/>
  <c r="Q363" i="9"/>
  <c r="N363" i="9"/>
  <c r="S363" i="9"/>
  <c r="BD364" i="7"/>
  <c r="BA364" i="7"/>
  <c r="BF364" i="7"/>
  <c r="AC363" i="8"/>
  <c r="BO362" i="8"/>
  <c r="BR362" i="8"/>
  <c r="BT362" i="8"/>
  <c r="BL363" i="8" s="1"/>
  <c r="AD362" i="9"/>
  <c r="AA362" i="9"/>
  <c r="AF362" i="9"/>
  <c r="AH362" i="8"/>
  <c r="CB362" i="8"/>
  <c r="CE362" i="8"/>
  <c r="CG362" i="8"/>
  <c r="BY363" i="8" s="1"/>
  <c r="BQ362" i="9"/>
  <c r="BN362" i="9"/>
  <c r="BS362" i="9"/>
  <c r="BQ364" i="7"/>
  <c r="BN364" i="7"/>
  <c r="BS364" i="7"/>
  <c r="AQ362" i="8"/>
  <c r="AN362" i="8"/>
  <c r="AS362" i="8"/>
  <c r="CD362" i="9"/>
  <c r="CA362" i="9"/>
  <c r="CF362" i="9"/>
  <c r="U362" i="8"/>
  <c r="AD365" i="7" l="1"/>
  <c r="AA365" i="7"/>
  <c r="AF365" i="7"/>
  <c r="AO362" i="9"/>
  <c r="AT362" i="9"/>
  <c r="AL363" i="9" s="1"/>
  <c r="AR362" i="9"/>
  <c r="BO364" i="7"/>
  <c r="BR364" i="7"/>
  <c r="BT364" i="7"/>
  <c r="BL365" i="7" s="1"/>
  <c r="BO362" i="9"/>
  <c r="BR362" i="9"/>
  <c r="BT362" i="9"/>
  <c r="BL363" i="9" s="1"/>
  <c r="AD363" i="8"/>
  <c r="AA363" i="8"/>
  <c r="AF363" i="8"/>
  <c r="O364" i="7"/>
  <c r="R364" i="7"/>
  <c r="T364" i="7"/>
  <c r="L365" i="7" s="1"/>
  <c r="BP363" i="8"/>
  <c r="BB362" i="9"/>
  <c r="BG362" i="9"/>
  <c r="AY363" i="9" s="1"/>
  <c r="BE362" i="9"/>
  <c r="Q363" i="8"/>
  <c r="N363" i="8"/>
  <c r="S363" i="8"/>
  <c r="BB364" i="7"/>
  <c r="BE364" i="7"/>
  <c r="BG364" i="7"/>
  <c r="AY365" i="7" s="1"/>
  <c r="AB362" i="9"/>
  <c r="AG362" i="9"/>
  <c r="Y363" i="9" s="1"/>
  <c r="AE362" i="9"/>
  <c r="CC363" i="8"/>
  <c r="BU362" i="8"/>
  <c r="O363" i="9"/>
  <c r="R363" i="9"/>
  <c r="T363" i="9"/>
  <c r="L364" i="9" s="1"/>
  <c r="CB362" i="9"/>
  <c r="CG362" i="9"/>
  <c r="BY363" i="9" s="1"/>
  <c r="CE362" i="9"/>
  <c r="CH362" i="8"/>
  <c r="BC363" i="8"/>
  <c r="AO364" i="7"/>
  <c r="AT364" i="7"/>
  <c r="AL365" i="7" s="1"/>
  <c r="AR364" i="7"/>
  <c r="AO362" i="8"/>
  <c r="AT362" i="8"/>
  <c r="AL363" i="8" s="1"/>
  <c r="AR362" i="8"/>
  <c r="CB364" i="7"/>
  <c r="CE364" i="7"/>
  <c r="CG364" i="7"/>
  <c r="BY365" i="7" s="1"/>
  <c r="BH362" i="8"/>
  <c r="BP365" i="7" l="1"/>
  <c r="AB363" i="8"/>
  <c r="AG363" i="8"/>
  <c r="Y364" i="8" s="1"/>
  <c r="AE363" i="8"/>
  <c r="BU364" i="7"/>
  <c r="AU362" i="8"/>
  <c r="CD363" i="8"/>
  <c r="CA363" i="8"/>
  <c r="CF363" i="8"/>
  <c r="AU362" i="9"/>
  <c r="AP363" i="9"/>
  <c r="BC365" i="7"/>
  <c r="BP363" i="9"/>
  <c r="AP363" i="8"/>
  <c r="CC363" i="9"/>
  <c r="BC363" i="9"/>
  <c r="P364" i="9"/>
  <c r="AH362" i="9"/>
  <c r="AC363" i="9"/>
  <c r="BD363" i="8"/>
  <c r="BA363" i="8"/>
  <c r="BF363" i="8"/>
  <c r="P365" i="7"/>
  <c r="BU362" i="9"/>
  <c r="CH362" i="9"/>
  <c r="U363" i="9"/>
  <c r="AP365" i="7"/>
  <c r="BH364" i="7"/>
  <c r="CC365" i="7"/>
  <c r="U364" i="7"/>
  <c r="AB365" i="7"/>
  <c r="AE365" i="7"/>
  <c r="AG365" i="7"/>
  <c r="Y366" i="7" s="1"/>
  <c r="BH362" i="9"/>
  <c r="AU364" i="7"/>
  <c r="BQ363" i="8"/>
  <c r="BN363" i="8"/>
  <c r="BS363" i="8"/>
  <c r="CH364" i="7"/>
  <c r="O363" i="8"/>
  <c r="R363" i="8"/>
  <c r="T363" i="8"/>
  <c r="L364" i="8" s="1"/>
  <c r="CB363" i="8" l="1"/>
  <c r="CE363" i="8"/>
  <c r="CG363" i="8"/>
  <c r="BY364" i="8" s="1"/>
  <c r="AD363" i="9"/>
  <c r="AA363" i="9"/>
  <c r="AF363" i="9"/>
  <c r="BQ363" i="9"/>
  <c r="BN363" i="9"/>
  <c r="BS363" i="9"/>
  <c r="AQ363" i="8"/>
  <c r="AN363" i="8"/>
  <c r="AS363" i="8"/>
  <c r="CD365" i="7"/>
  <c r="CA365" i="7"/>
  <c r="CF365" i="7"/>
  <c r="BD365" i="7"/>
  <c r="BA365" i="7"/>
  <c r="BF365" i="7"/>
  <c r="BO363" i="8"/>
  <c r="BR363" i="8"/>
  <c r="BT363" i="8"/>
  <c r="BL364" i="8" s="1"/>
  <c r="Q364" i="9"/>
  <c r="N364" i="9"/>
  <c r="S364" i="9"/>
  <c r="AQ363" i="9"/>
  <c r="AN363" i="9"/>
  <c r="AS363" i="9"/>
  <c r="AH363" i="8"/>
  <c r="AC364" i="8"/>
  <c r="P364" i="8"/>
  <c r="Q365" i="7"/>
  <c r="N365" i="7"/>
  <c r="S365" i="7"/>
  <c r="BD363" i="9"/>
  <c r="BA363" i="9"/>
  <c r="BF363" i="9"/>
  <c r="BQ365" i="7"/>
  <c r="BN365" i="7"/>
  <c r="BS365" i="7"/>
  <c r="U363" i="8"/>
  <c r="AC366" i="7"/>
  <c r="AQ365" i="7"/>
  <c r="AN365" i="7"/>
  <c r="AS365" i="7"/>
  <c r="CD363" i="9"/>
  <c r="CA363" i="9"/>
  <c r="CF363" i="9"/>
  <c r="AH365" i="7"/>
  <c r="BB363" i="8"/>
  <c r="BE363" i="8"/>
  <c r="BG363" i="8"/>
  <c r="AY364" i="8" s="1"/>
  <c r="BU363" i="8" l="1"/>
  <c r="BO363" i="9"/>
  <c r="BR363" i="9"/>
  <c r="BT363" i="9"/>
  <c r="BL364" i="9" s="1"/>
  <c r="CB363" i="9"/>
  <c r="CG363" i="9"/>
  <c r="BY364" i="9" s="1"/>
  <c r="CE363" i="9"/>
  <c r="BB363" i="9"/>
  <c r="BE363" i="9"/>
  <c r="BG363" i="9"/>
  <c r="AY364" i="9" s="1"/>
  <c r="BB365" i="7"/>
  <c r="BE365" i="7"/>
  <c r="BG365" i="7"/>
  <c r="AY366" i="7" s="1"/>
  <c r="AB363" i="9"/>
  <c r="AG363" i="9"/>
  <c r="Y364" i="9" s="1"/>
  <c r="AE363" i="9"/>
  <c r="AO365" i="7"/>
  <c r="AT365" i="7"/>
  <c r="AL366" i="7" s="1"/>
  <c r="AR365" i="7"/>
  <c r="AO363" i="9"/>
  <c r="AR363" i="9"/>
  <c r="AT363" i="9"/>
  <c r="AL364" i="9" s="1"/>
  <c r="CB365" i="7"/>
  <c r="CG365" i="7"/>
  <c r="BY366" i="7" s="1"/>
  <c r="CE365" i="7"/>
  <c r="CC364" i="8"/>
  <c r="Q364" i="8"/>
  <c r="N364" i="8"/>
  <c r="S364" i="8"/>
  <c r="CH363" i="8"/>
  <c r="O365" i="7"/>
  <c r="T365" i="7"/>
  <c r="L366" i="7" s="1"/>
  <c r="R365" i="7"/>
  <c r="O364" i="9"/>
  <c r="T364" i="9"/>
  <c r="L365" i="9" s="1"/>
  <c r="R364" i="9"/>
  <c r="BH363" i="8"/>
  <c r="AO363" i="8"/>
  <c r="AT363" i="8"/>
  <c r="AL364" i="8" s="1"/>
  <c r="AR363" i="8"/>
  <c r="BC364" i="8"/>
  <c r="AD366" i="7"/>
  <c r="AA366" i="7"/>
  <c r="AF366" i="7"/>
  <c r="AD364" i="8"/>
  <c r="AA364" i="8"/>
  <c r="AF364" i="8"/>
  <c r="BO365" i="7"/>
  <c r="BT365" i="7"/>
  <c r="BL366" i="7" s="1"/>
  <c r="BR365" i="7"/>
  <c r="BP364" i="8"/>
  <c r="U365" i="7" l="1"/>
  <c r="CD364" i="8"/>
  <c r="CA364" i="8"/>
  <c r="CF364" i="8"/>
  <c r="CH365" i="7"/>
  <c r="AH363" i="9"/>
  <c r="CH363" i="9"/>
  <c r="CC366" i="7"/>
  <c r="AC364" i="9"/>
  <c r="CC364" i="9"/>
  <c r="BC366" i="7"/>
  <c r="BU365" i="7"/>
  <c r="AP366" i="7"/>
  <c r="BP366" i="7"/>
  <c r="P366" i="7"/>
  <c r="AP364" i="8"/>
  <c r="BP364" i="9"/>
  <c r="BU363" i="9"/>
  <c r="AU363" i="8"/>
  <c r="BH365" i="7"/>
  <c r="AP364" i="9"/>
  <c r="AB364" i="8"/>
  <c r="AG364" i="8"/>
  <c r="Y365" i="8" s="1"/>
  <c r="AE364" i="8"/>
  <c r="AB366" i="7"/>
  <c r="AE366" i="7"/>
  <c r="AG366" i="7"/>
  <c r="Y367" i="7" s="1"/>
  <c r="AU363" i="9"/>
  <c r="BQ364" i="8"/>
  <c r="BN364" i="8"/>
  <c r="BS364" i="8"/>
  <c r="BC364" i="9"/>
  <c r="BD364" i="8"/>
  <c r="BA364" i="8"/>
  <c r="BF364" i="8"/>
  <c r="U364" i="9"/>
  <c r="O364" i="8"/>
  <c r="R364" i="8"/>
  <c r="T364" i="8"/>
  <c r="L365" i="8" s="1"/>
  <c r="P365" i="9"/>
  <c r="AU365" i="7"/>
  <c r="BH363" i="9"/>
  <c r="AC367" i="7" l="1"/>
  <c r="AQ366" i="7"/>
  <c r="AN366" i="7"/>
  <c r="AS366" i="7"/>
  <c r="BB364" i="8"/>
  <c r="BG364" i="8"/>
  <c r="AY365" i="8" s="1"/>
  <c r="BE364" i="8"/>
  <c r="AH366" i="7"/>
  <c r="AH364" i="8"/>
  <c r="BD364" i="9"/>
  <c r="BA364" i="9"/>
  <c r="BF364" i="9"/>
  <c r="AC365" i="8"/>
  <c r="BD366" i="7"/>
  <c r="BA366" i="7"/>
  <c r="BF366" i="7"/>
  <c r="BQ364" i="9"/>
  <c r="BN364" i="9"/>
  <c r="BS364" i="9"/>
  <c r="AQ364" i="8"/>
  <c r="AN364" i="8"/>
  <c r="AS364" i="8"/>
  <c r="Q365" i="9"/>
  <c r="N365" i="9"/>
  <c r="S365" i="9"/>
  <c r="B38" i="9" s="1"/>
  <c r="AQ364" i="9"/>
  <c r="AN364" i="9"/>
  <c r="AS364" i="9"/>
  <c r="Q366" i="7"/>
  <c r="N366" i="7"/>
  <c r="S366" i="7"/>
  <c r="CD364" i="9"/>
  <c r="CA364" i="9"/>
  <c r="CF364" i="9"/>
  <c r="P365" i="8"/>
  <c r="BO364" i="8"/>
  <c r="BR364" i="8"/>
  <c r="BT364" i="8"/>
  <c r="BL365" i="8" s="1"/>
  <c r="CB364" i="8"/>
  <c r="CG364" i="8"/>
  <c r="BY365" i="8" s="1"/>
  <c r="CE364" i="8"/>
  <c r="U364" i="8"/>
  <c r="BQ366" i="7"/>
  <c r="BN366" i="7"/>
  <c r="BS366" i="7"/>
  <c r="AD364" i="9"/>
  <c r="AA364" i="9"/>
  <c r="AF364" i="9"/>
  <c r="CD366" i="7"/>
  <c r="CA366" i="7"/>
  <c r="CF366" i="7"/>
  <c r="Q365" i="8" l="1"/>
  <c r="N365" i="8"/>
  <c r="S365" i="8"/>
  <c r="B38" i="8" s="1"/>
  <c r="BO364" i="9"/>
  <c r="BT364" i="9"/>
  <c r="BL365" i="9" s="1"/>
  <c r="BR364" i="9"/>
  <c r="O365" i="9"/>
  <c r="R365" i="9"/>
  <c r="U365" i="9" s="1"/>
  <c r="T365" i="9"/>
  <c r="BO366" i="7"/>
  <c r="BT366" i="7"/>
  <c r="BL367" i="7" s="1"/>
  <c r="BR366" i="7"/>
  <c r="CB364" i="9"/>
  <c r="CG364" i="9"/>
  <c r="BY365" i="9" s="1"/>
  <c r="CE364" i="9"/>
  <c r="BB366" i="7"/>
  <c r="BE366" i="7"/>
  <c r="BG366" i="7"/>
  <c r="AY367" i="7" s="1"/>
  <c r="BH364" i="8"/>
  <c r="BC365" i="8"/>
  <c r="CC365" i="8"/>
  <c r="O366" i="7"/>
  <c r="R366" i="7"/>
  <c r="T366" i="7"/>
  <c r="L367" i="7" s="1"/>
  <c r="AO364" i="8"/>
  <c r="AR364" i="8"/>
  <c r="AT364" i="8"/>
  <c r="AL365" i="8" s="1"/>
  <c r="CH364" i="8"/>
  <c r="AD365" i="8"/>
  <c r="AA365" i="8"/>
  <c r="AF365" i="8"/>
  <c r="C38" i="8" s="1"/>
  <c r="AO366" i="7"/>
  <c r="AT366" i="7"/>
  <c r="AL367" i="7" s="1"/>
  <c r="AR366" i="7"/>
  <c r="BB364" i="9"/>
  <c r="BE364" i="9"/>
  <c r="BG364" i="9"/>
  <c r="AY365" i="9" s="1"/>
  <c r="AD367" i="7"/>
  <c r="AA367" i="7"/>
  <c r="AF367" i="7"/>
  <c r="C40" i="7" s="1"/>
  <c r="CB366" i="7"/>
  <c r="CE366" i="7"/>
  <c r="CG366" i="7"/>
  <c r="BY367" i="7" s="1"/>
  <c r="BP365" i="8"/>
  <c r="BU364" i="8"/>
  <c r="AO364" i="9"/>
  <c r="AR364" i="9"/>
  <c r="AT364" i="9"/>
  <c r="AL365" i="9" s="1"/>
  <c r="AB364" i="9"/>
  <c r="AG364" i="9"/>
  <c r="Y365" i="9" s="1"/>
  <c r="AE364" i="9"/>
  <c r="CH366" i="7" l="1"/>
  <c r="BU366" i="7"/>
  <c r="AP365" i="8"/>
  <c r="BC367" i="7"/>
  <c r="BP367" i="7"/>
  <c r="AP367" i="7"/>
  <c r="AU364" i="8"/>
  <c r="BH366" i="7"/>
  <c r="AU366" i="7"/>
  <c r="AB367" i="7"/>
  <c r="AG367" i="7"/>
  <c r="AE367" i="7"/>
  <c r="AH367" i="7" s="1"/>
  <c r="P367" i="7"/>
  <c r="U366" i="7"/>
  <c r="BU364" i="9"/>
  <c r="CD365" i="8"/>
  <c r="CA365" i="8"/>
  <c r="CF365" i="8"/>
  <c r="G38" i="8" s="1"/>
  <c r="BP365" i="9"/>
  <c r="AH364" i="9"/>
  <c r="CH364" i="9"/>
  <c r="AC365" i="9"/>
  <c r="AU364" i="9"/>
  <c r="BC365" i="9"/>
  <c r="CC365" i="9"/>
  <c r="AP365" i="9"/>
  <c r="BH364" i="9"/>
  <c r="BD365" i="8"/>
  <c r="BA365" i="8"/>
  <c r="BF365" i="8"/>
  <c r="E38" i="8" s="1"/>
  <c r="O365" i="8"/>
  <c r="T365" i="8"/>
  <c r="R365" i="8"/>
  <c r="U365" i="8" s="1"/>
  <c r="AB365" i="8"/>
  <c r="AG365" i="8"/>
  <c r="AE365" i="8"/>
  <c r="AH365" i="8" s="1"/>
  <c r="BQ365" i="8"/>
  <c r="BN365" i="8"/>
  <c r="BS365" i="8"/>
  <c r="F38" i="8" s="1"/>
  <c r="CC367" i="7"/>
  <c r="BQ365" i="9" l="1"/>
  <c r="BN365" i="9"/>
  <c r="BS365" i="9"/>
  <c r="F38" i="9" s="1"/>
  <c r="AQ367" i="7"/>
  <c r="AN367" i="7"/>
  <c r="AS367" i="7"/>
  <c r="D40" i="7" s="1"/>
  <c r="AD365" i="9"/>
  <c r="AA365" i="9"/>
  <c r="AF365" i="9"/>
  <c r="C38" i="9" s="1"/>
  <c r="CD365" i="9"/>
  <c r="CA365" i="9"/>
  <c r="CF365" i="9"/>
  <c r="G38" i="9" s="1"/>
  <c r="Q367" i="7"/>
  <c r="N367" i="7"/>
  <c r="S367" i="7"/>
  <c r="B40" i="7" s="1"/>
  <c r="BQ367" i="7"/>
  <c r="BN367" i="7"/>
  <c r="BS367" i="7"/>
  <c r="F40" i="7" s="1"/>
  <c r="BD365" i="9"/>
  <c r="BA365" i="9"/>
  <c r="BF365" i="9"/>
  <c r="E38" i="9" s="1"/>
  <c r="CB365" i="8"/>
  <c r="CG365" i="8"/>
  <c r="CE365" i="8"/>
  <c r="CH365" i="8" s="1"/>
  <c r="BD367" i="7"/>
  <c r="BA367" i="7"/>
  <c r="BF367" i="7"/>
  <c r="E40" i="7" s="1"/>
  <c r="BB365" i="8"/>
  <c r="BG365" i="8"/>
  <c r="BE365" i="8"/>
  <c r="BH365" i="8" s="1"/>
  <c r="AQ365" i="8"/>
  <c r="AN365" i="8"/>
  <c r="AS365" i="8"/>
  <c r="D38" i="8" s="1"/>
  <c r="BO365" i="8"/>
  <c r="BT365" i="8"/>
  <c r="BR365" i="8"/>
  <c r="BU365" i="8" s="1"/>
  <c r="CD367" i="7"/>
  <c r="CA367" i="7"/>
  <c r="CF367" i="7"/>
  <c r="G40" i="7" s="1"/>
  <c r="AQ365" i="9"/>
  <c r="AN365" i="9"/>
  <c r="AS365" i="9"/>
  <c r="D38" i="9" s="1"/>
  <c r="CB365" i="9" l="1"/>
  <c r="CE365" i="9"/>
  <c r="CH365" i="9" s="1"/>
  <c r="CG365" i="9"/>
  <c r="AO365" i="8"/>
  <c r="AR365" i="8"/>
  <c r="AU365" i="8" s="1"/>
  <c r="AT365" i="8"/>
  <c r="BB365" i="9"/>
  <c r="BE365" i="9"/>
  <c r="BH365" i="9" s="1"/>
  <c r="BG365" i="9"/>
  <c r="AB365" i="9"/>
  <c r="AE365" i="9"/>
  <c r="AH365" i="9" s="1"/>
  <c r="AG365" i="9"/>
  <c r="CB367" i="7"/>
  <c r="CE367" i="7"/>
  <c r="CH367" i="7" s="1"/>
  <c r="CG367" i="7"/>
  <c r="BO367" i="7"/>
  <c r="BR367" i="7"/>
  <c r="BU367" i="7" s="1"/>
  <c r="BT367" i="7"/>
  <c r="AO367" i="7"/>
  <c r="AR367" i="7"/>
  <c r="AU367" i="7" s="1"/>
  <c r="AT367" i="7"/>
  <c r="AO365" i="9"/>
  <c r="AT365" i="9"/>
  <c r="AR365" i="9"/>
  <c r="AU365" i="9" s="1"/>
  <c r="BB367" i="7"/>
  <c r="BE367" i="7"/>
  <c r="BH367" i="7" s="1"/>
  <c r="BG367" i="7"/>
  <c r="O367" i="7"/>
  <c r="T367" i="7"/>
  <c r="R367" i="7"/>
  <c r="U367" i="7" s="1"/>
  <c r="BO365" i="9"/>
  <c r="BR365" i="9"/>
  <c r="BU365" i="9" s="1"/>
  <c r="BT36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tc={D995BCB4-BFF6-4A96-A409-383CF21092AF}</author>
  </authors>
  <commentList>
    <comment ref="B4" authorId="0" shapeId="0" xr:uid="{00000000-0006-0000-0300-000001000000}">
      <text>
        <r>
          <rPr>
            <sz val="11"/>
            <color theme="1"/>
            <rFont val="Aptos Narrow"/>
            <scheme val="minor"/>
          </rPr>
          <t>======
ID#AAABYaBR1DY
Matt Smith    (2024-11-12 22:59:44)
initial investment</t>
        </r>
      </text>
    </comment>
    <comment ref="H4" authorId="0" shapeId="0" xr:uid="{00000000-0006-0000-0300-000002000000}">
      <text>
        <r>
          <rPr>
            <sz val="11"/>
            <color theme="1"/>
            <rFont val="Aptos Narrow"/>
            <scheme val="minor"/>
          </rPr>
          <t>======
ID#AAABYaBR1DM
Matt Smith    (2024-11-12 22:59:44)
initial investment</t>
        </r>
      </text>
    </comment>
    <comment ref="N18" authorId="1" shapeId="0" xr:uid="{D995BCB4-BFF6-4A96-A409-383CF21092AF}">
      <text>
        <t>[Threaded comment]
Your version of Excel allows you to read this threaded comment; however, any edits to it will get removed if the file is opened in a newer version of Excel. Learn more: https://go.microsoft.com/fwlink/?linkid=870924
Comment:
    Quarterly payouts</t>
      </text>
    </comment>
  </commentList>
  <extLst>
    <ext xmlns:r="http://schemas.openxmlformats.org/officeDocument/2006/relationships" uri="GoogleSheetsCustomDataVersion2">
      <go:sheetsCustomData xmlns:go="http://customooxmlschemas.google.com/" r:id="rId1" roundtripDataSignature="AMtx7miHZosh741AxUZu/QHiWl3RbDMI+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tc={CBC4BB8F-1848-421A-8DEC-133DDFA43B92}</author>
    <author/>
    <author>tc={9C517E7A-5F61-480D-A8DC-8338CF10068F}</author>
    <author>tc={70B12782-23CE-4F1D-842B-2CA63F81B9FC}</author>
  </authors>
  <commentList>
    <comment ref="B6" authorId="0" shapeId="0" xr:uid="{CBC4BB8F-1848-421A-8DEC-133DDFA43B92}">
      <text>
        <t>[Threaded comment]
Your version of Excel allows you to read this threaded comment; however, any edits to it will get removed if the file is opened in a newer version of Excel. Learn more: https://go.microsoft.com/fwlink/?linkid=870924
Comment:
    $0 if seller pays closing costs/prepaids</t>
      </text>
    </comment>
    <comment ref="A20" authorId="1" shapeId="0" xr:uid="{00000000-0006-0000-0400-000001000000}">
      <text>
        <r>
          <rPr>
            <sz val="11"/>
            <color theme="1"/>
            <rFont val="Aptos Narrow"/>
            <scheme val="minor"/>
          </rPr>
          <t>======
ID#AAABYaBR1Dg
Matt Smith    (2024-11-12 23:12:03)
Passed directly to the guests. $0</t>
        </r>
      </text>
    </comment>
    <comment ref="N28" authorId="2" shapeId="0" xr:uid="{9C517E7A-5F61-480D-A8DC-8338CF10068F}">
      <text>
        <t>[Threaded comment]
Your version of Excel allows you to read this threaded comment; however, any edits to it will get removed if the file is opened in a newer version of Excel. Learn more: https://go.microsoft.com/fwlink/?linkid=870924
Comment:
    Proceeds taking into account remaining loan balance</t>
      </text>
    </comment>
    <comment ref="B29" authorId="3" shapeId="0" xr:uid="{70B12782-23CE-4F1D-842B-2CA63F81B9FC}">
      <text>
        <t>[Threaded comment]
Your version of Excel allows you to read this threaded comment; however, any edits to it will get removed if the file is opened in a newer version of Excel. Learn more: https://go.microsoft.com/fwlink/?linkid=870924
Comment:
    $75/service, conservative</t>
      </text>
    </comment>
  </commentList>
  <extLst>
    <ext xmlns:r="http://schemas.openxmlformats.org/officeDocument/2006/relationships" uri="GoogleSheetsCustomDataVersion2">
      <go:sheetsCustomData xmlns:go="http://customooxmlschemas.google.com/" r:id="rId1" roundtripDataSignature="AMtx7mi6XMRpqG7TbRmb0wsYdY7MCeWHj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tc={36B2AB8A-69F1-4563-9D30-6B4E65F75846}</author>
  </authors>
  <commentList>
    <comment ref="O15" authorId="0" shapeId="0" xr:uid="{36B2AB8A-69F1-4563-9D30-6B4E65F75846}">
      <text>
        <t>[Threaded comment]
Your version of Excel allows you to read this threaded comment; however, any edits to it will get removed if the file is opened in a newer version of Excel. Learn more: https://go.microsoft.com/fwlink/?linkid=870924
Comment:
    Proceeds taking into account remaining loan balance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600-000001000000}">
      <text>
        <r>
          <rPr>
            <sz val="11"/>
            <color theme="1"/>
            <rFont val="Aptos Narrow"/>
            <scheme val="minor"/>
          </rPr>
          <t>======
ID#AAABYaBR1DE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g6LaQOWzyBActxl7ExOTJvtLR0M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700-000001000000}">
      <text>
        <r>
          <rPr>
            <sz val="11"/>
            <color theme="1"/>
            <rFont val="Aptos Narrow"/>
            <scheme val="minor"/>
          </rPr>
          <t>======
ID#AAABYaBR1DU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h7CJRwJ/3sphVRTcEoEaZ+SY1nf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800-000001000000}">
      <text>
        <r>
          <rPr>
            <sz val="11"/>
            <color theme="1"/>
            <rFont val="Aptos Narrow"/>
            <scheme val="minor"/>
          </rPr>
          <t>======
ID#AAABYaBR1Dc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ik40TcBcqS2k8CwUTnhMxlSPQRGw=="/>
    </ext>
  </extLst>
</comments>
</file>

<file path=xl/sharedStrings.xml><?xml version="1.0" encoding="utf-8"?>
<sst xmlns="http://schemas.openxmlformats.org/spreadsheetml/2006/main" count="616" uniqueCount="235">
  <si>
    <t>Heloc Down Payment</t>
  </si>
  <si>
    <t>Heloc Loan Terms</t>
  </si>
  <si>
    <t>yrs</t>
  </si>
  <si>
    <t>asking price</t>
  </si>
  <si>
    <t>HELOC Amount</t>
  </si>
  <si>
    <t>earnest money</t>
  </si>
  <si>
    <t>HELOC P&amp;I Payment</t>
  </si>
  <si>
    <t>IRR</t>
  </si>
  <si>
    <t>Purchase Price</t>
  </si>
  <si>
    <t>cash</t>
  </si>
  <si>
    <t>HELOC Interest Only Payment</t>
  </si>
  <si>
    <t>Initial Investment</t>
  </si>
  <si>
    <t>Closing Costs (4%)</t>
  </si>
  <si>
    <t>Year 1 Cashflow</t>
  </si>
  <si>
    <t>downpayment</t>
  </si>
  <si>
    <t>Conventional Loan Interest Rate</t>
  </si>
  <si>
    <t>Year 2 Cashflow</t>
  </si>
  <si>
    <t>Total Loan Amount</t>
  </si>
  <si>
    <t>Loan Term</t>
  </si>
  <si>
    <t>Year 3 Cashflow</t>
  </si>
  <si>
    <t>Monthly Interest Payment on Purchase Price</t>
  </si>
  <si>
    <t>Year 4 Cashflow</t>
  </si>
  <si>
    <t>Year 5 Cashflow</t>
  </si>
  <si>
    <t>assumes 2%/yr appreciation</t>
  </si>
  <si>
    <t>Financials</t>
  </si>
  <si>
    <t>Cash On Cash Return (CoC)</t>
  </si>
  <si>
    <t>Monthly</t>
  </si>
  <si>
    <t>Annually</t>
  </si>
  <si>
    <t>Average Rent</t>
  </si>
  <si>
    <t>ROE (Return on Equity)</t>
  </si>
  <si>
    <t>Mortgage Pay Down yr 1</t>
  </si>
  <si>
    <t>Calculated Gross Revenue</t>
  </si>
  <si>
    <t>Rules of Thumb</t>
  </si>
  <si>
    <t>50% Rule</t>
  </si>
  <si>
    <t>Estimated Expenses</t>
  </si>
  <si>
    <t>2% Rule</t>
  </si>
  <si>
    <t>Management Fees</t>
  </si>
  <si>
    <t>DSCR</t>
  </si>
  <si>
    <t>Property Taxes / Year</t>
  </si>
  <si>
    <t>Insurance / Year</t>
  </si>
  <si>
    <t>HOA / year</t>
  </si>
  <si>
    <t>Electricity</t>
  </si>
  <si>
    <t>Emergency Fund Needed (6 months)</t>
  </si>
  <si>
    <t>months</t>
  </si>
  <si>
    <t>Water/Sewer</t>
  </si>
  <si>
    <t>Building Maintenance</t>
  </si>
  <si>
    <t>Grounds Cleanup/Services Maintenance/Snow Removal</t>
  </si>
  <si>
    <t>Umbrella Insurance (Allstate Anchorage)</t>
  </si>
  <si>
    <t>Totals</t>
  </si>
  <si>
    <t>Net Operating Income</t>
  </si>
  <si>
    <t>Conventional Loan Payment</t>
  </si>
  <si>
    <t>Cap Rate</t>
  </si>
  <si>
    <t>Cash Flow</t>
  </si>
  <si>
    <t>Estimated CapEx</t>
  </si>
  <si>
    <t>Timeline of Repair (yrs)</t>
  </si>
  <si>
    <t xml:space="preserve">Cost per Unit </t>
  </si>
  <si>
    <t>Total Cost</t>
  </si>
  <si>
    <t>Monthly Cost</t>
  </si>
  <si>
    <t>Roof</t>
  </si>
  <si>
    <t>Master Bath</t>
  </si>
  <si>
    <t>Kitchen</t>
  </si>
  <si>
    <t>Flooring</t>
  </si>
  <si>
    <t>Guest baths</t>
  </si>
  <si>
    <t>Exterior Paint</t>
  </si>
  <si>
    <t>Interior Paint</t>
  </si>
  <si>
    <t>Cabinets</t>
  </si>
  <si>
    <t>Concrete walkways</t>
  </si>
  <si>
    <t>Driveway Re-Pave (Asphalt)</t>
  </si>
  <si>
    <t>Miscellaneous (light fixtures/door knobs etc)</t>
  </si>
  <si>
    <t>Total Estimated Repairs</t>
  </si>
  <si>
    <t>Year 1</t>
  </si>
  <si>
    <t>Year 2</t>
  </si>
  <si>
    <t>Year 3</t>
  </si>
  <si>
    <t>Year 4</t>
  </si>
  <si>
    <t>Year 5</t>
  </si>
  <si>
    <t>Year 6</t>
  </si>
  <si>
    <t>Year 7</t>
  </si>
  <si>
    <t xml:space="preserve">Maintenance </t>
  </si>
  <si>
    <t xml:space="preserve">Property Appreciation </t>
  </si>
  <si>
    <t>Rental Appreciation</t>
  </si>
  <si>
    <t>Tax/Insurance/HOA  Appreciation</t>
  </si>
  <si>
    <t>Vacancy</t>
  </si>
  <si>
    <t>Revenues</t>
  </si>
  <si>
    <t>Rental Income</t>
  </si>
  <si>
    <t>Vacancy Rate</t>
  </si>
  <si>
    <t>Expenses</t>
  </si>
  <si>
    <t>Property Taxes</t>
  </si>
  <si>
    <t>Insurance</t>
  </si>
  <si>
    <t>HOA</t>
  </si>
  <si>
    <t>Maintenance &amp; Repairs</t>
  </si>
  <si>
    <t>Umbrella Insurance</t>
  </si>
  <si>
    <t>Net Operating Income (NOI)</t>
  </si>
  <si>
    <t>NOI (Cash Available)</t>
  </si>
  <si>
    <t>Conventional Mortgage</t>
  </si>
  <si>
    <t>HELOC Mortgage</t>
  </si>
  <si>
    <t>Total Cash Flow</t>
  </si>
  <si>
    <t>Monthly Cash Flow</t>
  </si>
  <si>
    <t>Equity Accrued</t>
  </si>
  <si>
    <t>Appreciation</t>
  </si>
  <si>
    <t xml:space="preserve">    Total ROI</t>
  </si>
  <si>
    <t>Average ROI</t>
  </si>
  <si>
    <t>Estimated Value at Year 7</t>
  </si>
  <si>
    <t>Loan Paid Down over 7 Years</t>
  </si>
  <si>
    <t>Total returns are based on calculations of external data and is subject to change.  Estimated returns are estimated, and may not factor in all scenarios or costs.  REI Nation, LLC and Premier Property Management Group, LLC have offered this estimator of returns in good faith. We realize that there are alternate methods to calculate return, and that some assumptions may not be applicable for your calculations. Data provided for the calculation is the user’s responsibility. We do not make any representations or warranties of any kind on the information provided. We also disclaim any liability or responsibility for the accuracy, correctness, or completeness of any information provided. 
*All calculations include estimated maintenance, estimated vacancy, estimated property management fees, estimated equity accrual, estimated property taxes, estimated insurance and estimated appreciation.</t>
  </si>
  <si>
    <t>Year</t>
  </si>
  <si>
    <t>Property Income</t>
  </si>
  <si>
    <t>Desired Return</t>
  </si>
  <si>
    <t>match stock market</t>
  </si>
  <si>
    <t>NPV</t>
  </si>
  <si>
    <t>Rent Appreciation</t>
  </si>
  <si>
    <t>Operating Income</t>
  </si>
  <si>
    <t>Property Expenses</t>
  </si>
  <si>
    <t>Management Fee</t>
  </si>
  <si>
    <t>Property Taxes (1.5%)</t>
  </si>
  <si>
    <t>Insurance (1.5%)</t>
  </si>
  <si>
    <t>HOA Fees</t>
  </si>
  <si>
    <t>Operating Expenses</t>
  </si>
  <si>
    <t>Capitalization Rate (CAP Rate)</t>
  </si>
  <si>
    <t>Key Investment Indicators</t>
  </si>
  <si>
    <t>Mortgage Payment</t>
  </si>
  <si>
    <t>Net Cash Flow</t>
  </si>
  <si>
    <t>FV of all cash flows</t>
  </si>
  <si>
    <t>PV of all cash flows</t>
  </si>
  <si>
    <t>Cash on Cash ROI</t>
  </si>
  <si>
    <t>Property Appreciation</t>
  </si>
  <si>
    <t>Property Value</t>
  </si>
  <si>
    <t>Mortgage Principle Reduction</t>
  </si>
  <si>
    <t>Tax ROI</t>
  </si>
  <si>
    <t>Total Return (Not counting appreciation)</t>
  </si>
  <si>
    <t>Total ROI</t>
  </si>
  <si>
    <t>AAR</t>
  </si>
  <si>
    <t>CAGR</t>
  </si>
  <si>
    <t>Total Property Equity (not counting appreciation)</t>
  </si>
  <si>
    <t>Annual ROI</t>
  </si>
  <si>
    <t>Present Value=Future Value /( 1+i)^n</t>
  </si>
  <si>
    <t>interest</t>
  </si>
  <si>
    <t>Cash On Cash</t>
  </si>
  <si>
    <t>time (yrs)</t>
  </si>
  <si>
    <t>Assumed Appreciation</t>
  </si>
  <si>
    <t>ROI</t>
  </si>
  <si>
    <t>projected Cash On Cash Return</t>
  </si>
  <si>
    <t>Equity Multiplier</t>
  </si>
  <si>
    <t>initial investment</t>
  </si>
  <si>
    <t>hold period</t>
  </si>
  <si>
    <t>Future</t>
  </si>
  <si>
    <t>Equity Multiple</t>
  </si>
  <si>
    <t>HELOC Principle Payment</t>
  </si>
  <si>
    <t>Down Payment</t>
  </si>
  <si>
    <t>Monthly Payment on Purchase Price</t>
  </si>
  <si>
    <t>Monthly Principle Payment on Purchase Price</t>
  </si>
  <si>
    <t>Nightly</t>
  </si>
  <si>
    <t>Occupancy Rate</t>
  </si>
  <si>
    <t>Additional Income (Laundry/Storage etc)</t>
  </si>
  <si>
    <t>AirBnB / VRBO Fee (3% of nightly)</t>
  </si>
  <si>
    <t xml:space="preserve">Cleaners (per stay, average 6/month) - Trash included. Soap/Toilet Paper/Detergent etc. </t>
  </si>
  <si>
    <t>Handyman</t>
  </si>
  <si>
    <t>WIFI / Cable</t>
  </si>
  <si>
    <t>Water/Sewer ($0 for well/septic)</t>
  </si>
  <si>
    <t>City Permit Fees</t>
  </si>
  <si>
    <t>Incidentals (Coffee/Creamer etc)</t>
  </si>
  <si>
    <t>HELOC Payment (Interest Only)</t>
  </si>
  <si>
    <t>PMI if down payment less than 20%</t>
  </si>
  <si>
    <t>5% Increase in Down Payment</t>
  </si>
  <si>
    <t>Time to recoup</t>
  </si>
  <si>
    <t>Higher delta between P&amp;I payment at higher interest rate compared to lower = shorter payout, when factoring in increased down payment for lower rate</t>
  </si>
  <si>
    <t>Down Payment %</t>
  </si>
  <si>
    <t>Interest Rate</t>
  </si>
  <si>
    <t>Down Payment Difference</t>
  </si>
  <si>
    <t>Interest Saved Compared to 10% Loan</t>
  </si>
  <si>
    <t>Total Interest Paid - Life of Loan</t>
  </si>
  <si>
    <t>If deciding between different Down Payment % and Interest Rates, compare Cumulative Interest Payment over duration to recoup additional Down Payment Lump Sum, to see which is better. NPV / PV/FV money calculation</t>
  </si>
  <si>
    <t>sqft</t>
  </si>
  <si>
    <t>Interest</t>
  </si>
  <si>
    <t>r</t>
  </si>
  <si>
    <t>$/sqft Market Estimate</t>
  </si>
  <si>
    <t>Term</t>
  </si>
  <si>
    <t>years</t>
  </si>
  <si>
    <t>(1+r)^n</t>
  </si>
  <si>
    <t>Original Purchase Price</t>
  </si>
  <si>
    <t>Monthly Payment</t>
  </si>
  <si>
    <t>Current Loan Balance</t>
  </si>
  <si>
    <t>as of 11/13/22</t>
  </si>
  <si>
    <t>paymentNumber</t>
  </si>
  <si>
    <t>paymentDate</t>
  </si>
  <si>
    <t>startingBalance</t>
  </si>
  <si>
    <t>principalPayment</t>
  </si>
  <si>
    <t>Principle Pay Down</t>
  </si>
  <si>
    <t>interestPayment</t>
  </si>
  <si>
    <t>Interest Percent</t>
  </si>
  <si>
    <t>cumulativePrincipal</t>
  </si>
  <si>
    <t>cumulativeInterest</t>
  </si>
  <si>
    <t>endingBalance</t>
  </si>
  <si>
    <t>Total Paid End of Loan</t>
  </si>
  <si>
    <t>Current Equity</t>
  </si>
  <si>
    <t>Yearly Revenue</t>
  </si>
  <si>
    <t>Monthly Revenue</t>
  </si>
  <si>
    <t>Subscriptions</t>
  </si>
  <si>
    <t>Cleaners/Handyman</t>
  </si>
  <si>
    <t>Natural Gas</t>
  </si>
  <si>
    <t>PMI if Down Payment less than 20%</t>
  </si>
  <si>
    <t>Total Property Equity (counting appreciation)</t>
  </si>
  <si>
    <t>CAGR w/ Appreciation</t>
  </si>
  <si>
    <t>Net Revenue</t>
  </si>
  <si>
    <r>
      <rPr>
        <sz val="11"/>
        <color theme="1"/>
        <rFont val="Helvetica Neue"/>
      </rPr>
      <t xml:space="preserve">    </t>
    </r>
    <r>
      <rPr>
        <b/>
        <sz val="11"/>
        <color theme="1"/>
        <rFont val="Helvetica"/>
      </rPr>
      <t>Total Expenses</t>
    </r>
  </si>
  <si>
    <t>AirBnB/VRBO Fee (3% of nightly-  Passed to guest)</t>
  </si>
  <si>
    <t>WIFI/Cable</t>
  </si>
  <si>
    <t>Water/Sewer ($0 if septic/well)</t>
  </si>
  <si>
    <t>Capex (1%)</t>
  </si>
  <si>
    <t>Building Maintenance (1%)</t>
  </si>
  <si>
    <t>City Permit Fee</t>
  </si>
  <si>
    <t>Grounds Cleanup/Services/Snow Removal</t>
  </si>
  <si>
    <t>Net Tax Savings (25% Bracket)</t>
  </si>
  <si>
    <t>Ask cleaners what is included vs not - Linens/soaps/shampoos/coffee/creamer</t>
  </si>
  <si>
    <t>Capex (Future Repairs)</t>
  </si>
  <si>
    <t>Nat Gas(~$2k for large tank, for ~1.5yrs)</t>
  </si>
  <si>
    <t>Subscriptions (AirDnA/Pricelabs/Guesty)</t>
  </si>
  <si>
    <t>City Permit</t>
  </si>
  <si>
    <t>Incidentals (Coffee, etc)</t>
  </si>
  <si>
    <t xml:space="preserve">    Total Return w/ Appreciation</t>
  </si>
  <si>
    <t xml:space="preserve">    Total Return w/o Appreciation</t>
  </si>
  <si>
    <t>Tax Savings at 25%</t>
  </si>
  <si>
    <t>ROI w/o appreciation</t>
  </si>
  <si>
    <t>per sqft</t>
  </si>
  <si>
    <t>loan paid down</t>
  </si>
  <si>
    <t>Down Payment vs Interest Paid</t>
  </si>
  <si>
    <t>NPV of Interest Saved/Lost</t>
  </si>
  <si>
    <t>$B$5*0.04</t>
  </si>
  <si>
    <t>Capex</t>
  </si>
  <si>
    <t>Pool Service</t>
  </si>
  <si>
    <t>Pool Service (bi-weekly = 2xmonth)</t>
  </si>
  <si>
    <t>IF(C7=0.1,0.08062,0.0775)</t>
  </si>
  <si>
    <t>Pool Service ($75/each x biweekly)</t>
  </si>
  <si>
    <t>2615 Whippor Will Way - 1bd / 3bath - 1617 sqft</t>
  </si>
  <si>
    <t>Fire Marshal Permit</t>
  </si>
  <si>
    <t>https://www.zillow.com/homedetails/2615-Whippoorwill-Hill-Way-Sevierville-TN-37862/42506804_zpid/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</si>
</sst>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6" formatCode="&quot;$&quot;#,##0_);[Red]\(&quot;$&quot;#,##0\)"/>
    <numFmt numFmtId="8" formatCode="&quot;$&quot;#,##0.00_);[Red]\(&quot;$&quot;#,##0.00\)"/>
    <numFmt numFmtId="42" formatCode="_(&quot;$&quot;* #,##0_);_(&quot;$&quot;* \(#,##0\);_(&quot;$&quot;* &quot;-&quot;_);_(@_)"/>
    <numFmt numFmtId="44" formatCode="_(&quot;$&quot;* #,##0.00_);_(&quot;$&quot;* \(#,##0.00\);_(&quot;$&quot;* &quot;-&quot;??_);_(@_)"/>
    <numFmt numFmtId="164" formatCode="_(&quot;$&quot;* #,##0_);_(&quot;$&quot;* \(#,##0\);_(&quot;$&quot;* &quot;-&quot;??_);_(@_)"/>
    <numFmt numFmtId="165" formatCode="0.0%"/>
    <numFmt numFmtId="166" formatCode="0.000%"/>
    <numFmt numFmtId="167" formatCode="&quot;$&quot;#,##0.00"/>
    <numFmt numFmtId="168" formatCode="##\ &quot;months&quot;"/>
    <numFmt numFmtId="169" formatCode="#\ &quot;years&quot;"/>
    <numFmt numFmtId="170" formatCode="&quot;$&quot;#,##0"/>
    <numFmt numFmtId="171" formatCode="0.0"/>
  </numFmts>
  <fonts count="23">
    <font>
      <sz val="11"/>
      <color theme="1"/>
      <name val="Aptos Narrow"/>
      <scheme val="minor"/>
    </font>
    <font>
      <sz val="11"/>
      <color theme="1"/>
      <name val="Aptos Narrow"/>
      <family val="2"/>
      <scheme val="minor"/>
    </font>
    <font>
      <b/>
      <sz val="11"/>
      <color theme="1"/>
      <name val="Aptos Narrow"/>
    </font>
    <font>
      <sz val="11"/>
      <color theme="1"/>
      <name val="Aptos Narrow"/>
      <scheme val="minor"/>
    </font>
    <font>
      <sz val="11"/>
      <color theme="1"/>
      <name val="Aptos Narrow"/>
    </font>
    <font>
      <b/>
      <sz val="12"/>
      <color theme="1"/>
      <name val="Aptos Narrow"/>
    </font>
    <font>
      <sz val="11"/>
      <name val="Aptos Narrow"/>
    </font>
    <font>
      <sz val="12"/>
      <color theme="1"/>
      <name val="Aptos Narrow"/>
    </font>
    <font>
      <b/>
      <sz val="11"/>
      <color theme="1"/>
      <name val="Helvetica Neue"/>
    </font>
    <font>
      <sz val="11"/>
      <color theme="1"/>
      <name val="Helvetica Neue"/>
    </font>
    <font>
      <sz val="9"/>
      <color theme="1"/>
      <name val="Helvetica Neue"/>
    </font>
    <font>
      <b/>
      <sz val="11"/>
      <color theme="1"/>
      <name val="Arial"/>
    </font>
    <font>
      <sz val="12"/>
      <color theme="1"/>
      <name val="Arial"/>
    </font>
    <font>
      <sz val="11"/>
      <color theme="1"/>
      <name val="Arial"/>
    </font>
    <font>
      <sz val="11"/>
      <color rgb="FF9C0006"/>
      <name val="Arial"/>
    </font>
    <font>
      <sz val="12"/>
      <color rgb="FF000000"/>
      <name val="Calibri"/>
    </font>
    <font>
      <sz val="11"/>
      <color rgb="FF000000"/>
      <name val="Aptos Narrow"/>
    </font>
    <font>
      <b/>
      <sz val="11"/>
      <color theme="1"/>
      <name val="Helvetica"/>
    </font>
    <font>
      <b/>
      <sz val="11"/>
      <color theme="1"/>
      <name val="Aptos Narrow"/>
      <family val="2"/>
      <scheme val="minor"/>
    </font>
    <font>
      <sz val="11"/>
      <color theme="1"/>
      <name val="Aptos Narrow"/>
      <family val="2"/>
    </font>
    <font>
      <b/>
      <sz val="9"/>
      <color theme="1"/>
      <name val="Helvetica Neue"/>
    </font>
    <font>
      <b/>
      <sz val="11"/>
      <color theme="1"/>
      <name val="Aptos Narrow"/>
      <family val="2"/>
    </font>
    <font>
      <sz val="9"/>
      <color indexed="81"/>
      <name val="Tahoma"/>
      <charset val="1"/>
    </font>
  </fonts>
  <fills count="16">
    <fill>
      <patternFill patternType="none"/>
    </fill>
    <fill>
      <patternFill patternType="gray125"/>
    </fill>
    <fill>
      <patternFill patternType="solid">
        <fgColor rgb="FFB3E5A1"/>
        <bgColor rgb="FFB3E5A1"/>
      </patternFill>
    </fill>
    <fill>
      <patternFill patternType="solid">
        <fgColor rgb="FFFFC7CE"/>
        <bgColor rgb="FFFFC7CE"/>
      </patternFill>
    </fill>
    <fill>
      <patternFill patternType="solid">
        <fgColor rgb="FF83CAEB"/>
        <bgColor rgb="FF83CAEB"/>
      </patternFill>
    </fill>
    <fill>
      <patternFill patternType="solid">
        <fgColor rgb="FFB8D4EF"/>
        <bgColor rgb="FFB8D4EF"/>
      </patternFill>
    </fill>
    <fill>
      <patternFill patternType="solid">
        <fgColor rgb="FFD9F2D0"/>
        <bgColor rgb="FFD9F2D0"/>
      </patternFill>
    </fill>
    <fill>
      <patternFill patternType="solid">
        <fgColor rgb="FFFFC000"/>
        <bgColor rgb="FFFFC000"/>
      </patternFill>
    </fill>
    <fill>
      <patternFill patternType="solid">
        <fgColor rgb="FFA9D08E"/>
        <bgColor rgb="FFA9D08E"/>
      </patternFill>
    </fill>
    <fill>
      <patternFill patternType="solid">
        <fgColor theme="1"/>
        <bgColor theme="1"/>
      </patternFill>
    </fill>
    <fill>
      <patternFill patternType="solid">
        <fgColor theme="9"/>
        <bgColor theme="9"/>
      </patternFill>
    </fill>
    <fill>
      <patternFill patternType="solid">
        <fgColor rgb="FFC1E4F5"/>
        <bgColor rgb="FFC1E4F5"/>
      </patternFill>
    </fill>
    <fill>
      <patternFill patternType="solid">
        <fgColor rgb="FFFF0000"/>
        <bgColor rgb="FFFF0000"/>
      </patternFill>
    </fill>
    <fill>
      <patternFill patternType="solid">
        <fgColor rgb="FFFFFF00"/>
        <bgColor indexed="64"/>
      </patternFill>
    </fill>
    <fill>
      <patternFill patternType="solid">
        <fgColor theme="4" tint="0.39997558519241921"/>
        <bgColor indexed="64"/>
      </patternFill>
    </fill>
    <fill>
      <patternFill patternType="solid">
        <fgColor theme="9" tint="0.59999389629810485"/>
        <bgColor indexed="64"/>
      </patternFill>
    </fill>
  </fills>
  <borders count="9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diagonal/>
    </border>
    <border>
      <left style="thin">
        <color rgb="FF000000"/>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style="medium">
        <color rgb="FF000000"/>
      </top>
      <bottom/>
      <diagonal/>
    </border>
    <border>
      <left/>
      <right/>
      <top/>
      <bottom style="medium">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s>
  <cellStyleXfs count="2">
    <xf numFmtId="0" fontId="0" fillId="0" borderId="0"/>
    <xf numFmtId="9" fontId="3" fillId="0" borderId="0" applyFont="0" applyFill="0" applyBorder="0" applyAlignment="0" applyProtection="0"/>
  </cellStyleXfs>
  <cellXfs count="323">
    <xf numFmtId="0" fontId="0" fillId="0" borderId="0" xfId="0"/>
    <xf numFmtId="0" fontId="2" fillId="0" borderId="0" xfId="0" applyFont="1"/>
    <xf numFmtId="0" fontId="3" fillId="0" borderId="0" xfId="0" applyFont="1"/>
    <xf numFmtId="44" fontId="4" fillId="0" borderId="0" xfId="0" applyNumberFormat="1" applyFont="1"/>
    <xf numFmtId="0" fontId="4" fillId="0" borderId="2" xfId="0" applyFont="1" applyBorder="1"/>
    <xf numFmtId="8" fontId="4" fillId="0" borderId="0" xfId="0" applyNumberFormat="1" applyFont="1"/>
    <xf numFmtId="6" fontId="4" fillId="0" borderId="0" xfId="0" applyNumberFormat="1" applyFont="1"/>
    <xf numFmtId="0" fontId="4" fillId="0" borderId="3" xfId="0" applyFont="1" applyBorder="1"/>
    <xf numFmtId="44" fontId="4" fillId="0" borderId="4" xfId="0" applyNumberFormat="1" applyFont="1" applyBorder="1"/>
    <xf numFmtId="9" fontId="4" fillId="2" borderId="1" xfId="0" applyNumberFormat="1" applyFont="1" applyFill="1" applyBorder="1"/>
    <xf numFmtId="44" fontId="4" fillId="0" borderId="2" xfId="0" applyNumberFormat="1" applyFont="1" applyBorder="1"/>
    <xf numFmtId="164" fontId="4" fillId="0" borderId="0" xfId="0" applyNumberFormat="1" applyFont="1"/>
    <xf numFmtId="0" fontId="4" fillId="0" borderId="0" xfId="0" applyFont="1" applyAlignment="1">
      <alignment horizontal="left"/>
    </xf>
    <xf numFmtId="0" fontId="4" fillId="0" borderId="5" xfId="0" applyFont="1" applyBorder="1" applyAlignment="1">
      <alignment horizontal="center"/>
    </xf>
    <xf numFmtId="0" fontId="4" fillId="0" borderId="6" xfId="0" applyFont="1" applyBorder="1" applyAlignment="1">
      <alignment horizontal="center"/>
    </xf>
    <xf numFmtId="165" fontId="4" fillId="0" borderId="4" xfId="0" applyNumberFormat="1" applyFont="1" applyBorder="1"/>
    <xf numFmtId="164" fontId="2" fillId="0" borderId="0" xfId="0" applyNumberFormat="1" applyFont="1"/>
    <xf numFmtId="0" fontId="4" fillId="0" borderId="7" xfId="0" applyFont="1" applyBorder="1"/>
    <xf numFmtId="165" fontId="4" fillId="0" borderId="8" xfId="0" applyNumberFormat="1" applyFont="1" applyBorder="1"/>
    <xf numFmtId="164" fontId="4" fillId="2" borderId="2" xfId="0" applyNumberFormat="1" applyFont="1" applyFill="1" applyBorder="1"/>
    <xf numFmtId="164" fontId="4" fillId="0" borderId="2" xfId="0" applyNumberFormat="1" applyFont="1" applyBorder="1"/>
    <xf numFmtId="0" fontId="4" fillId="0" borderId="7" xfId="0" applyFont="1" applyBorder="1" applyAlignment="1">
      <alignment wrapText="1"/>
    </xf>
    <xf numFmtId="164" fontId="4" fillId="0" borderId="8" xfId="0" applyNumberFormat="1" applyFont="1" applyBorder="1"/>
    <xf numFmtId="0" fontId="4" fillId="0" borderId="0" xfId="0" applyFont="1" applyAlignment="1">
      <alignment horizontal="center"/>
    </xf>
    <xf numFmtId="0" fontId="4" fillId="0" borderId="9" xfId="0" applyFont="1" applyBorder="1"/>
    <xf numFmtId="0" fontId="4" fillId="0" borderId="11" xfId="0" applyFont="1" applyBorder="1" applyAlignment="1">
      <alignment wrapText="1"/>
    </xf>
    <xf numFmtId="164" fontId="4" fillId="0" borderId="12" xfId="0" applyNumberFormat="1" applyFont="1" applyBorder="1"/>
    <xf numFmtId="0" fontId="2" fillId="0" borderId="13" xfId="0" applyFont="1" applyBorder="1"/>
    <xf numFmtId="0" fontId="2" fillId="0" borderId="2" xfId="0" applyFont="1" applyBorder="1"/>
    <xf numFmtId="1" fontId="4" fillId="0" borderId="0" xfId="0" applyNumberFormat="1" applyFont="1"/>
    <xf numFmtId="10" fontId="4" fillId="0" borderId="2" xfId="0" applyNumberFormat="1" applyFont="1" applyBorder="1"/>
    <xf numFmtId="6" fontId="4" fillId="0" borderId="2" xfId="0" applyNumberFormat="1" applyFont="1" applyBorder="1"/>
    <xf numFmtId="2" fontId="4" fillId="0" borderId="0" xfId="0" applyNumberFormat="1" applyFont="1"/>
    <xf numFmtId="2" fontId="4" fillId="0" borderId="2" xfId="0" applyNumberFormat="1" applyFont="1" applyBorder="1"/>
    <xf numFmtId="8" fontId="2" fillId="0" borderId="0" xfId="0" applyNumberFormat="1" applyFont="1"/>
    <xf numFmtId="10" fontId="4" fillId="0" borderId="0" xfId="0" applyNumberFormat="1" applyFont="1"/>
    <xf numFmtId="0" fontId="2" fillId="0" borderId="5" xfId="0" applyFont="1" applyBorder="1"/>
    <xf numFmtId="164" fontId="2" fillId="0" borderId="15" xfId="0" applyNumberFormat="1" applyFont="1" applyBorder="1"/>
    <xf numFmtId="164" fontId="2" fillId="0" borderId="6" xfId="0" applyNumberFormat="1" applyFont="1" applyBorder="1"/>
    <xf numFmtId="0" fontId="4" fillId="0" borderId="15" xfId="0" applyFont="1" applyBorder="1" applyAlignment="1">
      <alignment horizontal="center" wrapText="1"/>
    </xf>
    <xf numFmtId="0" fontId="4" fillId="0" borderId="14" xfId="0" applyFont="1" applyBorder="1"/>
    <xf numFmtId="0" fontId="4" fillId="0" borderId="16" xfId="0" applyFont="1" applyBorder="1"/>
    <xf numFmtId="1" fontId="4" fillId="0" borderId="17" xfId="0" applyNumberFormat="1" applyFont="1" applyBorder="1"/>
    <xf numFmtId="0" fontId="4" fillId="0" borderId="18"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2" fillId="0" borderId="24" xfId="0" applyFont="1" applyBorder="1"/>
    <xf numFmtId="0" fontId="2" fillId="0" borderId="6" xfId="0" applyFont="1" applyBorder="1"/>
    <xf numFmtId="1" fontId="4" fillId="0" borderId="6" xfId="0" applyNumberFormat="1" applyFont="1" applyBorder="1"/>
    <xf numFmtId="0" fontId="7" fillId="0" borderId="0" xfId="0" applyFont="1"/>
    <xf numFmtId="0" fontId="7" fillId="0" borderId="7" xfId="0" applyFont="1" applyBorder="1" applyAlignment="1">
      <alignment horizontal="center" vertical="center"/>
    </xf>
    <xf numFmtId="0" fontId="8" fillId="0" borderId="2" xfId="0" applyFont="1" applyBorder="1" applyAlignment="1">
      <alignment horizontal="center"/>
    </xf>
    <xf numFmtId="0" fontId="8" fillId="0" borderId="28" xfId="0" applyFont="1" applyBorder="1" applyAlignment="1">
      <alignment horizontal="center"/>
    </xf>
    <xf numFmtId="0" fontId="9" fillId="0" borderId="7" xfId="0" applyFont="1" applyBorder="1" applyAlignment="1">
      <alignment horizontal="left" vertical="center"/>
    </xf>
    <xf numFmtId="165" fontId="7" fillId="0" borderId="2" xfId="0" applyNumberFormat="1" applyFont="1" applyBorder="1" applyAlignment="1">
      <alignment horizontal="center" vertical="center"/>
    </xf>
    <xf numFmtId="165" fontId="7" fillId="0" borderId="28" xfId="0" applyNumberFormat="1" applyFont="1" applyBorder="1" applyAlignment="1">
      <alignment horizontal="center" vertical="center"/>
    </xf>
    <xf numFmtId="0" fontId="9" fillId="0" borderId="18" xfId="0" applyFont="1" applyBorder="1" applyAlignment="1">
      <alignment horizontal="left" vertical="center"/>
    </xf>
    <xf numFmtId="0" fontId="5" fillId="0" borderId="7" xfId="0" applyFont="1" applyBorder="1" applyAlignment="1">
      <alignment horizontal="center"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9" fillId="0" borderId="29" xfId="0" applyFont="1" applyBorder="1" applyAlignment="1">
      <alignment horizontal="center"/>
    </xf>
    <xf numFmtId="0" fontId="8" fillId="0" borderId="21" xfId="0" applyFont="1" applyBorder="1" applyAlignment="1">
      <alignment horizontal="center"/>
    </xf>
    <xf numFmtId="0" fontId="8" fillId="0" borderId="30" xfId="0" applyFont="1" applyBorder="1" applyAlignment="1">
      <alignment horizontal="center"/>
    </xf>
    <xf numFmtId="0" fontId="8" fillId="4" borderId="31" xfId="0" applyFont="1" applyFill="1" applyBorder="1"/>
    <xf numFmtId="0" fontId="8" fillId="4" borderId="2" xfId="0" applyFont="1" applyFill="1" applyBorder="1"/>
    <xf numFmtId="0" fontId="8" fillId="4" borderId="32" xfId="0" applyFont="1" applyFill="1" applyBorder="1"/>
    <xf numFmtId="0" fontId="8" fillId="4" borderId="33" xfId="0" applyFont="1" applyFill="1" applyBorder="1"/>
    <xf numFmtId="0" fontId="9" fillId="0" borderId="7" xfId="0" applyFont="1" applyBorder="1"/>
    <xf numFmtId="42" fontId="9" fillId="0" borderId="34" xfId="0" applyNumberFormat="1" applyFont="1" applyBorder="1"/>
    <xf numFmtId="42" fontId="9" fillId="0" borderId="0" xfId="0" applyNumberFormat="1" applyFont="1"/>
    <xf numFmtId="42" fontId="9" fillId="0" borderId="8" xfId="0" applyNumberFormat="1" applyFont="1" applyBorder="1"/>
    <xf numFmtId="0" fontId="8" fillId="0" borderId="29" xfId="0" applyFont="1" applyBorder="1" applyAlignment="1">
      <alignment horizontal="center"/>
    </xf>
    <xf numFmtId="42" fontId="9" fillId="0" borderId="2" xfId="0" applyNumberFormat="1" applyFont="1" applyBorder="1"/>
    <xf numFmtId="0" fontId="9" fillId="0" borderId="34" xfId="0" applyFont="1" applyBorder="1"/>
    <xf numFmtId="0" fontId="9" fillId="0" borderId="0" xfId="0" applyFont="1"/>
    <xf numFmtId="0" fontId="9" fillId="0" borderId="8" xfId="0" applyFont="1" applyBorder="1"/>
    <xf numFmtId="0" fontId="9" fillId="4" borderId="2" xfId="0" applyFont="1" applyFill="1" applyBorder="1"/>
    <xf numFmtId="0" fontId="9" fillId="4" borderId="32" xfId="0" applyFont="1" applyFill="1" applyBorder="1"/>
    <xf numFmtId="0" fontId="9" fillId="4" borderId="33" xfId="0" applyFont="1" applyFill="1" applyBorder="1"/>
    <xf numFmtId="6" fontId="9" fillId="0" borderId="2" xfId="0" applyNumberFormat="1" applyFont="1" applyBorder="1"/>
    <xf numFmtId="42" fontId="9" fillId="0" borderId="28" xfId="0" applyNumberFormat="1" applyFont="1" applyBorder="1"/>
    <xf numFmtId="164" fontId="9" fillId="0" borderId="2" xfId="0" applyNumberFormat="1" applyFont="1" applyBorder="1"/>
    <xf numFmtId="0" fontId="9" fillId="0" borderId="29" xfId="0" applyFont="1" applyBorder="1"/>
    <xf numFmtId="6" fontId="8" fillId="0" borderId="2" xfId="0" applyNumberFormat="1" applyFont="1" applyBorder="1"/>
    <xf numFmtId="0" fontId="8" fillId="5" borderId="31" xfId="0" applyFont="1" applyFill="1" applyBorder="1"/>
    <xf numFmtId="42" fontId="8" fillId="4" borderId="2" xfId="0" applyNumberFormat="1" applyFont="1" applyFill="1" applyBorder="1"/>
    <xf numFmtId="42" fontId="8" fillId="4" borderId="28" xfId="0" applyNumberFormat="1" applyFont="1" applyFill="1" applyBorder="1"/>
    <xf numFmtId="0" fontId="8" fillId="2" borderId="35" xfId="0" applyFont="1" applyFill="1" applyBorder="1"/>
    <xf numFmtId="42" fontId="9" fillId="2" borderId="10" xfId="0" applyNumberFormat="1" applyFont="1" applyFill="1" applyBorder="1"/>
    <xf numFmtId="42" fontId="9" fillId="2" borderId="36" xfId="0" applyNumberFormat="1" applyFont="1" applyFill="1" applyBorder="1"/>
    <xf numFmtId="42" fontId="9" fillId="2" borderId="37" xfId="0" applyNumberFormat="1" applyFont="1" applyFill="1" applyBorder="1"/>
    <xf numFmtId="0" fontId="8" fillId="0" borderId="7" xfId="0" applyFont="1" applyBorder="1"/>
    <xf numFmtId="42" fontId="8" fillId="0" borderId="2" xfId="0" applyNumberFormat="1" applyFont="1" applyBorder="1"/>
    <xf numFmtId="5" fontId="9" fillId="0" borderId="38" xfId="0" applyNumberFormat="1" applyFont="1" applyBorder="1"/>
    <xf numFmtId="5" fontId="9" fillId="0" borderId="2" xfId="0" applyNumberFormat="1" applyFont="1" applyBorder="1"/>
    <xf numFmtId="5" fontId="10" fillId="0" borderId="7" xfId="0" applyNumberFormat="1" applyFont="1" applyBorder="1"/>
    <xf numFmtId="42" fontId="10" fillId="0" borderId="2" xfId="0" applyNumberFormat="1" applyFont="1" applyBorder="1"/>
    <xf numFmtId="10" fontId="8" fillId="0" borderId="11" xfId="0" applyNumberFormat="1" applyFont="1" applyBorder="1"/>
    <xf numFmtId="165" fontId="4" fillId="0" borderId="0" xfId="0" applyNumberFormat="1" applyFont="1"/>
    <xf numFmtId="165" fontId="4" fillId="6" borderId="1" xfId="0" applyNumberFormat="1" applyFont="1" applyFill="1" applyBorder="1"/>
    <xf numFmtId="14" fontId="4" fillId="0" borderId="7" xfId="0" applyNumberFormat="1" applyFont="1" applyBorder="1"/>
    <xf numFmtId="44" fontId="4" fillId="0" borderId="8" xfId="0" applyNumberFormat="1" applyFont="1" applyBorder="1"/>
    <xf numFmtId="44" fontId="4" fillId="0" borderId="53" xfId="0" applyNumberFormat="1" applyFont="1" applyBorder="1"/>
    <xf numFmtId="9" fontId="4" fillId="6" borderId="1" xfId="0" applyNumberFormat="1" applyFont="1" applyFill="1" applyBorder="1"/>
    <xf numFmtId="9" fontId="4" fillId="0" borderId="0" xfId="0" applyNumberFormat="1" applyFont="1"/>
    <xf numFmtId="6" fontId="4" fillId="0" borderId="8" xfId="0" applyNumberFormat="1" applyFont="1" applyBorder="1"/>
    <xf numFmtId="8" fontId="4" fillId="0" borderId="53" xfId="0" applyNumberFormat="1" applyFont="1" applyBorder="1"/>
    <xf numFmtId="3" fontId="4" fillId="0" borderId="0" xfId="0" applyNumberFormat="1" applyFont="1"/>
    <xf numFmtId="6" fontId="4" fillId="0" borderId="0" xfId="0" applyNumberFormat="1" applyFont="1" applyAlignment="1">
      <alignment horizontal="right"/>
    </xf>
    <xf numFmtId="0" fontId="4" fillId="0" borderId="11" xfId="0" applyFont="1" applyBorder="1"/>
    <xf numFmtId="0" fontId="4" fillId="0" borderId="52" xfId="0" applyFont="1" applyBorder="1"/>
    <xf numFmtId="165" fontId="2" fillId="0" borderId="12" xfId="0" applyNumberFormat="1" applyFont="1" applyBorder="1"/>
    <xf numFmtId="44" fontId="2" fillId="0" borderId="54" xfId="0" applyNumberFormat="1" applyFont="1" applyBorder="1"/>
    <xf numFmtId="10" fontId="2" fillId="0" borderId="0" xfId="0" applyNumberFormat="1" applyFont="1"/>
    <xf numFmtId="165" fontId="4" fillId="0" borderId="2" xfId="0" applyNumberFormat="1" applyFont="1" applyBorder="1"/>
    <xf numFmtId="14" fontId="4" fillId="0" borderId="0" xfId="0" applyNumberFormat="1" applyFont="1"/>
    <xf numFmtId="44" fontId="4" fillId="4" borderId="1" xfId="0" applyNumberFormat="1" applyFont="1" applyFill="1" applyBorder="1"/>
    <xf numFmtId="165" fontId="4" fillId="4" borderId="55" xfId="0" applyNumberFormat="1" applyFont="1" applyFill="1" applyBorder="1"/>
    <xf numFmtId="0" fontId="4" fillId="0" borderId="56" xfId="0" applyFont="1" applyBorder="1"/>
    <xf numFmtId="0" fontId="4" fillId="0" borderId="57" xfId="0" applyFont="1" applyBorder="1"/>
    <xf numFmtId="44" fontId="4" fillId="4" borderId="20" xfId="0" applyNumberFormat="1" applyFont="1" applyFill="1" applyBorder="1"/>
    <xf numFmtId="0" fontId="4" fillId="0" borderId="28" xfId="0" applyFont="1" applyBorder="1"/>
    <xf numFmtId="168" fontId="4" fillId="0" borderId="20" xfId="0" applyNumberFormat="1" applyFont="1" applyBorder="1"/>
    <xf numFmtId="169" fontId="4" fillId="4" borderId="2" xfId="0" applyNumberFormat="1" applyFont="1" applyFill="1" applyBorder="1"/>
    <xf numFmtId="0" fontId="4" fillId="0" borderId="58" xfId="0" applyFont="1" applyBorder="1"/>
    <xf numFmtId="10" fontId="4" fillId="0" borderId="59" xfId="0" applyNumberFormat="1" applyFont="1" applyBorder="1"/>
    <xf numFmtId="0" fontId="4" fillId="0" borderId="59" xfId="0" applyFont="1" applyBorder="1"/>
    <xf numFmtId="0" fontId="4" fillId="0" borderId="60" xfId="0" applyFont="1" applyBorder="1"/>
    <xf numFmtId="44" fontId="14" fillId="3" borderId="1" xfId="0" applyNumberFormat="1" applyFont="1" applyFill="1" applyBorder="1"/>
    <xf numFmtId="0" fontId="13" fillId="0" borderId="7" xfId="0" applyFont="1" applyBorder="1" applyAlignment="1">
      <alignment wrapText="1"/>
    </xf>
    <xf numFmtId="2" fontId="2" fillId="0" borderId="0" xfId="0" applyNumberFormat="1" applyFont="1"/>
    <xf numFmtId="170" fontId="3" fillId="0" borderId="0" xfId="0" applyNumberFormat="1" applyFont="1"/>
    <xf numFmtId="10" fontId="3" fillId="0" borderId="0" xfId="0" applyNumberFormat="1" applyFont="1"/>
    <xf numFmtId="0" fontId="4" fillId="0" borderId="61" xfId="0" applyFont="1" applyBorder="1"/>
    <xf numFmtId="9" fontId="4" fillId="0" borderId="25" xfId="0" applyNumberFormat="1" applyFont="1" applyBorder="1"/>
    <xf numFmtId="0" fontId="4" fillId="0" borderId="0" xfId="0" applyFont="1" applyAlignment="1">
      <alignment wrapText="1"/>
    </xf>
    <xf numFmtId="44" fontId="4" fillId="0" borderId="7" xfId="0" applyNumberFormat="1" applyFont="1" applyBorder="1"/>
    <xf numFmtId="44" fontId="4" fillId="0" borderId="25" xfId="0" applyNumberFormat="1" applyFont="1" applyBorder="1"/>
    <xf numFmtId="10" fontId="15" fillId="8" borderId="62" xfId="0" applyNumberFormat="1" applyFont="1" applyFill="1" applyBorder="1" applyAlignment="1">
      <alignment horizontal="center" vertical="center" wrapText="1"/>
    </xf>
    <xf numFmtId="10" fontId="15" fillId="0" borderId="0" xfId="0" applyNumberFormat="1" applyFont="1" applyAlignment="1">
      <alignment horizontal="center" vertical="center" wrapText="1"/>
    </xf>
    <xf numFmtId="10" fontId="15" fillId="8" borderId="63" xfId="0" applyNumberFormat="1" applyFont="1" applyFill="1" applyBorder="1" applyAlignment="1">
      <alignment horizontal="center" vertical="center" wrapText="1"/>
    </xf>
    <xf numFmtId="8" fontId="4" fillId="0" borderId="52" xfId="0" applyNumberFormat="1" applyFont="1" applyBorder="1"/>
    <xf numFmtId="0" fontId="4" fillId="0" borderId="5" xfId="0" applyFont="1" applyBorder="1"/>
    <xf numFmtId="44" fontId="16" fillId="8" borderId="1" xfId="0" applyNumberFormat="1" applyFont="1" applyFill="1" applyBorder="1" applyAlignment="1">
      <alignment horizontal="center" vertical="center" wrapText="1"/>
    </xf>
    <xf numFmtId="8" fontId="4" fillId="0" borderId="0" xfId="0" applyNumberFormat="1" applyFont="1" applyAlignment="1">
      <alignment horizontal="center"/>
    </xf>
    <xf numFmtId="171" fontId="4" fillId="0" borderId="0" xfId="0" applyNumberFormat="1" applyFont="1" applyAlignment="1">
      <alignment horizontal="center"/>
    </xf>
    <xf numFmtId="171" fontId="4" fillId="0" borderId="0" xfId="0" applyNumberFormat="1" applyFont="1" applyAlignment="1">
      <alignment horizontal="center" vertical="top"/>
    </xf>
    <xf numFmtId="0" fontId="4" fillId="9" borderId="1" xfId="0" applyFont="1" applyFill="1" applyBorder="1"/>
    <xf numFmtId="8" fontId="4" fillId="10" borderId="1" xfId="0" applyNumberFormat="1" applyFont="1" applyFill="1" applyBorder="1"/>
    <xf numFmtId="164" fontId="4" fillId="0" borderId="3" xfId="0" applyNumberFormat="1" applyFont="1" applyBorder="1" applyAlignment="1">
      <alignment wrapText="1"/>
    </xf>
    <xf numFmtId="164" fontId="4" fillId="11" borderId="64" xfId="0" applyNumberFormat="1" applyFont="1" applyFill="1" applyBorder="1" applyAlignment="1">
      <alignment wrapText="1"/>
    </xf>
    <xf numFmtId="164" fontId="4" fillId="0" borderId="25" xfId="0" applyNumberFormat="1" applyFont="1" applyBorder="1" applyAlignment="1">
      <alignment wrapText="1"/>
    </xf>
    <xf numFmtId="164" fontId="4" fillId="0" borderId="4" xfId="0" applyNumberFormat="1" applyFont="1" applyBorder="1" applyAlignment="1">
      <alignment wrapText="1"/>
    </xf>
    <xf numFmtId="164" fontId="4" fillId="0" borderId="0" xfId="0" applyNumberFormat="1" applyFont="1" applyAlignment="1">
      <alignment wrapText="1"/>
    </xf>
    <xf numFmtId="0" fontId="4" fillId="0" borderId="61" xfId="0" applyFont="1" applyBorder="1" applyAlignment="1">
      <alignment horizontal="center"/>
    </xf>
    <xf numFmtId="164" fontId="4" fillId="0" borderId="25" xfId="0" applyNumberFormat="1" applyFont="1" applyBorder="1"/>
    <xf numFmtId="164" fontId="4" fillId="11" borderId="64" xfId="0" applyNumberFormat="1" applyFont="1" applyFill="1" applyBorder="1"/>
    <xf numFmtId="164" fontId="4" fillId="0" borderId="4" xfId="0" applyNumberFormat="1" applyFont="1" applyBorder="1"/>
    <xf numFmtId="0" fontId="4" fillId="0" borderId="53" xfId="0" applyFont="1" applyBorder="1" applyAlignment="1">
      <alignment horizontal="center"/>
    </xf>
    <xf numFmtId="164" fontId="4" fillId="11" borderId="1" xfId="0" applyNumberFormat="1" applyFont="1" applyFill="1" applyBorder="1"/>
    <xf numFmtId="0" fontId="4" fillId="0" borderId="54" xfId="0" applyFont="1" applyBorder="1" applyAlignment="1">
      <alignment horizontal="center"/>
    </xf>
    <xf numFmtId="164" fontId="4" fillId="0" borderId="52" xfId="0" applyNumberFormat="1" applyFont="1" applyBorder="1"/>
    <xf numFmtId="164" fontId="4" fillId="11" borderId="65" xfId="0" applyNumberFormat="1" applyFont="1" applyFill="1" applyBorder="1"/>
    <xf numFmtId="8" fontId="4" fillId="12" borderId="1" xfId="0" applyNumberFormat="1" applyFont="1" applyFill="1" applyBorder="1"/>
    <xf numFmtId="44" fontId="9" fillId="0" borderId="2" xfId="0" applyNumberFormat="1" applyFont="1" applyBorder="1"/>
    <xf numFmtId="14" fontId="4" fillId="0" borderId="62" xfId="0" applyNumberFormat="1" applyFont="1" applyBorder="1"/>
    <xf numFmtId="6" fontId="4" fillId="0" borderId="1" xfId="0" applyNumberFormat="1" applyFont="1" applyBorder="1"/>
    <xf numFmtId="0" fontId="11" fillId="0" borderId="0" xfId="0" applyFont="1"/>
    <xf numFmtId="164" fontId="4" fillId="0" borderId="10" xfId="0" applyNumberFormat="1" applyFont="1" applyBorder="1"/>
    <xf numFmtId="0" fontId="2" fillId="0" borderId="1" xfId="0" applyFont="1" applyBorder="1"/>
    <xf numFmtId="0" fontId="4" fillId="0" borderId="10" xfId="0" applyFont="1" applyBorder="1"/>
    <xf numFmtId="164" fontId="4" fillId="2" borderId="66" xfId="0" applyNumberFormat="1" applyFont="1" applyFill="1" applyBorder="1"/>
    <xf numFmtId="164" fontId="4" fillId="0" borderId="67" xfId="0" applyNumberFormat="1" applyFont="1" applyBorder="1"/>
    <xf numFmtId="0" fontId="2" fillId="0" borderId="67" xfId="0" applyFont="1" applyBorder="1"/>
    <xf numFmtId="164" fontId="2" fillId="0" borderId="67" xfId="0" applyNumberFormat="1" applyFont="1" applyBorder="1"/>
    <xf numFmtId="0" fontId="2" fillId="0" borderId="68" xfId="0" applyFont="1" applyBorder="1"/>
    <xf numFmtId="164" fontId="2" fillId="0" borderId="69" xfId="0" applyNumberFormat="1" applyFont="1" applyBorder="1"/>
    <xf numFmtId="164" fontId="2" fillId="0" borderId="70" xfId="0" applyNumberFormat="1" applyFont="1" applyBorder="1"/>
    <xf numFmtId="0" fontId="2" fillId="0" borderId="71" xfId="0" applyFont="1" applyBorder="1"/>
    <xf numFmtId="2" fontId="2" fillId="0" borderId="72" xfId="0" applyNumberFormat="1" applyFont="1" applyBorder="1"/>
    <xf numFmtId="2" fontId="4" fillId="0" borderId="73" xfId="0" applyNumberFormat="1" applyFont="1" applyBorder="1"/>
    <xf numFmtId="2" fontId="2" fillId="0" borderId="74" xfId="0" applyNumberFormat="1" applyFont="1" applyBorder="1"/>
    <xf numFmtId="0" fontId="2" fillId="0" borderId="75" xfId="0" applyFont="1" applyBorder="1"/>
    <xf numFmtId="10" fontId="2" fillId="0" borderId="76" xfId="0" applyNumberFormat="1" applyFont="1" applyBorder="1"/>
    <xf numFmtId="44" fontId="0" fillId="0" borderId="0" xfId="0" applyNumberFormat="1"/>
    <xf numFmtId="0" fontId="9" fillId="0" borderId="62" xfId="0" applyFont="1" applyBorder="1"/>
    <xf numFmtId="0" fontId="8" fillId="0" borderId="62" xfId="0" applyFont="1" applyBorder="1"/>
    <xf numFmtId="165" fontId="9" fillId="0" borderId="39" xfId="0" applyNumberFormat="1" applyFont="1" applyBorder="1"/>
    <xf numFmtId="5" fontId="20" fillId="0" borderId="2" xfId="0" applyNumberFormat="1" applyFont="1" applyBorder="1"/>
    <xf numFmtId="165" fontId="20" fillId="0" borderId="2" xfId="1" applyNumberFormat="1" applyFont="1" applyBorder="1"/>
    <xf numFmtId="2" fontId="9" fillId="0" borderId="2" xfId="0" applyNumberFormat="1" applyFont="1" applyBorder="1"/>
    <xf numFmtId="0" fontId="19" fillId="2" borderId="1" xfId="0" applyFont="1" applyFill="1" applyBorder="1"/>
    <xf numFmtId="0" fontId="1" fillId="0" borderId="0" xfId="0" applyFont="1"/>
    <xf numFmtId="6" fontId="18" fillId="0" borderId="0" xfId="0" applyNumberFormat="1" applyFont="1"/>
    <xf numFmtId="0" fontId="18" fillId="0" borderId="0" xfId="0" applyFont="1"/>
    <xf numFmtId="6" fontId="4" fillId="0" borderId="77" xfId="0" applyNumberFormat="1" applyFont="1" applyBorder="1"/>
    <xf numFmtId="6" fontId="4" fillId="0" borderId="72" xfId="0" applyNumberFormat="1" applyFont="1" applyBorder="1"/>
    <xf numFmtId="165" fontId="4" fillId="0" borderId="78" xfId="0" applyNumberFormat="1" applyFont="1" applyBorder="1"/>
    <xf numFmtId="165" fontId="4" fillId="0" borderId="76" xfId="0" applyNumberFormat="1" applyFont="1" applyBorder="1"/>
    <xf numFmtId="0" fontId="18" fillId="0" borderId="71" xfId="0" applyFont="1" applyBorder="1"/>
    <xf numFmtId="0" fontId="18" fillId="0" borderId="75" xfId="0" applyFont="1" applyBorder="1"/>
    <xf numFmtId="165" fontId="4" fillId="4" borderId="1" xfId="0" applyNumberFormat="1" applyFont="1" applyFill="1" applyBorder="1"/>
    <xf numFmtId="0" fontId="4" fillId="0" borderId="1" xfId="0" applyFont="1" applyBorder="1"/>
    <xf numFmtId="10" fontId="4" fillId="13" borderId="0" xfId="0" applyNumberFormat="1" applyFont="1" applyFill="1"/>
    <xf numFmtId="9" fontId="4" fillId="0" borderId="64" xfId="0" applyNumberFormat="1" applyFont="1" applyBorder="1"/>
    <xf numFmtId="44" fontId="4" fillId="0" borderId="64" xfId="0" applyNumberFormat="1" applyFont="1" applyBorder="1"/>
    <xf numFmtId="8" fontId="4" fillId="0" borderId="1" xfId="0" applyNumberFormat="1" applyFont="1" applyBorder="1"/>
    <xf numFmtId="8" fontId="4" fillId="0" borderId="65" xfId="0" applyNumberFormat="1" applyFont="1" applyBorder="1"/>
    <xf numFmtId="0" fontId="0" fillId="0" borderId="71" xfId="0" applyBorder="1"/>
    <xf numFmtId="0" fontId="4" fillId="0" borderId="77" xfId="0" applyFont="1" applyBorder="1" applyAlignment="1">
      <alignment wrapText="1"/>
    </xf>
    <xf numFmtId="0" fontId="4" fillId="0" borderId="72" xfId="0" applyFont="1" applyBorder="1" applyAlignment="1">
      <alignment wrapText="1"/>
    </xf>
    <xf numFmtId="0" fontId="0" fillId="0" borderId="73" xfId="0" applyBorder="1"/>
    <xf numFmtId="44" fontId="4" fillId="0" borderId="1" xfId="0" applyNumberFormat="1" applyFont="1" applyBorder="1"/>
    <xf numFmtId="0" fontId="0" fillId="0" borderId="74" xfId="0" applyBorder="1"/>
    <xf numFmtId="10" fontId="15" fillId="0" borderId="73" xfId="0" applyNumberFormat="1" applyFont="1" applyBorder="1" applyAlignment="1">
      <alignment horizontal="center" vertical="center" wrapText="1"/>
    </xf>
    <xf numFmtId="171" fontId="4" fillId="0" borderId="74" xfId="0" applyNumberFormat="1" applyFont="1" applyBorder="1"/>
    <xf numFmtId="10" fontId="15" fillId="0" borderId="75" xfId="0" applyNumberFormat="1" applyFont="1" applyBorder="1" applyAlignment="1">
      <alignment horizontal="center" vertical="center" wrapText="1"/>
    </xf>
    <xf numFmtId="8" fontId="4" fillId="0" borderId="78" xfId="0" applyNumberFormat="1" applyFont="1" applyBorder="1"/>
    <xf numFmtId="171" fontId="4" fillId="0" borderId="76" xfId="0" applyNumberFormat="1" applyFont="1" applyBorder="1"/>
    <xf numFmtId="171" fontId="4" fillId="14" borderId="74" xfId="0" applyNumberFormat="1" applyFont="1" applyFill="1" applyBorder="1"/>
    <xf numFmtId="44" fontId="16" fillId="0" borderId="1" xfId="0" applyNumberFormat="1" applyFont="1" applyBorder="1" applyAlignment="1">
      <alignment horizontal="center" vertical="center" wrapText="1"/>
    </xf>
    <xf numFmtId="9" fontId="4" fillId="0" borderId="40" xfId="0" applyNumberFormat="1" applyFont="1" applyBorder="1" applyAlignment="1">
      <alignment horizontal="center" vertical="center"/>
    </xf>
    <xf numFmtId="9" fontId="4" fillId="0" borderId="62" xfId="0" applyNumberFormat="1" applyFont="1" applyBorder="1" applyAlignment="1">
      <alignment horizontal="center" vertical="center"/>
    </xf>
    <xf numFmtId="9" fontId="4" fillId="0" borderId="63" xfId="0" applyNumberFormat="1" applyFont="1" applyBorder="1" applyAlignment="1">
      <alignment horizontal="center" vertical="center"/>
    </xf>
    <xf numFmtId="0" fontId="4" fillId="0" borderId="64" xfId="0" applyFont="1" applyBorder="1"/>
    <xf numFmtId="0" fontId="4" fillId="0" borderId="64" xfId="0" applyFont="1" applyBorder="1" applyAlignment="1">
      <alignment wrapText="1"/>
    </xf>
    <xf numFmtId="0" fontId="4" fillId="0" borderId="64" xfId="0" applyFont="1" applyBorder="1" applyAlignment="1">
      <alignment horizontal="center" vertical="center" wrapText="1"/>
    </xf>
    <xf numFmtId="0" fontId="4" fillId="0" borderId="44" xfId="0" applyFont="1" applyBorder="1" applyAlignment="1">
      <alignment wrapText="1"/>
    </xf>
    <xf numFmtId="44" fontId="4" fillId="0" borderId="71" xfId="0" applyNumberFormat="1" applyFont="1" applyBorder="1" applyAlignment="1">
      <alignment horizontal="center" vertical="center"/>
    </xf>
    <xf numFmtId="10" fontId="4" fillId="0" borderId="77" xfId="0" applyNumberFormat="1" applyFont="1" applyBorder="1" applyAlignment="1">
      <alignment horizontal="center" vertical="center"/>
    </xf>
    <xf numFmtId="44" fontId="16" fillId="0" borderId="77" xfId="0" applyNumberFormat="1" applyFont="1" applyBorder="1" applyAlignment="1">
      <alignment horizontal="center" vertical="center" wrapText="1"/>
    </xf>
    <xf numFmtId="44" fontId="4" fillId="0" borderId="77" xfId="0" applyNumberFormat="1" applyFont="1" applyBorder="1" applyAlignment="1">
      <alignment horizontal="center" vertical="center"/>
    </xf>
    <xf numFmtId="44" fontId="4" fillId="0" borderId="72" xfId="0" applyNumberFormat="1" applyFont="1" applyBorder="1" applyAlignment="1">
      <alignment horizontal="center" vertical="center"/>
    </xf>
    <xf numFmtId="44" fontId="4" fillId="0" borderId="73" xfId="0" applyNumberFormat="1" applyFont="1" applyBorder="1" applyAlignment="1">
      <alignment horizontal="center" vertical="center"/>
    </xf>
    <xf numFmtId="10" fontId="4" fillId="0" borderId="1" xfId="0" applyNumberFormat="1" applyFont="1" applyBorder="1" applyAlignment="1">
      <alignment horizontal="center" vertical="center"/>
    </xf>
    <xf numFmtId="44" fontId="4" fillId="0" borderId="1" xfId="0" applyNumberFormat="1" applyFont="1" applyBorder="1" applyAlignment="1">
      <alignment horizontal="center" vertical="center"/>
    </xf>
    <xf numFmtId="44" fontId="4" fillId="0" borderId="74" xfId="0" applyNumberFormat="1" applyFont="1" applyBorder="1" applyAlignment="1">
      <alignment horizontal="center" vertical="center"/>
    </xf>
    <xf numFmtId="44" fontId="4" fillId="0" borderId="75" xfId="0" applyNumberFormat="1" applyFont="1" applyBorder="1" applyAlignment="1">
      <alignment horizontal="center" vertical="center"/>
    </xf>
    <xf numFmtId="10" fontId="4" fillId="0" borderId="78" xfId="0" applyNumberFormat="1" applyFont="1" applyBorder="1" applyAlignment="1">
      <alignment horizontal="center" vertical="center"/>
    </xf>
    <xf numFmtId="44" fontId="16" fillId="0" borderId="78" xfId="0" applyNumberFormat="1" applyFont="1" applyBorder="1" applyAlignment="1">
      <alignment horizontal="center" vertical="center" wrapText="1"/>
    </xf>
    <xf numFmtId="44" fontId="4" fillId="0" borderId="78" xfId="0" applyNumberFormat="1" applyFont="1" applyBorder="1" applyAlignment="1">
      <alignment horizontal="center" vertical="center"/>
    </xf>
    <xf numFmtId="44" fontId="4" fillId="0" borderId="76" xfId="0" applyNumberFormat="1" applyFont="1" applyBorder="1" applyAlignment="1">
      <alignment horizontal="center" vertical="center"/>
    </xf>
    <xf numFmtId="0" fontId="4" fillId="0" borderId="46" xfId="0" applyFont="1" applyBorder="1"/>
    <xf numFmtId="8" fontId="4" fillId="0" borderId="79" xfId="0" applyNumberFormat="1" applyFont="1" applyBorder="1"/>
    <xf numFmtId="0" fontId="3" fillId="0" borderId="79" xfId="0" applyFont="1" applyBorder="1"/>
    <xf numFmtId="10" fontId="4" fillId="2" borderId="79" xfId="0" applyNumberFormat="1" applyFont="1" applyFill="1" applyBorder="1"/>
    <xf numFmtId="0" fontId="4" fillId="2" borderId="79" xfId="0" applyFont="1" applyFill="1" applyBorder="1"/>
    <xf numFmtId="44" fontId="4" fillId="0" borderId="79" xfId="0" applyNumberFormat="1" applyFont="1" applyBorder="1" applyAlignment="1">
      <alignment horizontal="center"/>
    </xf>
    <xf numFmtId="0" fontId="4" fillId="0" borderId="79" xfId="0" applyFont="1" applyBorder="1"/>
    <xf numFmtId="0" fontId="3" fillId="0" borderId="67" xfId="0" applyFont="1" applyBorder="1"/>
    <xf numFmtId="8" fontId="4" fillId="0" borderId="67" xfId="0" applyNumberFormat="1" applyFont="1" applyBorder="1"/>
    <xf numFmtId="0" fontId="3" fillId="0" borderId="80" xfId="0" applyFont="1" applyBorder="1"/>
    <xf numFmtId="8" fontId="4" fillId="0" borderId="81" xfId="0" applyNumberFormat="1" applyFont="1" applyBorder="1"/>
    <xf numFmtId="0" fontId="4" fillId="2" borderId="10" xfId="0" applyFont="1" applyFill="1" applyBorder="1"/>
    <xf numFmtId="0" fontId="4" fillId="0" borderId="82" xfId="0" applyFont="1" applyBorder="1"/>
    <xf numFmtId="8" fontId="4" fillId="0" borderId="83" xfId="0" applyNumberFormat="1" applyFont="1" applyBorder="1"/>
    <xf numFmtId="0" fontId="4" fillId="0" borderId="68" xfId="0" applyFont="1" applyBorder="1"/>
    <xf numFmtId="8" fontId="4" fillId="0" borderId="70" xfId="0" applyNumberFormat="1" applyFont="1" applyBorder="1"/>
    <xf numFmtId="0" fontId="3" fillId="0" borderId="84" xfId="0" applyFont="1" applyBorder="1"/>
    <xf numFmtId="10" fontId="4" fillId="0" borderId="85" xfId="0" applyNumberFormat="1" applyFont="1" applyBorder="1"/>
    <xf numFmtId="10" fontId="4" fillId="0" borderId="86" xfId="0" applyNumberFormat="1" applyFont="1" applyBorder="1"/>
    <xf numFmtId="0" fontId="4" fillId="7" borderId="84" xfId="0" applyFont="1" applyFill="1" applyBorder="1"/>
    <xf numFmtId="6" fontId="4" fillId="7" borderId="85" xfId="0" applyNumberFormat="1" applyFont="1" applyFill="1" applyBorder="1"/>
    <xf numFmtId="6" fontId="4" fillId="7" borderId="86" xfId="0" applyNumberFormat="1" applyFont="1" applyFill="1" applyBorder="1"/>
    <xf numFmtId="0" fontId="2" fillId="0" borderId="84" xfId="0" applyFont="1" applyBorder="1"/>
    <xf numFmtId="165" fontId="4" fillId="2" borderId="2" xfId="1" applyNumberFormat="1" applyFont="1" applyFill="1" applyBorder="1"/>
    <xf numFmtId="0" fontId="4" fillId="0" borderId="87" xfId="0" applyFont="1" applyBorder="1"/>
    <xf numFmtId="165" fontId="4" fillId="2" borderId="88" xfId="1" applyNumberFormat="1" applyFont="1" applyFill="1" applyBorder="1"/>
    <xf numFmtId="9" fontId="4" fillId="0" borderId="88" xfId="0" applyNumberFormat="1" applyFont="1" applyBorder="1"/>
    <xf numFmtId="10" fontId="4" fillId="0" borderId="88" xfId="0" applyNumberFormat="1" applyFont="1" applyBorder="1"/>
    <xf numFmtId="166" fontId="4" fillId="0" borderId="88" xfId="0" applyNumberFormat="1" applyFont="1" applyBorder="1"/>
    <xf numFmtId="1" fontId="4" fillId="15" borderId="88" xfId="0" applyNumberFormat="1" applyFont="1" applyFill="1" applyBorder="1"/>
    <xf numFmtId="164" fontId="4" fillId="0" borderId="88" xfId="0" applyNumberFormat="1" applyFont="1" applyBorder="1"/>
    <xf numFmtId="0" fontId="21" fillId="0" borderId="89" xfId="0" applyFont="1" applyBorder="1"/>
    <xf numFmtId="8" fontId="2" fillId="0" borderId="78" xfId="0" applyNumberFormat="1" applyFont="1" applyBorder="1"/>
    <xf numFmtId="9" fontId="4" fillId="0" borderId="90" xfId="0" applyNumberFormat="1" applyFont="1" applyBorder="1"/>
    <xf numFmtId="0" fontId="4" fillId="0" borderId="91" xfId="0" applyFont="1" applyBorder="1"/>
    <xf numFmtId="6" fontId="4" fillId="0" borderId="92" xfId="0" applyNumberFormat="1" applyFont="1" applyBorder="1"/>
    <xf numFmtId="165" fontId="4" fillId="2" borderId="93" xfId="1" applyNumberFormat="1" applyFont="1" applyFill="1" applyBorder="1"/>
    <xf numFmtId="0" fontId="2" fillId="0" borderId="69" xfId="0" applyFont="1" applyBorder="1"/>
    <xf numFmtId="0" fontId="2" fillId="0" borderId="70" xfId="0" applyFont="1" applyBorder="1"/>
    <xf numFmtId="0" fontId="4" fillId="0" borderId="0" xfId="0" applyFont="1" applyAlignment="1">
      <alignment horizontal="center"/>
    </xf>
    <xf numFmtId="0" fontId="0" fillId="0" borderId="0" xfId="0"/>
    <xf numFmtId="0" fontId="4" fillId="0" borderId="0" xfId="0" applyFont="1" applyAlignment="1">
      <alignment horizontal="center" vertical="top" wrapText="1"/>
    </xf>
    <xf numFmtId="0" fontId="2" fillId="0" borderId="5" xfId="0" applyFont="1" applyBorder="1" applyAlignment="1">
      <alignment horizontal="center"/>
    </xf>
    <xf numFmtId="0" fontId="6" fillId="0" borderId="15" xfId="0" applyFont="1" applyBorder="1"/>
    <xf numFmtId="0" fontId="6" fillId="0" borderId="6" xfId="0" applyFont="1" applyBorder="1"/>
    <xf numFmtId="5" fontId="11" fillId="6" borderId="47" xfId="0" applyNumberFormat="1" applyFont="1" applyFill="1" applyBorder="1" applyAlignment="1">
      <alignment horizontal="left"/>
    </xf>
    <xf numFmtId="0" fontId="6" fillId="0" borderId="48" xfId="0" applyFont="1" applyBorder="1"/>
    <xf numFmtId="0" fontId="6" fillId="0" borderId="49" xfId="0" applyFont="1" applyBorder="1"/>
    <xf numFmtId="0" fontId="12" fillId="0" borderId="3" xfId="0" applyFont="1" applyBorder="1" applyAlignment="1">
      <alignment horizontal="center" vertical="center" wrapText="1"/>
    </xf>
    <xf numFmtId="0" fontId="6" fillId="0" borderId="25" xfId="0" applyFont="1" applyBorder="1"/>
    <xf numFmtId="0" fontId="6" fillId="0" borderId="4" xfId="0" applyFont="1" applyBorder="1"/>
    <xf numFmtId="0" fontId="6" fillId="0" borderId="7" xfId="0" applyFont="1" applyBorder="1"/>
    <xf numFmtId="0" fontId="6" fillId="0" borderId="8" xfId="0" applyFont="1" applyBorder="1"/>
    <xf numFmtId="0" fontId="6" fillId="0" borderId="11" xfId="0" applyFont="1" applyBorder="1"/>
    <xf numFmtId="0" fontId="6" fillId="0" borderId="52" xfId="0" applyFont="1" applyBorder="1"/>
    <xf numFmtId="0" fontId="6" fillId="0" borderId="12" xfId="0" applyFont="1" applyBorder="1"/>
    <xf numFmtId="0" fontId="5" fillId="0" borderId="3" xfId="0" applyFont="1" applyBorder="1" applyAlignment="1">
      <alignment horizontal="center" vertical="center"/>
    </xf>
    <xf numFmtId="0" fontId="7" fillId="0" borderId="26" xfId="0" applyFont="1" applyBorder="1" applyAlignment="1">
      <alignment horizontal="center" vertical="center"/>
    </xf>
    <xf numFmtId="0" fontId="6" fillId="0" borderId="19" xfId="0" applyFont="1" applyBorder="1"/>
    <xf numFmtId="0" fontId="6" fillId="0" borderId="27" xfId="0" applyFont="1" applyBorder="1"/>
    <xf numFmtId="5" fontId="11" fillId="6" borderId="40" xfId="0" applyNumberFormat="1" applyFont="1" applyFill="1" applyBorder="1" applyAlignment="1">
      <alignment horizontal="left"/>
    </xf>
    <xf numFmtId="0" fontId="6" fillId="0" borderId="41" xfId="0" applyFont="1" applyBorder="1"/>
    <xf numFmtId="0" fontId="6" fillId="0" borderId="42" xfId="0" applyFont="1" applyBorder="1"/>
    <xf numFmtId="9" fontId="5" fillId="6" borderId="43" xfId="0" applyNumberFormat="1" applyFont="1" applyFill="1" applyBorder="1" applyAlignment="1">
      <alignment horizontal="center"/>
    </xf>
    <xf numFmtId="0" fontId="6" fillId="0" borderId="44" xfId="0" applyFont="1" applyBorder="1"/>
    <xf numFmtId="5" fontId="11" fillId="6" borderId="29" xfId="0" applyNumberFormat="1" applyFont="1" applyFill="1" applyBorder="1" applyAlignment="1">
      <alignment horizontal="left"/>
    </xf>
    <xf numFmtId="0" fontId="6" fillId="0" borderId="21" xfId="0" applyFont="1" applyBorder="1"/>
    <xf numFmtId="0" fontId="6" fillId="0" borderId="45" xfId="0" applyFont="1" applyBorder="1"/>
    <xf numFmtId="167" fontId="5" fillId="6" borderId="46" xfId="0" applyNumberFormat="1" applyFont="1" applyFill="1" applyBorder="1" applyAlignment="1">
      <alignment horizontal="center"/>
    </xf>
    <xf numFmtId="0" fontId="6" fillId="0" borderId="30" xfId="0" applyFont="1" applyBorder="1"/>
    <xf numFmtId="167" fontId="5" fillId="6" borderId="50" xfId="0" applyNumberFormat="1" applyFont="1" applyFill="1" applyBorder="1" applyAlignment="1">
      <alignment horizontal="center"/>
    </xf>
    <xf numFmtId="0" fontId="6" fillId="0" borderId="51" xfId="0" applyFont="1" applyBorder="1"/>
    <xf numFmtId="0" fontId="4" fillId="0" borderId="0" xfId="0" applyFont="1" applyAlignment="1">
      <alignment horizontal="left" wrapText="1"/>
    </xf>
    <xf numFmtId="0" fontId="4" fillId="0" borderId="63" xfId="0" applyFont="1" applyBorder="1"/>
    <xf numFmtId="0" fontId="4" fillId="0" borderId="65" xfId="0" applyFont="1" applyBorder="1"/>
    <xf numFmtId="165" fontId="2" fillId="0" borderId="51" xfId="0" applyNumberFormat="1" applyFont="1" applyBorder="1"/>
    <xf numFmtId="9" fontId="4" fillId="0" borderId="0" xfId="1" applyFont="1"/>
    <xf numFmtId="165" fontId="4" fillId="0" borderId="8" xfId="1" applyNumberFormat="1" applyFont="1" applyBorder="1"/>
  </cellXfs>
  <cellStyles count="2">
    <cellStyle name="Normal" xfId="0" builtinId="0"/>
    <cellStyle name="Percent" xfId="1" builtinId="5"/>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3"/></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alcChain" Target="calcChain.xml"/><Relationship Id="rId19" Type="http://schemas.openxmlformats.org/officeDocument/2006/relationships/theme" Target="theme/theme1.xml"/><Relationship Id="rId4" Type="http://schemas.openxmlformats.org/officeDocument/2006/relationships/worksheet" Target="worksheets/sheet4.xml"/><Relationship Id="rId22"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Monthly Payment vs Interest and Down Payment %</a:t>
            </a:r>
          </a:p>
        </c:rich>
      </c:tx>
      <c:overlay val="0"/>
    </c:title>
    <c:autoTitleDeleted val="0"/>
    <c:plotArea>
      <c:layout/>
      <c:scatterChart>
        <c:scatterStyle val="lineMarker"/>
        <c:varyColors val="1"/>
        <c:ser>
          <c:idx val="0"/>
          <c:order val="0"/>
          <c:tx>
            <c:v>10%</c:v>
          </c:tx>
          <c:spPr>
            <a:ln>
              <a:noFill/>
            </a:ln>
          </c:spPr>
          <c:marker>
            <c:symbol val="circle"/>
            <c:size val="7"/>
            <c:spPr>
              <a:solidFill>
                <a:schemeClr val="accent1"/>
              </a:solidFill>
              <a:ln cmpd="sng">
                <a:solidFill>
                  <a:schemeClr val="accent1"/>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Comparison'!$C$3:$C$8</c:f>
              <c:numCache>
                <c:formatCode>"$"#,##0.00_);[Red]\("$"#,##0.00\)</c:formatCode>
                <c:ptCount val="6"/>
                <c:pt idx="0">
                  <c:v>-4050.0782624385301</c:v>
                </c:pt>
                <c:pt idx="1">
                  <c:v>-3955.7248177837173</c:v>
                </c:pt>
                <c:pt idx="2">
                  <c:v>-3862.1784158088021</c:v>
                </c:pt>
                <c:pt idx="3">
                  <c:v>-3769.4654156080328</c:v>
                </c:pt>
                <c:pt idx="4">
                  <c:v>-3677.6123257829304</c:v>
                </c:pt>
                <c:pt idx="5">
                  <c:v>-3586.6457515109764</c:v>
                </c:pt>
              </c:numCache>
            </c:numRef>
          </c:yVal>
          <c:smooth val="1"/>
          <c:extLst>
            <c:ext xmlns:c16="http://schemas.microsoft.com/office/drawing/2014/chart" uri="{C3380CC4-5D6E-409C-BE32-E72D297353CC}">
              <c16:uniqueId val="{00000000-E1D7-4134-9308-C754DF6A2DEA}"/>
            </c:ext>
          </c:extLst>
        </c:ser>
        <c:ser>
          <c:idx val="1"/>
          <c:order val="1"/>
          <c:tx>
            <c:v>15%</c:v>
          </c:tx>
          <c:spPr>
            <a:ln>
              <a:noFill/>
            </a:ln>
          </c:spPr>
          <c:marker>
            <c:symbol val="circle"/>
            <c:size val="7"/>
            <c:spPr>
              <a:solidFill>
                <a:schemeClr val="accent2"/>
              </a:solidFill>
              <a:ln cmpd="sng">
                <a:solidFill>
                  <a:schemeClr val="accent2"/>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Comparison'!$D$3:$D$8</c:f>
              <c:numCache>
                <c:formatCode>"$"#,##0.00_);[Red]\("$"#,##0.00\)</c:formatCode>
                <c:ptCount val="6"/>
                <c:pt idx="0">
                  <c:v>-3825.0739145252787</c:v>
                </c:pt>
                <c:pt idx="1">
                  <c:v>-3735.9623279068442</c:v>
                </c:pt>
                <c:pt idx="2">
                  <c:v>-3647.6129482638689</c:v>
                </c:pt>
                <c:pt idx="3">
                  <c:v>-3560.0506702964753</c:v>
                </c:pt>
                <c:pt idx="4">
                  <c:v>-3473.300529906101</c:v>
                </c:pt>
                <c:pt idx="5">
                  <c:v>-3387.3876542048115</c:v>
                </c:pt>
              </c:numCache>
            </c:numRef>
          </c:yVal>
          <c:smooth val="1"/>
          <c:extLst>
            <c:ext xmlns:c16="http://schemas.microsoft.com/office/drawing/2014/chart" uri="{C3380CC4-5D6E-409C-BE32-E72D297353CC}">
              <c16:uniqueId val="{00000001-E1D7-4134-9308-C754DF6A2DEA}"/>
            </c:ext>
          </c:extLst>
        </c:ser>
        <c:ser>
          <c:idx val="2"/>
          <c:order val="2"/>
          <c:tx>
            <c:v>20%</c:v>
          </c:tx>
          <c:spPr>
            <a:ln>
              <a:noFill/>
            </a:ln>
          </c:spPr>
          <c:marker>
            <c:symbol val="circle"/>
            <c:size val="7"/>
            <c:spPr>
              <a:solidFill>
                <a:schemeClr val="accent3"/>
              </a:solidFill>
              <a:ln cmpd="sng">
                <a:solidFill>
                  <a:schemeClr val="accent3"/>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Comparison'!$E$3:$E$8</c:f>
              <c:numCache>
                <c:formatCode>"$"#,##0.00_);[Red]\("$"#,##0.00\)</c:formatCode>
                <c:ptCount val="6"/>
                <c:pt idx="0">
                  <c:v>-3600.0695666120273</c:v>
                </c:pt>
                <c:pt idx="1">
                  <c:v>-3516.1998380299706</c:v>
                </c:pt>
                <c:pt idx="2">
                  <c:v>-3433.0474807189348</c:v>
                </c:pt>
                <c:pt idx="3">
                  <c:v>-3350.6359249849174</c:v>
                </c:pt>
                <c:pt idx="4">
                  <c:v>-3268.9887340292721</c:v>
                </c:pt>
                <c:pt idx="5">
                  <c:v>-3188.1295568986461</c:v>
                </c:pt>
              </c:numCache>
            </c:numRef>
          </c:yVal>
          <c:smooth val="1"/>
          <c:extLst>
            <c:ext xmlns:c16="http://schemas.microsoft.com/office/drawing/2014/chart" uri="{C3380CC4-5D6E-409C-BE32-E72D297353CC}">
              <c16:uniqueId val="{00000002-E1D7-4134-9308-C754DF6A2DEA}"/>
            </c:ext>
          </c:extLst>
        </c:ser>
        <c:ser>
          <c:idx val="3"/>
          <c:order val="3"/>
          <c:tx>
            <c:v>25%</c:v>
          </c:tx>
          <c:spPr>
            <a:ln>
              <a:noFill/>
            </a:ln>
          </c:spPr>
          <c:marker>
            <c:symbol val="circle"/>
            <c:size val="7"/>
            <c:spPr>
              <a:solidFill>
                <a:schemeClr val="accent4"/>
              </a:solidFill>
              <a:ln cmpd="sng">
                <a:solidFill>
                  <a:schemeClr val="accent4"/>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Comparison'!$F$3:$F$8</c:f>
              <c:numCache>
                <c:formatCode>"$"#,##0.00_);[Red]\("$"#,##0.00\)</c:formatCode>
                <c:ptCount val="6"/>
                <c:pt idx="0">
                  <c:v>-3375.0652186987759</c:v>
                </c:pt>
                <c:pt idx="1">
                  <c:v>-3296.4373481530974</c:v>
                </c:pt>
                <c:pt idx="2">
                  <c:v>-3218.4820131740016</c:v>
                </c:pt>
                <c:pt idx="3">
                  <c:v>-3141.2211796733604</c:v>
                </c:pt>
                <c:pt idx="4">
                  <c:v>-3064.6769381524418</c:v>
                </c:pt>
                <c:pt idx="5">
                  <c:v>-2988.8714595924803</c:v>
                </c:pt>
              </c:numCache>
            </c:numRef>
          </c:yVal>
          <c:smooth val="1"/>
          <c:extLst>
            <c:ext xmlns:c16="http://schemas.microsoft.com/office/drawing/2014/chart" uri="{C3380CC4-5D6E-409C-BE32-E72D297353CC}">
              <c16:uniqueId val="{00000003-E1D7-4134-9308-C754DF6A2DEA}"/>
            </c:ext>
          </c:extLst>
        </c:ser>
        <c:dLbls>
          <c:showLegendKey val="0"/>
          <c:showVal val="0"/>
          <c:showCatName val="0"/>
          <c:showSerName val="0"/>
          <c:showPercent val="0"/>
          <c:showBubbleSize val="0"/>
        </c:dLbls>
        <c:axId val="1294266793"/>
        <c:axId val="1652423053"/>
      </c:scatterChart>
      <c:valAx>
        <c:axId val="1294266793"/>
        <c:scaling>
          <c:orientation val="minMax"/>
        </c:scaling>
        <c:delete val="0"/>
        <c:axPos val="t"/>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Interest Rate</a:t>
                </a: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652423053"/>
        <c:crosses val="autoZero"/>
        <c:crossBetween val="midCat"/>
        <c:majorUnit val="2.5000000000000005E-3"/>
      </c:valAx>
      <c:valAx>
        <c:axId val="1652423053"/>
        <c:scaling>
          <c:orientation val="maxMin"/>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Monthly Payment</a:t>
                </a:r>
              </a:p>
            </c:rich>
          </c:tx>
          <c:overlay val="0"/>
        </c:title>
        <c:numFmt formatCode="&quot;$&quot;#,##0.00_);[Red]\(&quot;$&quot;#,##0.00\)" sourceLinked="1"/>
        <c:majorTickMark val="none"/>
        <c:minorTickMark val="none"/>
        <c:tickLblPos val="nextTo"/>
        <c:spPr>
          <a:ln/>
        </c:spPr>
        <c:txPr>
          <a:bodyPr/>
          <a:lstStyle/>
          <a:p>
            <a:pPr lvl="0">
              <a:defRPr sz="900" b="0" i="0">
                <a:solidFill>
                  <a:srgbClr val="000000"/>
                </a:solidFill>
                <a:latin typeface="+mn-lt"/>
              </a:defRPr>
            </a:pPr>
            <a:endParaRPr lang="en-US"/>
          </a:p>
        </c:txPr>
        <c:crossAx val="1294266793"/>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0"/>
        <c:ser>
          <c:idx val="0"/>
          <c:order val="0"/>
          <c:tx>
            <c:v>Down Payment</c:v>
          </c:tx>
          <c:spPr>
            <a:ln>
              <a:noFill/>
            </a:ln>
          </c:spPr>
          <c:marker>
            <c:symbol val="circle"/>
            <c:size val="7"/>
            <c:spPr>
              <a:solidFill>
                <a:schemeClr val="accent1"/>
              </a:solidFill>
              <a:ln cmpd="sng">
                <a:solidFill>
                  <a:schemeClr val="accent1"/>
                </a:solidFill>
              </a:ln>
            </c:spPr>
          </c:marker>
          <c:xVal>
            <c:numRef>
              <c:f>'Interest Rate Comparison'!$C$1:$F$1</c:f>
              <c:numCache>
                <c:formatCode>0%</c:formatCode>
                <c:ptCount val="4"/>
                <c:pt idx="0">
                  <c:v>0.1</c:v>
                </c:pt>
                <c:pt idx="1">
                  <c:v>0.15</c:v>
                </c:pt>
                <c:pt idx="2">
                  <c:v>0.2</c:v>
                </c:pt>
                <c:pt idx="3">
                  <c:v>0.25</c:v>
                </c:pt>
              </c:numCache>
            </c:numRef>
          </c:xVal>
          <c:yVal>
            <c:numRef>
              <c:f>'Interest Rate Comparison'!$C$2:$F$2</c:f>
              <c:numCache>
                <c:formatCode>_("$"* #,##0.00_);_("$"* \(#,##0.00\);_("$"* "-"??_);_(@_)</c:formatCode>
                <c:ptCount val="4"/>
                <c:pt idx="0">
                  <c:v>59900</c:v>
                </c:pt>
                <c:pt idx="1">
                  <c:v>89850</c:v>
                </c:pt>
                <c:pt idx="2">
                  <c:v>119800</c:v>
                </c:pt>
                <c:pt idx="3">
                  <c:v>149750</c:v>
                </c:pt>
              </c:numCache>
            </c:numRef>
          </c:yVal>
          <c:smooth val="1"/>
          <c:extLst>
            <c:ext xmlns:c16="http://schemas.microsoft.com/office/drawing/2014/chart" uri="{C3380CC4-5D6E-409C-BE32-E72D297353CC}">
              <c16:uniqueId val="{00000000-A0B1-4D76-B66F-86F3DAB9BDCA}"/>
            </c:ext>
          </c:extLst>
        </c:ser>
        <c:dLbls>
          <c:showLegendKey val="0"/>
          <c:showVal val="0"/>
          <c:showCatName val="0"/>
          <c:showSerName val="0"/>
          <c:showPercent val="0"/>
          <c:showBubbleSize val="0"/>
        </c:dLbls>
        <c:axId val="1642091771"/>
        <c:axId val="1366566730"/>
      </c:scatterChart>
      <c:valAx>
        <c:axId val="16420917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66566730"/>
        <c:crosses val="autoZero"/>
        <c:crossBetween val="midCat"/>
      </c:valAx>
      <c:valAx>
        <c:axId val="136656673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Interest Rate / Down Payment</a:t>
                </a:r>
              </a:p>
            </c:rich>
          </c:tx>
          <c:overlay val="0"/>
        </c:title>
        <c:numFmt formatCode="_(&quot;$&quot;* #,##0.00_);_(&quot;$&quot;* \(#,##0.0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642091771"/>
        <c:crosses val="autoZero"/>
        <c:crossBetween val="midCat"/>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DP'!$L$8:$L$367</c:f>
              <c:numCache>
                <c:formatCode>"$"#,##0.00_);[Red]\("$"#,##0.00\)</c:formatCode>
                <c:ptCount val="360"/>
                <c:pt idx="0" formatCode="_(&quot;$&quot;* #,##0_);_(&quot;$&quot;* \(#,##0\);_(&quot;$&quot;* &quot;-&quot;??_);_(@_)">
                  <c:v>539100</c:v>
                </c:pt>
                <c:pt idx="1">
                  <c:v>538756.23423756147</c:v>
                </c:pt>
                <c:pt idx="2">
                  <c:v>538410.10508550622</c:v>
                </c:pt>
                <c:pt idx="3">
                  <c:v>538061.59629553056</c:v>
                </c:pt>
                <c:pt idx="4">
                  <c:v>537710.69150762376</c:v>
                </c:pt>
                <c:pt idx="5">
                  <c:v>537357.3742493001</c:v>
                </c:pt>
                <c:pt idx="6">
                  <c:v>537001.62793482549</c:v>
                </c:pt>
                <c:pt idx="7">
                  <c:v>536643.43586443888</c:v>
                </c:pt>
                <c:pt idx="8">
                  <c:v>536282.78122356837</c:v>
                </c:pt>
                <c:pt idx="9">
                  <c:v>535919.64708204183</c:v>
                </c:pt>
                <c:pt idx="10">
                  <c:v>535554.01639329235</c:v>
                </c:pt>
                <c:pt idx="11">
                  <c:v>535185.87199355767</c:v>
                </c:pt>
                <c:pt idx="12">
                  <c:v>534815.19660107489</c:v>
                </c:pt>
                <c:pt idx="13">
                  <c:v>534441.97281526879</c:v>
                </c:pt>
                <c:pt idx="14">
                  <c:v>534066.18311593519</c:v>
                </c:pt>
                <c:pt idx="15">
                  <c:v>533687.80986241868</c:v>
                </c:pt>
                <c:pt idx="16">
                  <c:v>533306.83529278426</c:v>
                </c:pt>
                <c:pt idx="17">
                  <c:v>532923.24152298365</c:v>
                </c:pt>
                <c:pt idx="18">
                  <c:v>532537.01054601558</c:v>
                </c:pt>
                <c:pt idx="19">
                  <c:v>532148.12423108087</c:v>
                </c:pt>
                <c:pt idx="20">
                  <c:v>531756.56432273099</c:v>
                </c:pt>
                <c:pt idx="21">
                  <c:v>531362.31244001118</c:v>
                </c:pt>
                <c:pt idx="22">
                  <c:v>530965.35007559776</c:v>
                </c:pt>
                <c:pt idx="23">
                  <c:v>530565.65859492891</c:v>
                </c:pt>
                <c:pt idx="24">
                  <c:v>530163.21923533047</c:v>
                </c:pt>
                <c:pt idx="25">
                  <c:v>529758.01310513483</c:v>
                </c:pt>
                <c:pt idx="26">
                  <c:v>529350.02118279412</c:v>
                </c:pt>
                <c:pt idx="27">
                  <c:v>528939.22431598732</c:v>
                </c:pt>
                <c:pt idx="28">
                  <c:v>528525.60322072124</c:v>
                </c:pt>
                <c:pt idx="29">
                  <c:v>528109.13848042511</c:v>
                </c:pt>
                <c:pt idx="30">
                  <c:v>527689.81054503948</c:v>
                </c:pt>
                <c:pt idx="31">
                  <c:v>527267.59973009804</c:v>
                </c:pt>
                <c:pt idx="32">
                  <c:v>526842.48621580389</c:v>
                </c:pt>
                <c:pt idx="33">
                  <c:v>526414.45004609902</c:v>
                </c:pt>
                <c:pt idx="34">
                  <c:v>525983.47112772742</c:v>
                </c:pt>
                <c:pt idx="35">
                  <c:v>525549.52922929195</c:v>
                </c:pt>
                <c:pt idx="36">
                  <c:v>525112.60398030479</c:v>
                </c:pt>
                <c:pt idx="37">
                  <c:v>524672.67487023084</c:v>
                </c:pt>
                <c:pt idx="38">
                  <c:v>524229.72124752513</c:v>
                </c:pt>
                <c:pt idx="39">
                  <c:v>523783.72231866332</c:v>
                </c:pt>
                <c:pt idx="40">
                  <c:v>523334.65714716562</c:v>
                </c:pt>
                <c:pt idx="41">
                  <c:v>522882.50465261383</c:v>
                </c:pt>
                <c:pt idx="42">
                  <c:v>522427.24360966199</c:v>
                </c:pt>
                <c:pt idx="43">
                  <c:v>521968.85264703986</c:v>
                </c:pt>
                <c:pt idx="44">
                  <c:v>521507.31024654972</c:v>
                </c:pt>
                <c:pt idx="45">
                  <c:v>521042.59474205622</c:v>
                </c:pt>
                <c:pt idx="46">
                  <c:v>520574.68431846931</c:v>
                </c:pt>
                <c:pt idx="47">
                  <c:v>520103.55701072025</c:v>
                </c:pt>
                <c:pt idx="48">
                  <c:v>519629.19070273044</c:v>
                </c:pt>
                <c:pt idx="49">
                  <c:v>519151.56312637316</c:v>
                </c:pt>
                <c:pt idx="50">
                  <c:v>518670.65186042845</c:v>
                </c:pt>
                <c:pt idx="51">
                  <c:v>518186.43432953034</c:v>
                </c:pt>
                <c:pt idx="52">
                  <c:v>517698.88780310733</c:v>
                </c:pt>
                <c:pt idx="53">
                  <c:v>517207.98939431517</c:v>
                </c:pt>
                <c:pt idx="54">
                  <c:v>516713.71605896257</c:v>
                </c:pt>
                <c:pt idx="55">
                  <c:v>516216.04459442938</c:v>
                </c:pt>
                <c:pt idx="56">
                  <c:v>515714.95163857756</c:v>
                </c:pt>
                <c:pt idx="57">
                  <c:v>515210.41366865422</c:v>
                </c:pt>
                <c:pt idx="58">
                  <c:v>514702.40700018767</c:v>
                </c:pt>
                <c:pt idx="59">
                  <c:v>514190.90778587543</c:v>
                </c:pt>
                <c:pt idx="60">
                  <c:v>513675.89201446477</c:v>
                </c:pt>
                <c:pt idx="61">
                  <c:v>513157.33550962567</c:v>
                </c:pt>
                <c:pt idx="62">
                  <c:v>512635.21392881579</c:v>
                </c:pt>
                <c:pt idx="63">
                  <c:v>512109.50276213785</c:v>
                </c:pt>
                <c:pt idx="64">
                  <c:v>511580.17733118898</c:v>
                </c:pt>
                <c:pt idx="65">
                  <c:v>511047.21278790239</c:v>
                </c:pt>
                <c:pt idx="66">
                  <c:v>510510.5841133807</c:v>
                </c:pt>
                <c:pt idx="67">
                  <c:v>509970.26611672167</c:v>
                </c:pt>
                <c:pt idx="68">
                  <c:v>509426.23343383562</c:v>
                </c:pt>
                <c:pt idx="69">
                  <c:v>508878.46052625473</c:v>
                </c:pt>
                <c:pt idx="70">
                  <c:v>508326.9216799342</c:v>
                </c:pt>
                <c:pt idx="71">
                  <c:v>507771.59100404521</c:v>
                </c:pt>
                <c:pt idx="72">
                  <c:v>507212.44242975948</c:v>
                </c:pt>
                <c:pt idx="73">
                  <c:v>506649.44970902556</c:v>
                </c:pt>
                <c:pt idx="74">
                  <c:v>506082.58641333657</c:v>
                </c:pt>
                <c:pt idx="75">
                  <c:v>505511.82593248971</c:v>
                </c:pt>
                <c:pt idx="76">
                  <c:v>504937.14147333702</c:v>
                </c:pt>
                <c:pt idx="77">
                  <c:v>504358.50605852768</c:v>
                </c:pt>
                <c:pt idx="78">
                  <c:v>503775.89252524154</c:v>
                </c:pt>
                <c:pt idx="79">
                  <c:v>503189.27352391405</c:v>
                </c:pt>
                <c:pt idx="80">
                  <c:v>502598.62151695241</c:v>
                </c:pt>
                <c:pt idx="81">
                  <c:v>502003.90877744294</c:v>
                </c:pt>
                <c:pt idx="82">
                  <c:v>501405.1073878493</c:v>
                </c:pt>
                <c:pt idx="83">
                  <c:v>500802.18923870224</c:v>
                </c:pt>
                <c:pt idx="84">
                  <c:v>500195.12602727977</c:v>
                </c:pt>
                <c:pt idx="85">
                  <c:v>499583.88925627875</c:v>
                </c:pt>
                <c:pt idx="86">
                  <c:v>498968.4502324771</c:v>
                </c:pt>
                <c:pt idx="87">
                  <c:v>498348.78006538685</c:v>
                </c:pt>
                <c:pt idx="88">
                  <c:v>497724.84966589784</c:v>
                </c:pt>
                <c:pt idx="89">
                  <c:v>497096.62974491232</c:v>
                </c:pt>
                <c:pt idx="90">
                  <c:v>496464.09081197006</c:v>
                </c:pt>
                <c:pt idx="91">
                  <c:v>495827.20317386382</c:v>
                </c:pt>
                <c:pt idx="92">
                  <c:v>495185.93693324557</c:v>
                </c:pt>
                <c:pt idx="93">
                  <c:v>494540.26198722312</c:v>
                </c:pt>
                <c:pt idx="94">
                  <c:v>493890.14802594675</c:v>
                </c:pt>
                <c:pt idx="95">
                  <c:v>493235.5645311866</c:v>
                </c:pt>
                <c:pt idx="96">
                  <c:v>492576.48077489994</c:v>
                </c:pt>
                <c:pt idx="97">
                  <c:v>491912.86581778887</c:v>
                </c:pt>
                <c:pt idx="98">
                  <c:v>491244.6885078476</c:v>
                </c:pt>
                <c:pt idx="99">
                  <c:v>490571.91747890052</c:v>
                </c:pt>
                <c:pt idx="100">
                  <c:v>489894.52114912943</c:v>
                </c:pt>
                <c:pt idx="101">
                  <c:v>489212.46771959116</c:v>
                </c:pt>
                <c:pt idx="102">
                  <c:v>488525.72517272481</c:v>
                </c:pt>
                <c:pt idx="103">
                  <c:v>487834.26127084874</c:v>
                </c:pt>
                <c:pt idx="104">
                  <c:v>487138.0435546473</c:v>
                </c:pt>
                <c:pt idx="105">
                  <c:v>486437.03934164695</c:v>
                </c:pt>
                <c:pt idx="106">
                  <c:v>485731.2157246822</c:v>
                </c:pt>
                <c:pt idx="107">
                  <c:v>485020.53957035084</c:v>
                </c:pt>
                <c:pt idx="108">
                  <c:v>484304.97751745844</c:v>
                </c:pt>
                <c:pt idx="109">
                  <c:v>483584.49597545242</c:v>
                </c:pt>
                <c:pt idx="110">
                  <c:v>482859.0611228451</c:v>
                </c:pt>
                <c:pt idx="111">
                  <c:v>482128.63890562614</c:v>
                </c:pt>
                <c:pt idx="112">
                  <c:v>481393.19503566378</c:v>
                </c:pt>
                <c:pt idx="113">
                  <c:v>480652.69498909544</c:v>
                </c:pt>
                <c:pt idx="114">
                  <c:v>479907.10400470695</c:v>
                </c:pt>
                <c:pt idx="115">
                  <c:v>479156.38708230079</c:v>
                </c:pt>
                <c:pt idx="116">
                  <c:v>478400.50898105308</c:v>
                </c:pt>
                <c:pt idx="117">
                  <c:v>477639.43421785929</c:v>
                </c:pt>
                <c:pt idx="118">
                  <c:v>476873.12706566852</c:v>
                </c:pt>
                <c:pt idx="119">
                  <c:v>476101.55155180645</c:v>
                </c:pt>
                <c:pt idx="120">
                  <c:v>475324.67145628657</c:v>
                </c:pt>
                <c:pt idx="121">
                  <c:v>474542.45031011</c:v>
                </c:pt>
                <c:pt idx="122">
                  <c:v>473754.85139355349</c:v>
                </c:pt>
                <c:pt idx="123">
                  <c:v>472961.83773444564</c:v>
                </c:pt>
                <c:pt idx="124">
                  <c:v>472163.3721064314</c:v>
                </c:pt>
                <c:pt idx="125">
                  <c:v>471359.41702722455</c:v>
                </c:pt>
                <c:pt idx="126">
                  <c:v>470549.9347568482</c:v>
                </c:pt>
                <c:pt idx="127">
                  <c:v>469734.88729586301</c:v>
                </c:pt>
                <c:pt idx="128">
                  <c:v>468914.23638358351</c:v>
                </c:pt>
                <c:pt idx="129">
                  <c:v>468087.9434962821</c:v>
                </c:pt>
                <c:pt idx="130">
                  <c:v>467255.96984538052</c:v>
                </c:pt>
                <c:pt idx="131">
                  <c:v>466418.27637562895</c:v>
                </c:pt>
                <c:pt idx="132">
                  <c:v>465574.82376327284</c:v>
                </c:pt>
                <c:pt idx="133">
                  <c:v>464725.57241420681</c:v>
                </c:pt>
                <c:pt idx="134">
                  <c:v>463870.48246211594</c:v>
                </c:pt>
                <c:pt idx="135">
                  <c:v>463009.51376660442</c:v>
                </c:pt>
                <c:pt idx="136">
                  <c:v>462142.6259113113</c:v>
                </c:pt>
                <c:pt idx="137">
                  <c:v>461269.77820201305</c:v>
                </c:pt>
                <c:pt idx="138">
                  <c:v>460390.92966471333</c:v>
                </c:pt>
                <c:pt idx="139">
                  <c:v>459506.03904371971</c:v>
                </c:pt>
                <c:pt idx="140">
                  <c:v>458615.06479970674</c:v>
                </c:pt>
                <c:pt idx="141">
                  <c:v>457717.96510776621</c:v>
                </c:pt>
                <c:pt idx="142">
                  <c:v>456814.69785544358</c:v>
                </c:pt>
                <c:pt idx="143">
                  <c:v>455905.2206407612</c:v>
                </c:pt>
                <c:pt idx="144">
                  <c:v>454989.49077022792</c:v>
                </c:pt>
                <c:pt idx="145">
                  <c:v>454067.46525683469</c:v>
                </c:pt>
                <c:pt idx="146">
                  <c:v>453139.10081803688</c:v>
                </c:pt>
                <c:pt idx="147">
                  <c:v>452204.35387372237</c:v>
                </c:pt>
                <c:pt idx="148">
                  <c:v>451263.18054416566</c:v>
                </c:pt>
                <c:pt idx="149">
                  <c:v>450315.53664796829</c:v>
                </c:pt>
                <c:pt idx="150">
                  <c:v>449361.37769998453</c:v>
                </c:pt>
                <c:pt idx="151">
                  <c:v>448400.6589092334</c:v>
                </c:pt>
                <c:pt idx="152">
                  <c:v>447433.33517679584</c:v>
                </c:pt>
                <c:pt idx="153">
                  <c:v>446459.36109369778</c:v>
                </c:pt>
                <c:pt idx="154">
                  <c:v>445478.6909387784</c:v>
                </c:pt>
                <c:pt idx="155">
                  <c:v>444491.27867654397</c:v>
                </c:pt>
                <c:pt idx="156">
                  <c:v>443497.07795500668</c:v>
                </c:pt>
                <c:pt idx="157">
                  <c:v>442496.04210350884</c:v>
                </c:pt>
                <c:pt idx="158">
                  <c:v>441488.12413053191</c:v>
                </c:pt>
                <c:pt idx="159">
                  <c:v>440473.27672149078</c:v>
                </c:pt>
                <c:pt idx="160">
                  <c:v>439451.4522365125</c:v>
                </c:pt>
                <c:pt idx="161">
                  <c:v>438422.60270819999</c:v>
                </c:pt>
                <c:pt idx="162">
                  <c:v>437386.67983938032</c:v>
                </c:pt>
                <c:pt idx="163">
                  <c:v>436343.6350008375</c:v>
                </c:pt>
                <c:pt idx="164">
                  <c:v>435293.41922902974</c:v>
                </c:pt>
                <c:pt idx="165">
                  <c:v>434235.98322379077</c:v>
                </c:pt>
                <c:pt idx="166">
                  <c:v>433171.27734601579</c:v>
                </c:pt>
                <c:pt idx="167">
                  <c:v>432099.2516153311</c:v>
                </c:pt>
                <c:pt idx="168">
                  <c:v>431019.85570774798</c:v>
                </c:pt>
                <c:pt idx="169">
                  <c:v>429933.03895330022</c:v>
                </c:pt>
                <c:pt idx="170">
                  <c:v>428838.75033366564</c:v>
                </c:pt>
                <c:pt idx="171">
                  <c:v>427736.93847977102</c:v>
                </c:pt>
                <c:pt idx="172">
                  <c:v>426627.55166938092</c:v>
                </c:pt>
                <c:pt idx="173">
                  <c:v>425510.53782466939</c:v>
                </c:pt>
                <c:pt idx="174">
                  <c:v>424385.84450977546</c:v>
                </c:pt>
                <c:pt idx="175">
                  <c:v>423253.41892834165</c:v>
                </c:pt>
                <c:pt idx="176">
                  <c:v>422113.20792103547</c:v>
                </c:pt>
                <c:pt idx="177">
                  <c:v>420965.15796305408</c:v>
                </c:pt>
                <c:pt idx="178">
                  <c:v>419809.21516161156</c:v>
                </c:pt>
                <c:pt idx="179">
                  <c:v>418645.3252534091</c:v>
                </c:pt>
                <c:pt idx="180">
                  <c:v>417473.43360208772</c:v>
                </c:pt>
                <c:pt idx="181">
                  <c:v>416293.48519566352</c:v>
                </c:pt>
                <c:pt idx="182">
                  <c:v>415105.42464394518</c:v>
                </c:pt>
                <c:pt idx="183">
                  <c:v>413909.19617593376</c:v>
                </c:pt>
                <c:pt idx="184">
                  <c:v>412704.74363720475</c:v>
                </c:pt>
                <c:pt idx="185">
                  <c:v>411492.010487272</c:v>
                </c:pt>
                <c:pt idx="186">
                  <c:v>410270.93979693344</c:v>
                </c:pt>
                <c:pt idx="187">
                  <c:v>409041.47424559883</c:v>
                </c:pt>
                <c:pt idx="188">
                  <c:v>407803.55611859879</c:v>
                </c:pt>
                <c:pt idx="189">
                  <c:v>406557.12730447564</c:v>
                </c:pt>
                <c:pt idx="190">
                  <c:v>405302.12929225538</c:v>
                </c:pt>
                <c:pt idx="191">
                  <c:v>404038.50316870108</c:v>
                </c:pt>
                <c:pt idx="192">
                  <c:v>402766.18961554737</c:v>
                </c:pt>
                <c:pt idx="193">
                  <c:v>401485.12890671572</c:v>
                </c:pt>
                <c:pt idx="194">
                  <c:v>400195.26090551086</c:v>
                </c:pt>
                <c:pt idx="195">
                  <c:v>398896.5250617977</c:v>
                </c:pt>
                <c:pt idx="196">
                  <c:v>397588.86040915904</c:v>
                </c:pt>
                <c:pt idx="197">
                  <c:v>396272.20556203346</c:v>
                </c:pt>
                <c:pt idx="198">
                  <c:v>394946.49871283391</c:v>
                </c:pt>
                <c:pt idx="199">
                  <c:v>393611.67762904608</c:v>
                </c:pt>
                <c:pt idx="200">
                  <c:v>392267.67965030723</c:v>
                </c:pt>
                <c:pt idx="201">
                  <c:v>390914.44168546452</c:v>
                </c:pt>
                <c:pt idx="202">
                  <c:v>389551.90020961355</c:v>
                </c:pt>
                <c:pt idx="203">
                  <c:v>388179.99126111611</c:v>
                </c:pt>
                <c:pt idx="204">
                  <c:v>386798.65043859778</c:v>
                </c:pt>
                <c:pt idx="205">
                  <c:v>385407.81289792462</c:v>
                </c:pt>
                <c:pt idx="206">
                  <c:v>384007.41334915929</c:v>
                </c:pt>
                <c:pt idx="207">
                  <c:v>382597.38605349622</c:v>
                </c:pt>
                <c:pt idx="208">
                  <c:v>381177.66482017544</c:v>
                </c:pt>
                <c:pt idx="209">
                  <c:v>379748.1830033756</c:v>
                </c:pt>
                <c:pt idx="210">
                  <c:v>378308.87349908525</c:v>
                </c:pt>
                <c:pt idx="211">
                  <c:v>376859.66874195292</c:v>
                </c:pt>
                <c:pt idx="212">
                  <c:v>375400.5007021153</c:v>
                </c:pt>
                <c:pt idx="213">
                  <c:v>373931.30088200379</c:v>
                </c:pt>
                <c:pt idx="214">
                  <c:v>372452.00031312904</c:v>
                </c:pt>
                <c:pt idx="215">
                  <c:v>370962.52955284325</c:v>
                </c:pt>
                <c:pt idx="216">
                  <c:v>369462.81868108053</c:v>
                </c:pt>
                <c:pt idx="217">
                  <c:v>367952.7972970744</c:v>
                </c:pt>
                <c:pt idx="218">
                  <c:v>366432.39451605326</c:v>
                </c:pt>
                <c:pt idx="219">
                  <c:v>364901.53896591259</c:v>
                </c:pt>
                <c:pt idx="220">
                  <c:v>363360.1587838647</c:v>
                </c:pt>
                <c:pt idx="221">
                  <c:v>361808.18161306524</c:v>
                </c:pt>
                <c:pt idx="222">
                  <c:v>360245.53459921654</c:v>
                </c:pt>
                <c:pt idx="223">
                  <c:v>358672.14438714762</c:v>
                </c:pt>
                <c:pt idx="224">
                  <c:v>357087.93711737072</c:v>
                </c:pt>
                <c:pt idx="225">
                  <c:v>355492.83842261409</c:v>
                </c:pt>
                <c:pt idx="226">
                  <c:v>353886.77342433104</c:v>
                </c:pt>
                <c:pt idx="227">
                  <c:v>352269.6667291848</c:v>
                </c:pt>
                <c:pt idx="228">
                  <c:v>350641.44242550939</c:v>
                </c:pt>
                <c:pt idx="229">
                  <c:v>349002.02407974622</c:v>
                </c:pt>
                <c:pt idx="230">
                  <c:v>347351.33473285596</c:v>
                </c:pt>
                <c:pt idx="231">
                  <c:v>345689.29689670581</c:v>
                </c:pt>
                <c:pt idx="232">
                  <c:v>344015.83255043213</c:v>
                </c:pt>
                <c:pt idx="233">
                  <c:v>342330.86313677783</c:v>
                </c:pt>
                <c:pt idx="234">
                  <c:v>340634.30955840461</c:v>
                </c:pt>
                <c:pt idx="235">
                  <c:v>338926.09217418008</c:v>
                </c:pt>
                <c:pt idx="236">
                  <c:v>337206.13079543901</c:v>
                </c:pt>
                <c:pt idx="237">
                  <c:v>335474.34468221909</c:v>
                </c:pt>
                <c:pt idx="238">
                  <c:v>333730.65253947082</c:v>
                </c:pt>
                <c:pt idx="239">
                  <c:v>331974.97251324111</c:v>
                </c:pt>
                <c:pt idx="240">
                  <c:v>330207.22218683112</c:v>
                </c:pt>
                <c:pt idx="241">
                  <c:v>328427.31857692706</c:v>
                </c:pt>
                <c:pt idx="242">
                  <c:v>326635.1781297049</c:v>
                </c:pt>
                <c:pt idx="243">
                  <c:v>324830.71671690809</c:v>
                </c:pt>
                <c:pt idx="244">
                  <c:v>323013.84963189828</c:v>
                </c:pt>
                <c:pt idx="245">
                  <c:v>321184.49158567906</c:v>
                </c:pt>
                <c:pt idx="246">
                  <c:v>319342.55670289206</c:v>
                </c:pt>
                <c:pt idx="247">
                  <c:v>317487.95851778588</c:v>
                </c:pt>
                <c:pt idx="248">
                  <c:v>315620.60997015715</c:v>
                </c:pt>
                <c:pt idx="249">
                  <c:v>313740.42340126343</c:v>
                </c:pt>
                <c:pt idx="250">
                  <c:v>311847.31054970855</c:v>
                </c:pt>
                <c:pt idx="251">
                  <c:v>309941.18254729925</c:v>
                </c:pt>
                <c:pt idx="252">
                  <c:v>308021.9499148734</c:v>
                </c:pt>
                <c:pt idx="253">
                  <c:v>306089.52255809959</c:v>
                </c:pt>
                <c:pt idx="254">
                  <c:v>304143.80976324796</c:v>
                </c:pt>
                <c:pt idx="255">
                  <c:v>302184.72019293177</c:v>
                </c:pt>
                <c:pt idx="256">
                  <c:v>300212.16188181966</c:v>
                </c:pt>
                <c:pt idx="257">
                  <c:v>298226.04223231861</c:v>
                </c:pt>
                <c:pt idx="258">
                  <c:v>296226.26801022724</c:v>
                </c:pt>
                <c:pt idx="259">
                  <c:v>294212.74534035899</c:v>
                </c:pt>
                <c:pt idx="260">
                  <c:v>292185.3797021354</c:v>
                </c:pt>
                <c:pt idx="261">
                  <c:v>290144.07592514902</c:v>
                </c:pt>
                <c:pt idx="262">
                  <c:v>288088.73818469589</c:v>
                </c:pt>
                <c:pt idx="263">
                  <c:v>286019.26999727712</c:v>
                </c:pt>
                <c:pt idx="264">
                  <c:v>283935.57421606989</c:v>
                </c:pt>
                <c:pt idx="265">
                  <c:v>281837.5530263668</c:v>
                </c:pt>
                <c:pt idx="266">
                  <c:v>279725.10794098454</c:v>
                </c:pt>
                <c:pt idx="267">
                  <c:v>277598.13979564025</c:v>
                </c:pt>
                <c:pt idx="268">
                  <c:v>275456.54874429671</c:v>
                </c:pt>
                <c:pt idx="269">
                  <c:v>273300.23425447522</c:v>
                </c:pt>
                <c:pt idx="270">
                  <c:v>271129.0951025362</c:v>
                </c:pt>
                <c:pt idx="271">
                  <c:v>268943.02936892759</c:v>
                </c:pt>
                <c:pt idx="272">
                  <c:v>266741.9344334004</c:v>
                </c:pt>
                <c:pt idx="273">
                  <c:v>264525.7069701915</c:v>
                </c:pt>
                <c:pt idx="274">
                  <c:v>262294.24294317304</c:v>
                </c:pt>
                <c:pt idx="275">
                  <c:v>260047.43760096881</c:v>
                </c:pt>
                <c:pt idx="276">
                  <c:v>257785.18547203694</c:v>
                </c:pt>
                <c:pt idx="277">
                  <c:v>255507.38035971866</c:v>
                </c:pt>
                <c:pt idx="278">
                  <c:v>253213.91533725319</c:v>
                </c:pt>
                <c:pt idx="279">
                  <c:v>250904.68274275828</c:v>
                </c:pt>
                <c:pt idx="280">
                  <c:v>248579.5741741762</c:v>
                </c:pt>
                <c:pt idx="281">
                  <c:v>246238.48048418513</c:v>
                </c:pt>
                <c:pt idx="282">
                  <c:v>243881.29177507537</c:v>
                </c:pt>
                <c:pt idx="283">
                  <c:v>241507.89739359048</c:v>
                </c:pt>
                <c:pt idx="284">
                  <c:v>239118.18592573289</c:v>
                </c:pt>
                <c:pt idx="285">
                  <c:v>236712.04519153378</c:v>
                </c:pt>
                <c:pt idx="286">
                  <c:v>234289.36223978703</c:v>
                </c:pt>
                <c:pt idx="287">
                  <c:v>231850.02334274704</c:v>
                </c:pt>
                <c:pt idx="288">
                  <c:v>229393.91399078988</c:v>
                </c:pt>
                <c:pt idx="289">
                  <c:v>226920.91888703802</c:v>
                </c:pt>
                <c:pt idx="290">
                  <c:v>224430.92194194786</c:v>
                </c:pt>
                <c:pt idx="291">
                  <c:v>221923.80626786023</c:v>
                </c:pt>
                <c:pt idx="292">
                  <c:v>219399.45417351322</c:v>
                </c:pt>
                <c:pt idx="293">
                  <c:v>216857.7471585176</c:v>
                </c:pt>
                <c:pt idx="294">
                  <c:v>214298.56590779388</c:v>
                </c:pt>
                <c:pt idx="295">
                  <c:v>211721.79028597142</c:v>
                </c:pt>
                <c:pt idx="296">
                  <c:v>209127.29933174895</c:v>
                </c:pt>
                <c:pt idx="297">
                  <c:v>206514.97125221617</c:v>
                </c:pt>
                <c:pt idx="298">
                  <c:v>203884.68341713661</c:v>
                </c:pt>
                <c:pt idx="299">
                  <c:v>201236.31235319088</c:v>
                </c:pt>
                <c:pt idx="300">
                  <c:v>198569.73373818054</c:v>
                </c:pt>
                <c:pt idx="301">
                  <c:v>195884.82239519199</c:v>
                </c:pt>
                <c:pt idx="302">
                  <c:v>193181.45228672039</c:v>
                </c:pt>
                <c:pt idx="303">
                  <c:v>190459.49650875304</c:v>
                </c:pt>
                <c:pt idx="304">
                  <c:v>187718.82728481217</c:v>
                </c:pt>
                <c:pt idx="305">
                  <c:v>184959.31595995673</c:v>
                </c:pt>
                <c:pt idx="306">
                  <c:v>182180.8329947429</c:v>
                </c:pt>
                <c:pt idx="307">
                  <c:v>179383.24795914322</c:v>
                </c:pt>
                <c:pt idx="308">
                  <c:v>176566.4295264238</c:v>
                </c:pt>
                <c:pt idx="309">
                  <c:v>173730.24546697942</c:v>
                </c:pt>
                <c:pt idx="310">
                  <c:v>170874.56264212637</c:v>
                </c:pt>
                <c:pt idx="311">
                  <c:v>167999.24699785246</c:v>
                </c:pt>
                <c:pt idx="312">
                  <c:v>165104.16355852416</c:v>
                </c:pt>
                <c:pt idx="313">
                  <c:v>162189.17642055047</c:v>
                </c:pt>
                <c:pt idx="314">
                  <c:v>159254.14874600322</c:v>
                </c:pt>
                <c:pt idx="315">
                  <c:v>156298.94275619346</c:v>
                </c:pt>
                <c:pt idx="316">
                  <c:v>153323.41972520374</c:v>
                </c:pt>
                <c:pt idx="317">
                  <c:v>150327.43997337599</c:v>
                </c:pt>
                <c:pt idx="318">
                  <c:v>147310.86286075442</c:v>
                </c:pt>
                <c:pt idx="319">
                  <c:v>144273.54678048356</c:v>
                </c:pt>
                <c:pt idx="320">
                  <c:v>141215.34915216084</c:v>
                </c:pt>
                <c:pt idx="321">
                  <c:v>138136.1264151434</c:v>
                </c:pt>
                <c:pt idx="322">
                  <c:v>135035.73402180898</c:v>
                </c:pt>
                <c:pt idx="323">
                  <c:v>131914.02643077038</c:v>
                </c:pt>
                <c:pt idx="324">
                  <c:v>128770.85710004339</c:v>
                </c:pt>
                <c:pt idx="325">
                  <c:v>125606.07848016765</c:v>
                </c:pt>
                <c:pt idx="326">
                  <c:v>122419.54200728027</c:v>
                </c:pt>
                <c:pt idx="327">
                  <c:v>119211.09809614178</c:v>
                </c:pt>
                <c:pt idx="328">
                  <c:v>115980.59613311422</c:v>
                </c:pt>
                <c:pt idx="329">
                  <c:v>112727.88446909084</c:v>
                </c:pt>
                <c:pt idx="330">
                  <c:v>109452.81041237731</c:v>
                </c:pt>
                <c:pt idx="331">
                  <c:v>106155.22022152386</c:v>
                </c:pt>
                <c:pt idx="332">
                  <c:v>102834.9590981083</c:v>
                </c:pt>
                <c:pt idx="333">
                  <c:v>99491.871179469264</c:v>
                </c:pt>
                <c:pt idx="334">
                  <c:v>96125.799531389581</c:v>
                </c:pt>
                <c:pt idx="335">
                  <c:v>92736.586140729341</c:v>
                </c:pt>
                <c:pt idx="336">
                  <c:v>89324.071908008322</c:v>
                </c:pt>
                <c:pt idx="337">
                  <c:v>85888.096639937343</c:v>
                </c:pt>
                <c:pt idx="338">
                  <c:v>82428.49904189838</c:v>
                </c:pt>
                <c:pt idx="339">
                  <c:v>78945.116710372895</c:v>
                </c:pt>
                <c:pt idx="340">
                  <c:v>75437.786125318176</c:v>
                </c:pt>
                <c:pt idx="341">
                  <c:v>71906.342642491203</c:v>
                </c:pt>
                <c:pt idx="342">
                  <c:v>68350.620485719788</c:v>
                </c:pt>
                <c:pt idx="343">
                  <c:v>64770.45273912057</c:v>
                </c:pt>
                <c:pt idx="344">
                  <c:v>61165.671339263485</c:v>
                </c:pt>
                <c:pt idx="345">
                  <c:v>57536.107067282384</c:v>
                </c:pt>
                <c:pt idx="346">
                  <c:v>53881.589540931411</c:v>
                </c:pt>
                <c:pt idx="347">
                  <c:v>50201.947206586774</c:v>
                </c:pt>
                <c:pt idx="348">
                  <c:v>46497.007331193519</c:v>
                </c:pt>
                <c:pt idx="349">
                  <c:v>42766.595994156938</c:v>
                </c:pt>
                <c:pt idx="350">
                  <c:v>39010.53807917823</c:v>
                </c:pt>
                <c:pt idx="351">
                  <c:v>35228.657266034039</c:v>
                </c:pt>
                <c:pt idx="352">
                  <c:v>31420.776022299484</c:v>
                </c:pt>
                <c:pt idx="353">
                  <c:v>27586.715595014255</c:v>
                </c:pt>
                <c:pt idx="354">
                  <c:v>23726.296002291441</c:v>
                </c:pt>
                <c:pt idx="355">
                  <c:v>19839.336024868659</c:v>
                </c:pt>
                <c:pt idx="356">
                  <c:v>15925.653197601092</c:v>
                </c:pt>
                <c:pt idx="357">
                  <c:v>11985.063800896061</c:v>
                </c:pt>
                <c:pt idx="358">
                  <c:v>8017.3828520886836</c:v>
                </c:pt>
                <c:pt idx="359">
                  <c:v>4022.424096758255</c:v>
                </c:pt>
              </c:numCache>
            </c:numRef>
          </c:yVal>
          <c:smooth val="1"/>
          <c:extLst>
            <c:ext xmlns:c16="http://schemas.microsoft.com/office/drawing/2014/chart" uri="{C3380CC4-5D6E-409C-BE32-E72D297353CC}">
              <c16:uniqueId val="{00000000-AA83-453D-915C-BE332B2AA626}"/>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DP'!$R$8:$R$367</c:f>
              <c:numCache>
                <c:formatCode>"$"#,##0.00_);[Red]\("$"#,##0.00\)</c:formatCode>
                <c:ptCount val="360"/>
                <c:pt idx="0">
                  <c:v>343.76576243853833</c:v>
                </c:pt>
                <c:pt idx="1">
                  <c:v>689.8949144938415</c:v>
                </c:pt>
                <c:pt idx="2">
                  <c:v>1038.4037044695247</c:v>
                </c:pt>
                <c:pt idx="3">
                  <c:v>1389.3084923762904</c:v>
                </c:pt>
                <c:pt idx="4">
                  <c:v>1742.6257506999154</c:v>
                </c:pt>
                <c:pt idx="5">
                  <c:v>2098.3720651745157</c:v>
                </c:pt>
                <c:pt idx="6">
                  <c:v>2456.5641355611288</c:v>
                </c:pt>
                <c:pt idx="7">
                  <c:v>2817.2187764316495</c:v>
                </c:pt>
                <c:pt idx="8">
                  <c:v>3180.3529179581551</c:v>
                </c:pt>
                <c:pt idx="9">
                  <c:v>3545.9836067076558</c:v>
                </c:pt>
                <c:pt idx="10">
                  <c:v>3914.128006442309</c:v>
                </c:pt>
                <c:pt idx="11">
                  <c:v>4284.803398925138</c:v>
                </c:pt>
                <c:pt idx="12">
                  <c:v>4658.027184731287</c:v>
                </c:pt>
                <c:pt idx="13">
                  <c:v>5033.8168840648523</c:v>
                </c:pt>
                <c:pt idx="14">
                  <c:v>5412.1901375813359</c:v>
                </c:pt>
                <c:pt idx="15">
                  <c:v>5793.1647072157457</c:v>
                </c:pt>
                <c:pt idx="16">
                  <c:v>6176.7584770163921</c:v>
                </c:pt>
                <c:pt idx="17">
                  <c:v>6562.9894539844172</c:v>
                </c:pt>
                <c:pt idx="18">
                  <c:v>6951.8757689190988</c:v>
                </c:pt>
                <c:pt idx="19">
                  <c:v>7343.4356772689562</c:v>
                </c:pt>
                <c:pt idx="20">
                  <c:v>7737.6875599887189</c:v>
                </c:pt>
                <c:pt idx="21">
                  <c:v>8134.6499244021797</c:v>
                </c:pt>
                <c:pt idx="22">
                  <c:v>8534.3414050709835</c:v>
                </c:pt>
                <c:pt idx="23">
                  <c:v>8936.7807646693855</c:v>
                </c:pt>
                <c:pt idx="24">
                  <c:v>9341.9868948650274</c:v>
                </c:pt>
                <c:pt idx="25">
                  <c:v>9749.9788172057633</c:v>
                </c:pt>
                <c:pt idx="26">
                  <c:v>10160.775684012591</c:v>
                </c:pt>
                <c:pt idx="27">
                  <c:v>10574.396779278717</c:v>
                </c:pt>
                <c:pt idx="28">
                  <c:v>10990.861519574797</c:v>
                </c:pt>
                <c:pt idx="29">
                  <c:v>11410.189454960413</c:v>
                </c:pt>
                <c:pt idx="30">
                  <c:v>11832.400269901806</c:v>
                </c:pt>
                <c:pt idx="31">
                  <c:v>12257.51378419592</c:v>
                </c:pt>
                <c:pt idx="32">
                  <c:v>12685.549953900807</c:v>
                </c:pt>
                <c:pt idx="33">
                  <c:v>13116.528872272414</c:v>
                </c:pt>
                <c:pt idx="34">
                  <c:v>13550.470770707827</c:v>
                </c:pt>
                <c:pt idx="35">
                  <c:v>13987.396019694983</c:v>
                </c:pt>
                <c:pt idx="36">
                  <c:v>14427.325129768926</c:v>
                </c:pt>
                <c:pt idx="37">
                  <c:v>14870.278752474627</c:v>
                </c:pt>
                <c:pt idx="38">
                  <c:v>15316.277681336431</c:v>
                </c:pt>
                <c:pt idx="39">
                  <c:v>15765.342852834159</c:v>
                </c:pt>
                <c:pt idx="40">
                  <c:v>16217.495347385933</c:v>
                </c:pt>
                <c:pt idx="41">
                  <c:v>16672.756390337752</c:v>
                </c:pt>
                <c:pt idx="42">
                  <c:v>17131.147352959866</c:v>
                </c:pt>
                <c:pt idx="43">
                  <c:v>17592.689753450006</c:v>
                </c:pt>
                <c:pt idx="44">
                  <c:v>18057.405257943516</c:v>
                </c:pt>
                <c:pt idx="45">
                  <c:v>18525.315681530417</c:v>
                </c:pt>
                <c:pt idx="46">
                  <c:v>18996.44298927948</c:v>
                </c:pt>
                <c:pt idx="47">
                  <c:v>19470.809297269316</c:v>
                </c:pt>
                <c:pt idx="48">
                  <c:v>19948.436873626582</c:v>
                </c:pt>
                <c:pt idx="49">
                  <c:v>20429.348139571306</c:v>
                </c:pt>
                <c:pt idx="50">
                  <c:v>20913.565670469397</c:v>
                </c:pt>
                <c:pt idx="51">
                  <c:v>21401.112196892416</c:v>
                </c:pt>
                <c:pt idx="52">
                  <c:v>21892.010605684591</c:v>
                </c:pt>
                <c:pt idx="53">
                  <c:v>22386.283941037211</c:v>
                </c:pt>
                <c:pt idx="54">
                  <c:v>22883.955405570381</c:v>
                </c:pt>
                <c:pt idx="55">
                  <c:v>23385.048361422218</c:v>
                </c:pt>
                <c:pt idx="56">
                  <c:v>23889.586331345534</c:v>
                </c:pt>
                <c:pt idx="57">
                  <c:v>24397.592999812074</c:v>
                </c:pt>
                <c:pt idx="58">
                  <c:v>24909.092214124321</c:v>
                </c:pt>
                <c:pt idx="59">
                  <c:v>25424.107985534967</c:v>
                </c:pt>
                <c:pt idx="60">
                  <c:v>25942.66449037406</c:v>
                </c:pt>
                <c:pt idx="61">
                  <c:v>26464.78607118392</c:v>
                </c:pt>
                <c:pt idx="62">
                  <c:v>26990.497237861851</c:v>
                </c:pt>
                <c:pt idx="63">
                  <c:v>27519.822668810692</c:v>
                </c:pt>
                <c:pt idx="64">
                  <c:v>28052.787212097304</c:v>
                </c:pt>
                <c:pt idx="65">
                  <c:v>28589.415886619012</c:v>
                </c:pt>
                <c:pt idx="66">
                  <c:v>29129.733883278059</c:v>
                </c:pt>
                <c:pt idx="67">
                  <c:v>29673.766566164137</c:v>
                </c:pt>
                <c:pt idx="68">
                  <c:v>30221.539473745055</c:v>
                </c:pt>
                <c:pt idx="69">
                  <c:v>30773.078320065593</c:v>
                </c:pt>
                <c:pt idx="70">
                  <c:v>31328.408995954585</c:v>
                </c:pt>
                <c:pt idx="71">
                  <c:v>31887.557570240315</c:v>
                </c:pt>
                <c:pt idx="72">
                  <c:v>32450.550290974257</c:v>
                </c:pt>
                <c:pt idx="73">
                  <c:v>33017.413586663242</c:v>
                </c:pt>
                <c:pt idx="74">
                  <c:v>33588.174067510088</c:v>
                </c:pt>
                <c:pt idx="75">
                  <c:v>34162.858526662763</c:v>
                </c:pt>
                <c:pt idx="76">
                  <c:v>34741.493941472108</c:v>
                </c:pt>
                <c:pt idx="77">
                  <c:v>35324.107474758268</c:v>
                </c:pt>
                <c:pt idx="78">
                  <c:v>35910.726476085772</c:v>
                </c:pt>
                <c:pt idx="79">
                  <c:v>36501.378483047403</c:v>
                </c:pt>
                <c:pt idx="80">
                  <c:v>37096.09122255689</c:v>
                </c:pt>
                <c:pt idx="81">
                  <c:v>37694.892612150506</c:v>
                </c:pt>
                <c:pt idx="82">
                  <c:v>38297.81076129758</c:v>
                </c:pt>
                <c:pt idx="83">
                  <c:v>38904.873972720037</c:v>
                </c:pt>
                <c:pt idx="84">
                  <c:v>39516.11074372103</c:v>
                </c:pt>
                <c:pt idx="85">
                  <c:v>40131.549767522651</c:v>
                </c:pt>
                <c:pt idx="86">
                  <c:v>40751.219934612905</c:v>
                </c:pt>
                <c:pt idx="87">
                  <c:v>41375.150334101912</c:v>
                </c:pt>
                <c:pt idx="88">
                  <c:v>42003.3702550874</c:v>
                </c:pt>
                <c:pt idx="89">
                  <c:v>42635.909188029669</c:v>
                </c:pt>
                <c:pt idx="90">
                  <c:v>43272.796826135913</c:v>
                </c:pt>
                <c:pt idx="91">
                  <c:v>43914.063066754141</c:v>
                </c:pt>
                <c:pt idx="92">
                  <c:v>44559.738012776616</c:v>
                </c:pt>
                <c:pt idx="93">
                  <c:v>45209.851974052996</c:v>
                </c:pt>
                <c:pt idx="94">
                  <c:v>45864.43546881315</c:v>
                </c:pt>
                <c:pt idx="95">
                  <c:v>46523.519225099779</c:v>
                </c:pt>
                <c:pt idx="96">
                  <c:v>47187.134182210881</c:v>
                </c:pt>
                <c:pt idx="97">
                  <c:v>47855.311492152119</c:v>
                </c:pt>
                <c:pt idx="98">
                  <c:v>48528.082521099204</c:v>
                </c:pt>
                <c:pt idx="99">
                  <c:v>49205.478850870299</c:v>
                </c:pt>
                <c:pt idx="100">
                  <c:v>49887.532280408574</c:v>
                </c:pt>
                <c:pt idx="101">
                  <c:v>50574.274827274923</c:v>
                </c:pt>
                <c:pt idx="102">
                  <c:v>51265.73872915098</c:v>
                </c:pt>
                <c:pt idx="103">
                  <c:v>51961.956445352436</c:v>
                </c:pt>
                <c:pt idx="104">
                  <c:v>52662.960658352771</c:v>
                </c:pt>
                <c:pt idx="105">
                  <c:v>53368.784275317485</c:v>
                </c:pt>
                <c:pt idx="106">
                  <c:v>54079.460429648832</c:v>
                </c:pt>
                <c:pt idx="107">
                  <c:v>54795.022482541208</c:v>
                </c:pt>
                <c:pt idx="108">
                  <c:v>55515.504024547219</c:v>
                </c:pt>
                <c:pt idx="109">
                  <c:v>56240.93887715452</c:v>
                </c:pt>
                <c:pt idx="110">
                  <c:v>56971.361094373497</c:v>
                </c:pt>
                <c:pt idx="111">
                  <c:v>57706.804964335854</c:v>
                </c:pt>
                <c:pt idx="112">
                  <c:v>58447.305010904201</c:v>
                </c:pt>
                <c:pt idx="113">
                  <c:v>59192.895995292711</c:v>
                </c:pt>
                <c:pt idx="114">
                  <c:v>59943.612917698891</c:v>
                </c:pt>
                <c:pt idx="115">
                  <c:v>60699.49101894661</c:v>
                </c:pt>
                <c:pt idx="116">
                  <c:v>61460.565782140409</c:v>
                </c:pt>
                <c:pt idx="117">
                  <c:v>62226.872934331164</c:v>
                </c:pt>
                <c:pt idx="118">
                  <c:v>62998.44844819323</c:v>
                </c:pt>
                <c:pt idx="119">
                  <c:v>63775.328543713098</c:v>
                </c:pt>
                <c:pt idx="120">
                  <c:v>64557.549689889667</c:v>
                </c:pt>
                <c:pt idx="121">
                  <c:v>65345.148606446201</c:v>
                </c:pt>
                <c:pt idx="122">
                  <c:v>66138.162265554056</c:v>
                </c:pt>
                <c:pt idx="123">
                  <c:v>66936.627893568279</c:v>
                </c:pt>
                <c:pt idx="124">
                  <c:v>67740.582972775097</c:v>
                </c:pt>
                <c:pt idx="125">
                  <c:v>68550.065243151461</c:v>
                </c:pt>
                <c:pt idx="126">
                  <c:v>69365.112704136671</c:v>
                </c:pt>
                <c:pt idx="127">
                  <c:v>70185.763616416152</c:v>
                </c:pt>
                <c:pt idx="128">
                  <c:v>71012.056503717555</c:v>
                </c:pt>
                <c:pt idx="129">
                  <c:v>71844.030154619148</c:v>
                </c:pt>
                <c:pt idx="130">
                  <c:v>72681.723624370701</c:v>
                </c:pt>
                <c:pt idx="131">
                  <c:v>73525.176236726795</c:v>
                </c:pt>
                <c:pt idx="132">
                  <c:v>74374.42758579283</c:v>
                </c:pt>
                <c:pt idx="133">
                  <c:v>75229.517537883701</c:v>
                </c:pt>
                <c:pt idx="134">
                  <c:v>76090.48623339519</c:v>
                </c:pt>
                <c:pt idx="135">
                  <c:v>76957.374088688317</c:v>
                </c:pt>
                <c:pt idx="136">
                  <c:v>77830.221797986596</c:v>
                </c:pt>
                <c:pt idx="137">
                  <c:v>78709.070335286291</c:v>
                </c:pt>
                <c:pt idx="138">
                  <c:v>79593.960956279931</c:v>
                </c:pt>
                <c:pt idx="139">
                  <c:v>80484.935200292894</c:v>
                </c:pt>
                <c:pt idx="140">
                  <c:v>81382.034892233452</c:v>
                </c:pt>
                <c:pt idx="141">
                  <c:v>82285.302144556103</c:v>
                </c:pt>
                <c:pt idx="142">
                  <c:v>83194.77935923847</c:v>
                </c:pt>
                <c:pt idx="143">
                  <c:v>84110.509229771778</c:v>
                </c:pt>
                <c:pt idx="144">
                  <c:v>85032.534743165001</c:v>
                </c:pt>
                <c:pt idx="145">
                  <c:v>85960.899181962799</c:v>
                </c:pt>
                <c:pt idx="146">
                  <c:v>86895.646126277337</c:v>
                </c:pt>
                <c:pt idx="147">
                  <c:v>87836.819455834033</c:v>
                </c:pt>
                <c:pt idx="148">
                  <c:v>88784.463352031438</c:v>
                </c:pt>
                <c:pt idx="149">
                  <c:v>89738.622300015195</c:v>
                </c:pt>
                <c:pt idx="150">
                  <c:v>90699.341090766335</c:v>
                </c:pt>
                <c:pt idx="151">
                  <c:v>91666.664823203901</c:v>
                </c:pt>
                <c:pt idx="152">
                  <c:v>92640.638906301974</c:v>
                </c:pt>
                <c:pt idx="153">
                  <c:v>93621.309061221342</c:v>
                </c:pt>
                <c:pt idx="154">
                  <c:v>94608.721323455771</c:v>
                </c:pt>
                <c:pt idx="155">
                  <c:v>95602.922044993073</c:v>
                </c:pt>
                <c:pt idx="156">
                  <c:v>96603.957896490945</c:v>
                </c:pt>
                <c:pt idx="157">
                  <c:v>97611.875869467854</c:v>
                </c:pt>
                <c:pt idx="158">
                  <c:v>98626.723278508987</c:v>
                </c:pt>
                <c:pt idx="159">
                  <c:v>99648.54776348728</c:v>
                </c:pt>
                <c:pt idx="160">
                  <c:v>100677.39729179979</c:v>
                </c:pt>
                <c:pt idx="161">
                  <c:v>101713.32016061945</c:v>
                </c:pt>
                <c:pt idx="162">
                  <c:v>102756.36499916225</c:v>
                </c:pt>
                <c:pt idx="163">
                  <c:v>103806.58077097003</c:v>
                </c:pt>
                <c:pt idx="164">
                  <c:v>104864.01677620898</c:v>
                </c:pt>
                <c:pt idx="165">
                  <c:v>105928.72265398396</c:v>
                </c:pt>
                <c:pt idx="166">
                  <c:v>107000.74838466864</c:v>
                </c:pt>
                <c:pt idx="167">
                  <c:v>108080.14429225177</c:v>
                </c:pt>
                <c:pt idx="168">
                  <c:v>109166.96104669955</c:v>
                </c:pt>
                <c:pt idx="169">
                  <c:v>110261.24966633414</c:v>
                </c:pt>
                <c:pt idx="170">
                  <c:v>111363.06152022873</c:v>
                </c:pt>
                <c:pt idx="171">
                  <c:v>112472.44833061885</c:v>
                </c:pt>
                <c:pt idx="172">
                  <c:v>113589.46217533039</c:v>
                </c:pt>
                <c:pt idx="173">
                  <c:v>114714.15549022434</c:v>
                </c:pt>
                <c:pt idx="174">
                  <c:v>115846.58107165818</c:v>
                </c:pt>
                <c:pt idx="175">
                  <c:v>116986.79207896437</c:v>
                </c:pt>
                <c:pt idx="176">
                  <c:v>118134.84203694579</c:v>
                </c:pt>
                <c:pt idx="177">
                  <c:v>119290.78483838832</c:v>
                </c:pt>
                <c:pt idx="178">
                  <c:v>120454.67474659078</c:v>
                </c:pt>
                <c:pt idx="179">
                  <c:v>121626.56639791213</c:v>
                </c:pt>
                <c:pt idx="180">
                  <c:v>122806.51480433632</c:v>
                </c:pt>
                <c:pt idx="181">
                  <c:v>123994.57535605467</c:v>
                </c:pt>
                <c:pt idx="182">
                  <c:v>125190.80382406608</c:v>
                </c:pt>
                <c:pt idx="183">
                  <c:v>126395.25636279507</c:v>
                </c:pt>
                <c:pt idx="184">
                  <c:v>127607.98951272783</c:v>
                </c:pt>
                <c:pt idx="185">
                  <c:v>128829.06020306637</c:v>
                </c:pt>
                <c:pt idx="186">
                  <c:v>130058.52575440099</c:v>
                </c:pt>
                <c:pt idx="187">
                  <c:v>131296.44388140104</c:v>
                </c:pt>
                <c:pt idx="188">
                  <c:v>132542.87269552422</c:v>
                </c:pt>
                <c:pt idx="189">
                  <c:v>133797.87070774447</c:v>
                </c:pt>
                <c:pt idx="190">
                  <c:v>135061.49683129875</c:v>
                </c:pt>
                <c:pt idx="191">
                  <c:v>136333.81038445246</c:v>
                </c:pt>
                <c:pt idx="192">
                  <c:v>137614.87109328411</c:v>
                </c:pt>
                <c:pt idx="193">
                  <c:v>138904.73909448896</c:v>
                </c:pt>
                <c:pt idx="194">
                  <c:v>140203.47493820213</c:v>
                </c:pt>
                <c:pt idx="195">
                  <c:v>141511.13959084082</c:v>
                </c:pt>
                <c:pt idx="196">
                  <c:v>142827.7944379664</c:v>
                </c:pt>
                <c:pt idx="197">
                  <c:v>144153.50128716594</c:v>
                </c:pt>
                <c:pt idx="198">
                  <c:v>145488.32237095374</c:v>
                </c:pt>
                <c:pt idx="199">
                  <c:v>146832.3203496926</c:v>
                </c:pt>
                <c:pt idx="200">
                  <c:v>148185.55831453527</c:v>
                </c:pt>
                <c:pt idx="201">
                  <c:v>149548.09979038624</c:v>
                </c:pt>
                <c:pt idx="202">
                  <c:v>150920.00873888368</c:v>
                </c:pt>
                <c:pt idx="203">
                  <c:v>152301.34956140205</c:v>
                </c:pt>
                <c:pt idx="204">
                  <c:v>153692.18710207523</c:v>
                </c:pt>
                <c:pt idx="205">
                  <c:v>155092.58665084053</c:v>
                </c:pt>
                <c:pt idx="206">
                  <c:v>156502.61394650361</c:v>
                </c:pt>
                <c:pt idx="207">
                  <c:v>157922.33517982435</c:v>
                </c:pt>
                <c:pt idx="208">
                  <c:v>159351.8169966242</c:v>
                </c:pt>
                <c:pt idx="209">
                  <c:v>160791.12650091454</c:v>
                </c:pt>
                <c:pt idx="210">
                  <c:v>162240.33125804688</c:v>
                </c:pt>
                <c:pt idx="211">
                  <c:v>163699.4992978845</c:v>
                </c:pt>
                <c:pt idx="212">
                  <c:v>165168.699117996</c:v>
                </c:pt>
                <c:pt idx="213">
                  <c:v>166647.99968687075</c:v>
                </c:pt>
                <c:pt idx="214">
                  <c:v>168137.47044715652</c:v>
                </c:pt>
                <c:pt idx="215">
                  <c:v>169637.18131891926</c:v>
                </c:pt>
                <c:pt idx="216">
                  <c:v>171147.20270292537</c:v>
                </c:pt>
                <c:pt idx="217">
                  <c:v>172667.60548394651</c:v>
                </c:pt>
                <c:pt idx="218">
                  <c:v>174198.46103408717</c:v>
                </c:pt>
                <c:pt idx="219">
                  <c:v>175739.84121613507</c:v>
                </c:pt>
                <c:pt idx="220">
                  <c:v>177291.81838693455</c:v>
                </c:pt>
                <c:pt idx="221">
                  <c:v>178854.46540078326</c:v>
                </c:pt>
                <c:pt idx="222">
                  <c:v>180427.85561285217</c:v>
                </c:pt>
                <c:pt idx="223">
                  <c:v>182012.06288262908</c:v>
                </c:pt>
                <c:pt idx="224">
                  <c:v>183607.1615773857</c:v>
                </c:pt>
                <c:pt idx="225">
                  <c:v>185213.22657566878</c:v>
                </c:pt>
                <c:pt idx="226">
                  <c:v>186830.33327081506</c:v>
                </c:pt>
                <c:pt idx="227">
                  <c:v>188458.55757449043</c:v>
                </c:pt>
                <c:pt idx="228">
                  <c:v>190097.97592025361</c:v>
                </c:pt>
                <c:pt idx="229">
                  <c:v>191748.66526714389</c:v>
                </c:pt>
                <c:pt idx="230">
                  <c:v>193410.70310329404</c:v>
                </c:pt>
                <c:pt idx="231">
                  <c:v>195084.16744956773</c:v>
                </c:pt>
                <c:pt idx="232">
                  <c:v>196769.13686322205</c:v>
                </c:pt>
                <c:pt idx="233">
                  <c:v>198465.69044159524</c:v>
                </c:pt>
                <c:pt idx="234">
                  <c:v>200173.90782581974</c:v>
                </c:pt>
                <c:pt idx="235">
                  <c:v>201893.86920456079</c:v>
                </c:pt>
                <c:pt idx="236">
                  <c:v>203625.65531778068</c:v>
                </c:pt>
                <c:pt idx="237">
                  <c:v>205369.34746052895</c:v>
                </c:pt>
                <c:pt idx="238">
                  <c:v>207125.02748675863</c:v>
                </c:pt>
                <c:pt idx="239">
                  <c:v>208892.77781316862</c:v>
                </c:pt>
                <c:pt idx="240">
                  <c:v>210672.6814230727</c:v>
                </c:pt>
                <c:pt idx="241">
                  <c:v>212464.82187029487</c:v>
                </c:pt>
                <c:pt idx="242">
                  <c:v>214269.28328309167</c:v>
                </c:pt>
                <c:pt idx="243">
                  <c:v>216086.15036810146</c:v>
                </c:pt>
                <c:pt idx="244">
                  <c:v>217915.50841432071</c:v>
                </c:pt>
                <c:pt idx="245">
                  <c:v>219757.4432971077</c:v>
                </c:pt>
                <c:pt idx="246">
                  <c:v>221612.04148221386</c:v>
                </c:pt>
                <c:pt idx="247">
                  <c:v>223479.39002984262</c:v>
                </c:pt>
                <c:pt idx="248">
                  <c:v>225359.57659873631</c:v>
                </c:pt>
                <c:pt idx="249">
                  <c:v>227252.68945029116</c:v>
                </c:pt>
                <c:pt idx="250">
                  <c:v>229158.81745270046</c:v>
                </c:pt>
                <c:pt idx="251">
                  <c:v>231078.05008512631</c:v>
                </c:pt>
                <c:pt idx="252">
                  <c:v>233010.47744190009</c:v>
                </c:pt>
                <c:pt idx="253">
                  <c:v>234956.19023675169</c:v>
                </c:pt>
                <c:pt idx="254">
                  <c:v>236915.27980706788</c:v>
                </c:pt>
                <c:pt idx="255">
                  <c:v>238887.83811818002</c:v>
                </c:pt>
                <c:pt idx="256">
                  <c:v>240873.95776768104</c:v>
                </c:pt>
                <c:pt idx="257">
                  <c:v>242873.73198977238</c:v>
                </c:pt>
                <c:pt idx="258">
                  <c:v>244887.2546596406</c:v>
                </c:pt>
                <c:pt idx="259">
                  <c:v>246914.62029786417</c:v>
                </c:pt>
                <c:pt idx="260">
                  <c:v>248955.92407485051</c:v>
                </c:pt>
                <c:pt idx="261">
                  <c:v>251011.26181530365</c:v>
                </c:pt>
                <c:pt idx="262">
                  <c:v>253080.73000272241</c:v>
                </c:pt>
                <c:pt idx="263">
                  <c:v>255164.42578392968</c:v>
                </c:pt>
                <c:pt idx="264">
                  <c:v>257262.44697363273</c:v>
                </c:pt>
                <c:pt idx="265">
                  <c:v>259374.89205901499</c:v>
                </c:pt>
                <c:pt idx="266">
                  <c:v>261501.86020435925</c:v>
                </c:pt>
                <c:pt idx="267">
                  <c:v>263643.45125570276</c:v>
                </c:pt>
                <c:pt idx="268">
                  <c:v>265799.76574552426</c:v>
                </c:pt>
                <c:pt idx="269">
                  <c:v>267970.90489746328</c:v>
                </c:pt>
                <c:pt idx="270">
                  <c:v>270156.97063107189</c:v>
                </c:pt>
                <c:pt idx="271">
                  <c:v>272358.06556659908</c:v>
                </c:pt>
                <c:pt idx="272">
                  <c:v>274574.29302980797</c:v>
                </c:pt>
                <c:pt idx="273">
                  <c:v>276805.75705682643</c:v>
                </c:pt>
                <c:pt idx="274">
                  <c:v>279052.56239903066</c:v>
                </c:pt>
                <c:pt idx="275">
                  <c:v>281314.81452796253</c:v>
                </c:pt>
                <c:pt idx="276">
                  <c:v>283592.61964028084</c:v>
                </c:pt>
                <c:pt idx="277">
                  <c:v>285886.08466274629</c:v>
                </c:pt>
                <c:pt idx="278">
                  <c:v>288195.31725724123</c:v>
                </c:pt>
                <c:pt idx="279">
                  <c:v>290520.42582582333</c:v>
                </c:pt>
                <c:pt idx="280">
                  <c:v>292861.51951581443</c:v>
                </c:pt>
                <c:pt idx="281">
                  <c:v>295218.70822492422</c:v>
                </c:pt>
                <c:pt idx="282">
                  <c:v>297592.10260640911</c:v>
                </c:pt>
                <c:pt idx="283">
                  <c:v>299981.8140742667</c:v>
                </c:pt>
                <c:pt idx="284">
                  <c:v>302387.95480846585</c:v>
                </c:pt>
                <c:pt idx="285">
                  <c:v>304810.63776021259</c:v>
                </c:pt>
                <c:pt idx="286">
                  <c:v>307249.97665725258</c:v>
                </c:pt>
                <c:pt idx="287">
                  <c:v>309706.08600920974</c:v>
                </c:pt>
                <c:pt idx="288">
                  <c:v>312179.08111296158</c:v>
                </c:pt>
                <c:pt idx="289">
                  <c:v>314669.0780580517</c:v>
                </c:pt>
                <c:pt idx="290">
                  <c:v>317176.19373213936</c:v>
                </c:pt>
                <c:pt idx="291">
                  <c:v>319700.54582648637</c:v>
                </c:pt>
                <c:pt idx="292">
                  <c:v>322242.252841482</c:v>
                </c:pt>
                <c:pt idx="293">
                  <c:v>324801.43409220572</c:v>
                </c:pt>
                <c:pt idx="294">
                  <c:v>327378.20971402817</c:v>
                </c:pt>
                <c:pt idx="295">
                  <c:v>329972.70066825068</c:v>
                </c:pt>
                <c:pt idx="296">
                  <c:v>332585.02874778345</c:v>
                </c:pt>
                <c:pt idx="297">
                  <c:v>335215.31658286299</c:v>
                </c:pt>
                <c:pt idx="298">
                  <c:v>337863.68764680868</c:v>
                </c:pt>
                <c:pt idx="299">
                  <c:v>340530.26626181905</c:v>
                </c:pt>
                <c:pt idx="300">
                  <c:v>343215.1776048076</c:v>
                </c:pt>
                <c:pt idx="301">
                  <c:v>345918.5477132792</c:v>
                </c:pt>
                <c:pt idx="302">
                  <c:v>348640.50349124655</c:v>
                </c:pt>
                <c:pt idx="303">
                  <c:v>351381.17271518742</c:v>
                </c:pt>
                <c:pt idx="304">
                  <c:v>354140.68404004286</c:v>
                </c:pt>
                <c:pt idx="305">
                  <c:v>356919.16700525669</c:v>
                </c:pt>
                <c:pt idx="306">
                  <c:v>359716.7520408564</c:v>
                </c:pt>
                <c:pt idx="307">
                  <c:v>362533.57047357585</c:v>
                </c:pt>
                <c:pt idx="308">
                  <c:v>365369.7545330202</c:v>
                </c:pt>
                <c:pt idx="309">
                  <c:v>368225.43735787325</c:v>
                </c:pt>
                <c:pt idx="310">
                  <c:v>371100.75300214719</c:v>
                </c:pt>
                <c:pt idx="311">
                  <c:v>373995.83644147549</c:v>
                </c:pt>
                <c:pt idx="312">
                  <c:v>376910.82357944915</c:v>
                </c:pt>
                <c:pt idx="313">
                  <c:v>379845.85125399643</c:v>
                </c:pt>
                <c:pt idx="314">
                  <c:v>382801.05724380619</c:v>
                </c:pt>
                <c:pt idx="315">
                  <c:v>385776.58027479588</c:v>
                </c:pt>
                <c:pt idx="316">
                  <c:v>388772.56002662366</c:v>
                </c:pt>
                <c:pt idx="317">
                  <c:v>391789.13713924523</c:v>
                </c:pt>
                <c:pt idx="318">
                  <c:v>394826.45321951609</c:v>
                </c:pt>
                <c:pt idx="319">
                  <c:v>397884.65084783878</c:v>
                </c:pt>
                <c:pt idx="320">
                  <c:v>400963.87358485622</c:v>
                </c:pt>
                <c:pt idx="321">
                  <c:v>404064.26597819064</c:v>
                </c:pt>
                <c:pt idx="322">
                  <c:v>407185.97356922925</c:v>
                </c:pt>
                <c:pt idx="323">
                  <c:v>410329.14289995626</c:v>
                </c:pt>
                <c:pt idx="324">
                  <c:v>413493.92151983199</c:v>
                </c:pt>
                <c:pt idx="325">
                  <c:v>416680.45799271937</c:v>
                </c:pt>
                <c:pt idx="326">
                  <c:v>419888.90190385788</c:v>
                </c:pt>
                <c:pt idx="327">
                  <c:v>423119.40386688546</c:v>
                </c:pt>
                <c:pt idx="328">
                  <c:v>426372.11553090886</c:v>
                </c:pt>
                <c:pt idx="329">
                  <c:v>429647.18958762242</c:v>
                </c:pt>
                <c:pt idx="330">
                  <c:v>432944.77977847587</c:v>
                </c:pt>
                <c:pt idx="331">
                  <c:v>436265.04090189142</c:v>
                </c:pt>
                <c:pt idx="332">
                  <c:v>439608.12882053049</c:v>
                </c:pt>
                <c:pt idx="333">
                  <c:v>442974.20046861016</c:v>
                </c:pt>
                <c:pt idx="334">
                  <c:v>446363.4138592704</c:v>
                </c:pt>
                <c:pt idx="335">
                  <c:v>449775.9280919914</c:v>
                </c:pt>
                <c:pt idx="336">
                  <c:v>453211.9033600624</c:v>
                </c:pt>
                <c:pt idx="337">
                  <c:v>456671.50095810136</c:v>
                </c:pt>
                <c:pt idx="338">
                  <c:v>460154.88328962686</c:v>
                </c:pt>
                <c:pt idx="339">
                  <c:v>463662.21387468156</c:v>
                </c:pt>
                <c:pt idx="340">
                  <c:v>467193.65735750855</c:v>
                </c:pt>
                <c:pt idx="341">
                  <c:v>470749.37951427995</c:v>
                </c:pt>
                <c:pt idx="342">
                  <c:v>474329.54726087919</c:v>
                </c:pt>
                <c:pt idx="343">
                  <c:v>477934.32866073627</c:v>
                </c:pt>
                <c:pt idx="344">
                  <c:v>481563.8929327174</c:v>
                </c:pt>
                <c:pt idx="345">
                  <c:v>485218.41045906837</c:v>
                </c:pt>
                <c:pt idx="346">
                  <c:v>488898.05279341299</c:v>
                </c:pt>
                <c:pt idx="347">
                  <c:v>492602.99266880623</c:v>
                </c:pt>
                <c:pt idx="348">
                  <c:v>496333.40400584281</c:v>
                </c:pt>
                <c:pt idx="349">
                  <c:v>500089.46192082152</c:v>
                </c:pt>
                <c:pt idx="350">
                  <c:v>503871.34273396572</c:v>
                </c:pt>
                <c:pt idx="351">
                  <c:v>507679.22397770028</c:v>
                </c:pt>
                <c:pt idx="352">
                  <c:v>511513.28440498549</c:v>
                </c:pt>
                <c:pt idx="353">
                  <c:v>515373.70399770833</c:v>
                </c:pt>
                <c:pt idx="354">
                  <c:v>519260.66397513112</c:v>
                </c:pt>
                <c:pt idx="355">
                  <c:v>523174.34680239868</c:v>
                </c:pt>
                <c:pt idx="356">
                  <c:v>527114.93619910371</c:v>
                </c:pt>
                <c:pt idx="357">
                  <c:v>531082.61714791111</c:v>
                </c:pt>
                <c:pt idx="358">
                  <c:v>535077.57590324152</c:v>
                </c:pt>
                <c:pt idx="359">
                  <c:v>539100.0000000149</c:v>
                </c:pt>
              </c:numCache>
            </c:numRef>
          </c:yVal>
          <c:smooth val="1"/>
          <c:extLst>
            <c:ext xmlns:c16="http://schemas.microsoft.com/office/drawing/2014/chart" uri="{C3380CC4-5D6E-409C-BE32-E72D297353CC}">
              <c16:uniqueId val="{00000001-AA83-453D-915C-BE332B2AA626}"/>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DP'!$S$8:$S$367</c:f>
              <c:numCache>
                <c:formatCode>"$"#,##0.00_);[Red]\("$"#,##0.00\)</c:formatCode>
                <c:ptCount val="360"/>
                <c:pt idx="0">
                  <c:v>3706.3125</c:v>
                </c:pt>
                <c:pt idx="1">
                  <c:v>7410.2616103832352</c:v>
                </c:pt>
                <c:pt idx="2">
                  <c:v>11111.831082846091</c:v>
                </c:pt>
                <c:pt idx="3">
                  <c:v>14811.004557377863</c:v>
                </c:pt>
                <c:pt idx="4">
                  <c:v>18507.765561492775</c:v>
                </c:pt>
                <c:pt idx="5">
                  <c:v>22202.097509456715</c:v>
                </c:pt>
                <c:pt idx="6">
                  <c:v>25893.983701508641</c:v>
                </c:pt>
                <c:pt idx="7">
                  <c:v>29583.407323076659</c:v>
                </c:pt>
                <c:pt idx="8">
                  <c:v>33270.351443988693</c:v>
                </c:pt>
                <c:pt idx="9">
                  <c:v>36954.799017677731</c:v>
                </c:pt>
                <c:pt idx="10">
                  <c:v>40636.73288038162</c:v>
                </c:pt>
                <c:pt idx="11">
                  <c:v>44316.135750337329</c:v>
                </c:pt>
                <c:pt idx="12">
                  <c:v>47992.99022696972</c:v>
                </c:pt>
                <c:pt idx="13">
                  <c:v>51667.278790074692</c:v>
                </c:pt>
                <c:pt idx="14">
                  <c:v>55338.983798996749</c:v>
                </c:pt>
                <c:pt idx="15">
                  <c:v>59008.087491800878</c:v>
                </c:pt>
                <c:pt idx="16">
                  <c:v>62674.571984438771</c:v>
                </c:pt>
                <c:pt idx="17">
                  <c:v>66338.419269909282</c:v>
                </c:pt>
                <c:pt idx="18">
                  <c:v>69999.611217413141</c:v>
                </c:pt>
                <c:pt idx="19">
                  <c:v>73658.12957150182</c:v>
                </c:pt>
                <c:pt idx="20">
                  <c:v>77313.955951220589</c:v>
                </c:pt>
                <c:pt idx="21">
                  <c:v>80967.071849245665</c:v>
                </c:pt>
                <c:pt idx="22">
                  <c:v>84617.458631015397</c:v>
                </c:pt>
                <c:pt idx="23">
                  <c:v>88265.097533855529</c:v>
                </c:pt>
                <c:pt idx="24">
                  <c:v>91909.969666098419</c:v>
                </c:pt>
                <c:pt idx="25">
                  <c:v>95552.056006196217</c:v>
                </c:pt>
                <c:pt idx="26">
                  <c:v>99191.337401827928</c:v>
                </c:pt>
                <c:pt idx="27">
                  <c:v>102827.79456900034</c:v>
                </c:pt>
                <c:pt idx="28">
                  <c:v>106461.4080911428</c:v>
                </c:pt>
                <c:pt idx="29">
                  <c:v>110092.15841819573</c:v>
                </c:pt>
                <c:pt idx="30">
                  <c:v>113720.02586569288</c:v>
                </c:pt>
                <c:pt idx="31">
                  <c:v>117344.9906138373</c:v>
                </c:pt>
                <c:pt idx="32">
                  <c:v>120967.03270657096</c:v>
                </c:pt>
                <c:pt idx="33">
                  <c:v>124586.13205063788</c:v>
                </c:pt>
                <c:pt idx="34">
                  <c:v>128202.268414641</c:v>
                </c:pt>
                <c:pt idx="35">
                  <c:v>131815.42142809238</c:v>
                </c:pt>
                <c:pt idx="36">
                  <c:v>135425.57058045696</c:v>
                </c:pt>
                <c:pt idx="37">
                  <c:v>139032.69522018981</c:v>
                </c:pt>
                <c:pt idx="38">
                  <c:v>142636.77455376653</c:v>
                </c:pt>
                <c:pt idx="39">
                  <c:v>146237.78764470734</c:v>
                </c:pt>
                <c:pt idx="40">
                  <c:v>149835.71341259411</c:v>
                </c:pt>
                <c:pt idx="41">
                  <c:v>153430.53063208083</c:v>
                </c:pt>
                <c:pt idx="42">
                  <c:v>157022.21793189726</c:v>
                </c:pt>
                <c:pt idx="43">
                  <c:v>160610.75379384565</c:v>
                </c:pt>
                <c:pt idx="44">
                  <c:v>164196.11655179068</c:v>
                </c:pt>
                <c:pt idx="45">
                  <c:v>167778.28439064231</c:v>
                </c:pt>
                <c:pt idx="46">
                  <c:v>171357.23534533178</c:v>
                </c:pt>
                <c:pt idx="47">
                  <c:v>174932.94729978047</c:v>
                </c:pt>
                <c:pt idx="48">
                  <c:v>178505.39798586175</c:v>
                </c:pt>
                <c:pt idx="49">
                  <c:v>182074.56498235557</c:v>
                </c:pt>
                <c:pt idx="50">
                  <c:v>185640.42571389602</c:v>
                </c:pt>
                <c:pt idx="51">
                  <c:v>189202.95744991154</c:v>
                </c:pt>
                <c:pt idx="52">
                  <c:v>192762.13730355792</c:v>
                </c:pt>
                <c:pt idx="53">
                  <c:v>196317.94223064382</c:v>
                </c:pt>
                <c:pt idx="54">
                  <c:v>199870.34902854919</c:v>
                </c:pt>
                <c:pt idx="55">
                  <c:v>203419.33433513588</c:v>
                </c:pt>
                <c:pt idx="56">
                  <c:v>206964.87462765109</c:v>
                </c:pt>
                <c:pt idx="57">
                  <c:v>210506.9462216231</c:v>
                </c:pt>
                <c:pt idx="58">
                  <c:v>214045.5252697494</c:v>
                </c:pt>
                <c:pt idx="59">
                  <c:v>217580.5877607773</c:v>
                </c:pt>
                <c:pt idx="60">
                  <c:v>221112.10951837673</c:v>
                </c:pt>
                <c:pt idx="61">
                  <c:v>224640.06620000541</c:v>
                </c:pt>
                <c:pt idx="62">
                  <c:v>228164.43329576604</c:v>
                </c:pt>
                <c:pt idx="63">
                  <c:v>231685.18612725573</c:v>
                </c:pt>
                <c:pt idx="64">
                  <c:v>235202.29984640767</c:v>
                </c:pt>
                <c:pt idx="65">
                  <c:v>238715.74943432451</c:v>
                </c:pt>
                <c:pt idx="66">
                  <c:v>242225.50970010401</c:v>
                </c:pt>
                <c:pt idx="67">
                  <c:v>245731.55527965649</c:v>
                </c:pt>
                <c:pt idx="68">
                  <c:v>249233.8606345141</c:v>
                </c:pt>
                <c:pt idx="69">
                  <c:v>252732.4000506321</c:v>
                </c:pt>
                <c:pt idx="70">
                  <c:v>256227.14763718165</c:v>
                </c:pt>
                <c:pt idx="71">
                  <c:v>259718.07732533445</c:v>
                </c:pt>
                <c:pt idx="72">
                  <c:v>263205.16286703903</c:v>
                </c:pt>
                <c:pt idx="73">
                  <c:v>266688.37783378857</c:v>
                </c:pt>
                <c:pt idx="74">
                  <c:v>270167.69561538025</c:v>
                </c:pt>
                <c:pt idx="75">
                  <c:v>273643.08941866609</c:v>
                </c:pt>
                <c:pt idx="76">
                  <c:v>277114.53226629528</c:v>
                </c:pt>
                <c:pt idx="77">
                  <c:v>280581.99699544767</c:v>
                </c:pt>
                <c:pt idx="78">
                  <c:v>284045.45625655871</c:v>
                </c:pt>
                <c:pt idx="79">
                  <c:v>287504.88251203561</c:v>
                </c:pt>
                <c:pt idx="80">
                  <c:v>290960.24803496466</c:v>
                </c:pt>
                <c:pt idx="81">
                  <c:v>294411.52490780957</c:v>
                </c:pt>
                <c:pt idx="82">
                  <c:v>297858.68502110103</c:v>
                </c:pt>
                <c:pt idx="83">
                  <c:v>301301.70007211709</c:v>
                </c:pt>
                <c:pt idx="84">
                  <c:v>304740.54156355467</c:v>
                </c:pt>
                <c:pt idx="85">
                  <c:v>308175.18080219161</c:v>
                </c:pt>
                <c:pt idx="86">
                  <c:v>311605.58889753988</c:v>
                </c:pt>
                <c:pt idx="87">
                  <c:v>315031.73676048941</c:v>
                </c:pt>
                <c:pt idx="88">
                  <c:v>318453.59510194248</c:v>
                </c:pt>
                <c:pt idx="89">
                  <c:v>321871.13443143875</c:v>
                </c:pt>
                <c:pt idx="90">
                  <c:v>325284.32505577104</c:v>
                </c:pt>
                <c:pt idx="91">
                  <c:v>328693.13707759138</c:v>
                </c:pt>
                <c:pt idx="92">
                  <c:v>332097.54039400746</c:v>
                </c:pt>
                <c:pt idx="93">
                  <c:v>335497.50469516963</c:v>
                </c:pt>
                <c:pt idx="94">
                  <c:v>338892.99946284801</c:v>
                </c:pt>
                <c:pt idx="95">
                  <c:v>342283.99396899989</c:v>
                </c:pt>
                <c:pt idx="96">
                  <c:v>345670.45727432735</c:v>
                </c:pt>
                <c:pt idx="97">
                  <c:v>349052.35822682467</c:v>
                </c:pt>
                <c:pt idx="98">
                  <c:v>352429.66546031612</c:v>
                </c:pt>
                <c:pt idx="99">
                  <c:v>355802.34739298356</c:v>
                </c:pt>
                <c:pt idx="100">
                  <c:v>359170.37222588382</c:v>
                </c:pt>
                <c:pt idx="101">
                  <c:v>362533.707941456</c:v>
                </c:pt>
                <c:pt idx="102">
                  <c:v>365892.32230201847</c:v>
                </c:pt>
                <c:pt idx="103">
                  <c:v>369246.18284825556</c:v>
                </c:pt>
                <c:pt idx="104">
                  <c:v>372595.25689769373</c:v>
                </c:pt>
                <c:pt idx="105">
                  <c:v>375939.51154316758</c:v>
                </c:pt>
                <c:pt idx="106">
                  <c:v>379278.91365127475</c:v>
                </c:pt>
                <c:pt idx="107">
                  <c:v>382613.42986082094</c:v>
                </c:pt>
                <c:pt idx="108">
                  <c:v>385943.02658125345</c:v>
                </c:pt>
                <c:pt idx="109">
                  <c:v>389267.66999108467</c:v>
                </c:pt>
                <c:pt idx="110">
                  <c:v>392587.32603630424</c:v>
                </c:pt>
                <c:pt idx="111">
                  <c:v>395901.96042878041</c:v>
                </c:pt>
                <c:pt idx="112">
                  <c:v>399211.5386446506</c:v>
                </c:pt>
                <c:pt idx="113">
                  <c:v>402516.02592270065</c:v>
                </c:pt>
                <c:pt idx="114">
                  <c:v>405815.38726273301</c:v>
                </c:pt>
                <c:pt idx="115">
                  <c:v>409109.58742392383</c:v>
                </c:pt>
                <c:pt idx="116">
                  <c:v>412398.59092316858</c:v>
                </c:pt>
                <c:pt idx="117">
                  <c:v>415682.36203341634</c:v>
                </c:pt>
                <c:pt idx="118">
                  <c:v>418960.8647819928</c:v>
                </c:pt>
                <c:pt idx="119">
                  <c:v>422234.06294891145</c:v>
                </c:pt>
                <c:pt idx="120">
                  <c:v>425501.92006517341</c:v>
                </c:pt>
                <c:pt idx="121">
                  <c:v>428764.39941105543</c:v>
                </c:pt>
                <c:pt idx="122">
                  <c:v>432021.46401438612</c:v>
                </c:pt>
                <c:pt idx="123">
                  <c:v>435273.07664881041</c:v>
                </c:pt>
                <c:pt idx="124">
                  <c:v>438519.19983204216</c:v>
                </c:pt>
                <c:pt idx="125">
                  <c:v>441759.79582410434</c:v>
                </c:pt>
                <c:pt idx="126">
                  <c:v>444994.82662555767</c:v>
                </c:pt>
                <c:pt idx="127">
                  <c:v>448224.25397571671</c:v>
                </c:pt>
                <c:pt idx="128">
                  <c:v>451448.03935085383</c:v>
                </c:pt>
                <c:pt idx="129">
                  <c:v>454666.14396239078</c:v>
                </c:pt>
                <c:pt idx="130">
                  <c:v>457878.52875507774</c:v>
                </c:pt>
                <c:pt idx="131">
                  <c:v>461085.15440516017</c:v>
                </c:pt>
                <c:pt idx="132">
                  <c:v>464285.98131853266</c:v>
                </c:pt>
                <c:pt idx="133">
                  <c:v>467480.96962888032</c:v>
                </c:pt>
                <c:pt idx="134">
                  <c:v>470670.0791958074</c:v>
                </c:pt>
                <c:pt idx="135">
                  <c:v>473853.26960295282</c:v>
                </c:pt>
                <c:pt idx="136">
                  <c:v>477030.5001560931</c:v>
                </c:pt>
                <c:pt idx="137">
                  <c:v>480201.72988123196</c:v>
                </c:pt>
                <c:pt idx="138">
                  <c:v>483366.91752267687</c:v>
                </c:pt>
                <c:pt idx="139">
                  <c:v>486526.02154110244</c:v>
                </c:pt>
                <c:pt idx="140">
                  <c:v>489679.00011160044</c:v>
                </c:pt>
                <c:pt idx="141">
                  <c:v>492825.81112171634</c:v>
                </c:pt>
                <c:pt idx="142">
                  <c:v>495966.41216947249</c:v>
                </c:pt>
                <c:pt idx="143">
                  <c:v>499100.76056137774</c:v>
                </c:pt>
                <c:pt idx="144">
                  <c:v>502228.81331042305</c:v>
                </c:pt>
                <c:pt idx="145">
                  <c:v>505350.52713406377</c:v>
                </c:pt>
                <c:pt idx="146">
                  <c:v>508465.85845218779</c:v>
                </c:pt>
                <c:pt idx="147">
                  <c:v>511574.76338506961</c:v>
                </c:pt>
                <c:pt idx="148">
                  <c:v>514677.19775131077</c:v>
                </c:pt>
                <c:pt idx="149">
                  <c:v>517773.11706576555</c:v>
                </c:pt>
                <c:pt idx="150">
                  <c:v>520862.47653745295</c:v>
                </c:pt>
                <c:pt idx="151">
                  <c:v>523945.23106745392</c:v>
                </c:pt>
                <c:pt idx="152">
                  <c:v>527021.33524679439</c:v>
                </c:pt>
                <c:pt idx="153">
                  <c:v>530090.74335431354</c:v>
                </c:pt>
                <c:pt idx="154">
                  <c:v>533153.40935451759</c:v>
                </c:pt>
                <c:pt idx="155">
                  <c:v>536209.28689541877</c:v>
                </c:pt>
                <c:pt idx="156">
                  <c:v>539258.3293063594</c:v>
                </c:pt>
                <c:pt idx="157">
                  <c:v>542300.48959582101</c:v>
                </c:pt>
                <c:pt idx="158">
                  <c:v>545335.72044921841</c:v>
                </c:pt>
                <c:pt idx="159">
                  <c:v>548363.97422667861</c:v>
                </c:pt>
                <c:pt idx="160">
                  <c:v>551385.20296080457</c:v>
                </c:pt>
                <c:pt idx="161">
                  <c:v>554399.35835442343</c:v>
                </c:pt>
                <c:pt idx="162">
                  <c:v>557406.39177831914</c:v>
                </c:pt>
                <c:pt idx="163">
                  <c:v>560406.25426894985</c:v>
                </c:pt>
                <c:pt idx="164">
                  <c:v>563398.89652614947</c:v>
                </c:pt>
                <c:pt idx="165">
                  <c:v>566384.26891081303</c:v>
                </c:pt>
                <c:pt idx="166">
                  <c:v>569362.32144256693</c:v>
                </c:pt>
                <c:pt idx="167">
                  <c:v>572333.00379742228</c:v>
                </c:pt>
                <c:pt idx="168">
                  <c:v>575296.26530541305</c:v>
                </c:pt>
                <c:pt idx="169">
                  <c:v>578252.054948217</c:v>
                </c:pt>
                <c:pt idx="170">
                  <c:v>581200.32135676092</c:v>
                </c:pt>
                <c:pt idx="171">
                  <c:v>584141.01280880929</c:v>
                </c:pt>
                <c:pt idx="172">
                  <c:v>587074.07722653623</c:v>
                </c:pt>
                <c:pt idx="173">
                  <c:v>589999.46217408078</c:v>
                </c:pt>
                <c:pt idx="174">
                  <c:v>592917.1148550855</c:v>
                </c:pt>
                <c:pt idx="175">
                  <c:v>595826.9821102178</c:v>
                </c:pt>
                <c:pt idx="176">
                  <c:v>598729.01041467488</c:v>
                </c:pt>
                <c:pt idx="177">
                  <c:v>601623.14587567083</c:v>
                </c:pt>
                <c:pt idx="178">
                  <c:v>604509.3342299069</c:v>
                </c:pt>
                <c:pt idx="179">
                  <c:v>607387.52084102412</c:v>
                </c:pt>
                <c:pt idx="180">
                  <c:v>610257.65069703851</c:v>
                </c:pt>
                <c:pt idx="181">
                  <c:v>613119.6684077587</c:v>
                </c:pt>
                <c:pt idx="182">
                  <c:v>615973.51820218586</c:v>
                </c:pt>
                <c:pt idx="183">
                  <c:v>618819.14392589545</c:v>
                </c:pt>
                <c:pt idx="184">
                  <c:v>621656.48903840128</c:v>
                </c:pt>
                <c:pt idx="185">
                  <c:v>624485.49661050132</c:v>
                </c:pt>
                <c:pt idx="186">
                  <c:v>627306.10932160518</c:v>
                </c:pt>
                <c:pt idx="187">
                  <c:v>630118.26945704373</c:v>
                </c:pt>
                <c:pt idx="188">
                  <c:v>632921.91890535911</c:v>
                </c:pt>
                <c:pt idx="189">
                  <c:v>635716.99915557739</c:v>
                </c:pt>
                <c:pt idx="190">
                  <c:v>638503.45129446161</c:v>
                </c:pt>
                <c:pt idx="191">
                  <c:v>641281.21600374649</c:v>
                </c:pt>
                <c:pt idx="192">
                  <c:v>644050.23355735338</c:v>
                </c:pt>
                <c:pt idx="193">
                  <c:v>646810.44381858699</c:v>
                </c:pt>
                <c:pt idx="194">
                  <c:v>649561.78623731236</c:v>
                </c:pt>
                <c:pt idx="195">
                  <c:v>652304.19984711218</c:v>
                </c:pt>
                <c:pt idx="196">
                  <c:v>655037.62326242519</c:v>
                </c:pt>
                <c:pt idx="197">
                  <c:v>657761.99467566411</c:v>
                </c:pt>
                <c:pt idx="198">
                  <c:v>660477.25185431482</c:v>
                </c:pt>
                <c:pt idx="199">
                  <c:v>663183.33213801449</c:v>
                </c:pt>
                <c:pt idx="200">
                  <c:v>665880.17243561032</c:v>
                </c:pt>
                <c:pt idx="201">
                  <c:v>668567.70922219788</c:v>
                </c:pt>
                <c:pt idx="202">
                  <c:v>671245.87853613903</c:v>
                </c:pt>
                <c:pt idx="203">
                  <c:v>673914.61597605923</c:v>
                </c:pt>
                <c:pt idx="204">
                  <c:v>676573.85669782455</c:v>
                </c:pt>
                <c:pt idx="205">
                  <c:v>679223.53541149781</c:v>
                </c:pt>
                <c:pt idx="206">
                  <c:v>681863.58637827332</c:v>
                </c:pt>
                <c:pt idx="207">
                  <c:v>684493.94340739108</c:v>
                </c:pt>
                <c:pt idx="208">
                  <c:v>687114.53985302977</c:v>
                </c:pt>
                <c:pt idx="209">
                  <c:v>689725.30861117796</c:v>
                </c:pt>
                <c:pt idx="210">
                  <c:v>692326.18211648415</c:v>
                </c:pt>
                <c:pt idx="211">
                  <c:v>694917.09233908507</c:v>
                </c:pt>
                <c:pt idx="212">
                  <c:v>697497.97078141209</c:v>
                </c:pt>
                <c:pt idx="213">
                  <c:v>700068.74847497582</c:v>
                </c:pt>
                <c:pt idx="214">
                  <c:v>702629.35597712861</c:v>
                </c:pt>
                <c:pt idx="215">
                  <c:v>705179.72336780443</c:v>
                </c:pt>
                <c:pt idx="216">
                  <c:v>707719.78024623683</c:v>
                </c:pt>
                <c:pt idx="217">
                  <c:v>710249.45572765416</c:v>
                </c:pt>
                <c:pt idx="218">
                  <c:v>712768.67843995208</c:v>
                </c:pt>
                <c:pt idx="219">
                  <c:v>715277.37652034278</c:v>
                </c:pt>
                <c:pt idx="220">
                  <c:v>717775.4776119818</c:v>
                </c:pt>
                <c:pt idx="221">
                  <c:v>720262.90886057157</c:v>
                </c:pt>
                <c:pt idx="222">
                  <c:v>722739.59691094118</c:v>
                </c:pt>
                <c:pt idx="223">
                  <c:v>725205.46790360287</c:v>
                </c:pt>
                <c:pt idx="224">
                  <c:v>727660.44747128477</c:v>
                </c:pt>
                <c:pt idx="225">
                  <c:v>730104.46073544025</c:v>
                </c:pt>
                <c:pt idx="226">
                  <c:v>732537.43230273249</c:v>
                </c:pt>
                <c:pt idx="227">
                  <c:v>734959.28626149567</c:v>
                </c:pt>
                <c:pt idx="228">
                  <c:v>737369.94617817109</c:v>
                </c:pt>
                <c:pt idx="229">
                  <c:v>739769.3350937193</c:v>
                </c:pt>
                <c:pt idx="230">
                  <c:v>742157.37552000768</c:v>
                </c:pt>
                <c:pt idx="231">
                  <c:v>744533.98943617253</c:v>
                </c:pt>
                <c:pt idx="232">
                  <c:v>746899.09828495677</c:v>
                </c:pt>
                <c:pt idx="233">
                  <c:v>749252.62296902214</c:v>
                </c:pt>
                <c:pt idx="234">
                  <c:v>751594.48384723614</c:v>
                </c:pt>
                <c:pt idx="235">
                  <c:v>753924.6007309336</c:v>
                </c:pt>
                <c:pt idx="236">
                  <c:v>756242.89288015221</c:v>
                </c:pt>
                <c:pt idx="237">
                  <c:v>758549.27899984247</c:v>
                </c:pt>
                <c:pt idx="238">
                  <c:v>760843.6772360513</c:v>
                </c:pt>
                <c:pt idx="239">
                  <c:v>763126.00517207978</c:v>
                </c:pt>
                <c:pt idx="240">
                  <c:v>765396.1798246142</c:v>
                </c:pt>
                <c:pt idx="241">
                  <c:v>767654.11763983057</c:v>
                </c:pt>
                <c:pt idx="242">
                  <c:v>769899.73448947223</c:v>
                </c:pt>
                <c:pt idx="243">
                  <c:v>772132.94566690095</c:v>
                </c:pt>
                <c:pt idx="244">
                  <c:v>774353.66588312027</c:v>
                </c:pt>
                <c:pt idx="245">
                  <c:v>776561.80926277186</c:v>
                </c:pt>
                <c:pt idx="246">
                  <c:v>778757.28934010421</c:v>
                </c:pt>
                <c:pt idx="247">
                  <c:v>780940.01905491401</c:v>
                </c:pt>
                <c:pt idx="248">
                  <c:v>783109.91074845882</c:v>
                </c:pt>
                <c:pt idx="249">
                  <c:v>785266.87615934247</c:v>
                </c:pt>
                <c:pt idx="250">
                  <c:v>787410.82641937176</c:v>
                </c:pt>
                <c:pt idx="251">
                  <c:v>789541.67204938445</c:v>
                </c:pt>
                <c:pt idx="252">
                  <c:v>791659.32295504923</c:v>
                </c:pt>
                <c:pt idx="253">
                  <c:v>793763.68842263613</c:v>
                </c:pt>
                <c:pt idx="254">
                  <c:v>795854.67711475841</c:v>
                </c:pt>
                <c:pt idx="255">
                  <c:v>797932.19706608483</c:v>
                </c:pt>
                <c:pt idx="256">
                  <c:v>799996.15567902231</c:v>
                </c:pt>
                <c:pt idx="257">
                  <c:v>802046.45971936954</c:v>
                </c:pt>
                <c:pt idx="258">
                  <c:v>804083.01531193987</c:v>
                </c:pt>
                <c:pt idx="259">
                  <c:v>806105.72793615481</c:v>
                </c:pt>
                <c:pt idx="260">
                  <c:v>808114.50242160703</c:v>
                </c:pt>
                <c:pt idx="261">
                  <c:v>810109.24294359249</c:v>
                </c:pt>
                <c:pt idx="262">
                  <c:v>812089.85301861225</c:v>
                </c:pt>
                <c:pt idx="263">
                  <c:v>814056.23549984349</c:v>
                </c:pt>
                <c:pt idx="264">
                  <c:v>816008.292572579</c:v>
                </c:pt>
                <c:pt idx="265">
                  <c:v>817945.92574963532</c:v>
                </c:pt>
                <c:pt idx="266">
                  <c:v>819869.03586672957</c:v>
                </c:pt>
                <c:pt idx="267">
                  <c:v>821777.52307782462</c:v>
                </c:pt>
                <c:pt idx="268">
                  <c:v>823671.28685044171</c:v>
                </c:pt>
                <c:pt idx="269">
                  <c:v>825550.22596094129</c:v>
                </c:pt>
                <c:pt idx="270">
                  <c:v>827414.23848977126</c:v>
                </c:pt>
                <c:pt idx="271">
                  <c:v>829263.22181668261</c:v>
                </c:pt>
                <c:pt idx="272">
                  <c:v>831097.07261591218</c:v>
                </c:pt>
                <c:pt idx="273">
                  <c:v>832915.6868513322</c:v>
                </c:pt>
                <c:pt idx="274">
                  <c:v>834718.95977156656</c:v>
                </c:pt>
                <c:pt idx="275">
                  <c:v>836506.78590507316</c:v>
                </c:pt>
                <c:pt idx="276">
                  <c:v>838279.05905519344</c:v>
                </c:pt>
                <c:pt idx="277">
                  <c:v>840035.67229516653</c:v>
                </c:pt>
                <c:pt idx="278">
                  <c:v>841776.51796311012</c:v>
                </c:pt>
                <c:pt idx="279">
                  <c:v>843501.48765696655</c:v>
                </c:pt>
                <c:pt idx="280">
                  <c:v>845210.47222941404</c:v>
                </c:pt>
                <c:pt idx="281">
                  <c:v>846903.36178274278</c:v>
                </c:pt>
                <c:pt idx="282">
                  <c:v>848580.04566369648</c:v>
                </c:pt>
                <c:pt idx="283">
                  <c:v>850240.41245827742</c:v>
                </c:pt>
                <c:pt idx="284">
                  <c:v>851884.34998651687</c:v>
                </c:pt>
                <c:pt idx="285">
                  <c:v>853511.74529720866</c:v>
                </c:pt>
                <c:pt idx="286">
                  <c:v>855122.4846626072</c:v>
                </c:pt>
                <c:pt idx="287">
                  <c:v>856716.45357308863</c:v>
                </c:pt>
                <c:pt idx="288">
                  <c:v>858293.53673177527</c:v>
                </c:pt>
                <c:pt idx="289">
                  <c:v>859853.61804912367</c:v>
                </c:pt>
                <c:pt idx="290">
                  <c:v>861396.58063747454</c:v>
                </c:pt>
                <c:pt idx="291">
                  <c:v>862922.30680556607</c:v>
                </c:pt>
                <c:pt idx="292">
                  <c:v>864430.67805300897</c:v>
                </c:pt>
                <c:pt idx="293">
                  <c:v>865921.57506472373</c:v>
                </c:pt>
                <c:pt idx="294">
                  <c:v>867394.87770533981</c:v>
                </c:pt>
                <c:pt idx="295">
                  <c:v>868850.46501355583</c:v>
                </c:pt>
                <c:pt idx="296">
                  <c:v>870288.21519646165</c:v>
                </c:pt>
                <c:pt idx="297">
                  <c:v>871708.00562382059</c:v>
                </c:pt>
                <c:pt idx="298">
                  <c:v>873109.71282231342</c:v>
                </c:pt>
                <c:pt idx="299">
                  <c:v>874493.21246974159</c:v>
                </c:pt>
                <c:pt idx="300">
                  <c:v>875858.37938919163</c:v>
                </c:pt>
                <c:pt idx="301">
                  <c:v>877205.08754315856</c:v>
                </c:pt>
                <c:pt idx="302">
                  <c:v>878533.21002762974</c:v>
                </c:pt>
                <c:pt idx="303">
                  <c:v>879842.61906612746</c:v>
                </c:pt>
                <c:pt idx="304">
                  <c:v>881133.18600371049</c:v>
                </c:pt>
                <c:pt idx="305">
                  <c:v>882404.7813009352</c:v>
                </c:pt>
                <c:pt idx="306">
                  <c:v>883657.27452777408</c:v>
                </c:pt>
                <c:pt idx="307">
                  <c:v>884890.53435749316</c:v>
                </c:pt>
                <c:pt idx="308">
                  <c:v>886104.42856048734</c:v>
                </c:pt>
                <c:pt idx="309">
                  <c:v>887298.82399807288</c:v>
                </c:pt>
                <c:pt idx="310">
                  <c:v>888473.58661623753</c:v>
                </c:pt>
                <c:pt idx="311">
                  <c:v>889628.58143934782</c:v>
                </c:pt>
                <c:pt idx="312">
                  <c:v>890763.6725638127</c:v>
                </c:pt>
                <c:pt idx="313">
                  <c:v>891878.72315170395</c:v>
                </c:pt>
                <c:pt idx="314">
                  <c:v>892973.59542433277</c:v>
                </c:pt>
                <c:pt idx="315">
                  <c:v>894048.15065578162</c:v>
                </c:pt>
                <c:pt idx="316">
                  <c:v>895102.24916639237</c:v>
                </c:pt>
                <c:pt idx="317">
                  <c:v>896135.75031620928</c:v>
                </c:pt>
                <c:pt idx="318">
                  <c:v>897148.51249837701</c:v>
                </c:pt>
                <c:pt idx="319">
                  <c:v>898140.39313249278</c:v>
                </c:pt>
                <c:pt idx="320">
                  <c:v>899111.24865791388</c:v>
                </c:pt>
                <c:pt idx="321">
                  <c:v>900060.93452701799</c:v>
                </c:pt>
                <c:pt idx="322">
                  <c:v>900989.30519841798</c:v>
                </c:pt>
                <c:pt idx="323">
                  <c:v>901896.21413012955</c:v>
                </c:pt>
                <c:pt idx="324">
                  <c:v>902781.5137726923</c:v>
                </c:pt>
                <c:pt idx="325">
                  <c:v>903645.05556224345</c:v>
                </c:pt>
                <c:pt idx="326">
                  <c:v>904486.68991354352</c:v>
                </c:pt>
                <c:pt idx="327">
                  <c:v>905306.26621295454</c:v>
                </c:pt>
                <c:pt idx="328">
                  <c:v>906103.63281136972</c:v>
                </c:pt>
                <c:pt idx="329">
                  <c:v>906878.63701709476</c:v>
                </c:pt>
                <c:pt idx="330">
                  <c:v>907631.12508867984</c:v>
                </c:pt>
                <c:pt idx="331">
                  <c:v>908360.94222770282</c:v>
                </c:pt>
                <c:pt idx="332">
                  <c:v>909067.93257150229</c:v>
                </c:pt>
                <c:pt idx="333">
                  <c:v>909751.93918586115</c:v>
                </c:pt>
                <c:pt idx="334">
                  <c:v>910412.80405763944</c:v>
                </c:pt>
                <c:pt idx="335">
                  <c:v>911050.36808735691</c:v>
                </c:pt>
                <c:pt idx="336">
                  <c:v>911664.47108172451</c:v>
                </c:pt>
                <c:pt idx="337">
                  <c:v>912254.95174612408</c:v>
                </c:pt>
                <c:pt idx="338">
                  <c:v>912821.64767703717</c:v>
                </c:pt>
                <c:pt idx="339">
                  <c:v>913364.39535442099</c:v>
                </c:pt>
                <c:pt idx="340">
                  <c:v>913883.0301340326</c:v>
                </c:pt>
                <c:pt idx="341">
                  <c:v>914377.38623969967</c:v>
                </c:pt>
                <c:pt idx="342">
                  <c:v>914847.29675553902</c:v>
                </c:pt>
                <c:pt idx="343">
                  <c:v>915292.59361812053</c:v>
                </c:pt>
                <c:pt idx="344">
                  <c:v>915713.10760857794</c:v>
                </c:pt>
                <c:pt idx="345">
                  <c:v>916108.66834466555</c:v>
                </c:pt>
                <c:pt idx="346">
                  <c:v>916479.1042727594</c:v>
                </c:pt>
                <c:pt idx="347">
                  <c:v>916824.24265980464</c:v>
                </c:pt>
                <c:pt idx="348">
                  <c:v>917143.90958520665</c:v>
                </c:pt>
                <c:pt idx="349">
                  <c:v>917437.92993266648</c:v>
                </c:pt>
                <c:pt idx="350">
                  <c:v>917706.12738196086</c:v>
                </c:pt>
                <c:pt idx="351">
                  <c:v>917948.32440066489</c:v>
                </c:pt>
                <c:pt idx="352">
                  <c:v>918164.34223581816</c:v>
                </c:pt>
                <c:pt idx="353">
                  <c:v>918354.0009055339</c:v>
                </c:pt>
                <c:pt idx="354">
                  <c:v>918517.11919054971</c:v>
                </c:pt>
                <c:pt idx="355">
                  <c:v>918653.51462572068</c:v>
                </c:pt>
                <c:pt idx="356">
                  <c:v>918763.00349145418</c:v>
                </c:pt>
                <c:pt idx="357">
                  <c:v>918845.40080508532</c:v>
                </c:pt>
                <c:pt idx="358">
                  <c:v>918900.52031219343</c:v>
                </c:pt>
                <c:pt idx="359">
                  <c:v>918928.1744778587</c:v>
                </c:pt>
              </c:numCache>
            </c:numRef>
          </c:yVal>
          <c:smooth val="1"/>
          <c:extLst>
            <c:ext xmlns:c16="http://schemas.microsoft.com/office/drawing/2014/chart" uri="{C3380CC4-5D6E-409C-BE32-E72D297353CC}">
              <c16:uniqueId val="{00000002-AA83-453D-915C-BE332B2AA626}"/>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DP'!$U$8:$U$367</c:f>
              <c:numCache>
                <c:formatCode>"$"#,##0.00_);[Red]\("$"#,##0.00\)</c:formatCode>
                <c:ptCount val="360"/>
                <c:pt idx="0">
                  <c:v>4050.0782624385383</c:v>
                </c:pt>
                <c:pt idx="1">
                  <c:v>8100.1565248770767</c:v>
                </c:pt>
                <c:pt idx="2">
                  <c:v>12150.234787315616</c:v>
                </c:pt>
                <c:pt idx="3">
                  <c:v>16200.313049754153</c:v>
                </c:pt>
                <c:pt idx="4">
                  <c:v>20250.391312192689</c:v>
                </c:pt>
                <c:pt idx="5">
                  <c:v>24300.469574631232</c:v>
                </c:pt>
                <c:pt idx="6">
                  <c:v>28350.547837069771</c:v>
                </c:pt>
                <c:pt idx="7">
                  <c:v>32400.626099508307</c:v>
                </c:pt>
                <c:pt idx="8">
                  <c:v>36450.704361946846</c:v>
                </c:pt>
                <c:pt idx="9">
                  <c:v>40500.782624385385</c:v>
                </c:pt>
                <c:pt idx="10">
                  <c:v>44550.860886823932</c:v>
                </c:pt>
                <c:pt idx="11">
                  <c:v>48600.939149262471</c:v>
                </c:pt>
                <c:pt idx="12">
                  <c:v>52651.017411701003</c:v>
                </c:pt>
                <c:pt idx="13">
                  <c:v>56701.095674139542</c:v>
                </c:pt>
                <c:pt idx="14">
                  <c:v>60751.173936578081</c:v>
                </c:pt>
                <c:pt idx="15">
                  <c:v>64801.252199016621</c:v>
                </c:pt>
                <c:pt idx="16">
                  <c:v>68851.33046145516</c:v>
                </c:pt>
                <c:pt idx="17">
                  <c:v>72901.408723893692</c:v>
                </c:pt>
                <c:pt idx="18">
                  <c:v>76951.486986332238</c:v>
                </c:pt>
                <c:pt idx="19">
                  <c:v>81001.56524877077</c:v>
                </c:pt>
                <c:pt idx="20">
                  <c:v>85051.643511209302</c:v>
                </c:pt>
                <c:pt idx="21">
                  <c:v>89101.721773647849</c:v>
                </c:pt>
                <c:pt idx="22">
                  <c:v>93151.800036086381</c:v>
                </c:pt>
                <c:pt idx="23">
                  <c:v>97201.878298524913</c:v>
                </c:pt>
                <c:pt idx="24">
                  <c:v>101251.95656096344</c:v>
                </c:pt>
                <c:pt idx="25">
                  <c:v>105302.03482340198</c:v>
                </c:pt>
                <c:pt idx="26">
                  <c:v>109352.11308584052</c:v>
                </c:pt>
                <c:pt idx="27">
                  <c:v>113402.19134827906</c:v>
                </c:pt>
                <c:pt idx="28">
                  <c:v>117452.2696107176</c:v>
                </c:pt>
                <c:pt idx="29">
                  <c:v>121502.34787315615</c:v>
                </c:pt>
                <c:pt idx="30">
                  <c:v>125552.42613559468</c:v>
                </c:pt>
                <c:pt idx="31">
                  <c:v>129602.50439803323</c:v>
                </c:pt>
                <c:pt idx="32">
                  <c:v>133652.58266047176</c:v>
                </c:pt>
                <c:pt idx="33">
                  <c:v>137702.66092291029</c:v>
                </c:pt>
                <c:pt idx="34">
                  <c:v>141752.73918534882</c:v>
                </c:pt>
                <c:pt idx="35">
                  <c:v>145802.81744778735</c:v>
                </c:pt>
                <c:pt idx="36">
                  <c:v>149852.89571022589</c:v>
                </c:pt>
                <c:pt idx="37">
                  <c:v>153902.97397266445</c:v>
                </c:pt>
                <c:pt idx="38">
                  <c:v>157953.05223510295</c:v>
                </c:pt>
                <c:pt idx="39">
                  <c:v>162003.13049754148</c:v>
                </c:pt>
                <c:pt idx="40">
                  <c:v>166053.20875998004</c:v>
                </c:pt>
                <c:pt idx="41">
                  <c:v>170103.28702241858</c:v>
                </c:pt>
                <c:pt idx="42">
                  <c:v>174153.36528485714</c:v>
                </c:pt>
                <c:pt idx="43">
                  <c:v>178203.44354729567</c:v>
                </c:pt>
                <c:pt idx="44">
                  <c:v>182253.5218097342</c:v>
                </c:pt>
                <c:pt idx="45">
                  <c:v>186303.60007217273</c:v>
                </c:pt>
                <c:pt idx="46">
                  <c:v>190353.67833461126</c:v>
                </c:pt>
                <c:pt idx="47">
                  <c:v>194403.7565970498</c:v>
                </c:pt>
                <c:pt idx="48">
                  <c:v>198453.83485948833</c:v>
                </c:pt>
                <c:pt idx="49">
                  <c:v>202503.91312192689</c:v>
                </c:pt>
                <c:pt idx="50">
                  <c:v>206553.99138436542</c:v>
                </c:pt>
                <c:pt idx="51">
                  <c:v>210604.06964680395</c:v>
                </c:pt>
                <c:pt idx="52">
                  <c:v>214654.14790924251</c:v>
                </c:pt>
                <c:pt idx="53">
                  <c:v>218704.22617168102</c:v>
                </c:pt>
                <c:pt idx="54">
                  <c:v>222754.30443411958</c:v>
                </c:pt>
                <c:pt idx="55">
                  <c:v>226804.38269655808</c:v>
                </c:pt>
                <c:pt idx="56">
                  <c:v>230854.46095899661</c:v>
                </c:pt>
                <c:pt idx="57">
                  <c:v>234904.53922143517</c:v>
                </c:pt>
                <c:pt idx="58">
                  <c:v>238954.61748387374</c:v>
                </c:pt>
                <c:pt idx="59">
                  <c:v>243004.69574631227</c:v>
                </c:pt>
                <c:pt idx="60">
                  <c:v>247054.7740087508</c:v>
                </c:pt>
                <c:pt idx="61">
                  <c:v>251104.85227118933</c:v>
                </c:pt>
                <c:pt idx="62">
                  <c:v>255154.93053362789</c:v>
                </c:pt>
                <c:pt idx="63">
                  <c:v>259205.00879606642</c:v>
                </c:pt>
                <c:pt idx="64">
                  <c:v>263255.08705850499</c:v>
                </c:pt>
                <c:pt idx="65">
                  <c:v>267305.16532094352</c:v>
                </c:pt>
                <c:pt idx="66">
                  <c:v>271355.24358338205</c:v>
                </c:pt>
                <c:pt idx="67">
                  <c:v>275405.32184582064</c:v>
                </c:pt>
                <c:pt idx="68">
                  <c:v>279455.40010825917</c:v>
                </c:pt>
                <c:pt idx="69">
                  <c:v>283505.4783706977</c:v>
                </c:pt>
                <c:pt idx="70">
                  <c:v>287555.55663313624</c:v>
                </c:pt>
                <c:pt idx="71">
                  <c:v>291605.63489557477</c:v>
                </c:pt>
                <c:pt idx="72">
                  <c:v>295655.7131580133</c:v>
                </c:pt>
                <c:pt idx="73">
                  <c:v>299705.79142045183</c:v>
                </c:pt>
                <c:pt idx="74">
                  <c:v>303755.86968289036</c:v>
                </c:pt>
                <c:pt idx="75">
                  <c:v>307805.94794532884</c:v>
                </c:pt>
                <c:pt idx="76">
                  <c:v>311856.02620776737</c:v>
                </c:pt>
                <c:pt idx="77">
                  <c:v>315906.10447020596</c:v>
                </c:pt>
                <c:pt idx="78">
                  <c:v>319956.18273264449</c:v>
                </c:pt>
                <c:pt idx="79">
                  <c:v>324006.26099508302</c:v>
                </c:pt>
                <c:pt idx="80">
                  <c:v>328056.33925752155</c:v>
                </c:pt>
                <c:pt idx="81">
                  <c:v>332106.41751996009</c:v>
                </c:pt>
                <c:pt idx="82">
                  <c:v>336156.49578239862</c:v>
                </c:pt>
                <c:pt idx="83">
                  <c:v>340206.57404483715</c:v>
                </c:pt>
                <c:pt idx="84">
                  <c:v>344256.65230727568</c:v>
                </c:pt>
                <c:pt idx="85">
                  <c:v>348306.73056971427</c:v>
                </c:pt>
                <c:pt idx="86">
                  <c:v>352356.8088321528</c:v>
                </c:pt>
                <c:pt idx="87">
                  <c:v>356406.88709459134</c:v>
                </c:pt>
                <c:pt idx="88">
                  <c:v>360456.96535702987</c:v>
                </c:pt>
                <c:pt idx="89">
                  <c:v>364507.0436194684</c:v>
                </c:pt>
                <c:pt idx="90">
                  <c:v>368557.12188190693</c:v>
                </c:pt>
                <c:pt idx="91">
                  <c:v>372607.20014434552</c:v>
                </c:pt>
                <c:pt idx="92">
                  <c:v>376657.27840678405</c:v>
                </c:pt>
                <c:pt idx="93">
                  <c:v>380707.35666922264</c:v>
                </c:pt>
                <c:pt idx="94">
                  <c:v>384757.43493166118</c:v>
                </c:pt>
                <c:pt idx="95">
                  <c:v>388807.51319409965</c:v>
                </c:pt>
                <c:pt idx="96">
                  <c:v>392857.59145653824</c:v>
                </c:pt>
                <c:pt idx="97">
                  <c:v>396907.66971897677</c:v>
                </c:pt>
                <c:pt idx="98">
                  <c:v>400957.7479814153</c:v>
                </c:pt>
                <c:pt idx="99">
                  <c:v>405007.82624385384</c:v>
                </c:pt>
                <c:pt idx="100">
                  <c:v>409057.90450629243</c:v>
                </c:pt>
                <c:pt idx="101">
                  <c:v>413107.9827687309</c:v>
                </c:pt>
                <c:pt idx="102">
                  <c:v>417158.06103116943</c:v>
                </c:pt>
                <c:pt idx="103">
                  <c:v>421208.13929360802</c:v>
                </c:pt>
                <c:pt idx="104">
                  <c:v>425258.2175560465</c:v>
                </c:pt>
                <c:pt idx="105">
                  <c:v>429308.29581848509</c:v>
                </c:pt>
                <c:pt idx="106">
                  <c:v>433358.37408092356</c:v>
                </c:pt>
                <c:pt idx="107">
                  <c:v>437408.45234336215</c:v>
                </c:pt>
                <c:pt idx="108">
                  <c:v>441458.53060580068</c:v>
                </c:pt>
                <c:pt idx="109">
                  <c:v>445508.60886823921</c:v>
                </c:pt>
                <c:pt idx="110">
                  <c:v>449558.68713067775</c:v>
                </c:pt>
                <c:pt idx="111">
                  <c:v>453608.76539311628</c:v>
                </c:pt>
                <c:pt idx="112">
                  <c:v>457658.84365555481</c:v>
                </c:pt>
                <c:pt idx="113">
                  <c:v>461708.92191799334</c:v>
                </c:pt>
                <c:pt idx="114">
                  <c:v>465759.00018043187</c:v>
                </c:pt>
                <c:pt idx="115">
                  <c:v>469809.07844287046</c:v>
                </c:pt>
                <c:pt idx="116">
                  <c:v>473859.156705309</c:v>
                </c:pt>
                <c:pt idx="117">
                  <c:v>477909.23496774753</c:v>
                </c:pt>
                <c:pt idx="118">
                  <c:v>481959.313230186</c:v>
                </c:pt>
                <c:pt idx="119">
                  <c:v>486009.39149262453</c:v>
                </c:pt>
                <c:pt idx="120">
                  <c:v>490059.46975506307</c:v>
                </c:pt>
                <c:pt idx="121">
                  <c:v>494109.54801750166</c:v>
                </c:pt>
                <c:pt idx="122">
                  <c:v>498159.62627994019</c:v>
                </c:pt>
                <c:pt idx="123">
                  <c:v>502209.70454237866</c:v>
                </c:pt>
                <c:pt idx="124">
                  <c:v>506259.78280481725</c:v>
                </c:pt>
                <c:pt idx="125">
                  <c:v>510309.86106725578</c:v>
                </c:pt>
                <c:pt idx="126">
                  <c:v>514359.93932969437</c:v>
                </c:pt>
                <c:pt idx="127">
                  <c:v>518410.01759213285</c:v>
                </c:pt>
                <c:pt idx="128">
                  <c:v>522460.09585457138</c:v>
                </c:pt>
                <c:pt idx="129">
                  <c:v>526510.17411700997</c:v>
                </c:pt>
                <c:pt idx="130">
                  <c:v>530560.25237944839</c:v>
                </c:pt>
                <c:pt idx="131">
                  <c:v>534610.33064188692</c:v>
                </c:pt>
                <c:pt idx="132">
                  <c:v>538660.40890432545</c:v>
                </c:pt>
                <c:pt idx="133">
                  <c:v>542710.48716676398</c:v>
                </c:pt>
                <c:pt idx="134">
                  <c:v>546760.56542920263</c:v>
                </c:pt>
                <c:pt idx="135">
                  <c:v>550810.64369164116</c:v>
                </c:pt>
                <c:pt idx="136">
                  <c:v>554860.72195407969</c:v>
                </c:pt>
                <c:pt idx="137">
                  <c:v>558910.80021651823</c:v>
                </c:pt>
                <c:pt idx="138">
                  <c:v>562960.87847895676</c:v>
                </c:pt>
                <c:pt idx="139">
                  <c:v>567010.95674139529</c:v>
                </c:pt>
                <c:pt idx="140">
                  <c:v>571061.03500383394</c:v>
                </c:pt>
                <c:pt idx="141">
                  <c:v>575111.11326627247</c:v>
                </c:pt>
                <c:pt idx="142">
                  <c:v>579161.191528711</c:v>
                </c:pt>
                <c:pt idx="143">
                  <c:v>583211.26979114953</c:v>
                </c:pt>
                <c:pt idx="144">
                  <c:v>587261.34805358807</c:v>
                </c:pt>
                <c:pt idx="145">
                  <c:v>591311.4263160266</c:v>
                </c:pt>
                <c:pt idx="146">
                  <c:v>595361.50457846513</c:v>
                </c:pt>
                <c:pt idx="147">
                  <c:v>599411.58284090366</c:v>
                </c:pt>
                <c:pt idx="148">
                  <c:v>603461.66110334219</c:v>
                </c:pt>
                <c:pt idx="149">
                  <c:v>607511.73936578073</c:v>
                </c:pt>
                <c:pt idx="150">
                  <c:v>611561.81762821926</c:v>
                </c:pt>
                <c:pt idx="151">
                  <c:v>615611.89589065779</c:v>
                </c:pt>
                <c:pt idx="152">
                  <c:v>619661.97415309632</c:v>
                </c:pt>
                <c:pt idx="153">
                  <c:v>623712.05241553485</c:v>
                </c:pt>
                <c:pt idx="154">
                  <c:v>627762.13067797339</c:v>
                </c:pt>
                <c:pt idx="155">
                  <c:v>631812.2089404118</c:v>
                </c:pt>
                <c:pt idx="156">
                  <c:v>635862.28720285033</c:v>
                </c:pt>
                <c:pt idx="157">
                  <c:v>639912.36546528887</c:v>
                </c:pt>
                <c:pt idx="158">
                  <c:v>643962.4437277274</c:v>
                </c:pt>
                <c:pt idx="159">
                  <c:v>648012.52199016593</c:v>
                </c:pt>
                <c:pt idx="160">
                  <c:v>652062.60025260434</c:v>
                </c:pt>
                <c:pt idx="161">
                  <c:v>656112.67851504288</c:v>
                </c:pt>
                <c:pt idx="162">
                  <c:v>660162.75677748141</c:v>
                </c:pt>
                <c:pt idx="163">
                  <c:v>664212.83503991994</c:v>
                </c:pt>
                <c:pt idx="164">
                  <c:v>668262.91330235847</c:v>
                </c:pt>
                <c:pt idx="165">
                  <c:v>672312.991564797</c:v>
                </c:pt>
                <c:pt idx="166">
                  <c:v>676363.06982723554</c:v>
                </c:pt>
                <c:pt idx="167">
                  <c:v>680413.14808967407</c:v>
                </c:pt>
                <c:pt idx="168">
                  <c:v>684463.2263521126</c:v>
                </c:pt>
                <c:pt idx="169">
                  <c:v>688513.30461455113</c:v>
                </c:pt>
                <c:pt idx="170">
                  <c:v>692563.38287698966</c:v>
                </c:pt>
                <c:pt idx="171">
                  <c:v>696613.4611394282</c:v>
                </c:pt>
                <c:pt idx="172">
                  <c:v>700663.53940186661</c:v>
                </c:pt>
                <c:pt idx="173">
                  <c:v>704713.61766430514</c:v>
                </c:pt>
                <c:pt idx="174">
                  <c:v>708763.69592674368</c:v>
                </c:pt>
                <c:pt idx="175">
                  <c:v>712813.77418918221</c:v>
                </c:pt>
                <c:pt idx="176">
                  <c:v>716863.85245162062</c:v>
                </c:pt>
                <c:pt idx="177">
                  <c:v>720913.93071405916</c:v>
                </c:pt>
                <c:pt idx="178">
                  <c:v>724964.00897649769</c:v>
                </c:pt>
                <c:pt idx="179">
                  <c:v>729014.08723893622</c:v>
                </c:pt>
                <c:pt idx="180">
                  <c:v>733064.16550137487</c:v>
                </c:pt>
                <c:pt idx="181">
                  <c:v>737114.2437638134</c:v>
                </c:pt>
                <c:pt idx="182">
                  <c:v>741164.32202625193</c:v>
                </c:pt>
                <c:pt idx="183">
                  <c:v>745214.40028869058</c:v>
                </c:pt>
                <c:pt idx="184">
                  <c:v>749264.47855112911</c:v>
                </c:pt>
                <c:pt idx="185">
                  <c:v>753314.55681356764</c:v>
                </c:pt>
                <c:pt idx="186">
                  <c:v>757364.63507600618</c:v>
                </c:pt>
                <c:pt idx="187">
                  <c:v>761414.71333844471</c:v>
                </c:pt>
                <c:pt idx="188">
                  <c:v>765464.79160088336</c:v>
                </c:pt>
                <c:pt idx="189">
                  <c:v>769514.86986332189</c:v>
                </c:pt>
                <c:pt idx="190">
                  <c:v>773564.9481257603</c:v>
                </c:pt>
                <c:pt idx="191">
                  <c:v>777615.02638819895</c:v>
                </c:pt>
                <c:pt idx="192">
                  <c:v>781665.10465063748</c:v>
                </c:pt>
                <c:pt idx="193">
                  <c:v>785715.1829130759</c:v>
                </c:pt>
                <c:pt idx="194">
                  <c:v>789765.26117551443</c:v>
                </c:pt>
                <c:pt idx="195">
                  <c:v>793815.33943795296</c:v>
                </c:pt>
                <c:pt idx="196">
                  <c:v>797865.41770039161</c:v>
                </c:pt>
                <c:pt idx="197">
                  <c:v>801915.49596283003</c:v>
                </c:pt>
                <c:pt idx="198">
                  <c:v>805965.57422526856</c:v>
                </c:pt>
                <c:pt idx="199">
                  <c:v>810015.65248770709</c:v>
                </c:pt>
                <c:pt idx="200">
                  <c:v>814065.73075014562</c:v>
                </c:pt>
                <c:pt idx="201">
                  <c:v>818115.80901258416</c:v>
                </c:pt>
                <c:pt idx="202">
                  <c:v>822165.88727502269</c:v>
                </c:pt>
                <c:pt idx="203">
                  <c:v>826215.96553746122</c:v>
                </c:pt>
                <c:pt idx="204">
                  <c:v>830266.04379989975</c:v>
                </c:pt>
                <c:pt idx="205">
                  <c:v>834316.12206233828</c:v>
                </c:pt>
                <c:pt idx="206">
                  <c:v>838366.20032477693</c:v>
                </c:pt>
                <c:pt idx="207">
                  <c:v>842416.27858721546</c:v>
                </c:pt>
                <c:pt idx="208">
                  <c:v>846466.356849654</c:v>
                </c:pt>
                <c:pt idx="209">
                  <c:v>850516.43511209253</c:v>
                </c:pt>
                <c:pt idx="210">
                  <c:v>854566.51337453106</c:v>
                </c:pt>
                <c:pt idx="211">
                  <c:v>858616.59163696959</c:v>
                </c:pt>
                <c:pt idx="212">
                  <c:v>862666.66989940812</c:v>
                </c:pt>
                <c:pt idx="213">
                  <c:v>866716.74816184654</c:v>
                </c:pt>
                <c:pt idx="214">
                  <c:v>870766.82642428507</c:v>
                </c:pt>
                <c:pt idx="215">
                  <c:v>874816.90468672372</c:v>
                </c:pt>
                <c:pt idx="216">
                  <c:v>878866.98294916213</c:v>
                </c:pt>
                <c:pt idx="217">
                  <c:v>882917.06121160067</c:v>
                </c:pt>
                <c:pt idx="218">
                  <c:v>886967.1394740392</c:v>
                </c:pt>
                <c:pt idx="219">
                  <c:v>891017.21773647785</c:v>
                </c:pt>
                <c:pt idx="220">
                  <c:v>895067.29599891638</c:v>
                </c:pt>
                <c:pt idx="221">
                  <c:v>899117.37426135479</c:v>
                </c:pt>
                <c:pt idx="222">
                  <c:v>903167.45252379333</c:v>
                </c:pt>
                <c:pt idx="223">
                  <c:v>907217.53078623198</c:v>
                </c:pt>
                <c:pt idx="224">
                  <c:v>911267.60904867051</c:v>
                </c:pt>
                <c:pt idx="225">
                  <c:v>915317.68731110904</c:v>
                </c:pt>
                <c:pt idx="226">
                  <c:v>919367.76557354757</c:v>
                </c:pt>
                <c:pt idx="227">
                  <c:v>923417.8438359861</c:v>
                </c:pt>
                <c:pt idx="228">
                  <c:v>927467.92209842475</c:v>
                </c:pt>
                <c:pt idx="229">
                  <c:v>931518.00036086317</c:v>
                </c:pt>
                <c:pt idx="230">
                  <c:v>935568.0786233017</c:v>
                </c:pt>
                <c:pt idx="231">
                  <c:v>939618.15688574023</c:v>
                </c:pt>
                <c:pt idx="232">
                  <c:v>943668.23514817888</c:v>
                </c:pt>
                <c:pt idx="233">
                  <c:v>947718.31341061741</c:v>
                </c:pt>
                <c:pt idx="234">
                  <c:v>951768.39167305594</c:v>
                </c:pt>
                <c:pt idx="235">
                  <c:v>955818.46993549436</c:v>
                </c:pt>
                <c:pt idx="236">
                  <c:v>959868.54819793289</c:v>
                </c:pt>
                <c:pt idx="237">
                  <c:v>963918.62646037142</c:v>
                </c:pt>
                <c:pt idx="238">
                  <c:v>967968.70472280995</c:v>
                </c:pt>
                <c:pt idx="239">
                  <c:v>972018.78298524837</c:v>
                </c:pt>
                <c:pt idx="240">
                  <c:v>976068.8612476869</c:v>
                </c:pt>
                <c:pt idx="241">
                  <c:v>980118.93951012543</c:v>
                </c:pt>
                <c:pt idx="242">
                  <c:v>984169.01777256397</c:v>
                </c:pt>
                <c:pt idx="243">
                  <c:v>988219.09603500238</c:v>
                </c:pt>
                <c:pt idx="244">
                  <c:v>992269.17429744103</c:v>
                </c:pt>
                <c:pt idx="245">
                  <c:v>996319.25255987956</c:v>
                </c:pt>
                <c:pt idx="246">
                  <c:v>1000369.3308223181</c:v>
                </c:pt>
                <c:pt idx="247">
                  <c:v>1004419.4090847566</c:v>
                </c:pt>
                <c:pt idx="248">
                  <c:v>1008469.4873471952</c:v>
                </c:pt>
                <c:pt idx="249">
                  <c:v>1012519.5656096337</c:v>
                </c:pt>
                <c:pt idx="250">
                  <c:v>1016569.6438720722</c:v>
                </c:pt>
                <c:pt idx="251">
                  <c:v>1020619.7221345108</c:v>
                </c:pt>
                <c:pt idx="252">
                  <c:v>1024669.8003969493</c:v>
                </c:pt>
                <c:pt idx="253">
                  <c:v>1028719.8786593878</c:v>
                </c:pt>
                <c:pt idx="254">
                  <c:v>1032769.9569218263</c:v>
                </c:pt>
                <c:pt idx="255">
                  <c:v>1036820.0351842649</c:v>
                </c:pt>
                <c:pt idx="256">
                  <c:v>1040870.1134467034</c:v>
                </c:pt>
                <c:pt idx="257">
                  <c:v>1044920.1917091419</c:v>
                </c:pt>
                <c:pt idx="258">
                  <c:v>1048970.2699715805</c:v>
                </c:pt>
                <c:pt idx="259">
                  <c:v>1053020.348234019</c:v>
                </c:pt>
                <c:pt idx="260">
                  <c:v>1057070.4264964575</c:v>
                </c:pt>
                <c:pt idx="261">
                  <c:v>1061120.5047588961</c:v>
                </c:pt>
                <c:pt idx="262">
                  <c:v>1065170.5830213346</c:v>
                </c:pt>
                <c:pt idx="263">
                  <c:v>1069220.6612837731</c:v>
                </c:pt>
                <c:pt idx="264">
                  <c:v>1073270.7395462117</c:v>
                </c:pt>
                <c:pt idx="265">
                  <c:v>1077320.8178086504</c:v>
                </c:pt>
                <c:pt idx="266">
                  <c:v>1081370.8960710887</c:v>
                </c:pt>
                <c:pt idx="267">
                  <c:v>1085420.9743335275</c:v>
                </c:pt>
                <c:pt idx="268">
                  <c:v>1089471.052595966</c:v>
                </c:pt>
                <c:pt idx="269">
                  <c:v>1093521.1308584046</c:v>
                </c:pt>
                <c:pt idx="270">
                  <c:v>1097571.2091208431</c:v>
                </c:pt>
                <c:pt idx="271">
                  <c:v>1101621.2873832816</c:v>
                </c:pt>
                <c:pt idx="272">
                  <c:v>1105671.3656457202</c:v>
                </c:pt>
                <c:pt idx="273">
                  <c:v>1109721.4439081587</c:v>
                </c:pt>
                <c:pt idx="274">
                  <c:v>1113771.5221705972</c:v>
                </c:pt>
                <c:pt idx="275">
                  <c:v>1117821.6004330358</c:v>
                </c:pt>
                <c:pt idx="276">
                  <c:v>1121871.6786954743</c:v>
                </c:pt>
                <c:pt idx="277">
                  <c:v>1125921.7569579128</c:v>
                </c:pt>
                <c:pt idx="278">
                  <c:v>1129971.8352203513</c:v>
                </c:pt>
                <c:pt idx="279">
                  <c:v>1134021.9134827899</c:v>
                </c:pt>
                <c:pt idx="280">
                  <c:v>1138071.9917452284</c:v>
                </c:pt>
                <c:pt idx="281">
                  <c:v>1142122.0700076669</c:v>
                </c:pt>
                <c:pt idx="282">
                  <c:v>1146172.1482701055</c:v>
                </c:pt>
                <c:pt idx="283">
                  <c:v>1150222.226532544</c:v>
                </c:pt>
                <c:pt idx="284">
                  <c:v>1154272.3047949828</c:v>
                </c:pt>
                <c:pt idx="285">
                  <c:v>1158322.3830574213</c:v>
                </c:pt>
                <c:pt idx="286">
                  <c:v>1162372.4613198598</c:v>
                </c:pt>
                <c:pt idx="287">
                  <c:v>1166422.5395822984</c:v>
                </c:pt>
                <c:pt idx="288">
                  <c:v>1170472.6178447369</c:v>
                </c:pt>
                <c:pt idx="289">
                  <c:v>1174522.6961071754</c:v>
                </c:pt>
                <c:pt idx="290">
                  <c:v>1178572.774369614</c:v>
                </c:pt>
                <c:pt idx="291">
                  <c:v>1182622.8526320525</c:v>
                </c:pt>
                <c:pt idx="292">
                  <c:v>1186672.930894491</c:v>
                </c:pt>
                <c:pt idx="293">
                  <c:v>1190723.0091569293</c:v>
                </c:pt>
                <c:pt idx="294">
                  <c:v>1194773.0874193679</c:v>
                </c:pt>
                <c:pt idx="295">
                  <c:v>1198823.1656818064</c:v>
                </c:pt>
                <c:pt idx="296">
                  <c:v>1202873.2439442452</c:v>
                </c:pt>
                <c:pt idx="297">
                  <c:v>1206923.3222066835</c:v>
                </c:pt>
                <c:pt idx="298">
                  <c:v>1210973.400469122</c:v>
                </c:pt>
                <c:pt idx="299">
                  <c:v>1215023.4787315605</c:v>
                </c:pt>
                <c:pt idx="300">
                  <c:v>1219073.5569939993</c:v>
                </c:pt>
                <c:pt idx="301">
                  <c:v>1223123.6352564378</c:v>
                </c:pt>
                <c:pt idx="302">
                  <c:v>1227173.7135188763</c:v>
                </c:pt>
                <c:pt idx="303">
                  <c:v>1231223.7917813149</c:v>
                </c:pt>
                <c:pt idx="304">
                  <c:v>1235273.8700437534</c:v>
                </c:pt>
                <c:pt idx="305">
                  <c:v>1239323.9483061919</c:v>
                </c:pt>
                <c:pt idx="306">
                  <c:v>1243374.0265686305</c:v>
                </c:pt>
                <c:pt idx="307">
                  <c:v>1247424.104831069</c:v>
                </c:pt>
                <c:pt idx="308">
                  <c:v>1251474.1830935075</c:v>
                </c:pt>
                <c:pt idx="309">
                  <c:v>1255524.2613559461</c:v>
                </c:pt>
                <c:pt idx="310">
                  <c:v>1259574.3396183848</c:v>
                </c:pt>
                <c:pt idx="311">
                  <c:v>1263624.4178808234</c:v>
                </c:pt>
                <c:pt idx="312">
                  <c:v>1267674.4961432619</c:v>
                </c:pt>
                <c:pt idx="313">
                  <c:v>1271724.5744057004</c:v>
                </c:pt>
                <c:pt idx="314">
                  <c:v>1275774.652668139</c:v>
                </c:pt>
                <c:pt idx="315">
                  <c:v>1279824.7309305775</c:v>
                </c:pt>
                <c:pt idx="316">
                  <c:v>1283874.809193016</c:v>
                </c:pt>
                <c:pt idx="317">
                  <c:v>1287924.8874554546</c:v>
                </c:pt>
                <c:pt idx="318">
                  <c:v>1291974.9657178931</c:v>
                </c:pt>
                <c:pt idx="319">
                  <c:v>1296025.0439803316</c:v>
                </c:pt>
                <c:pt idx="320">
                  <c:v>1300075.1222427702</c:v>
                </c:pt>
                <c:pt idx="321">
                  <c:v>1304125.2005052087</c:v>
                </c:pt>
                <c:pt idx="322">
                  <c:v>1308175.2787676472</c:v>
                </c:pt>
                <c:pt idx="323">
                  <c:v>1312225.3570300858</c:v>
                </c:pt>
                <c:pt idx="324">
                  <c:v>1316275.4352925243</c:v>
                </c:pt>
                <c:pt idx="325">
                  <c:v>1320325.5135549628</c:v>
                </c:pt>
                <c:pt idx="326">
                  <c:v>1324375.5918174013</c:v>
                </c:pt>
                <c:pt idx="327">
                  <c:v>1328425.6700798399</c:v>
                </c:pt>
                <c:pt idx="328">
                  <c:v>1332475.7483422786</c:v>
                </c:pt>
                <c:pt idx="329">
                  <c:v>1336525.8266047172</c:v>
                </c:pt>
                <c:pt idx="330">
                  <c:v>1340575.9048671557</c:v>
                </c:pt>
                <c:pt idx="331">
                  <c:v>1344625.9831295942</c:v>
                </c:pt>
                <c:pt idx="332">
                  <c:v>1348676.0613920328</c:v>
                </c:pt>
                <c:pt idx="333">
                  <c:v>1352726.1396544713</c:v>
                </c:pt>
                <c:pt idx="334">
                  <c:v>1356776.2179169098</c:v>
                </c:pt>
                <c:pt idx="335">
                  <c:v>1360826.2961793484</c:v>
                </c:pt>
                <c:pt idx="336">
                  <c:v>1364876.3744417869</c:v>
                </c:pt>
                <c:pt idx="337">
                  <c:v>1368926.4527042254</c:v>
                </c:pt>
                <c:pt idx="338">
                  <c:v>1372976.530966664</c:v>
                </c:pt>
                <c:pt idx="339">
                  <c:v>1377026.6092291025</c:v>
                </c:pt>
                <c:pt idx="340">
                  <c:v>1381076.6874915413</c:v>
                </c:pt>
                <c:pt idx="341">
                  <c:v>1385126.7657539796</c:v>
                </c:pt>
                <c:pt idx="342">
                  <c:v>1389176.8440164183</c:v>
                </c:pt>
                <c:pt idx="343">
                  <c:v>1393226.9222788569</c:v>
                </c:pt>
                <c:pt idx="344">
                  <c:v>1397277.0005412954</c:v>
                </c:pt>
                <c:pt idx="345">
                  <c:v>1401327.0788037339</c:v>
                </c:pt>
                <c:pt idx="346">
                  <c:v>1405377.1570661725</c:v>
                </c:pt>
                <c:pt idx="347">
                  <c:v>1409427.235328611</c:v>
                </c:pt>
                <c:pt idx="348">
                  <c:v>1413477.3135910495</c:v>
                </c:pt>
                <c:pt idx="349">
                  <c:v>1417527.3918534881</c:v>
                </c:pt>
                <c:pt idx="350">
                  <c:v>1421577.4701159266</c:v>
                </c:pt>
                <c:pt idx="351">
                  <c:v>1425627.5483783651</c:v>
                </c:pt>
                <c:pt idx="352">
                  <c:v>1429677.6266408036</c:v>
                </c:pt>
                <c:pt idx="353">
                  <c:v>1433727.7049032422</c:v>
                </c:pt>
                <c:pt idx="354">
                  <c:v>1437777.7831656807</c:v>
                </c:pt>
                <c:pt idx="355">
                  <c:v>1441827.8614281192</c:v>
                </c:pt>
                <c:pt idx="356">
                  <c:v>1445877.9396905578</c:v>
                </c:pt>
                <c:pt idx="357">
                  <c:v>1449928.0179529963</c:v>
                </c:pt>
                <c:pt idx="358">
                  <c:v>1453978.0962154348</c:v>
                </c:pt>
                <c:pt idx="359">
                  <c:v>1458028.1744778736</c:v>
                </c:pt>
              </c:numCache>
            </c:numRef>
          </c:yVal>
          <c:smooth val="1"/>
          <c:extLst>
            <c:ext xmlns:c16="http://schemas.microsoft.com/office/drawing/2014/chart" uri="{C3380CC4-5D6E-409C-BE32-E72D297353CC}">
              <c16:uniqueId val="{00000003-AA83-453D-915C-BE332B2AA626}"/>
            </c:ext>
          </c:extLst>
        </c:ser>
        <c:dLbls>
          <c:showLegendKey val="0"/>
          <c:showVal val="0"/>
          <c:showCatName val="0"/>
          <c:showSerName val="0"/>
          <c:showPercent val="0"/>
          <c:showBubbleSize val="0"/>
        </c:dLbls>
        <c:axId val="1715402465"/>
        <c:axId val="1229032980"/>
      </c:scatterChart>
      <c:valAx>
        <c:axId val="17154024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9032980"/>
        <c:crosses val="autoZero"/>
        <c:crossBetween val="midCat"/>
      </c:valAx>
      <c:valAx>
        <c:axId val="12290329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715402465"/>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DP'!$L$6:$L$365</c:f>
              <c:numCache>
                <c:formatCode>"$"#,##0.00_);[Red]\("$"#,##0.00\)</c:formatCode>
                <c:ptCount val="360"/>
                <c:pt idx="0" formatCode="_(&quot;$&quot;* #,##0_);_(&quot;$&quot;* \(#,##0\);_(&quot;$&quot;* &quot;-&quot;??_);_(@_)">
                  <c:v>509150</c:v>
                </c:pt>
                <c:pt idx="1">
                  <c:v>508825.33233547473</c:v>
                </c:pt>
                <c:pt idx="2">
                  <c:v>508498.43258075585</c:v>
                </c:pt>
                <c:pt idx="3">
                  <c:v>508169.28539022326</c:v>
                </c:pt>
                <c:pt idx="4">
                  <c:v>507837.87531275576</c:v>
                </c:pt>
                <c:pt idx="5">
                  <c:v>507504.18679100566</c:v>
                </c:pt>
                <c:pt idx="6">
                  <c:v>507168.20416066854</c:v>
                </c:pt>
                <c:pt idx="7">
                  <c:v>506829.91164974787</c:v>
                </c:pt>
                <c:pt idx="8">
                  <c:v>506489.29337781458</c:v>
                </c:pt>
                <c:pt idx="9">
                  <c:v>506146.33335526177</c:v>
                </c:pt>
                <c:pt idx="10">
                  <c:v>505801.01548255392</c:v>
                </c:pt>
                <c:pt idx="11">
                  <c:v>505453.32354947121</c:v>
                </c:pt>
                <c:pt idx="12">
                  <c:v>505103.24123434856</c:v>
                </c:pt>
                <c:pt idx="13">
                  <c:v>504750.75210330944</c:v>
                </c:pt>
                <c:pt idx="14">
                  <c:v>504395.83960949443</c:v>
                </c:pt>
                <c:pt idx="15">
                  <c:v>504038.48709228443</c:v>
                </c:pt>
                <c:pt idx="16">
                  <c:v>503678.67777651857</c:v>
                </c:pt>
                <c:pt idx="17">
                  <c:v>503316.39477170684</c:v>
                </c:pt>
                <c:pt idx="18">
                  <c:v>502951.62107123702</c:v>
                </c:pt>
                <c:pt idx="19">
                  <c:v>502584.33955157647</c:v>
                </c:pt>
                <c:pt idx="20">
                  <c:v>502214.53297146829</c:v>
                </c:pt>
                <c:pt idx="21">
                  <c:v>501842.18397112185</c:v>
                </c:pt>
                <c:pt idx="22">
                  <c:v>501467.27507139801</c:v>
                </c:pt>
                <c:pt idx="23">
                  <c:v>501089.78867298859</c:v>
                </c:pt>
                <c:pt idx="24">
                  <c:v>500709.70705559012</c:v>
                </c:pt>
                <c:pt idx="25">
                  <c:v>500327.01237707201</c:v>
                </c:pt>
                <c:pt idx="26">
                  <c:v>499941.6866726391</c:v>
                </c:pt>
                <c:pt idx="27">
                  <c:v>499553.71185398824</c:v>
                </c:pt>
                <c:pt idx="28">
                  <c:v>499163.06970845914</c:v>
                </c:pt>
                <c:pt idx="29">
                  <c:v>498769.74189817952</c:v>
                </c:pt>
                <c:pt idx="30">
                  <c:v>498373.70995920419</c:v>
                </c:pt>
                <c:pt idx="31">
                  <c:v>497974.95530064846</c:v>
                </c:pt>
                <c:pt idx="32">
                  <c:v>497573.45920381515</c:v>
                </c:pt>
                <c:pt idx="33">
                  <c:v>497169.20282131608</c:v>
                </c:pt>
                <c:pt idx="34">
                  <c:v>496762.16717618733</c:v>
                </c:pt>
                <c:pt idx="35">
                  <c:v>496352.33316099836</c:v>
                </c:pt>
                <c:pt idx="36">
                  <c:v>495939.68153695494</c:v>
                </c:pt>
                <c:pt idx="37">
                  <c:v>495524.1929329962</c:v>
                </c:pt>
                <c:pt idx="38">
                  <c:v>495105.84784488525</c:v>
                </c:pt>
                <c:pt idx="39">
                  <c:v>494684.62663429353</c:v>
                </c:pt>
                <c:pt idx="40">
                  <c:v>494260.50952787901</c:v>
                </c:pt>
                <c:pt idx="41">
                  <c:v>493833.47661635792</c:v>
                </c:pt>
                <c:pt idx="42">
                  <c:v>493403.5078535701</c:v>
                </c:pt>
                <c:pt idx="43">
                  <c:v>492970.58305553813</c:v>
                </c:pt>
                <c:pt idx="44">
                  <c:v>492534.68189951964</c:v>
                </c:pt>
                <c:pt idx="45">
                  <c:v>492095.78392305353</c:v>
                </c:pt>
                <c:pt idx="46">
                  <c:v>491653.86852299923</c:v>
                </c:pt>
                <c:pt idx="47">
                  <c:v>491208.91495456954</c:v>
                </c:pt>
                <c:pt idx="48">
                  <c:v>490760.90233035694</c:v>
                </c:pt>
                <c:pt idx="49">
                  <c:v>490309.80961935286</c:v>
                </c:pt>
                <c:pt idx="50">
                  <c:v>489855.61564596061</c:v>
                </c:pt>
                <c:pt idx="51">
                  <c:v>489398.29908900132</c:v>
                </c:pt>
                <c:pt idx="52">
                  <c:v>488937.8384807129</c:v>
                </c:pt>
                <c:pt idx="53">
                  <c:v>488474.21220574254</c:v>
                </c:pt>
                <c:pt idx="54">
                  <c:v>488007.39850013173</c:v>
                </c:pt>
                <c:pt idx="55">
                  <c:v>487537.37545029487</c:v>
                </c:pt>
                <c:pt idx="56">
                  <c:v>487064.12099199038</c:v>
                </c:pt>
                <c:pt idx="57">
                  <c:v>486587.612909285</c:v>
                </c:pt>
                <c:pt idx="58">
                  <c:v>486107.82883351104</c:v>
                </c:pt>
                <c:pt idx="59">
                  <c:v>485624.74624221615</c:v>
                </c:pt>
                <c:pt idx="60">
                  <c:v>485138.34245810611</c:v>
                </c:pt>
                <c:pt idx="61">
                  <c:v>484648.5946479803</c:v>
                </c:pt>
                <c:pt idx="62">
                  <c:v>484155.47982165986</c:v>
                </c:pt>
                <c:pt idx="63">
                  <c:v>483658.97483090847</c:v>
                </c:pt>
                <c:pt idx="64">
                  <c:v>483159.05636834569</c:v>
                </c:pt>
                <c:pt idx="65">
                  <c:v>482655.70096635277</c:v>
                </c:pt>
                <c:pt idx="66">
                  <c:v>482148.88499597117</c:v>
                </c:pt>
                <c:pt idx="67">
                  <c:v>481638.58466579317</c:v>
                </c:pt>
                <c:pt idx="68">
                  <c:v>481124.77602084522</c:v>
                </c:pt>
                <c:pt idx="69">
                  <c:v>480607.43494146323</c:v>
                </c:pt>
                <c:pt idx="70">
                  <c:v>480086.53714216052</c:v>
                </c:pt>
                <c:pt idx="71">
                  <c:v>479562.05817048758</c:v>
                </c:pt>
                <c:pt idx="72">
                  <c:v>479033.9734058844</c:v>
                </c:pt>
                <c:pt idx="73">
                  <c:v>478502.25805852457</c:v>
                </c:pt>
                <c:pt idx="74">
                  <c:v>477966.88716815162</c:v>
                </c:pt>
                <c:pt idx="75">
                  <c:v>477427.83560290735</c:v>
                </c:pt>
                <c:pt idx="76">
                  <c:v>476885.07805815205</c:v>
                </c:pt>
                <c:pt idx="77">
                  <c:v>476338.58905527653</c:v>
                </c:pt>
                <c:pt idx="78">
                  <c:v>475788.34294050629</c:v>
                </c:pt>
                <c:pt idx="79">
                  <c:v>475234.31388369697</c:v>
                </c:pt>
                <c:pt idx="80">
                  <c:v>474676.47587712208</c:v>
                </c:pt>
                <c:pt idx="81">
                  <c:v>474114.80273425201</c:v>
                </c:pt>
                <c:pt idx="82">
                  <c:v>473549.2680885247</c:v>
                </c:pt>
                <c:pt idx="83">
                  <c:v>472979.84539210802</c:v>
                </c:pt>
                <c:pt idx="84">
                  <c:v>472406.50791465346</c:v>
                </c:pt>
                <c:pt idx="85">
                  <c:v>471829.22874204139</c:v>
                </c:pt>
                <c:pt idx="86">
                  <c:v>471247.98077511764</c:v>
                </c:pt>
                <c:pt idx="87">
                  <c:v>470662.7367284213</c:v>
                </c:pt>
                <c:pt idx="88">
                  <c:v>470073.46912890393</c:v>
                </c:pt>
                <c:pt idx="89">
                  <c:v>469480.15031463985</c:v>
                </c:pt>
                <c:pt idx="90">
                  <c:v>468882.75243352773</c:v>
                </c:pt>
                <c:pt idx="91">
                  <c:v>468281.24744198297</c:v>
                </c:pt>
                <c:pt idx="92">
                  <c:v>467675.6071036213</c:v>
                </c:pt>
                <c:pt idx="93">
                  <c:v>467065.80298793339</c:v>
                </c:pt>
                <c:pt idx="94">
                  <c:v>466451.80646895012</c:v>
                </c:pt>
                <c:pt idx="95">
                  <c:v>465833.58872389887</c:v>
                </c:pt>
                <c:pt idx="96">
                  <c:v>465211.12073185039</c:v>
                </c:pt>
                <c:pt idx="97">
                  <c:v>464584.37327235658</c:v>
                </c:pt>
                <c:pt idx="98">
                  <c:v>463953.31692407874</c:v>
                </c:pt>
                <c:pt idx="99">
                  <c:v>463317.9220634065</c:v>
                </c:pt>
                <c:pt idx="100">
                  <c:v>462678.1588630671</c:v>
                </c:pt>
                <c:pt idx="101">
                  <c:v>462033.99729072541</c:v>
                </c:pt>
                <c:pt idx="102">
                  <c:v>461385.40710757388</c:v>
                </c:pt>
                <c:pt idx="103">
                  <c:v>460732.35786691314</c:v>
                </c:pt>
                <c:pt idx="104">
                  <c:v>460074.81891272287</c:v>
                </c:pt>
                <c:pt idx="105">
                  <c:v>459412.75937822257</c:v>
                </c:pt>
                <c:pt idx="106">
                  <c:v>458746.14818442258</c:v>
                </c:pt>
                <c:pt idx="107">
                  <c:v>458074.95403866522</c:v>
                </c:pt>
                <c:pt idx="108">
                  <c:v>457399.14543315576</c:v>
                </c:pt>
                <c:pt idx="109">
                  <c:v>456718.69064348342</c:v>
                </c:pt>
                <c:pt idx="110">
                  <c:v>456033.55772713211</c:v>
                </c:pt>
                <c:pt idx="111">
                  <c:v>455343.71452198084</c:v>
                </c:pt>
                <c:pt idx="112">
                  <c:v>454649.12864479417</c:v>
                </c:pt>
                <c:pt idx="113">
                  <c:v>453949.76748970186</c:v>
                </c:pt>
                <c:pt idx="114">
                  <c:v>453245.59822666825</c:v>
                </c:pt>
                <c:pt idx="115">
                  <c:v>452536.58779995132</c:v>
                </c:pt>
                <c:pt idx="116">
                  <c:v>451822.7029265507</c:v>
                </c:pt>
                <c:pt idx="117">
                  <c:v>451103.91009464546</c:v>
                </c:pt>
                <c:pt idx="118">
                  <c:v>450380.17556202086</c:v>
                </c:pt>
                <c:pt idx="119">
                  <c:v>449651.46535448445</c:v>
                </c:pt>
                <c:pt idx="120">
                  <c:v>448917.74526427122</c:v>
                </c:pt>
                <c:pt idx="121">
                  <c:v>448178.98084843782</c:v>
                </c:pt>
                <c:pt idx="122">
                  <c:v>447435.13742724556</c:v>
                </c:pt>
                <c:pt idx="123">
                  <c:v>446686.18008253258</c:v>
                </c:pt>
                <c:pt idx="124">
                  <c:v>445932.0736560747</c:v>
                </c:pt>
                <c:pt idx="125">
                  <c:v>445172.78274793492</c:v>
                </c:pt>
                <c:pt idx="126">
                  <c:v>444408.27171480167</c:v>
                </c:pt>
                <c:pt idx="127">
                  <c:v>443638.50466831564</c:v>
                </c:pt>
                <c:pt idx="128">
                  <c:v>442863.44547338504</c:v>
                </c:pt>
                <c:pt idx="129">
                  <c:v>442083.0577464893</c:v>
                </c:pt>
                <c:pt idx="130">
                  <c:v>441297.30485397112</c:v>
                </c:pt>
                <c:pt idx="131">
                  <c:v>440506.14991031686</c:v>
                </c:pt>
                <c:pt idx="132">
                  <c:v>439709.555776425</c:v>
                </c:pt>
                <c:pt idx="133">
                  <c:v>438907.48505786265</c:v>
                </c:pt>
                <c:pt idx="134">
                  <c:v>438099.90010311018</c:v>
                </c:pt>
                <c:pt idx="135">
                  <c:v>437286.76300179376</c:v>
                </c:pt>
                <c:pt idx="136">
                  <c:v>436468.03558290581</c:v>
                </c:pt>
                <c:pt idx="137">
                  <c:v>435643.67941301299</c:v>
                </c:pt>
                <c:pt idx="138">
                  <c:v>434813.65579445218</c:v>
                </c:pt>
                <c:pt idx="139">
                  <c:v>433977.92576351378</c:v>
                </c:pt>
                <c:pt idx="140">
                  <c:v>433136.45008861262</c:v>
                </c:pt>
                <c:pt idx="141">
                  <c:v>432289.18926844653</c:v>
                </c:pt>
                <c:pt idx="142">
                  <c:v>431436.10353014182</c:v>
                </c:pt>
                <c:pt idx="143">
                  <c:v>430577.15282738628</c:v>
                </c:pt>
                <c:pt idx="144">
                  <c:v>429712.29683854926</c:v>
                </c:pt>
                <c:pt idx="145">
                  <c:v>428841.49496478902</c:v>
                </c:pt>
                <c:pt idx="146">
                  <c:v>427964.70632814668</c:v>
                </c:pt>
                <c:pt idx="147">
                  <c:v>427081.88976962742</c:v>
                </c:pt>
                <c:pt idx="148">
                  <c:v>426193.00384726835</c:v>
                </c:pt>
                <c:pt idx="149">
                  <c:v>425298.00683419302</c:v>
                </c:pt>
                <c:pt idx="150">
                  <c:v>424396.85671665281</c:v>
                </c:pt>
                <c:pt idx="151">
                  <c:v>423489.51119205449</c:v>
                </c:pt>
                <c:pt idx="152">
                  <c:v>422575.9276669746</c:v>
                </c:pt>
                <c:pt idx="153">
                  <c:v>421656.06325515977</c:v>
                </c:pt>
                <c:pt idx="154">
                  <c:v>420729.87477551372</c:v>
                </c:pt>
                <c:pt idx="155">
                  <c:v>419797.31875007006</c:v>
                </c:pt>
                <c:pt idx="156">
                  <c:v>418858.35140195151</c:v>
                </c:pt>
                <c:pt idx="157">
                  <c:v>417912.92865331465</c:v>
                </c:pt>
                <c:pt idx="158">
                  <c:v>416961.00612328091</c:v>
                </c:pt>
                <c:pt idx="159">
                  <c:v>416002.53912585316</c:v>
                </c:pt>
                <c:pt idx="160">
                  <c:v>415037.48266781814</c:v>
                </c:pt>
                <c:pt idx="161">
                  <c:v>414065.7914466341</c:v>
                </c:pt>
                <c:pt idx="162">
                  <c:v>413087.41984830442</c:v>
                </c:pt>
                <c:pt idx="163">
                  <c:v>412102.32194523624</c:v>
                </c:pt>
                <c:pt idx="164">
                  <c:v>411110.45149408444</c:v>
                </c:pt>
                <c:pt idx="165">
                  <c:v>410111.76193358097</c:v>
                </c:pt>
                <c:pt idx="166">
                  <c:v>409106.20638234908</c:v>
                </c:pt>
                <c:pt idx="167">
                  <c:v>408093.73763670243</c:v>
                </c:pt>
                <c:pt idx="168">
                  <c:v>407074.30816842947</c:v>
                </c:pt>
                <c:pt idx="169">
                  <c:v>406047.87012256216</c:v>
                </c:pt>
                <c:pt idx="170">
                  <c:v>405014.37531512947</c:v>
                </c:pt>
                <c:pt idx="171">
                  <c:v>403973.77523089567</c:v>
                </c:pt>
                <c:pt idx="172">
                  <c:v>402926.02102108276</c:v>
                </c:pt>
                <c:pt idx="173">
                  <c:v>401871.06350107741</c:v>
                </c:pt>
                <c:pt idx="174">
                  <c:v>400808.85314812203</c:v>
                </c:pt>
                <c:pt idx="175">
                  <c:v>399739.34009899007</c:v>
                </c:pt>
                <c:pt idx="176">
                  <c:v>398662.47414764535</c:v>
                </c:pt>
                <c:pt idx="177">
                  <c:v>397578.20474288514</c:v>
                </c:pt>
                <c:pt idx="178">
                  <c:v>396486.48098596721</c:v>
                </c:pt>
                <c:pt idx="179">
                  <c:v>395387.25162822043</c:v>
                </c:pt>
                <c:pt idx="180">
                  <c:v>394280.46506863914</c:v>
                </c:pt>
                <c:pt idx="181">
                  <c:v>393166.06935146073</c:v>
                </c:pt>
                <c:pt idx="182">
                  <c:v>392044.01216372673</c:v>
                </c:pt>
                <c:pt idx="183">
                  <c:v>390914.24083282705</c:v>
                </c:pt>
                <c:pt idx="184">
                  <c:v>389776.70232402743</c:v>
                </c:pt>
                <c:pt idx="185">
                  <c:v>388631.3432379798</c:v>
                </c:pt>
                <c:pt idx="186">
                  <c:v>387478.10980821564</c:v>
                </c:pt>
                <c:pt idx="187">
                  <c:v>386316.94789862185</c:v>
                </c:pt>
                <c:pt idx="188">
                  <c:v>385147.80300089956</c:v>
                </c:pt>
                <c:pt idx="189">
                  <c:v>383970.62023200543</c:v>
                </c:pt>
                <c:pt idx="190">
                  <c:v>382785.34433157521</c:v>
                </c:pt>
                <c:pt idx="191">
                  <c:v>381591.91965932952</c:v>
                </c:pt>
                <c:pt idx="192">
                  <c:v>380390.2901924621</c:v>
                </c:pt>
                <c:pt idx="193">
                  <c:v>379180.39952301001</c:v>
                </c:pt>
                <c:pt idx="194">
                  <c:v>377962.19085520541</c:v>
                </c:pt>
                <c:pt idx="195">
                  <c:v>376735.60700280964</c:v>
                </c:pt>
                <c:pt idx="196">
                  <c:v>375500.5903864287</c:v>
                </c:pt>
                <c:pt idx="197">
                  <c:v>374257.08303081011</c:v>
                </c:pt>
                <c:pt idx="198">
                  <c:v>373005.02656212164</c:v>
                </c:pt>
                <c:pt idx="199">
                  <c:v>371744.36220521096</c:v>
                </c:pt>
                <c:pt idx="200">
                  <c:v>370475.03078084649</c:v>
                </c:pt>
                <c:pt idx="201">
                  <c:v>369196.97270293953</c:v>
                </c:pt>
                <c:pt idx="202">
                  <c:v>367910.12797574693</c:v>
                </c:pt>
                <c:pt idx="203">
                  <c:v>366614.43619105488</c:v>
                </c:pt>
                <c:pt idx="204">
                  <c:v>365309.83652534307</c:v>
                </c:pt>
                <c:pt idx="205">
                  <c:v>363996.26773692953</c:v>
                </c:pt>
                <c:pt idx="206">
                  <c:v>362673.66816309566</c:v>
                </c:pt>
                <c:pt idx="207">
                  <c:v>361341.97571719164</c:v>
                </c:pt>
                <c:pt idx="208">
                  <c:v>360001.12788572203</c:v>
                </c:pt>
                <c:pt idx="209">
                  <c:v>358651.0617254111</c:v>
                </c:pt>
                <c:pt idx="210">
                  <c:v>357291.71386024804</c:v>
                </c:pt>
                <c:pt idx="211">
                  <c:v>355923.02047851199</c:v>
                </c:pt>
                <c:pt idx="212">
                  <c:v>354544.91732977645</c:v>
                </c:pt>
                <c:pt idx="213">
                  <c:v>353157.33972189337</c:v>
                </c:pt>
                <c:pt idx="214">
                  <c:v>351760.22251795611</c:v>
                </c:pt>
                <c:pt idx="215">
                  <c:v>350353.50013324176</c:v>
                </c:pt>
                <c:pt idx="216">
                  <c:v>348937.10653213249</c:v>
                </c:pt>
                <c:pt idx="217">
                  <c:v>347510.9752250156</c:v>
                </c:pt>
                <c:pt idx="218">
                  <c:v>346075.03926516231</c:v>
                </c:pt>
                <c:pt idx="219">
                  <c:v>344629.23124558502</c:v>
                </c:pt>
                <c:pt idx="220">
                  <c:v>343173.48329587316</c:v>
                </c:pt>
                <c:pt idx="221">
                  <c:v>341707.72707900702</c:v>
                </c:pt>
                <c:pt idx="222">
                  <c:v>340231.89378814993</c:v>
                </c:pt>
                <c:pt idx="223">
                  <c:v>338745.91414341819</c:v>
                </c:pt>
                <c:pt idx="224">
                  <c:v>337249.71838862891</c:v>
                </c:pt>
                <c:pt idx="225">
                  <c:v>335743.23628802545</c:v>
                </c:pt>
                <c:pt idx="226">
                  <c:v>334226.39712298033</c:v>
                </c:pt>
                <c:pt idx="227">
                  <c:v>332699.12968867552</c:v>
                </c:pt>
                <c:pt idx="228">
                  <c:v>331161.36229075986</c:v>
                </c:pt>
                <c:pt idx="229">
                  <c:v>329613.02274198353</c:v>
                </c:pt>
                <c:pt idx="230">
                  <c:v>328054.03835880937</c:v>
                </c:pt>
                <c:pt idx="231">
                  <c:v>326484.33595800091</c:v>
                </c:pt>
                <c:pt idx="232">
                  <c:v>324903.8418531869</c:v>
                </c:pt>
                <c:pt idx="233">
                  <c:v>323312.48185140226</c:v>
                </c:pt>
                <c:pt idx="234">
                  <c:v>321710.18124960538</c:v>
                </c:pt>
                <c:pt idx="235">
                  <c:v>320096.86483117111</c:v>
                </c:pt>
                <c:pt idx="236">
                  <c:v>318472.45686236012</c:v>
                </c:pt>
                <c:pt idx="237">
                  <c:v>316836.88108876353</c:v>
                </c:pt>
                <c:pt idx="238">
                  <c:v>315190.0607317235</c:v>
                </c:pt>
                <c:pt idx="239">
                  <c:v>313531.91848472878</c:v>
                </c:pt>
                <c:pt idx="240">
                  <c:v>311862.376509786</c:v>
                </c:pt>
                <c:pt idx="241">
                  <c:v>310181.3564337655</c:v>
                </c:pt>
                <c:pt idx="242">
                  <c:v>308488.77934472234</c:v>
                </c:pt>
                <c:pt idx="243">
                  <c:v>306784.56578819203</c:v>
                </c:pt>
                <c:pt idx="244">
                  <c:v>305068.6357634606</c:v>
                </c:pt>
                <c:pt idx="245">
                  <c:v>303340.90871980909</c:v>
                </c:pt>
                <c:pt idx="246">
                  <c:v>301601.30355273251</c:v>
                </c:pt>
                <c:pt idx="247">
                  <c:v>299849.73860013229</c:v>
                </c:pt>
                <c:pt idx="248">
                  <c:v>298086.13163848291</c:v>
                </c:pt>
                <c:pt idx="249">
                  <c:v>296310.39987897221</c:v>
                </c:pt>
                <c:pt idx="250">
                  <c:v>294522.45996361488</c:v>
                </c:pt>
                <c:pt idx="251">
                  <c:v>292722.22796133946</c:v>
                </c:pt>
                <c:pt idx="252">
                  <c:v>290909.61936404841</c:v>
                </c:pt>
                <c:pt idx="253">
                  <c:v>289084.54908265098</c:v>
                </c:pt>
                <c:pt idx="254">
                  <c:v>287246.9314430689</c:v>
                </c:pt>
                <c:pt idx="255">
                  <c:v>285396.68018221471</c:v>
                </c:pt>
                <c:pt idx="256">
                  <c:v>283533.70844394213</c:v>
                </c:pt>
                <c:pt idx="257">
                  <c:v>281657.92877496895</c:v>
                </c:pt>
                <c:pt idx="258">
                  <c:v>279769.25312077155</c:v>
                </c:pt>
                <c:pt idx="259">
                  <c:v>277867.59282145154</c:v>
                </c:pt>
                <c:pt idx="260">
                  <c:v>275952.85860757373</c:v>
                </c:pt>
                <c:pt idx="261">
                  <c:v>274024.96059597551</c:v>
                </c:pt>
                <c:pt idx="262">
                  <c:v>272083.80828554754</c:v>
                </c:pt>
                <c:pt idx="263">
                  <c:v>270129.31055298541</c:v>
                </c:pt>
                <c:pt idx="264">
                  <c:v>268161.37564851192</c:v>
                </c:pt>
                <c:pt idx="265">
                  <c:v>266179.91119157017</c:v>
                </c:pt>
                <c:pt idx="266">
                  <c:v>264184.82416648691</c:v>
                </c:pt>
                <c:pt idx="267">
                  <c:v>262176.02091810625</c:v>
                </c:pt>
                <c:pt idx="268">
                  <c:v>260153.40714739295</c:v>
                </c:pt>
                <c:pt idx="269">
                  <c:v>258116.88790700599</c:v>
                </c:pt>
                <c:pt idx="270">
                  <c:v>256066.36759684136</c:v>
                </c:pt>
                <c:pt idx="271">
                  <c:v>254001.74995954437</c:v>
                </c:pt>
                <c:pt idx="272">
                  <c:v>251922.93807599094</c:v>
                </c:pt>
                <c:pt idx="273">
                  <c:v>249829.83436073808</c:v>
                </c:pt>
                <c:pt idx="274">
                  <c:v>247722.34055744286</c:v>
                </c:pt>
                <c:pt idx="275">
                  <c:v>245600.35773424999</c:v>
                </c:pt>
                <c:pt idx="276">
                  <c:v>243463.78627914767</c:v>
                </c:pt>
                <c:pt idx="277">
                  <c:v>241312.52589529153</c:v>
                </c:pt>
                <c:pt idx="278">
                  <c:v>239146.47559629637</c:v>
                </c:pt>
                <c:pt idx="279">
                  <c:v>236965.53370149562</c:v>
                </c:pt>
                <c:pt idx="280">
                  <c:v>234769.59783116812</c:v>
                </c:pt>
                <c:pt idx="281">
                  <c:v>232558.56490173211</c:v>
                </c:pt>
                <c:pt idx="282">
                  <c:v>230332.33112090622</c:v>
                </c:pt>
                <c:pt idx="283">
                  <c:v>228090.79198283717</c:v>
                </c:pt>
                <c:pt idx="284">
                  <c:v>225833.84226319389</c:v>
                </c:pt>
                <c:pt idx="285">
                  <c:v>223561.37601422807</c:v>
                </c:pt>
                <c:pt idx="286">
                  <c:v>221273.28655980059</c:v>
                </c:pt>
                <c:pt idx="287">
                  <c:v>218969.46649037392</c:v>
                </c:pt>
                <c:pt idx="288">
                  <c:v>216649.80765796994</c:v>
                </c:pt>
                <c:pt idx="289">
                  <c:v>214314.20117109318</c:v>
                </c:pt>
                <c:pt idx="290">
                  <c:v>211962.53738961916</c:v>
                </c:pt>
                <c:pt idx="291">
                  <c:v>209594.7059196475</c:v>
                </c:pt>
                <c:pt idx="292">
                  <c:v>207210.5956083198</c:v>
                </c:pt>
                <c:pt idx="293">
                  <c:v>204810.0945386017</c:v>
                </c:pt>
                <c:pt idx="294">
                  <c:v>202393.09002402931</c:v>
                </c:pt>
                <c:pt idx="295">
                  <c:v>199959.46860341923</c:v>
                </c:pt>
                <c:pt idx="296">
                  <c:v>197509.11603554245</c:v>
                </c:pt>
                <c:pt idx="297">
                  <c:v>195041.91729376151</c:v>
                </c:pt>
                <c:pt idx="298">
                  <c:v>192557.75656063083</c:v>
                </c:pt>
                <c:pt idx="299">
                  <c:v>190056.51722245989</c:v>
                </c:pt>
                <c:pt idx="300">
                  <c:v>187538.081863839</c:v>
                </c:pt>
                <c:pt idx="301">
                  <c:v>185002.3322621276</c:v>
                </c:pt>
                <c:pt idx="302">
                  <c:v>182449.14938190446</c:v>
                </c:pt>
                <c:pt idx="303">
                  <c:v>179878.41336937976</c:v>
                </c:pt>
                <c:pt idx="304">
                  <c:v>177290.00354676897</c:v>
                </c:pt>
                <c:pt idx="305">
                  <c:v>174683.79840662773</c:v>
                </c:pt>
                <c:pt idx="306">
                  <c:v>172059.675606148</c:v>
                </c:pt>
                <c:pt idx="307">
                  <c:v>169417.51196141497</c:v>
                </c:pt>
                <c:pt idx="308">
                  <c:v>166757.18344162442</c:v>
                </c:pt>
                <c:pt idx="309">
                  <c:v>164078.5651632603</c:v>
                </c:pt>
                <c:pt idx="310">
                  <c:v>161381.53138423242</c:v>
                </c:pt>
                <c:pt idx="311">
                  <c:v>158665.95549797374</c:v>
                </c:pt>
                <c:pt idx="312">
                  <c:v>155931.71002749703</c:v>
                </c:pt>
                <c:pt idx="313">
                  <c:v>153178.6666194108</c:v>
                </c:pt>
                <c:pt idx="314">
                  <c:v>150406.69603789397</c:v>
                </c:pt>
                <c:pt idx="315">
                  <c:v>147615.66815862921</c:v>
                </c:pt>
                <c:pt idx="316">
                  <c:v>144805.4519626945</c:v>
                </c:pt>
                <c:pt idx="317">
                  <c:v>141975.91553041275</c:v>
                </c:pt>
                <c:pt idx="318">
                  <c:v>139126.92603515906</c:v>
                </c:pt>
                <c:pt idx="319">
                  <c:v>136258.34973712551</c:v>
                </c:pt>
                <c:pt idx="320">
                  <c:v>133370.05197704295</c:v>
                </c:pt>
                <c:pt idx="321">
                  <c:v>130461.89716985983</c:v>
                </c:pt>
                <c:pt idx="322">
                  <c:v>127533.74879837733</c:v>
                </c:pt>
                <c:pt idx="323">
                  <c:v>124585.46940684089</c:v>
                </c:pt>
                <c:pt idx="324">
                  <c:v>121616.92059448763</c:v>
                </c:pt>
                <c:pt idx="325">
                  <c:v>118627.96300904945</c:v>
                </c:pt>
                <c:pt idx="326">
                  <c:v>115618.45634021137</c:v>
                </c:pt>
                <c:pt idx="327">
                  <c:v>112588.25931302503</c:v>
                </c:pt>
                <c:pt idx="328">
                  <c:v>109537.22968127679</c:v>
                </c:pt>
                <c:pt idx="329">
                  <c:v>106465.22422081028</c:v>
                </c:pt>
                <c:pt idx="330">
                  <c:v>103372.09872280307</c:v>
                </c:pt>
                <c:pt idx="331">
                  <c:v>100257.70798699706</c:v>
                </c:pt>
                <c:pt idx="332">
                  <c:v>97121.905814882382</c:v>
                </c:pt>
                <c:pt idx="333">
                  <c:v>93964.545002834406</c:v>
                </c:pt>
                <c:pt idx="334">
                  <c:v>90785.477335203599</c:v>
                </c:pt>
                <c:pt idx="335">
                  <c:v>87584.553577357845</c:v>
                </c:pt>
                <c:pt idx="336">
                  <c:v>84361.623468676888</c:v>
                </c:pt>
                <c:pt idx="337">
                  <c:v>81116.535715498758</c:v>
                </c:pt>
                <c:pt idx="338">
                  <c:v>77849.137984017521</c:v>
                </c:pt>
                <c:pt idx="339">
                  <c:v>74559.276893132352</c:v>
                </c:pt>
                <c:pt idx="340">
                  <c:v>71246.798007247344</c:v>
                </c:pt>
                <c:pt idx="341">
                  <c:v>67911.545829021881</c:v>
                </c:pt>
                <c:pt idx="342">
                  <c:v>64553.363792071119</c:v>
                </c:pt>
                <c:pt idx="343">
                  <c:v>61172.09425361632</c:v>
                </c:pt>
                <c:pt idx="344">
                  <c:v>57767.578487084647</c:v>
                </c:pt>
                <c:pt idx="345">
                  <c:v>54339.656674658065</c:v>
                </c:pt>
                <c:pt idx="346">
                  <c:v>50888.167899771055</c:v>
                </c:pt>
                <c:pt idx="347">
                  <c:v>47412.950139556691</c:v>
                </c:pt>
                <c:pt idx="348">
                  <c:v>43913.84025724086</c:v>
                </c:pt>
                <c:pt idx="349">
                  <c:v>40390.673994484103</c:v>
                </c:pt>
                <c:pt idx="350">
                  <c:v>36843.285963670896</c:v>
                </c:pt>
                <c:pt idx="351">
                  <c:v>33271.50964014585</c:v>
                </c:pt>
                <c:pt idx="352">
                  <c:v>29675.177354396568</c:v>
                </c:pt>
                <c:pt idx="353">
                  <c:v>26054.120284182758</c:v>
                </c:pt>
                <c:pt idx="354">
                  <c:v>22408.168446611227</c:v>
                </c:pt>
                <c:pt idx="355">
                  <c:v>18737.150690156392</c:v>
                </c:pt>
                <c:pt idx="356">
                  <c:v>15040.89468662593</c:v>
                </c:pt>
                <c:pt idx="357">
                  <c:v>11319.226923071197</c:v>
                </c:pt>
                <c:pt idx="358">
                  <c:v>7571.9726936420248</c:v>
                </c:pt>
                <c:pt idx="359">
                  <c:v>3798.9560913855271</c:v>
                </c:pt>
              </c:numCache>
            </c:numRef>
          </c:yVal>
          <c:smooth val="1"/>
          <c:extLst>
            <c:ext xmlns:c16="http://schemas.microsoft.com/office/drawing/2014/chart" uri="{C3380CC4-5D6E-409C-BE32-E72D297353CC}">
              <c16:uniqueId val="{00000000-6114-482C-8B26-95A17C0FB29E}"/>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DP'!$R$6:$R$365</c:f>
              <c:numCache>
                <c:formatCode>"$"#,##0.00_);[Red]\("$"#,##0.00\)</c:formatCode>
                <c:ptCount val="360"/>
                <c:pt idx="0">
                  <c:v>324.66766452528645</c:v>
                </c:pt>
                <c:pt idx="1">
                  <c:v>651.56741924418429</c:v>
                </c:pt>
                <c:pt idx="2">
                  <c:v>980.71460977677407</c:v>
                </c:pt>
                <c:pt idx="3">
                  <c:v>1312.1246872442757</c:v>
                </c:pt>
                <c:pt idx="4">
                  <c:v>1645.8132089943665</c:v>
                </c:pt>
                <c:pt idx="5">
                  <c:v>1981.7958393314889</c:v>
                </c:pt>
                <c:pt idx="6">
                  <c:v>2320.0883502521792</c:v>
                </c:pt>
                <c:pt idx="7">
                  <c:v>2660.7066221854489</c:v>
                </c:pt>
                <c:pt idx="8">
                  <c:v>3003.6666447382599</c:v>
                </c:pt>
                <c:pt idx="9">
                  <c:v>3348.9845174461216</c:v>
                </c:pt>
                <c:pt idx="10">
                  <c:v>3696.6764505288497</c:v>
                </c:pt>
                <c:pt idx="11">
                  <c:v>4046.7587656515216</c:v>
                </c:pt>
                <c:pt idx="12">
                  <c:v>4399.2478966906619</c:v>
                </c:pt>
                <c:pt idx="13">
                  <c:v>4754.1603905056963</c:v>
                </c:pt>
                <c:pt idx="14">
                  <c:v>5111.5129077157089</c:v>
                </c:pt>
                <c:pt idx="15">
                  <c:v>5471.3222234815403</c:v>
                </c:pt>
                <c:pt idx="16">
                  <c:v>5833.6052282932615</c:v>
                </c:pt>
                <c:pt idx="17">
                  <c:v>6198.3789287630634</c:v>
                </c:pt>
                <c:pt idx="18">
                  <c:v>6565.6604484235959</c:v>
                </c:pt>
                <c:pt idx="19">
                  <c:v>6935.4670285317934</c:v>
                </c:pt>
                <c:pt idx="20">
                  <c:v>7307.8160288782356</c:v>
                </c:pt>
                <c:pt idx="21">
                  <c:v>7682.7249286020597</c:v>
                </c:pt>
                <c:pt idx="22">
                  <c:v>8060.2113270114842</c:v>
                </c:pt>
                <c:pt idx="23">
                  <c:v>8440.2929444099736</c:v>
                </c:pt>
                <c:pt idx="24">
                  <c:v>8822.9876229280781</c:v>
                </c:pt>
                <c:pt idx="25">
                  <c:v>9208.3133273609947</c:v>
                </c:pt>
                <c:pt idx="26">
                  <c:v>9596.2881460118879</c:v>
                </c:pt>
                <c:pt idx="27">
                  <c:v>9986.9302915410044</c:v>
                </c:pt>
                <c:pt idx="28">
                  <c:v>10380.258101820635</c:v>
                </c:pt>
                <c:pt idx="29">
                  <c:v>10776.290040795937</c:v>
                </c:pt>
                <c:pt idx="30">
                  <c:v>11175.044699351694</c:v>
                </c:pt>
                <c:pt idx="31">
                  <c:v>11576.540796185023</c:v>
                </c:pt>
                <c:pt idx="32">
                  <c:v>11980.797178684081</c:v>
                </c:pt>
                <c:pt idx="33">
                  <c:v>12387.83282381282</c:v>
                </c:pt>
                <c:pt idx="34">
                  <c:v>12797.666839001819</c:v>
                </c:pt>
                <c:pt idx="35">
                  <c:v>13210.318463045242</c:v>
                </c:pt>
                <c:pt idx="36">
                  <c:v>13625.807067003963</c:v>
                </c:pt>
                <c:pt idx="37">
                  <c:v>14044.152155114902</c:v>
                </c:pt>
                <c:pt idx="38">
                  <c:v>14465.373365706602</c:v>
                </c:pt>
                <c:pt idx="39">
                  <c:v>14889.490472121121</c:v>
                </c:pt>
                <c:pt idx="40">
                  <c:v>15316.523383642239</c:v>
                </c:pt>
                <c:pt idx="41">
                  <c:v>15746.492146430064</c:v>
                </c:pt>
                <c:pt idx="42">
                  <c:v>16179.416944462057</c:v>
                </c:pt>
                <c:pt idx="43">
                  <c:v>16615.318100480519</c:v>
                </c:pt>
                <c:pt idx="44">
                  <c:v>17054.216076946606</c:v>
                </c:pt>
                <c:pt idx="45">
                  <c:v>17496.131477000901</c:v>
                </c:pt>
                <c:pt idx="46">
                  <c:v>17941.085045430569</c:v>
                </c:pt>
                <c:pt idx="47">
                  <c:v>18389.09766964319</c:v>
                </c:pt>
                <c:pt idx="48">
                  <c:v>18840.190380647273</c:v>
                </c:pt>
                <c:pt idx="49">
                  <c:v>19294.38435403951</c:v>
                </c:pt>
                <c:pt idx="50">
                  <c:v>19751.700910998818</c:v>
                </c:pt>
                <c:pt idx="51">
                  <c:v>20212.16151928722</c:v>
                </c:pt>
                <c:pt idx="52">
                  <c:v>20675.787794257605</c:v>
                </c:pt>
                <c:pt idx="53">
                  <c:v>21142.601499868411</c:v>
                </c:pt>
                <c:pt idx="54">
                  <c:v>21612.624549705291</c:v>
                </c:pt>
                <c:pt idx="55">
                  <c:v>22085.879008009801</c:v>
                </c:pt>
                <c:pt idx="56">
                  <c:v>22562.387090715154</c:v>
                </c:pt>
                <c:pt idx="57">
                  <c:v>23042.171166489105</c:v>
                </c:pt>
                <c:pt idx="58">
                  <c:v>23525.253757784001</c:v>
                </c:pt>
                <c:pt idx="59">
                  <c:v>24011.657541894052</c:v>
                </c:pt>
                <c:pt idx="60">
                  <c:v>24501.405352019858</c:v>
                </c:pt>
                <c:pt idx="61">
                  <c:v>24994.520178340281</c:v>
                </c:pt>
                <c:pt idx="62">
                  <c:v>25491.025169091656</c:v>
                </c:pt>
                <c:pt idx="63">
                  <c:v>25990.943631654445</c:v>
                </c:pt>
                <c:pt idx="64">
                  <c:v>26494.299033647356</c:v>
                </c:pt>
                <c:pt idx="65">
                  <c:v>27001.115004028969</c:v>
                </c:pt>
                <c:pt idx="66">
                  <c:v>27511.415334206955</c:v>
                </c:pt>
                <c:pt idx="67">
                  <c:v>28025.223979154915</c:v>
                </c:pt>
                <c:pt idx="68">
                  <c:v>28542.565058536889</c:v>
                </c:pt>
                <c:pt idx="69">
                  <c:v>29063.462857839615</c:v>
                </c:pt>
                <c:pt idx="70">
                  <c:v>29587.941829512547</c:v>
                </c:pt>
                <c:pt idx="71">
                  <c:v>30116.02659411573</c:v>
                </c:pt>
                <c:pt idx="72">
                  <c:v>30647.74194147556</c:v>
                </c:pt>
                <c:pt idx="73">
                  <c:v>31183.112831848492</c:v>
                </c:pt>
                <c:pt idx="74">
                  <c:v>31722.164397092736</c:v>
                </c:pt>
                <c:pt idx="75">
                  <c:v>32264.921941848035</c:v>
                </c:pt>
                <c:pt idx="76">
                  <c:v>32811.410944723524</c:v>
                </c:pt>
                <c:pt idx="77">
                  <c:v>33361.657059493788</c:v>
                </c:pt>
                <c:pt idx="78">
                  <c:v>33915.686116303092</c:v>
                </c:pt>
                <c:pt idx="79">
                  <c:v>34473.524122877963</c:v>
                </c:pt>
                <c:pt idx="80">
                  <c:v>35035.197265748036</c:v>
                </c:pt>
                <c:pt idx="81">
                  <c:v>35600.731911475341</c:v>
                </c:pt>
                <c:pt idx="82">
                  <c:v>36170.154607892022</c:v>
                </c:pt>
                <c:pt idx="83">
                  <c:v>36743.492085346566</c:v>
                </c:pt>
                <c:pt idx="84">
                  <c:v>37320.771257958608</c:v>
                </c:pt>
                <c:pt idx="85">
                  <c:v>37902.019224882359</c:v>
                </c:pt>
                <c:pt idx="86">
                  <c:v>38487.263271578711</c:v>
                </c:pt>
                <c:pt idx="87">
                  <c:v>39076.530871096104</c:v>
                </c:pt>
                <c:pt idx="88">
                  <c:v>39669.849685360175</c:v>
                </c:pt>
                <c:pt idx="89">
                  <c:v>40267.24756647231</c:v>
                </c:pt>
                <c:pt idx="90">
                  <c:v>40868.752558017091</c:v>
                </c:pt>
                <c:pt idx="91">
                  <c:v>41474.392896378748</c:v>
                </c:pt>
                <c:pt idx="92">
                  <c:v>42084.197012066637</c:v>
                </c:pt>
                <c:pt idx="93">
                  <c:v>42698.193531049881</c:v>
                </c:pt>
                <c:pt idx="94">
                  <c:v>43316.411276101135</c:v>
                </c:pt>
                <c:pt idx="95">
                  <c:v>43938.87926814962</c:v>
                </c:pt>
                <c:pt idx="96">
                  <c:v>44565.626727643437</c:v>
                </c:pt>
                <c:pt idx="97">
                  <c:v>45196.683075921275</c:v>
                </c:pt>
                <c:pt idx="98">
                  <c:v>45832.077936593523</c:v>
                </c:pt>
                <c:pt idx="99">
                  <c:v>46471.84113693289</c:v>
                </c:pt>
                <c:pt idx="100">
                  <c:v>47116.002709274588</c:v>
                </c:pt>
                <c:pt idx="101">
                  <c:v>47764.592892426139</c:v>
                </c:pt>
                <c:pt idx="102">
                  <c:v>48417.642133086854</c:v>
                </c:pt>
                <c:pt idx="103">
                  <c:v>49075.181087277117</c:v>
                </c:pt>
                <c:pt idx="104">
                  <c:v>49737.240621777433</c:v>
                </c:pt>
                <c:pt idx="105">
                  <c:v>50403.851815577436</c:v>
                </c:pt>
                <c:pt idx="106">
                  <c:v>51075.045961334821</c:v>
                </c:pt>
                <c:pt idx="107">
                  <c:v>51750.854566844282</c:v>
                </c:pt>
                <c:pt idx="108">
                  <c:v>52431.30935651662</c:v>
                </c:pt>
                <c:pt idx="109">
                  <c:v>53116.442272867956</c:v>
                </c:pt>
                <c:pt idx="110">
                  <c:v>53806.285478019206</c:v>
                </c:pt>
                <c:pt idx="111">
                  <c:v>54500.871355205876</c:v>
                </c:pt>
                <c:pt idx="112">
                  <c:v>55200.232510298199</c:v>
                </c:pt>
                <c:pt idx="113">
                  <c:v>55904.401773331789</c:v>
                </c:pt>
                <c:pt idx="114">
                  <c:v>56613.412200048733</c:v>
                </c:pt>
                <c:pt idx="115">
                  <c:v>57327.297073449357</c:v>
                </c:pt>
                <c:pt idx="116">
                  <c:v>58046.089905354609</c:v>
                </c:pt>
                <c:pt idx="117">
                  <c:v>58769.824437979209</c:v>
                </c:pt>
                <c:pt idx="118">
                  <c:v>59498.534645515603</c:v>
                </c:pt>
                <c:pt idx="119">
                  <c:v>60232.254735728806</c:v>
                </c:pt>
                <c:pt idx="120">
                  <c:v>60971.019151562228</c:v>
                </c:pt>
                <c:pt idx="121">
                  <c:v>61714.862572754508</c:v>
                </c:pt>
                <c:pt idx="122">
                  <c:v>62463.819917467481</c:v>
                </c:pt>
                <c:pt idx="123">
                  <c:v>63217.926343925355</c:v>
                </c:pt>
                <c:pt idx="124">
                  <c:v>63977.217252065129</c:v>
                </c:pt>
                <c:pt idx="125">
                  <c:v>64741.728285198362</c:v>
                </c:pt>
                <c:pt idx="126">
                  <c:v>65511.495331684389</c:v>
                </c:pt>
                <c:pt idx="127">
                  <c:v>66286.554526615</c:v>
                </c:pt>
                <c:pt idx="128">
                  <c:v>67066.942253510759</c:v>
                </c:pt>
                <c:pt idx="129">
                  <c:v>67852.695146028927</c:v>
                </c:pt>
                <c:pt idx="130">
                  <c:v>68643.850089683168</c:v>
                </c:pt>
                <c:pt idx="131">
                  <c:v>69440.444223575032</c:v>
                </c:pt>
                <c:pt idx="132">
                  <c:v>70242.514942137394</c:v>
                </c:pt>
                <c:pt idx="133">
                  <c:v>71050.099896889878</c:v>
                </c:pt>
                <c:pt idx="134">
                  <c:v>71863.236998206281</c:v>
                </c:pt>
                <c:pt idx="135">
                  <c:v>72681.964417094234</c:v>
                </c:pt>
                <c:pt idx="136">
                  <c:v>73506.320586987043</c:v>
                </c:pt>
                <c:pt idx="137">
                  <c:v>74336.344205547866</c:v>
                </c:pt>
                <c:pt idx="138">
                  <c:v>75172.074236486296</c:v>
                </c:pt>
                <c:pt idx="139">
                  <c:v>76013.549911387425</c:v>
                </c:pt>
                <c:pt idx="140">
                  <c:v>76860.810731553502</c:v>
                </c:pt>
                <c:pt idx="141">
                  <c:v>77713.896469858213</c:v>
                </c:pt>
                <c:pt idx="142">
                  <c:v>78572.84717261378</c:v>
                </c:pt>
                <c:pt idx="143">
                  <c:v>79437.703161450787</c:v>
                </c:pt>
                <c:pt idx="144">
                  <c:v>80308.505035211041</c:v>
                </c:pt>
                <c:pt idx="145">
                  <c:v>81185.293671853404</c:v>
                </c:pt>
                <c:pt idx="146">
                  <c:v>82068.11023037268</c:v>
                </c:pt>
                <c:pt idx="147">
                  <c:v>82956.996152731779</c:v>
                </c:pt>
                <c:pt idx="148">
                  <c:v>83851.9931658071</c:v>
                </c:pt>
                <c:pt idx="149">
                  <c:v>84753.143283347308</c:v>
                </c:pt>
                <c:pt idx="150">
                  <c:v>85660.4888079456</c:v>
                </c:pt>
                <c:pt idx="151">
                  <c:v>86574.072333025513</c:v>
                </c:pt>
                <c:pt idx="152">
                  <c:v>87493.93674484035</c:v>
                </c:pt>
                <c:pt idx="153">
                  <c:v>88420.125224486415</c:v>
                </c:pt>
                <c:pt idx="154">
                  <c:v>89352.681249930043</c:v>
                </c:pt>
                <c:pt idx="155">
                  <c:v>90291.648598048603</c:v>
                </c:pt>
                <c:pt idx="156">
                  <c:v>91237.07134668548</c:v>
                </c:pt>
                <c:pt idx="157">
                  <c:v>92188.993876719222</c:v>
                </c:pt>
                <c:pt idx="158">
                  <c:v>93147.460874146956</c:v>
                </c:pt>
                <c:pt idx="159">
                  <c:v>94112.517332182004</c:v>
                </c:pt>
                <c:pt idx="160">
                  <c:v>95084.208553366043</c:v>
                </c:pt>
                <c:pt idx="161">
                  <c:v>96062.580151695714</c:v>
                </c:pt>
                <c:pt idx="162">
                  <c:v>97047.678054763906</c:v>
                </c:pt>
                <c:pt idx="163">
                  <c:v>98039.548505915693</c:v>
                </c:pt>
                <c:pt idx="164">
                  <c:v>99038.238066419144</c:v>
                </c:pt>
                <c:pt idx="165">
                  <c:v>100043.79361765106</c:v>
                </c:pt>
                <c:pt idx="166">
                  <c:v>101056.26236329769</c:v>
                </c:pt>
                <c:pt idx="167">
                  <c:v>102075.69183157064</c:v>
                </c:pt>
                <c:pt idx="168">
                  <c:v>103102.12987743798</c:v>
                </c:pt>
                <c:pt idx="169">
                  <c:v>104135.62468487065</c:v>
                </c:pt>
                <c:pt idx="170">
                  <c:v>105176.22476910442</c:v>
                </c:pt>
                <c:pt idx="171">
                  <c:v>106223.97897891729</c:v>
                </c:pt>
                <c:pt idx="172">
                  <c:v>107278.93649892263</c:v>
                </c:pt>
                <c:pt idx="173">
                  <c:v>108341.14685187802</c:v>
                </c:pt>
                <c:pt idx="174">
                  <c:v>109410.65990100996</c:v>
                </c:pt>
                <c:pt idx="175">
                  <c:v>110487.52585235469</c:v>
                </c:pt>
                <c:pt idx="176">
                  <c:v>111571.79525711492</c:v>
                </c:pt>
                <c:pt idx="177">
                  <c:v>112663.51901403288</c:v>
                </c:pt>
                <c:pt idx="178">
                  <c:v>113762.74837177964</c:v>
                </c:pt>
                <c:pt idx="179">
                  <c:v>114869.53493136092</c:v>
                </c:pt>
                <c:pt idx="180">
                  <c:v>115983.93064853932</c:v>
                </c:pt>
                <c:pt idx="181">
                  <c:v>117105.98783627331</c:v>
                </c:pt>
                <c:pt idx="182">
                  <c:v>118235.75916717298</c:v>
                </c:pt>
                <c:pt idx="183">
                  <c:v>119373.29767597257</c:v>
                </c:pt>
                <c:pt idx="184">
                  <c:v>120518.65676202017</c:v>
                </c:pt>
                <c:pt idx="185">
                  <c:v>121671.89019178435</c:v>
                </c:pt>
                <c:pt idx="186">
                  <c:v>122833.05210137815</c:v>
                </c:pt>
                <c:pt idx="187">
                  <c:v>124002.19699910042</c:v>
                </c:pt>
                <c:pt idx="188">
                  <c:v>125179.37976799451</c:v>
                </c:pt>
                <c:pt idx="189">
                  <c:v>126364.65566842476</c:v>
                </c:pt>
                <c:pt idx="190">
                  <c:v>127558.08034067047</c:v>
                </c:pt>
                <c:pt idx="191">
                  <c:v>128759.70980753786</c:v>
                </c:pt>
                <c:pt idx="192">
                  <c:v>129969.60047698997</c:v>
                </c:pt>
                <c:pt idx="193">
                  <c:v>131187.80914479456</c:v>
                </c:pt>
                <c:pt idx="194">
                  <c:v>132414.3929971903</c:v>
                </c:pt>
                <c:pt idx="195">
                  <c:v>133649.40961357128</c:v>
                </c:pt>
                <c:pt idx="196">
                  <c:v>134892.91696918986</c:v>
                </c:pt>
                <c:pt idx="197">
                  <c:v>136144.97343787833</c:v>
                </c:pt>
                <c:pt idx="198">
                  <c:v>137405.63779478904</c:v>
                </c:pt>
                <c:pt idx="199">
                  <c:v>138674.96921915351</c:v>
                </c:pt>
                <c:pt idx="200">
                  <c:v>139953.02729706047</c:v>
                </c:pt>
                <c:pt idx="201">
                  <c:v>141239.87202425304</c:v>
                </c:pt>
                <c:pt idx="202">
                  <c:v>142535.56380894507</c:v>
                </c:pt>
                <c:pt idx="203">
                  <c:v>143840.16347465685</c:v>
                </c:pt>
                <c:pt idx="204">
                  <c:v>145153.73226307039</c:v>
                </c:pt>
                <c:pt idx="205">
                  <c:v>146476.33183690428</c:v>
                </c:pt>
                <c:pt idx="206">
                  <c:v>147808.0242828083</c:v>
                </c:pt>
                <c:pt idx="207">
                  <c:v>149148.87211427788</c:v>
                </c:pt>
                <c:pt idx="208">
                  <c:v>150498.93827458884</c:v>
                </c:pt>
                <c:pt idx="209">
                  <c:v>151858.28613975193</c:v>
                </c:pt>
                <c:pt idx="210">
                  <c:v>153226.97952148801</c:v>
                </c:pt>
                <c:pt idx="211">
                  <c:v>154605.08267022352</c:v>
                </c:pt>
                <c:pt idx="212">
                  <c:v>155992.6602781066</c:v>
                </c:pt>
                <c:pt idx="213">
                  <c:v>157389.77748204386</c:v>
                </c:pt>
                <c:pt idx="214">
                  <c:v>158796.49986675821</c:v>
                </c:pt>
                <c:pt idx="215">
                  <c:v>160212.89346786746</c:v>
                </c:pt>
                <c:pt idx="216">
                  <c:v>161639.02477498434</c:v>
                </c:pt>
                <c:pt idx="217">
                  <c:v>163074.96073483763</c:v>
                </c:pt>
                <c:pt idx="218">
                  <c:v>164520.76875441492</c:v>
                </c:pt>
                <c:pt idx="219">
                  <c:v>165976.51670412681</c:v>
                </c:pt>
                <c:pt idx="220">
                  <c:v>167442.27292099298</c:v>
                </c:pt>
                <c:pt idx="221">
                  <c:v>168918.1062118501</c:v>
                </c:pt>
                <c:pt idx="222">
                  <c:v>170404.08585658186</c:v>
                </c:pt>
                <c:pt idx="223">
                  <c:v>171900.28161137115</c:v>
                </c:pt>
                <c:pt idx="224">
                  <c:v>173406.76371197461</c:v>
                </c:pt>
                <c:pt idx="225">
                  <c:v>174923.60287701973</c:v>
                </c:pt>
                <c:pt idx="226">
                  <c:v>176450.87031132451</c:v>
                </c:pt>
                <c:pt idx="227">
                  <c:v>177988.63770924017</c:v>
                </c:pt>
                <c:pt idx="228">
                  <c:v>179536.97725801647</c:v>
                </c:pt>
                <c:pt idx="229">
                  <c:v>181095.96164119063</c:v>
                </c:pt>
                <c:pt idx="230">
                  <c:v>182665.66404199912</c:v>
                </c:pt>
                <c:pt idx="231">
                  <c:v>184246.15814681313</c:v>
                </c:pt>
                <c:pt idx="232">
                  <c:v>185837.51814859777</c:v>
                </c:pt>
                <c:pt idx="233">
                  <c:v>187439.81875039465</c:v>
                </c:pt>
                <c:pt idx="234">
                  <c:v>189053.13516882891</c:v>
                </c:pt>
                <c:pt idx="235">
                  <c:v>190677.54313763991</c:v>
                </c:pt>
                <c:pt idx="236">
                  <c:v>192313.11891123647</c:v>
                </c:pt>
                <c:pt idx="237">
                  <c:v>193959.9392682765</c:v>
                </c:pt>
                <c:pt idx="238">
                  <c:v>195618.08151527119</c:v>
                </c:pt>
                <c:pt idx="239">
                  <c:v>197287.62349021397</c:v>
                </c:pt>
                <c:pt idx="240">
                  <c:v>198968.64356623447</c:v>
                </c:pt>
                <c:pt idx="241">
                  <c:v>200661.22065527763</c:v>
                </c:pt>
                <c:pt idx="242">
                  <c:v>202365.43421180797</c:v>
                </c:pt>
                <c:pt idx="243">
                  <c:v>204081.36423653943</c:v>
                </c:pt>
                <c:pt idx="244">
                  <c:v>205809.09128019091</c:v>
                </c:pt>
                <c:pt idx="245">
                  <c:v>207548.69644726752</c:v>
                </c:pt>
                <c:pt idx="246">
                  <c:v>209300.26139986777</c:v>
                </c:pt>
                <c:pt idx="247">
                  <c:v>211063.86836151715</c:v>
                </c:pt>
                <c:pt idx="248">
                  <c:v>212839.60012102788</c:v>
                </c:pt>
                <c:pt idx="249">
                  <c:v>214627.54003638524</c:v>
                </c:pt>
                <c:pt idx="250">
                  <c:v>216427.77203866068</c:v>
                </c:pt>
                <c:pt idx="251">
                  <c:v>218240.38063595176</c:v>
                </c:pt>
                <c:pt idx="252">
                  <c:v>220065.45091734923</c:v>
                </c:pt>
                <c:pt idx="253">
                  <c:v>221903.06855693128</c:v>
                </c:pt>
                <c:pt idx="254">
                  <c:v>223753.31981778546</c:v>
                </c:pt>
                <c:pt idx="255">
                  <c:v>225616.29155605801</c:v>
                </c:pt>
                <c:pt idx="256">
                  <c:v>227492.07122503119</c:v>
                </c:pt>
                <c:pt idx="257">
                  <c:v>229380.74687922857</c:v>
                </c:pt>
                <c:pt idx="258">
                  <c:v>231282.40717854854</c:v>
                </c:pt>
                <c:pt idx="259">
                  <c:v>233197.14139242636</c:v>
                </c:pt>
                <c:pt idx="260">
                  <c:v>235125.03940402457</c:v>
                </c:pt>
                <c:pt idx="261">
                  <c:v>237066.19171445252</c:v>
                </c:pt>
                <c:pt idx="262">
                  <c:v>239020.68944701468</c:v>
                </c:pt>
                <c:pt idx="263">
                  <c:v>240988.62435148819</c:v>
                </c:pt>
                <c:pt idx="264">
                  <c:v>242970.08880842995</c:v>
                </c:pt>
                <c:pt idx="265">
                  <c:v>244965.1758335132</c:v>
                </c:pt>
                <c:pt idx="266">
                  <c:v>246973.97908189389</c:v>
                </c:pt>
                <c:pt idx="267">
                  <c:v>248996.59285260719</c:v>
                </c:pt>
                <c:pt idx="268">
                  <c:v>251033.11209299415</c:v>
                </c:pt>
                <c:pt idx="269">
                  <c:v>253083.63240315879</c:v>
                </c:pt>
                <c:pt idx="270">
                  <c:v>255148.25004045578</c:v>
                </c:pt>
                <c:pt idx="271">
                  <c:v>257227.06192400921</c:v>
                </c:pt>
                <c:pt idx="272">
                  <c:v>259320.16563926206</c:v>
                </c:pt>
                <c:pt idx="273">
                  <c:v>261427.65944255728</c:v>
                </c:pt>
                <c:pt idx="274">
                  <c:v>263549.64226575015</c:v>
                </c:pt>
                <c:pt idx="275">
                  <c:v>265686.21372085245</c:v>
                </c:pt>
                <c:pt idx="276">
                  <c:v>267837.47410470858</c:v>
                </c:pt>
                <c:pt idx="277">
                  <c:v>270003.52440370375</c:v>
                </c:pt>
                <c:pt idx="278">
                  <c:v>272184.4662985045</c:v>
                </c:pt>
                <c:pt idx="279">
                  <c:v>274380.40216883202</c:v>
                </c:pt>
                <c:pt idx="280">
                  <c:v>276591.43509826803</c:v>
                </c:pt>
                <c:pt idx="281">
                  <c:v>278817.66887909389</c:v>
                </c:pt>
                <c:pt idx="282">
                  <c:v>281059.20801716298</c:v>
                </c:pt>
                <c:pt idx="283">
                  <c:v>283316.15773680626</c:v>
                </c:pt>
                <c:pt idx="284">
                  <c:v>285588.62398577208</c:v>
                </c:pt>
                <c:pt idx="285">
                  <c:v>287876.71344019956</c:v>
                </c:pt>
                <c:pt idx="286">
                  <c:v>290180.53350962623</c:v>
                </c:pt>
                <c:pt idx="287">
                  <c:v>292500.19234203018</c:v>
                </c:pt>
                <c:pt idx="288">
                  <c:v>294835.7988289069</c:v>
                </c:pt>
                <c:pt idx="289">
                  <c:v>297187.4626103809</c:v>
                </c:pt>
                <c:pt idx="290">
                  <c:v>299555.29408035253</c:v>
                </c:pt>
                <c:pt idx="291">
                  <c:v>301939.40439168026</c:v>
                </c:pt>
                <c:pt idx="292">
                  <c:v>304339.90546139836</c:v>
                </c:pt>
                <c:pt idx="293">
                  <c:v>306756.90997597075</c:v>
                </c:pt>
                <c:pt idx="294">
                  <c:v>309190.53139658086</c:v>
                </c:pt>
                <c:pt idx="295">
                  <c:v>311640.88396445767</c:v>
                </c:pt>
                <c:pt idx="296">
                  <c:v>314108.08270623861</c:v>
                </c:pt>
                <c:pt idx="297">
                  <c:v>316592.24343936931</c:v>
                </c:pt>
                <c:pt idx="298">
                  <c:v>319093.48277754028</c:v>
                </c:pt>
                <c:pt idx="299">
                  <c:v>321611.91813616117</c:v>
                </c:pt>
                <c:pt idx="300">
                  <c:v>324147.66773787257</c:v>
                </c:pt>
                <c:pt idx="301">
                  <c:v>326700.85061809572</c:v>
                </c:pt>
                <c:pt idx="302">
                  <c:v>329271.58663062041</c:v>
                </c:pt>
                <c:pt idx="303">
                  <c:v>331859.9964532312</c:v>
                </c:pt>
                <c:pt idx="304">
                  <c:v>334466.20159337245</c:v>
                </c:pt>
                <c:pt idx="305">
                  <c:v>337090.32439385215</c:v>
                </c:pt>
                <c:pt idx="306">
                  <c:v>339732.48803858517</c:v>
                </c:pt>
                <c:pt idx="307">
                  <c:v>342392.81655837572</c:v>
                </c:pt>
                <c:pt idx="308">
                  <c:v>345071.43483673985</c:v>
                </c:pt>
                <c:pt idx="309">
                  <c:v>347768.46861576772</c:v>
                </c:pt>
                <c:pt idx="310">
                  <c:v>350484.0445020264</c:v>
                </c:pt>
                <c:pt idx="311">
                  <c:v>353218.28997250315</c:v>
                </c:pt>
                <c:pt idx="312">
                  <c:v>355971.33338058938</c:v>
                </c:pt>
                <c:pt idx="313">
                  <c:v>358743.30396210623</c:v>
                </c:pt>
                <c:pt idx="314">
                  <c:v>361534.33184137102</c:v>
                </c:pt>
                <c:pt idx="315">
                  <c:v>364344.54803730571</c:v>
                </c:pt>
                <c:pt idx="316">
                  <c:v>367174.08446958748</c:v>
                </c:pt>
                <c:pt idx="317">
                  <c:v>370023.0739648412</c:v>
                </c:pt>
                <c:pt idx="318">
                  <c:v>372891.65026287478</c:v>
                </c:pt>
                <c:pt idx="319">
                  <c:v>375779.94802295731</c:v>
                </c:pt>
                <c:pt idx="320">
                  <c:v>378688.10283014044</c:v>
                </c:pt>
                <c:pt idx="321">
                  <c:v>381616.25120162294</c:v>
                </c:pt>
                <c:pt idx="322">
                  <c:v>384564.53059315938</c:v>
                </c:pt>
                <c:pt idx="323">
                  <c:v>387533.0794055126</c:v>
                </c:pt>
                <c:pt idx="324">
                  <c:v>390522.03699095082</c:v>
                </c:pt>
                <c:pt idx="325">
                  <c:v>393531.54365978891</c:v>
                </c:pt>
                <c:pt idx="326">
                  <c:v>396561.74068697524</c:v>
                </c:pt>
                <c:pt idx="327">
                  <c:v>399612.77031872346</c:v>
                </c:pt>
                <c:pt idx="328">
                  <c:v>402684.77577918995</c:v>
                </c:pt>
                <c:pt idx="329">
                  <c:v>405777.90127719718</c:v>
                </c:pt>
                <c:pt idx="330">
                  <c:v>408892.2920130032</c:v>
                </c:pt>
                <c:pt idx="331">
                  <c:v>412028.09418511786</c:v>
                </c:pt>
                <c:pt idx="332">
                  <c:v>415185.45499716583</c:v>
                </c:pt>
                <c:pt idx="333">
                  <c:v>418364.52266479662</c:v>
                </c:pt>
                <c:pt idx="334">
                  <c:v>421565.44642264239</c:v>
                </c:pt>
                <c:pt idx="335">
                  <c:v>424788.37653132336</c:v>
                </c:pt>
                <c:pt idx="336">
                  <c:v>428033.4642845015</c:v>
                </c:pt>
                <c:pt idx="337">
                  <c:v>431300.86201598274</c:v>
                </c:pt>
                <c:pt idx="338">
                  <c:v>434590.72310686792</c:v>
                </c:pt>
                <c:pt idx="339">
                  <c:v>437903.2019927529</c:v>
                </c:pt>
                <c:pt idx="340">
                  <c:v>441238.45417097834</c:v>
                </c:pt>
                <c:pt idx="341">
                  <c:v>444596.63620792911</c:v>
                </c:pt>
                <c:pt idx="342">
                  <c:v>447977.90574638388</c:v>
                </c:pt>
                <c:pt idx="343">
                  <c:v>451382.42151291558</c:v>
                </c:pt>
                <c:pt idx="344">
                  <c:v>454810.34332534217</c:v>
                </c:pt>
                <c:pt idx="345">
                  <c:v>458261.83210022916</c:v>
                </c:pt>
                <c:pt idx="346">
                  <c:v>461737.04986044351</c:v>
                </c:pt>
                <c:pt idx="347">
                  <c:v>465236.15974275937</c:v>
                </c:pt>
                <c:pt idx="348">
                  <c:v>468759.32600551611</c:v>
                </c:pt>
                <c:pt idx="349">
                  <c:v>472306.7140363293</c:v>
                </c:pt>
                <c:pt idx="350">
                  <c:v>475878.49035985436</c:v>
                </c:pt>
                <c:pt idx="351">
                  <c:v>479474.82264560362</c:v>
                </c:pt>
                <c:pt idx="352">
                  <c:v>483095.87971581746</c:v>
                </c:pt>
                <c:pt idx="353">
                  <c:v>486741.83155338897</c:v>
                </c:pt>
                <c:pt idx="354">
                  <c:v>490412.84930984379</c:v>
                </c:pt>
                <c:pt idx="355">
                  <c:v>494109.10531337425</c:v>
                </c:pt>
                <c:pt idx="356">
                  <c:v>497830.77307692898</c:v>
                </c:pt>
                <c:pt idx="357">
                  <c:v>501578.02730635816</c:v>
                </c:pt>
                <c:pt idx="358">
                  <c:v>505351.04390861467</c:v>
                </c:pt>
                <c:pt idx="359">
                  <c:v>509150.0000000117</c:v>
                </c:pt>
              </c:numCache>
            </c:numRef>
          </c:yVal>
          <c:smooth val="1"/>
          <c:extLst>
            <c:ext xmlns:c16="http://schemas.microsoft.com/office/drawing/2014/chart" uri="{C3380CC4-5D6E-409C-BE32-E72D297353CC}">
              <c16:uniqueId val="{00000001-6114-482C-8B26-95A17C0FB29E}"/>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DP'!$S$6:$S$365</c:f>
              <c:numCache>
                <c:formatCode>"$"#,##0.00_);[Red]\("$"#,##0.00\)</c:formatCode>
                <c:ptCount val="360"/>
                <c:pt idx="0">
                  <c:v>3500.40625</c:v>
                </c:pt>
                <c:pt idx="1">
                  <c:v>6998.5804098063891</c:v>
                </c:pt>
                <c:pt idx="2">
                  <c:v>10494.507133799085</c:v>
                </c:pt>
                <c:pt idx="3">
                  <c:v>13988.170970856871</c:v>
                </c:pt>
                <c:pt idx="4">
                  <c:v>17479.556363632066</c:v>
                </c:pt>
                <c:pt idx="5">
                  <c:v>20968.647647820231</c:v>
                </c:pt>
                <c:pt idx="6">
                  <c:v>24455.429051424828</c:v>
                </c:pt>
                <c:pt idx="7">
                  <c:v>27939.884694016844</c:v>
                </c:pt>
                <c:pt idx="8">
                  <c:v>31421.99858598932</c:v>
                </c:pt>
                <c:pt idx="9">
                  <c:v>34901.754627806746</c:v>
                </c:pt>
                <c:pt idx="10">
                  <c:v>38379.136609249304</c:v>
                </c:pt>
                <c:pt idx="11">
                  <c:v>41854.12820865192</c:v>
                </c:pt>
                <c:pt idx="12">
                  <c:v>45326.712992138069</c:v>
                </c:pt>
                <c:pt idx="13">
                  <c:v>48796.874412848323</c:v>
                </c:pt>
                <c:pt idx="14">
                  <c:v>52264.595810163599</c:v>
                </c:pt>
                <c:pt idx="15">
                  <c:v>55729.860408923058</c:v>
                </c:pt>
                <c:pt idx="16">
                  <c:v>59192.651318636621</c:v>
                </c:pt>
                <c:pt idx="17">
                  <c:v>62652.951532692103</c:v>
                </c:pt>
                <c:pt idx="18">
                  <c:v>66110.743927556861</c:v>
                </c:pt>
                <c:pt idx="19">
                  <c:v>69566.011261973952</c:v>
                </c:pt>
                <c:pt idx="20">
                  <c:v>73018.736176152801</c:v>
                </c:pt>
                <c:pt idx="21">
                  <c:v>76468.901190954261</c:v>
                </c:pt>
                <c:pt idx="22">
                  <c:v>79916.488707070122</c:v>
                </c:pt>
                <c:pt idx="23">
                  <c:v>83361.481004196918</c:v>
                </c:pt>
                <c:pt idx="24">
                  <c:v>86803.8602402041</c:v>
                </c:pt>
                <c:pt idx="25">
                  <c:v>90243.608450296466</c:v>
                </c:pt>
                <c:pt idx="26">
                  <c:v>93680.707546170859</c:v>
                </c:pt>
                <c:pt idx="27">
                  <c:v>97115.139315167035</c:v>
                </c:pt>
                <c:pt idx="28">
                  <c:v>100546.88541941269</c:v>
                </c:pt>
                <c:pt idx="29">
                  <c:v>103975.92739496268</c:v>
                </c:pt>
                <c:pt idx="30">
                  <c:v>107402.24665093221</c:v>
                </c:pt>
                <c:pt idx="31">
                  <c:v>110825.82446862417</c:v>
                </c:pt>
                <c:pt idx="32">
                  <c:v>114246.64200065039</c:v>
                </c:pt>
                <c:pt idx="33">
                  <c:v>117664.68027004694</c:v>
                </c:pt>
                <c:pt idx="34">
                  <c:v>121079.92016938323</c:v>
                </c:pt>
                <c:pt idx="35">
                  <c:v>124492.34245986509</c:v>
                </c:pt>
                <c:pt idx="36">
                  <c:v>127901.92777043165</c:v>
                </c:pt>
                <c:pt idx="37">
                  <c:v>131308.65659684601</c:v>
                </c:pt>
                <c:pt idx="38">
                  <c:v>134712.50930077958</c:v>
                </c:pt>
                <c:pt idx="39">
                  <c:v>138113.46610889034</c:v>
                </c:pt>
                <c:pt idx="40">
                  <c:v>141511.50711189452</c:v>
                </c:pt>
                <c:pt idx="41">
                  <c:v>144906.61226363198</c:v>
                </c:pt>
                <c:pt idx="42">
                  <c:v>148298.76138012527</c:v>
                </c:pt>
                <c:pt idx="43">
                  <c:v>151687.93413863209</c:v>
                </c:pt>
                <c:pt idx="44">
                  <c:v>155074.11007669129</c:v>
                </c:pt>
                <c:pt idx="45">
                  <c:v>158457.26859116228</c:v>
                </c:pt>
                <c:pt idx="46">
                  <c:v>161837.3889372579</c:v>
                </c:pt>
                <c:pt idx="47">
                  <c:v>165214.45022757057</c:v>
                </c:pt>
                <c:pt idx="48">
                  <c:v>168588.43143109177</c:v>
                </c:pt>
                <c:pt idx="49">
                  <c:v>171959.31137222482</c:v>
                </c:pt>
                <c:pt idx="50">
                  <c:v>175327.0687297908</c:v>
                </c:pt>
                <c:pt idx="51">
                  <c:v>178691.68203602769</c:v>
                </c:pt>
                <c:pt idx="52">
                  <c:v>182053.1296755826</c:v>
                </c:pt>
                <c:pt idx="53">
                  <c:v>185411.3898844971</c:v>
                </c:pt>
                <c:pt idx="54">
                  <c:v>188766.44074918551</c:v>
                </c:pt>
                <c:pt idx="55">
                  <c:v>192118.26020540629</c:v>
                </c:pt>
                <c:pt idx="56">
                  <c:v>195466.82603722622</c:v>
                </c:pt>
                <c:pt idx="57">
                  <c:v>198812.11587597756</c:v>
                </c:pt>
                <c:pt idx="58">
                  <c:v>202154.10719920794</c:v>
                </c:pt>
                <c:pt idx="59">
                  <c:v>205492.77732962318</c:v>
                </c:pt>
                <c:pt idx="60">
                  <c:v>208828.10343402266</c:v>
                </c:pt>
                <c:pt idx="61">
                  <c:v>212160.06252222753</c:v>
                </c:pt>
                <c:pt idx="62">
                  <c:v>215488.63144600144</c:v>
                </c:pt>
                <c:pt idx="63">
                  <c:v>218813.78689796393</c:v>
                </c:pt>
                <c:pt idx="64">
                  <c:v>222135.50541049632</c:v>
                </c:pt>
                <c:pt idx="65">
                  <c:v>225453.76335463999</c:v>
                </c:pt>
                <c:pt idx="66">
                  <c:v>228768.53693898729</c:v>
                </c:pt>
                <c:pt idx="67">
                  <c:v>232079.80220856462</c:v>
                </c:pt>
                <c:pt idx="68">
                  <c:v>235387.53504370793</c:v>
                </c:pt>
                <c:pt idx="69">
                  <c:v>238691.7111589305</c:v>
                </c:pt>
                <c:pt idx="70">
                  <c:v>241992.30610178286</c:v>
                </c:pt>
                <c:pt idx="71">
                  <c:v>245289.29525170496</c:v>
                </c:pt>
                <c:pt idx="72">
                  <c:v>248582.6538188704</c:v>
                </c:pt>
                <c:pt idx="73">
                  <c:v>251872.35684302275</c:v>
                </c:pt>
                <c:pt idx="74">
                  <c:v>255158.37919230378</c:v>
                </c:pt>
                <c:pt idx="75">
                  <c:v>258440.69556207376</c:v>
                </c:pt>
                <c:pt idx="76">
                  <c:v>261719.28047372354</c:v>
                </c:pt>
                <c:pt idx="77">
                  <c:v>264994.10827347857</c:v>
                </c:pt>
                <c:pt idx="78">
                  <c:v>268265.15313119453</c:v>
                </c:pt>
                <c:pt idx="79">
                  <c:v>271532.38903914497</c:v>
                </c:pt>
                <c:pt idx="80">
                  <c:v>274795.78981080017</c:v>
                </c:pt>
                <c:pt idx="81">
                  <c:v>278055.32907959813</c:v>
                </c:pt>
                <c:pt idx="82">
                  <c:v>281310.98029770673</c:v>
                </c:pt>
                <c:pt idx="83">
                  <c:v>284562.7167347775</c:v>
                </c:pt>
                <c:pt idx="84">
                  <c:v>287810.51147669076</c:v>
                </c:pt>
                <c:pt idx="85">
                  <c:v>291054.33742429229</c:v>
                </c:pt>
                <c:pt idx="86">
                  <c:v>294294.16729212122</c:v>
                </c:pt>
                <c:pt idx="87">
                  <c:v>297529.97360712913</c:v>
                </c:pt>
                <c:pt idx="88">
                  <c:v>300761.72870739031</c:v>
                </c:pt>
                <c:pt idx="89">
                  <c:v>303989.40474080347</c:v>
                </c:pt>
                <c:pt idx="90">
                  <c:v>307212.97366378398</c:v>
                </c:pt>
                <c:pt idx="91">
                  <c:v>310432.40723994764</c:v>
                </c:pt>
                <c:pt idx="92">
                  <c:v>313647.67703878501</c:v>
                </c:pt>
                <c:pt idx="93">
                  <c:v>316858.75443432707</c:v>
                </c:pt>
                <c:pt idx="94">
                  <c:v>320065.61060380109</c:v>
                </c:pt>
                <c:pt idx="95">
                  <c:v>323268.21652627789</c:v>
                </c:pt>
                <c:pt idx="96">
                  <c:v>326466.54298130935</c:v>
                </c:pt>
                <c:pt idx="97">
                  <c:v>329660.56054755679</c:v>
                </c:pt>
                <c:pt idx="98">
                  <c:v>332850.23960140982</c:v>
                </c:pt>
                <c:pt idx="99">
                  <c:v>336035.55031559576</c:v>
                </c:pt>
                <c:pt idx="100">
                  <c:v>339216.46265777934</c:v>
                </c:pt>
                <c:pt idx="101">
                  <c:v>342392.94638915308</c:v>
                </c:pt>
                <c:pt idx="102">
                  <c:v>345564.97106301767</c:v>
                </c:pt>
                <c:pt idx="103">
                  <c:v>348732.50602335267</c:v>
                </c:pt>
                <c:pt idx="104">
                  <c:v>351895.52040337765</c:v>
                </c:pt>
                <c:pt idx="105">
                  <c:v>355053.98312410293</c:v>
                </c:pt>
                <c:pt idx="106">
                  <c:v>358207.86289287085</c:v>
                </c:pt>
                <c:pt idx="107">
                  <c:v>361357.12820188666</c:v>
                </c:pt>
                <c:pt idx="108">
                  <c:v>364501.7473267396</c:v>
                </c:pt>
                <c:pt idx="109">
                  <c:v>367641.68832491356</c:v>
                </c:pt>
                <c:pt idx="110">
                  <c:v>370776.91903428757</c:v>
                </c:pt>
                <c:pt idx="111">
                  <c:v>373907.40707162616</c:v>
                </c:pt>
                <c:pt idx="112">
                  <c:v>377033.11983105913</c:v>
                </c:pt>
                <c:pt idx="113">
                  <c:v>380154.02448255086</c:v>
                </c:pt>
                <c:pt idx="114">
                  <c:v>383270.08797035919</c:v>
                </c:pt>
                <c:pt idx="115">
                  <c:v>386381.27701148385</c:v>
                </c:pt>
                <c:pt idx="116">
                  <c:v>389487.55809410388</c:v>
                </c:pt>
                <c:pt idx="117">
                  <c:v>392588.89747600455</c:v>
                </c:pt>
                <c:pt idx="118">
                  <c:v>395685.26118299342</c:v>
                </c:pt>
                <c:pt idx="119">
                  <c:v>398776.61500730552</c:v>
                </c:pt>
                <c:pt idx="120">
                  <c:v>401862.92450599739</c:v>
                </c:pt>
                <c:pt idx="121">
                  <c:v>404944.15499933041</c:v>
                </c:pt>
                <c:pt idx="122">
                  <c:v>408020.2715691427</c:v>
                </c:pt>
                <c:pt idx="123">
                  <c:v>411091.2390572101</c:v>
                </c:pt>
                <c:pt idx="124">
                  <c:v>414157.02206359559</c:v>
                </c:pt>
                <c:pt idx="125">
                  <c:v>417217.58494498767</c:v>
                </c:pt>
                <c:pt idx="126">
                  <c:v>420272.89181302692</c:v>
                </c:pt>
                <c:pt idx="127">
                  <c:v>423322.90653262159</c:v>
                </c:pt>
                <c:pt idx="128">
                  <c:v>426367.59272025112</c:v>
                </c:pt>
                <c:pt idx="129">
                  <c:v>429406.91374225821</c:v>
                </c:pt>
                <c:pt idx="130">
                  <c:v>432440.83271312929</c:v>
                </c:pt>
                <c:pt idx="131">
                  <c:v>435469.3124937627</c:v>
                </c:pt>
                <c:pt idx="132">
                  <c:v>438492.31568972563</c:v>
                </c:pt>
                <c:pt idx="133">
                  <c:v>441509.80464949843</c:v>
                </c:pt>
                <c:pt idx="134">
                  <c:v>444521.74146270729</c:v>
                </c:pt>
                <c:pt idx="135">
                  <c:v>447528.08795834461</c:v>
                </c:pt>
                <c:pt idx="136">
                  <c:v>450528.80570297706</c:v>
                </c:pt>
                <c:pt idx="137">
                  <c:v>453523.85599894152</c:v>
                </c:pt>
                <c:pt idx="138">
                  <c:v>456513.1998825284</c:v>
                </c:pt>
                <c:pt idx="139">
                  <c:v>459496.79812215257</c:v>
                </c:pt>
                <c:pt idx="140">
                  <c:v>462474.61121651181</c:v>
                </c:pt>
                <c:pt idx="141">
                  <c:v>465446.59939273237</c:v>
                </c:pt>
                <c:pt idx="142">
                  <c:v>468412.72260450211</c:v>
                </c:pt>
                <c:pt idx="143">
                  <c:v>471372.94053019036</c:v>
                </c:pt>
                <c:pt idx="144">
                  <c:v>474327.21257095539</c:v>
                </c:pt>
                <c:pt idx="145">
                  <c:v>477275.49784883833</c:v>
                </c:pt>
                <c:pt idx="146">
                  <c:v>480217.75520484435</c:v>
                </c:pt>
                <c:pt idx="147">
                  <c:v>483153.94319701055</c:v>
                </c:pt>
                <c:pt idx="148">
                  <c:v>486084.02009846055</c:v>
                </c:pt>
                <c:pt idx="149">
                  <c:v>489007.94389544561</c:v>
                </c:pt>
                <c:pt idx="150">
                  <c:v>491925.67228537262</c:v>
                </c:pt>
                <c:pt idx="151">
                  <c:v>494837.16267481801</c:v>
                </c:pt>
                <c:pt idx="152">
                  <c:v>497742.37217752845</c:v>
                </c:pt>
                <c:pt idx="153">
                  <c:v>500641.25761240767</c:v>
                </c:pt>
                <c:pt idx="154">
                  <c:v>503533.77550148935</c:v>
                </c:pt>
                <c:pt idx="155">
                  <c:v>506419.88206789608</c:v>
                </c:pt>
                <c:pt idx="156">
                  <c:v>509299.53323378449</c:v>
                </c:pt>
                <c:pt idx="157">
                  <c:v>512172.68461827602</c:v>
                </c:pt>
                <c:pt idx="158">
                  <c:v>515039.2915353736</c:v>
                </c:pt>
                <c:pt idx="159">
                  <c:v>517899.30899186386</c:v>
                </c:pt>
                <c:pt idx="160">
                  <c:v>520752.69168520509</c:v>
                </c:pt>
                <c:pt idx="161">
                  <c:v>523599.39400140068</c:v>
                </c:pt>
                <c:pt idx="162">
                  <c:v>526439.37001285772</c:v>
                </c:pt>
                <c:pt idx="163">
                  <c:v>529272.57347623119</c:v>
                </c:pt>
                <c:pt idx="164">
                  <c:v>532098.95783025306</c:v>
                </c:pt>
                <c:pt idx="165">
                  <c:v>534918.47619354643</c:v>
                </c:pt>
                <c:pt idx="166">
                  <c:v>537731.08136242512</c:v>
                </c:pt>
                <c:pt idx="167">
                  <c:v>540536.7258086775</c:v>
                </c:pt>
                <c:pt idx="168">
                  <c:v>543335.36167733546</c:v>
                </c:pt>
                <c:pt idx="169">
                  <c:v>546126.94078442804</c:v>
                </c:pt>
                <c:pt idx="170">
                  <c:v>548911.41461471957</c:v>
                </c:pt>
                <c:pt idx="171">
                  <c:v>551688.73431943194</c:v>
                </c:pt>
                <c:pt idx="172">
                  <c:v>554458.85071395186</c:v>
                </c:pt>
                <c:pt idx="173">
                  <c:v>557221.71427552181</c:v>
                </c:pt>
                <c:pt idx="174">
                  <c:v>559977.27514091518</c:v>
                </c:pt>
                <c:pt idx="175">
                  <c:v>562725.48310409579</c:v>
                </c:pt>
                <c:pt idx="176">
                  <c:v>565466.28761386091</c:v>
                </c:pt>
                <c:pt idx="177">
                  <c:v>568199.63777146826</c:v>
                </c:pt>
                <c:pt idx="178">
                  <c:v>570925.48232824681</c:v>
                </c:pt>
                <c:pt idx="179">
                  <c:v>573643.76968319085</c:v>
                </c:pt>
                <c:pt idx="180">
                  <c:v>576354.44788053771</c:v>
                </c:pt>
                <c:pt idx="181">
                  <c:v>579057.46460732899</c:v>
                </c:pt>
                <c:pt idx="182">
                  <c:v>581752.76719095465</c:v>
                </c:pt>
                <c:pt idx="183">
                  <c:v>584440.30259668035</c:v>
                </c:pt>
                <c:pt idx="184">
                  <c:v>587120.01742515806</c:v>
                </c:pt>
                <c:pt idx="185">
                  <c:v>589791.85790991923</c:v>
                </c:pt>
                <c:pt idx="186">
                  <c:v>592455.76991485071</c:v>
                </c:pt>
                <c:pt idx="187">
                  <c:v>595111.69893165375</c:v>
                </c:pt>
                <c:pt idx="188">
                  <c:v>597759.59007728496</c:v>
                </c:pt>
                <c:pt idx="189">
                  <c:v>600399.38809138001</c:v>
                </c:pt>
                <c:pt idx="190">
                  <c:v>603031.03733365959</c:v>
                </c:pt>
                <c:pt idx="191">
                  <c:v>605654.4817813175</c:v>
                </c:pt>
                <c:pt idx="192">
                  <c:v>608269.66502639069</c:v>
                </c:pt>
                <c:pt idx="193">
                  <c:v>610876.53027311142</c:v>
                </c:pt>
                <c:pt idx="194">
                  <c:v>613475.02033524099</c:v>
                </c:pt>
                <c:pt idx="195">
                  <c:v>616065.07763338531</c:v>
                </c:pt>
                <c:pt idx="196">
                  <c:v>618646.64419229201</c:v>
                </c:pt>
                <c:pt idx="197">
                  <c:v>621219.6616381288</c:v>
                </c:pt>
                <c:pt idx="198">
                  <c:v>623784.0711957434</c:v>
                </c:pt>
                <c:pt idx="199">
                  <c:v>626339.81368590426</c:v>
                </c:pt>
                <c:pt idx="200">
                  <c:v>628886.82952252263</c:v>
                </c:pt>
                <c:pt idx="201">
                  <c:v>631425.05870985531</c:v>
                </c:pt>
                <c:pt idx="202">
                  <c:v>633954.44083968853</c:v>
                </c:pt>
                <c:pt idx="203">
                  <c:v>636474.91508850199</c:v>
                </c:pt>
                <c:pt idx="204">
                  <c:v>638986.42021461378</c:v>
                </c:pt>
                <c:pt idx="205">
                  <c:v>641488.89455530513</c:v>
                </c:pt>
                <c:pt idx="206">
                  <c:v>643982.27602392645</c:v>
                </c:pt>
                <c:pt idx="207">
                  <c:v>646466.50210698217</c:v>
                </c:pt>
                <c:pt idx="208">
                  <c:v>648941.50986119651</c:v>
                </c:pt>
                <c:pt idx="209">
                  <c:v>651407.23591055872</c:v>
                </c:pt>
                <c:pt idx="210">
                  <c:v>653863.61644334788</c:v>
                </c:pt>
                <c:pt idx="211">
                  <c:v>656310.58720913762</c:v>
                </c:pt>
                <c:pt idx="212">
                  <c:v>658748.08351577981</c:v>
                </c:pt>
                <c:pt idx="213">
                  <c:v>661176.04022636788</c:v>
                </c:pt>
                <c:pt idx="214">
                  <c:v>663594.39175617881</c:v>
                </c:pt>
                <c:pt idx="215">
                  <c:v>666003.07206959487</c:v>
                </c:pt>
                <c:pt idx="216">
                  <c:v>668402.01467700326</c:v>
                </c:pt>
                <c:pt idx="217">
                  <c:v>670791.15263167524</c:v>
                </c:pt>
                <c:pt idx="218">
                  <c:v>673170.41852662328</c:v>
                </c:pt>
                <c:pt idx="219">
                  <c:v>675539.74449143664</c:v>
                </c:pt>
                <c:pt idx="220">
                  <c:v>677899.06218909577</c:v>
                </c:pt>
                <c:pt idx="221">
                  <c:v>680248.30281276396</c:v>
                </c:pt>
                <c:pt idx="222">
                  <c:v>682587.39708255744</c:v>
                </c:pt>
                <c:pt idx="223">
                  <c:v>684916.27524229349</c:v>
                </c:pt>
                <c:pt idx="224">
                  <c:v>687234.8670562153</c:v>
                </c:pt>
                <c:pt idx="225">
                  <c:v>689543.10180569545</c:v>
                </c:pt>
                <c:pt idx="226">
                  <c:v>691840.90828591597</c:v>
                </c:pt>
                <c:pt idx="227">
                  <c:v>694128.21480252559</c:v>
                </c:pt>
                <c:pt idx="228">
                  <c:v>696404.94916827453</c:v>
                </c:pt>
                <c:pt idx="229">
                  <c:v>698671.03869962564</c:v>
                </c:pt>
                <c:pt idx="230">
                  <c:v>700926.4102133424</c:v>
                </c:pt>
                <c:pt idx="231">
                  <c:v>703170.9900230536</c:v>
                </c:pt>
                <c:pt idx="232">
                  <c:v>705404.7039357943</c:v>
                </c:pt>
                <c:pt idx="233">
                  <c:v>707627.47724852269</c:v>
                </c:pt>
                <c:pt idx="234">
                  <c:v>709839.23474461376</c:v>
                </c:pt>
                <c:pt idx="235">
                  <c:v>712039.9006903281</c:v>
                </c:pt>
                <c:pt idx="236">
                  <c:v>714229.39883125678</c:v>
                </c:pt>
                <c:pt idx="237">
                  <c:v>716407.65238874208</c:v>
                </c:pt>
                <c:pt idx="238">
                  <c:v>718574.58405627264</c:v>
                </c:pt>
                <c:pt idx="239">
                  <c:v>720730.11599585519</c:v>
                </c:pt>
                <c:pt idx="240">
                  <c:v>722874.16983436001</c:v>
                </c:pt>
                <c:pt idx="241">
                  <c:v>725006.66665984213</c:v>
                </c:pt>
                <c:pt idx="242">
                  <c:v>727127.52701783704</c:v>
                </c:pt>
                <c:pt idx="243">
                  <c:v>729236.67090763082</c:v>
                </c:pt>
                <c:pt idx="244">
                  <c:v>731334.01777850464</c:v>
                </c:pt>
                <c:pt idx="245">
                  <c:v>733419.48652595328</c:v>
                </c:pt>
                <c:pt idx="246">
                  <c:v>735492.99548787833</c:v>
                </c:pt>
                <c:pt idx="247">
                  <c:v>737554.46244075429</c:v>
                </c:pt>
                <c:pt idx="248">
                  <c:v>739603.8045957688</c:v>
                </c:pt>
                <c:pt idx="249">
                  <c:v>741640.93859493674</c:v>
                </c:pt>
                <c:pt idx="250">
                  <c:v>743665.78050718654</c:v>
                </c:pt>
                <c:pt idx="251">
                  <c:v>745678.24582442071</c:v>
                </c:pt>
                <c:pt idx="252">
                  <c:v>747678.24945754849</c:v>
                </c:pt>
                <c:pt idx="253">
                  <c:v>749665.70573249168</c:v>
                </c:pt>
                <c:pt idx="254">
                  <c:v>751640.52838616283</c:v>
                </c:pt>
                <c:pt idx="255">
                  <c:v>753602.63056241558</c:v>
                </c:pt>
                <c:pt idx="256">
                  <c:v>755551.92480796773</c:v>
                </c:pt>
                <c:pt idx="257">
                  <c:v>757488.32306829561</c:v>
                </c:pt>
                <c:pt idx="258">
                  <c:v>759411.73668350093</c:v>
                </c:pt>
                <c:pt idx="259">
                  <c:v>761322.07638414844</c:v>
                </c:pt>
                <c:pt idx="260">
                  <c:v>763219.25228707551</c:v>
                </c:pt>
                <c:pt idx="261">
                  <c:v>765103.17389117286</c:v>
                </c:pt>
                <c:pt idx="262">
                  <c:v>766973.75007313595</c:v>
                </c:pt>
                <c:pt idx="263">
                  <c:v>768830.88908318768</c:v>
                </c:pt>
                <c:pt idx="264">
                  <c:v>770674.49854077119</c:v>
                </c:pt>
                <c:pt idx="265">
                  <c:v>772504.48543021327</c:v>
                </c:pt>
                <c:pt idx="266">
                  <c:v>774320.75609635783</c:v>
                </c:pt>
                <c:pt idx="267">
                  <c:v>776123.21624016983</c:v>
                </c:pt>
                <c:pt idx="268">
                  <c:v>777911.77091430814</c:v>
                </c:pt>
                <c:pt idx="269">
                  <c:v>779686.32451866881</c:v>
                </c:pt>
                <c:pt idx="270">
                  <c:v>781446.78079589712</c:v>
                </c:pt>
                <c:pt idx="271">
                  <c:v>783193.04282686894</c:v>
                </c:pt>
                <c:pt idx="272">
                  <c:v>784925.01302614133</c:v>
                </c:pt>
                <c:pt idx="273">
                  <c:v>786642.59313737135</c:v>
                </c:pt>
                <c:pt idx="274">
                  <c:v>788345.68422870373</c:v>
                </c:pt>
                <c:pt idx="275">
                  <c:v>790034.18668812665</c:v>
                </c:pt>
                <c:pt idx="276">
                  <c:v>791708.00021879585</c:v>
                </c:pt>
                <c:pt idx="277">
                  <c:v>793367.02383432596</c:v>
                </c:pt>
                <c:pt idx="278">
                  <c:v>795011.15585405054</c:v>
                </c:pt>
                <c:pt idx="279">
                  <c:v>796640.29389824835</c:v>
                </c:pt>
                <c:pt idx="280">
                  <c:v>798254.33488333761</c:v>
                </c:pt>
                <c:pt idx="281">
                  <c:v>799853.17501703696</c:v>
                </c:pt>
                <c:pt idx="282">
                  <c:v>801436.70979349315</c:v>
                </c:pt>
                <c:pt idx="283">
                  <c:v>803004.83398837515</c:v>
                </c:pt>
                <c:pt idx="284">
                  <c:v>804557.44165393466</c:v>
                </c:pt>
                <c:pt idx="285">
                  <c:v>806094.42611403251</c:v>
                </c:pt>
                <c:pt idx="286">
                  <c:v>807615.67995913117</c:v>
                </c:pt>
                <c:pt idx="287">
                  <c:v>809121.09504125244</c:v>
                </c:pt>
                <c:pt idx="288">
                  <c:v>810610.56246890093</c:v>
                </c:pt>
                <c:pt idx="289">
                  <c:v>812083.97260195215</c:v>
                </c:pt>
                <c:pt idx="290">
                  <c:v>813541.21504650579</c:v>
                </c:pt>
                <c:pt idx="291">
                  <c:v>814982.17864970339</c:v>
                </c:pt>
                <c:pt idx="292">
                  <c:v>816406.75149451056</c:v>
                </c:pt>
                <c:pt idx="293">
                  <c:v>817814.82089446345</c:v>
                </c:pt>
                <c:pt idx="294">
                  <c:v>819206.27338837867</c:v>
                </c:pt>
                <c:pt idx="295">
                  <c:v>820580.9947350272</c:v>
                </c:pt>
                <c:pt idx="296">
                  <c:v>821938.86990777159</c:v>
                </c:pt>
                <c:pt idx="297">
                  <c:v>823279.78308916616</c:v>
                </c:pt>
                <c:pt idx="298">
                  <c:v>824603.61766552052</c:v>
                </c:pt>
                <c:pt idx="299">
                  <c:v>825910.2562214249</c:v>
                </c:pt>
                <c:pt idx="300">
                  <c:v>827199.58053423883</c:v>
                </c:pt>
                <c:pt idx="301">
                  <c:v>828471.47156854102</c:v>
                </c:pt>
                <c:pt idx="302">
                  <c:v>829725.80947054166</c:v>
                </c:pt>
                <c:pt idx="303">
                  <c:v>830962.4735624562</c:v>
                </c:pt>
                <c:pt idx="304">
                  <c:v>832181.34233684023</c:v>
                </c:pt>
                <c:pt idx="305">
                  <c:v>833382.2934508858</c:v>
                </c:pt>
                <c:pt idx="306">
                  <c:v>834565.20372067811</c:v>
                </c:pt>
                <c:pt idx="307">
                  <c:v>835729.94911541289</c:v>
                </c:pt>
                <c:pt idx="308">
                  <c:v>836876.40475157404</c:v>
                </c:pt>
                <c:pt idx="309">
                  <c:v>838004.4448870715</c:v>
                </c:pt>
                <c:pt idx="310">
                  <c:v>839113.94291533809</c:v>
                </c:pt>
                <c:pt idx="311">
                  <c:v>840204.77135938662</c:v>
                </c:pt>
                <c:pt idx="312">
                  <c:v>841276.80186582566</c:v>
                </c:pt>
                <c:pt idx="313">
                  <c:v>842329.90519883414</c:v>
                </c:pt>
                <c:pt idx="314">
                  <c:v>843363.95123409468</c:v>
                </c:pt>
                <c:pt idx="315">
                  <c:v>844378.80895268521</c:v>
                </c:pt>
                <c:pt idx="316">
                  <c:v>845374.34643492871</c:v>
                </c:pt>
                <c:pt idx="317">
                  <c:v>846350.43085420027</c:v>
                </c:pt>
                <c:pt idx="318">
                  <c:v>847306.92847069202</c:v>
                </c:pt>
                <c:pt idx="319">
                  <c:v>848243.70462513471</c:v>
                </c:pt>
                <c:pt idx="320">
                  <c:v>849160.62373247684</c:v>
                </c:pt>
                <c:pt idx="321">
                  <c:v>850057.54927551968</c:v>
                </c:pt>
                <c:pt idx="322">
                  <c:v>850934.34379850852</c:v>
                </c:pt>
                <c:pt idx="323">
                  <c:v>851790.86890068057</c:v>
                </c:pt>
                <c:pt idx="324">
                  <c:v>852626.98522976763</c:v>
                </c:pt>
                <c:pt idx="325">
                  <c:v>853442.55247545487</c:v>
                </c:pt>
                <c:pt idx="326">
                  <c:v>854237.4293627938</c:v>
                </c:pt>
                <c:pt idx="327">
                  <c:v>855011.4736455708</c:v>
                </c:pt>
                <c:pt idx="328">
                  <c:v>855764.54209962953</c:v>
                </c:pt>
                <c:pt idx="329">
                  <c:v>856496.49051614758</c:v>
                </c:pt>
                <c:pt idx="330">
                  <c:v>857207.17369486683</c:v>
                </c:pt>
                <c:pt idx="331">
                  <c:v>857896.44543727743</c:v>
                </c:pt>
                <c:pt idx="332">
                  <c:v>858564.1585397548</c:v>
                </c:pt>
                <c:pt idx="333">
                  <c:v>859210.16478664929</c:v>
                </c:pt>
                <c:pt idx="334">
                  <c:v>859834.31494332885</c:v>
                </c:pt>
                <c:pt idx="335">
                  <c:v>860436.45874917321</c:v>
                </c:pt>
                <c:pt idx="336">
                  <c:v>861016.44491052034</c:v>
                </c:pt>
                <c:pt idx="337">
                  <c:v>861574.12109356443</c:v>
                </c:pt>
                <c:pt idx="338">
                  <c:v>862109.33391720452</c:v>
                </c:pt>
                <c:pt idx="339">
                  <c:v>862621.92894584476</c:v>
                </c:pt>
                <c:pt idx="340">
                  <c:v>863111.75068214454</c:v>
                </c:pt>
                <c:pt idx="341">
                  <c:v>863578.64255971904</c:v>
                </c:pt>
                <c:pt idx="342">
                  <c:v>864022.44693578954</c:v>
                </c:pt>
                <c:pt idx="343">
                  <c:v>864443.00508378318</c:v>
                </c:pt>
                <c:pt idx="344">
                  <c:v>864840.15718588186</c:v>
                </c:pt>
                <c:pt idx="345">
                  <c:v>865213.74232552014</c:v>
                </c:pt>
                <c:pt idx="346">
                  <c:v>865563.59847983113</c:v>
                </c:pt>
                <c:pt idx="347">
                  <c:v>865889.5625120406</c:v>
                </c:pt>
                <c:pt idx="348">
                  <c:v>866191.47016380914</c:v>
                </c:pt>
                <c:pt idx="349">
                  <c:v>866469.15604752116</c:v>
                </c:pt>
                <c:pt idx="350">
                  <c:v>866722.45363852137</c:v>
                </c:pt>
                <c:pt idx="351">
                  <c:v>866951.19526729733</c:v>
                </c:pt>
                <c:pt idx="352">
                  <c:v>867155.21211160882</c:v>
                </c:pt>
                <c:pt idx="353">
                  <c:v>867334.33418856259</c:v>
                </c:pt>
                <c:pt idx="354">
                  <c:v>867488.39034663304</c:v>
                </c:pt>
                <c:pt idx="355">
                  <c:v>867617.20825762791</c:v>
                </c:pt>
                <c:pt idx="356">
                  <c:v>867720.61440859851</c:v>
                </c:pt>
                <c:pt idx="357">
                  <c:v>867798.43409369467</c:v>
                </c:pt>
                <c:pt idx="358">
                  <c:v>867850.49140596343</c:v>
                </c:pt>
                <c:pt idx="359">
                  <c:v>867876.60922909167</c:v>
                </c:pt>
              </c:numCache>
            </c:numRef>
          </c:yVal>
          <c:smooth val="1"/>
          <c:extLst>
            <c:ext xmlns:c16="http://schemas.microsoft.com/office/drawing/2014/chart" uri="{C3380CC4-5D6E-409C-BE32-E72D297353CC}">
              <c16:uniqueId val="{00000002-6114-482C-8B26-95A17C0FB29E}"/>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DP'!$U$6:$U$365</c:f>
              <c:numCache>
                <c:formatCode>"$"#,##0.00_);[Red]\("$"#,##0.00\)</c:formatCode>
                <c:ptCount val="360"/>
                <c:pt idx="0">
                  <c:v>3825.0739145252865</c:v>
                </c:pt>
                <c:pt idx="1">
                  <c:v>7650.1478290505729</c:v>
                </c:pt>
                <c:pt idx="2">
                  <c:v>11475.221743575859</c:v>
                </c:pt>
                <c:pt idx="3">
                  <c:v>15300.295658101146</c:v>
                </c:pt>
                <c:pt idx="4">
                  <c:v>19125.369572626434</c:v>
                </c:pt>
                <c:pt idx="5">
                  <c:v>22950.443487151719</c:v>
                </c:pt>
                <c:pt idx="6">
                  <c:v>26775.517401677007</c:v>
                </c:pt>
                <c:pt idx="7">
                  <c:v>30600.591316202292</c:v>
                </c:pt>
                <c:pt idx="8">
                  <c:v>34425.66523072758</c:v>
                </c:pt>
                <c:pt idx="9">
                  <c:v>38250.739145252868</c:v>
                </c:pt>
                <c:pt idx="10">
                  <c:v>42075.813059778156</c:v>
                </c:pt>
                <c:pt idx="11">
                  <c:v>45900.886974303445</c:v>
                </c:pt>
                <c:pt idx="12">
                  <c:v>49725.960888828733</c:v>
                </c:pt>
                <c:pt idx="13">
                  <c:v>53551.034803354021</c:v>
                </c:pt>
                <c:pt idx="14">
                  <c:v>57376.10871787931</c:v>
                </c:pt>
                <c:pt idx="15">
                  <c:v>61201.182632404598</c:v>
                </c:pt>
                <c:pt idx="16">
                  <c:v>65026.256546929886</c:v>
                </c:pt>
                <c:pt idx="17">
                  <c:v>68851.33046145516</c:v>
                </c:pt>
                <c:pt idx="18">
                  <c:v>72676.404375980463</c:v>
                </c:pt>
                <c:pt idx="19">
                  <c:v>76501.478290505751</c:v>
                </c:pt>
                <c:pt idx="20">
                  <c:v>80326.552205031039</c:v>
                </c:pt>
                <c:pt idx="21">
                  <c:v>84151.626119556313</c:v>
                </c:pt>
                <c:pt idx="22">
                  <c:v>87976.700034081601</c:v>
                </c:pt>
                <c:pt idx="23">
                  <c:v>91801.773948606889</c:v>
                </c:pt>
                <c:pt idx="24">
                  <c:v>95626.847863132178</c:v>
                </c:pt>
                <c:pt idx="25">
                  <c:v>99451.921777657466</c:v>
                </c:pt>
                <c:pt idx="26">
                  <c:v>103276.99569218274</c:v>
                </c:pt>
                <c:pt idx="27">
                  <c:v>107102.06960670804</c:v>
                </c:pt>
                <c:pt idx="28">
                  <c:v>110927.14352123333</c:v>
                </c:pt>
                <c:pt idx="29">
                  <c:v>114752.21743575862</c:v>
                </c:pt>
                <c:pt idx="30">
                  <c:v>118577.29135028391</c:v>
                </c:pt>
                <c:pt idx="31">
                  <c:v>122402.3652648092</c:v>
                </c:pt>
                <c:pt idx="32">
                  <c:v>126227.43917933447</c:v>
                </c:pt>
                <c:pt idx="33">
                  <c:v>130052.51309385976</c:v>
                </c:pt>
                <c:pt idx="34">
                  <c:v>133877.58700838505</c:v>
                </c:pt>
                <c:pt idx="35">
                  <c:v>137702.66092291032</c:v>
                </c:pt>
                <c:pt idx="36">
                  <c:v>141527.73483743562</c:v>
                </c:pt>
                <c:pt idx="37">
                  <c:v>145352.8087519609</c:v>
                </c:pt>
                <c:pt idx="38">
                  <c:v>149177.88266648617</c:v>
                </c:pt>
                <c:pt idx="39">
                  <c:v>153002.95658101147</c:v>
                </c:pt>
                <c:pt idx="40">
                  <c:v>156828.03049553675</c:v>
                </c:pt>
                <c:pt idx="41">
                  <c:v>160653.10441006205</c:v>
                </c:pt>
                <c:pt idx="42">
                  <c:v>164478.17832458732</c:v>
                </c:pt>
                <c:pt idx="43">
                  <c:v>168303.2522391126</c:v>
                </c:pt>
                <c:pt idx="44">
                  <c:v>172128.3261536379</c:v>
                </c:pt>
                <c:pt idx="45">
                  <c:v>175953.40006816317</c:v>
                </c:pt>
                <c:pt idx="46">
                  <c:v>179778.47398268848</c:v>
                </c:pt>
                <c:pt idx="47">
                  <c:v>183603.54789721378</c:v>
                </c:pt>
                <c:pt idx="48">
                  <c:v>187428.62181173905</c:v>
                </c:pt>
                <c:pt idx="49">
                  <c:v>191253.69572626433</c:v>
                </c:pt>
                <c:pt idx="50">
                  <c:v>195078.76964078963</c:v>
                </c:pt>
                <c:pt idx="51">
                  <c:v>198903.8435553149</c:v>
                </c:pt>
                <c:pt idx="52">
                  <c:v>202728.91746984021</c:v>
                </c:pt>
                <c:pt idx="53">
                  <c:v>206553.99138436551</c:v>
                </c:pt>
                <c:pt idx="54">
                  <c:v>210379.06529889081</c:v>
                </c:pt>
                <c:pt idx="55">
                  <c:v>214204.13921341609</c:v>
                </c:pt>
                <c:pt idx="56">
                  <c:v>218029.21312794136</c:v>
                </c:pt>
                <c:pt idx="57">
                  <c:v>221854.28704246666</c:v>
                </c:pt>
                <c:pt idx="58">
                  <c:v>225679.36095699194</c:v>
                </c:pt>
                <c:pt idx="59">
                  <c:v>229504.43487151724</c:v>
                </c:pt>
                <c:pt idx="60">
                  <c:v>233329.50878604251</c:v>
                </c:pt>
                <c:pt idx="61">
                  <c:v>237154.58270056781</c:v>
                </c:pt>
                <c:pt idx="62">
                  <c:v>240979.65661509309</c:v>
                </c:pt>
                <c:pt idx="63">
                  <c:v>244804.73052961839</c:v>
                </c:pt>
                <c:pt idx="64">
                  <c:v>248629.80444414367</c:v>
                </c:pt>
                <c:pt idx="65">
                  <c:v>252454.87835866897</c:v>
                </c:pt>
                <c:pt idx="66">
                  <c:v>256279.95227319424</c:v>
                </c:pt>
                <c:pt idx="67">
                  <c:v>260105.02618771954</c:v>
                </c:pt>
                <c:pt idx="68">
                  <c:v>263930.10010224482</c:v>
                </c:pt>
                <c:pt idx="69">
                  <c:v>267755.17401677009</c:v>
                </c:pt>
                <c:pt idx="70">
                  <c:v>271580.24793129542</c:v>
                </c:pt>
                <c:pt idx="71">
                  <c:v>275405.3218458207</c:v>
                </c:pt>
                <c:pt idx="72">
                  <c:v>279230.39576034597</c:v>
                </c:pt>
                <c:pt idx="73">
                  <c:v>283055.46967487124</c:v>
                </c:pt>
                <c:pt idx="74">
                  <c:v>286880.54358939652</c:v>
                </c:pt>
                <c:pt idx="75">
                  <c:v>290705.61750392179</c:v>
                </c:pt>
                <c:pt idx="76">
                  <c:v>294530.69141844707</c:v>
                </c:pt>
                <c:pt idx="77">
                  <c:v>298355.76533297234</c:v>
                </c:pt>
                <c:pt idx="78">
                  <c:v>302180.83924749761</c:v>
                </c:pt>
                <c:pt idx="79">
                  <c:v>306005.91316202295</c:v>
                </c:pt>
                <c:pt idx="80">
                  <c:v>309830.98707654822</c:v>
                </c:pt>
                <c:pt idx="81">
                  <c:v>313656.06099107349</c:v>
                </c:pt>
                <c:pt idx="82">
                  <c:v>317481.13490559877</c:v>
                </c:pt>
                <c:pt idx="83">
                  <c:v>321306.20882012404</c:v>
                </c:pt>
                <c:pt idx="84">
                  <c:v>325131.28273464937</c:v>
                </c:pt>
                <c:pt idx="85">
                  <c:v>328956.35664917465</c:v>
                </c:pt>
                <c:pt idx="86">
                  <c:v>332781.43056369992</c:v>
                </c:pt>
                <c:pt idx="87">
                  <c:v>336606.50447822525</c:v>
                </c:pt>
                <c:pt idx="88">
                  <c:v>340431.57839275047</c:v>
                </c:pt>
                <c:pt idx="89">
                  <c:v>344256.6523072758</c:v>
                </c:pt>
                <c:pt idx="90">
                  <c:v>348081.72622180107</c:v>
                </c:pt>
                <c:pt idx="91">
                  <c:v>351906.8001363264</c:v>
                </c:pt>
                <c:pt idx="92">
                  <c:v>355731.87405085168</c:v>
                </c:pt>
                <c:pt idx="93">
                  <c:v>359556.94796537695</c:v>
                </c:pt>
                <c:pt idx="94">
                  <c:v>363382.02187990223</c:v>
                </c:pt>
                <c:pt idx="95">
                  <c:v>367207.0957944275</c:v>
                </c:pt>
                <c:pt idx="96">
                  <c:v>371032.16970895277</c:v>
                </c:pt>
                <c:pt idx="97">
                  <c:v>374857.24362347805</c:v>
                </c:pt>
                <c:pt idx="98">
                  <c:v>378682.31753800332</c:v>
                </c:pt>
                <c:pt idx="99">
                  <c:v>382507.39145252865</c:v>
                </c:pt>
                <c:pt idx="100">
                  <c:v>386332.46536705393</c:v>
                </c:pt>
                <c:pt idx="101">
                  <c:v>390157.5392815792</c:v>
                </c:pt>
                <c:pt idx="102">
                  <c:v>393982.61319610453</c:v>
                </c:pt>
                <c:pt idx="103">
                  <c:v>397807.68711062981</c:v>
                </c:pt>
                <c:pt idx="104">
                  <c:v>401632.76102515508</c:v>
                </c:pt>
                <c:pt idx="105">
                  <c:v>405457.83493968035</c:v>
                </c:pt>
                <c:pt idx="106">
                  <c:v>409282.90885420569</c:v>
                </c:pt>
                <c:pt idx="107">
                  <c:v>413107.98276873096</c:v>
                </c:pt>
                <c:pt idx="108">
                  <c:v>416933.05668325623</c:v>
                </c:pt>
                <c:pt idx="109">
                  <c:v>420758.13059778151</c:v>
                </c:pt>
                <c:pt idx="110">
                  <c:v>424583.20451230678</c:v>
                </c:pt>
                <c:pt idx="111">
                  <c:v>428408.27842683205</c:v>
                </c:pt>
                <c:pt idx="112">
                  <c:v>432233.35234135733</c:v>
                </c:pt>
                <c:pt idx="113">
                  <c:v>436058.42625588266</c:v>
                </c:pt>
                <c:pt idx="114">
                  <c:v>439883.50017040793</c:v>
                </c:pt>
                <c:pt idx="115">
                  <c:v>443708.57408493321</c:v>
                </c:pt>
                <c:pt idx="116">
                  <c:v>447533.64799945848</c:v>
                </c:pt>
                <c:pt idx="117">
                  <c:v>451358.72191398375</c:v>
                </c:pt>
                <c:pt idx="118">
                  <c:v>455183.79582850903</c:v>
                </c:pt>
                <c:pt idx="119">
                  <c:v>459008.8697430343</c:v>
                </c:pt>
                <c:pt idx="120">
                  <c:v>462833.94365755963</c:v>
                </c:pt>
                <c:pt idx="121">
                  <c:v>466659.01757208491</c:v>
                </c:pt>
                <c:pt idx="122">
                  <c:v>470484.09148661018</c:v>
                </c:pt>
                <c:pt idx="123">
                  <c:v>474309.16540113545</c:v>
                </c:pt>
                <c:pt idx="124">
                  <c:v>478134.23931566073</c:v>
                </c:pt>
                <c:pt idx="125">
                  <c:v>481959.313230186</c:v>
                </c:pt>
                <c:pt idx="126">
                  <c:v>485784.38714471133</c:v>
                </c:pt>
                <c:pt idx="127">
                  <c:v>489609.46105923661</c:v>
                </c:pt>
                <c:pt idx="128">
                  <c:v>493434.53497376188</c:v>
                </c:pt>
                <c:pt idx="129">
                  <c:v>497259.60888828716</c:v>
                </c:pt>
                <c:pt idx="130">
                  <c:v>501084.68280281243</c:v>
                </c:pt>
                <c:pt idx="131">
                  <c:v>504909.75671733776</c:v>
                </c:pt>
                <c:pt idx="132">
                  <c:v>508734.83063186303</c:v>
                </c:pt>
                <c:pt idx="133">
                  <c:v>512559.90454638831</c:v>
                </c:pt>
                <c:pt idx="134">
                  <c:v>516384.97846091358</c:v>
                </c:pt>
                <c:pt idx="135">
                  <c:v>520210.05237543886</c:v>
                </c:pt>
                <c:pt idx="136">
                  <c:v>524035.12628996407</c:v>
                </c:pt>
                <c:pt idx="137">
                  <c:v>527860.2002044894</c:v>
                </c:pt>
                <c:pt idx="138">
                  <c:v>531685.27411901474</c:v>
                </c:pt>
                <c:pt idx="139">
                  <c:v>535510.34803353995</c:v>
                </c:pt>
                <c:pt idx="140">
                  <c:v>539335.42194806528</c:v>
                </c:pt>
                <c:pt idx="141">
                  <c:v>543160.49586259061</c:v>
                </c:pt>
                <c:pt idx="142">
                  <c:v>546985.56977711595</c:v>
                </c:pt>
                <c:pt idx="143">
                  <c:v>550810.64369164116</c:v>
                </c:pt>
                <c:pt idx="144">
                  <c:v>554635.71760616638</c:v>
                </c:pt>
                <c:pt idx="145">
                  <c:v>558460.79152069171</c:v>
                </c:pt>
                <c:pt idx="146">
                  <c:v>562285.86543521704</c:v>
                </c:pt>
                <c:pt idx="147">
                  <c:v>566110.93934974237</c:v>
                </c:pt>
                <c:pt idx="148">
                  <c:v>569936.01326426771</c:v>
                </c:pt>
                <c:pt idx="149">
                  <c:v>573761.08717879292</c:v>
                </c:pt>
                <c:pt idx="150">
                  <c:v>577586.16109331825</c:v>
                </c:pt>
                <c:pt idx="151">
                  <c:v>581411.23500784347</c:v>
                </c:pt>
                <c:pt idx="152">
                  <c:v>585236.3089223688</c:v>
                </c:pt>
                <c:pt idx="153">
                  <c:v>589061.38283689413</c:v>
                </c:pt>
                <c:pt idx="154">
                  <c:v>592886.45675141935</c:v>
                </c:pt>
                <c:pt idx="155">
                  <c:v>596711.53066594468</c:v>
                </c:pt>
                <c:pt idx="156">
                  <c:v>600536.60458047001</c:v>
                </c:pt>
                <c:pt idx="157">
                  <c:v>604361.67849499523</c:v>
                </c:pt>
                <c:pt idx="158">
                  <c:v>608186.75240952056</c:v>
                </c:pt>
                <c:pt idx="159">
                  <c:v>612011.82632404589</c:v>
                </c:pt>
                <c:pt idx="160">
                  <c:v>615836.90023857111</c:v>
                </c:pt>
                <c:pt idx="161">
                  <c:v>619661.97415309644</c:v>
                </c:pt>
                <c:pt idx="162">
                  <c:v>623487.04806762165</c:v>
                </c:pt>
                <c:pt idx="163">
                  <c:v>627312.12198214687</c:v>
                </c:pt>
                <c:pt idx="164">
                  <c:v>631137.1958966722</c:v>
                </c:pt>
                <c:pt idx="165">
                  <c:v>634962.26981119753</c:v>
                </c:pt>
                <c:pt idx="166">
                  <c:v>638787.34372572275</c:v>
                </c:pt>
                <c:pt idx="167">
                  <c:v>642612.41764024808</c:v>
                </c:pt>
                <c:pt idx="168">
                  <c:v>646437.49155477341</c:v>
                </c:pt>
                <c:pt idx="169">
                  <c:v>650262.56546929874</c:v>
                </c:pt>
                <c:pt idx="170">
                  <c:v>654087.63938382396</c:v>
                </c:pt>
                <c:pt idx="171">
                  <c:v>657912.71329834918</c:v>
                </c:pt>
                <c:pt idx="172">
                  <c:v>661737.78721287451</c:v>
                </c:pt>
                <c:pt idx="173">
                  <c:v>665562.86112739984</c:v>
                </c:pt>
                <c:pt idx="174">
                  <c:v>669387.93504192517</c:v>
                </c:pt>
                <c:pt idx="175">
                  <c:v>673213.0089564505</c:v>
                </c:pt>
                <c:pt idx="176">
                  <c:v>677038.08287097584</c:v>
                </c:pt>
                <c:pt idx="177">
                  <c:v>680863.15678550117</c:v>
                </c:pt>
                <c:pt idx="178">
                  <c:v>684688.2307000265</c:v>
                </c:pt>
                <c:pt idx="179">
                  <c:v>688513.30461455183</c:v>
                </c:pt>
                <c:pt idx="180">
                  <c:v>692338.37852907705</c:v>
                </c:pt>
                <c:pt idx="181">
                  <c:v>696163.45244360226</c:v>
                </c:pt>
                <c:pt idx="182">
                  <c:v>699988.52635812759</c:v>
                </c:pt>
                <c:pt idx="183">
                  <c:v>703813.60027265293</c:v>
                </c:pt>
                <c:pt idx="184">
                  <c:v>707638.67418717826</c:v>
                </c:pt>
                <c:pt idx="185">
                  <c:v>711463.74810170359</c:v>
                </c:pt>
                <c:pt idx="186">
                  <c:v>715288.82201622892</c:v>
                </c:pt>
                <c:pt idx="187">
                  <c:v>719113.89593075414</c:v>
                </c:pt>
                <c:pt idx="188">
                  <c:v>722938.96984527947</c:v>
                </c:pt>
                <c:pt idx="189">
                  <c:v>726764.0437598048</c:v>
                </c:pt>
                <c:pt idx="190">
                  <c:v>730589.11767433002</c:v>
                </c:pt>
                <c:pt idx="191">
                  <c:v>734414.19158885535</c:v>
                </c:pt>
                <c:pt idx="192">
                  <c:v>738239.26550338068</c:v>
                </c:pt>
                <c:pt idx="193">
                  <c:v>742064.33941790601</c:v>
                </c:pt>
                <c:pt idx="194">
                  <c:v>745889.41333243134</c:v>
                </c:pt>
                <c:pt idx="195">
                  <c:v>749714.48724695656</c:v>
                </c:pt>
                <c:pt idx="196">
                  <c:v>753539.56116148189</c:v>
                </c:pt>
                <c:pt idx="197">
                  <c:v>757364.63507600711</c:v>
                </c:pt>
                <c:pt idx="198">
                  <c:v>761189.70899053244</c:v>
                </c:pt>
                <c:pt idx="199">
                  <c:v>765014.78290505777</c:v>
                </c:pt>
                <c:pt idx="200">
                  <c:v>768839.8568195831</c:v>
                </c:pt>
                <c:pt idx="201">
                  <c:v>772664.93073410832</c:v>
                </c:pt>
                <c:pt idx="202">
                  <c:v>776490.00464863353</c:v>
                </c:pt>
                <c:pt idx="203">
                  <c:v>780315.07856315887</c:v>
                </c:pt>
                <c:pt idx="204">
                  <c:v>784140.1524776842</c:v>
                </c:pt>
                <c:pt idx="205">
                  <c:v>787965.22639220941</c:v>
                </c:pt>
                <c:pt idx="206">
                  <c:v>791790.30030673475</c:v>
                </c:pt>
                <c:pt idx="207">
                  <c:v>795615.37422126008</c:v>
                </c:pt>
                <c:pt idx="208">
                  <c:v>799440.44813578529</c:v>
                </c:pt>
                <c:pt idx="209">
                  <c:v>803265.52205031062</c:v>
                </c:pt>
                <c:pt idx="210">
                  <c:v>807090.59596483596</c:v>
                </c:pt>
                <c:pt idx="211">
                  <c:v>810915.66987936117</c:v>
                </c:pt>
                <c:pt idx="212">
                  <c:v>814740.74379388639</c:v>
                </c:pt>
                <c:pt idx="213">
                  <c:v>818565.81770841172</c:v>
                </c:pt>
                <c:pt idx="214">
                  <c:v>822390.89162293705</c:v>
                </c:pt>
                <c:pt idx="215">
                  <c:v>826215.96553746238</c:v>
                </c:pt>
                <c:pt idx="216">
                  <c:v>830041.0394519876</c:v>
                </c:pt>
                <c:pt idx="217">
                  <c:v>833866.11336651281</c:v>
                </c:pt>
                <c:pt idx="218">
                  <c:v>837691.18728103815</c:v>
                </c:pt>
                <c:pt idx="219">
                  <c:v>841516.26119556348</c:v>
                </c:pt>
                <c:pt idx="220">
                  <c:v>845341.33511008881</c:v>
                </c:pt>
                <c:pt idx="221">
                  <c:v>849166.40902461403</c:v>
                </c:pt>
                <c:pt idx="222">
                  <c:v>852991.48293913924</c:v>
                </c:pt>
                <c:pt idx="223">
                  <c:v>856816.55685366457</c:v>
                </c:pt>
                <c:pt idx="224">
                  <c:v>860641.63076818991</c:v>
                </c:pt>
                <c:pt idx="225">
                  <c:v>864466.70468271524</c:v>
                </c:pt>
                <c:pt idx="226">
                  <c:v>868291.77859724045</c:v>
                </c:pt>
                <c:pt idx="227">
                  <c:v>872116.85251176578</c:v>
                </c:pt>
                <c:pt idx="228">
                  <c:v>875941.926426291</c:v>
                </c:pt>
                <c:pt idx="229">
                  <c:v>879767.00034081633</c:v>
                </c:pt>
                <c:pt idx="230">
                  <c:v>883592.07425534155</c:v>
                </c:pt>
                <c:pt idx="231">
                  <c:v>887417.14816986676</c:v>
                </c:pt>
                <c:pt idx="232">
                  <c:v>891242.22208439209</c:v>
                </c:pt>
                <c:pt idx="233">
                  <c:v>895067.29599891731</c:v>
                </c:pt>
                <c:pt idx="234">
                  <c:v>898892.36991344264</c:v>
                </c:pt>
                <c:pt idx="235">
                  <c:v>902717.44382796797</c:v>
                </c:pt>
                <c:pt idx="236">
                  <c:v>906542.51774249319</c:v>
                </c:pt>
                <c:pt idx="237">
                  <c:v>910367.59165701852</c:v>
                </c:pt>
                <c:pt idx="238">
                  <c:v>914192.66557154385</c:v>
                </c:pt>
                <c:pt idx="239">
                  <c:v>918017.73948606919</c:v>
                </c:pt>
                <c:pt idx="240">
                  <c:v>921842.81340059452</c:v>
                </c:pt>
                <c:pt idx="241">
                  <c:v>925667.88731511973</c:v>
                </c:pt>
                <c:pt idx="242">
                  <c:v>929492.96122964495</c:v>
                </c:pt>
                <c:pt idx="243">
                  <c:v>933318.03514417028</c:v>
                </c:pt>
                <c:pt idx="244">
                  <c:v>937143.10905869561</c:v>
                </c:pt>
                <c:pt idx="245">
                  <c:v>940968.18297322083</c:v>
                </c:pt>
                <c:pt idx="246">
                  <c:v>944793.25688774604</c:v>
                </c:pt>
                <c:pt idx="247">
                  <c:v>948618.33080227138</c:v>
                </c:pt>
                <c:pt idx="248">
                  <c:v>952443.40471679671</c:v>
                </c:pt>
                <c:pt idx="249">
                  <c:v>956268.47863132204</c:v>
                </c:pt>
                <c:pt idx="250">
                  <c:v>960093.55254584725</c:v>
                </c:pt>
                <c:pt idx="251">
                  <c:v>963918.62646037247</c:v>
                </c:pt>
                <c:pt idx="252">
                  <c:v>967743.70037489769</c:v>
                </c:pt>
                <c:pt idx="253">
                  <c:v>971568.7742894229</c:v>
                </c:pt>
                <c:pt idx="254">
                  <c:v>975393.84820394823</c:v>
                </c:pt>
                <c:pt idx="255">
                  <c:v>979218.92211847357</c:v>
                </c:pt>
                <c:pt idx="256">
                  <c:v>983043.9960329989</c:v>
                </c:pt>
                <c:pt idx="257">
                  <c:v>986869.06994752423</c:v>
                </c:pt>
                <c:pt idx="258">
                  <c:v>990694.14386204944</c:v>
                </c:pt>
                <c:pt idx="259">
                  <c:v>994519.21777657478</c:v>
                </c:pt>
                <c:pt idx="260">
                  <c:v>998344.29169110011</c:v>
                </c:pt>
                <c:pt idx="261">
                  <c:v>1002169.3656056253</c:v>
                </c:pt>
                <c:pt idx="262">
                  <c:v>1005994.4395201507</c:v>
                </c:pt>
                <c:pt idx="263">
                  <c:v>1009819.5134346759</c:v>
                </c:pt>
                <c:pt idx="264">
                  <c:v>1013644.5873492011</c:v>
                </c:pt>
                <c:pt idx="265">
                  <c:v>1017469.6612637264</c:v>
                </c:pt>
                <c:pt idx="266">
                  <c:v>1021294.7351782518</c:v>
                </c:pt>
                <c:pt idx="267">
                  <c:v>1025119.8090927771</c:v>
                </c:pt>
                <c:pt idx="268">
                  <c:v>1028944.8830073023</c:v>
                </c:pt>
                <c:pt idx="269">
                  <c:v>1032769.9569218276</c:v>
                </c:pt>
                <c:pt idx="270">
                  <c:v>1036595.0308363528</c:v>
                </c:pt>
                <c:pt idx="271">
                  <c:v>1040420.1047508782</c:v>
                </c:pt>
                <c:pt idx="272">
                  <c:v>1044245.1786654034</c:v>
                </c:pt>
                <c:pt idx="273">
                  <c:v>1048070.2525799286</c:v>
                </c:pt>
                <c:pt idx="274">
                  <c:v>1051895.3264944539</c:v>
                </c:pt>
                <c:pt idx="275">
                  <c:v>1055720.400408979</c:v>
                </c:pt>
                <c:pt idx="276">
                  <c:v>1059545.4743235044</c:v>
                </c:pt>
                <c:pt idx="277">
                  <c:v>1063370.5482380297</c:v>
                </c:pt>
                <c:pt idx="278">
                  <c:v>1067195.622152555</c:v>
                </c:pt>
                <c:pt idx="279">
                  <c:v>1071020.6960670804</c:v>
                </c:pt>
                <c:pt idx="280">
                  <c:v>1074845.7699816057</c:v>
                </c:pt>
                <c:pt idx="281">
                  <c:v>1078670.8438961308</c:v>
                </c:pt>
                <c:pt idx="282">
                  <c:v>1082495.9178106561</c:v>
                </c:pt>
                <c:pt idx="283">
                  <c:v>1086320.9917251815</c:v>
                </c:pt>
                <c:pt idx="284">
                  <c:v>1090146.0656397068</c:v>
                </c:pt>
                <c:pt idx="285">
                  <c:v>1093971.1395542321</c:v>
                </c:pt>
                <c:pt idx="286">
                  <c:v>1097796.2134687575</c:v>
                </c:pt>
                <c:pt idx="287">
                  <c:v>1101621.2873832826</c:v>
                </c:pt>
                <c:pt idx="288">
                  <c:v>1105446.3612978079</c:v>
                </c:pt>
                <c:pt idx="289">
                  <c:v>1109271.435212333</c:v>
                </c:pt>
                <c:pt idx="290">
                  <c:v>1113096.5091268583</c:v>
                </c:pt>
                <c:pt idx="291">
                  <c:v>1116921.5830413837</c:v>
                </c:pt>
                <c:pt idx="292">
                  <c:v>1120746.656955909</c:v>
                </c:pt>
                <c:pt idx="293">
                  <c:v>1124571.7308704341</c:v>
                </c:pt>
                <c:pt idx="294">
                  <c:v>1128396.8047849596</c:v>
                </c:pt>
                <c:pt idx="295">
                  <c:v>1132221.8786994847</c:v>
                </c:pt>
                <c:pt idx="296">
                  <c:v>1136046.9526140103</c:v>
                </c:pt>
                <c:pt idx="297">
                  <c:v>1139872.0265285354</c:v>
                </c:pt>
                <c:pt idx="298">
                  <c:v>1143697.1004430607</c:v>
                </c:pt>
                <c:pt idx="299">
                  <c:v>1147522.1743575861</c:v>
                </c:pt>
                <c:pt idx="300">
                  <c:v>1151347.2482721114</c:v>
                </c:pt>
                <c:pt idx="301">
                  <c:v>1155172.3221866367</c:v>
                </c:pt>
                <c:pt idx="302">
                  <c:v>1158997.3961011621</c:v>
                </c:pt>
                <c:pt idx="303">
                  <c:v>1162822.4700156874</c:v>
                </c:pt>
                <c:pt idx="304">
                  <c:v>1166647.5439302127</c:v>
                </c:pt>
                <c:pt idx="305">
                  <c:v>1170472.6178447381</c:v>
                </c:pt>
                <c:pt idx="306">
                  <c:v>1174297.6917592632</c:v>
                </c:pt>
                <c:pt idx="307">
                  <c:v>1178122.7656737887</c:v>
                </c:pt>
                <c:pt idx="308">
                  <c:v>1181947.8395883138</c:v>
                </c:pt>
                <c:pt idx="309">
                  <c:v>1185772.9135028392</c:v>
                </c:pt>
                <c:pt idx="310">
                  <c:v>1189597.9874173645</c:v>
                </c:pt>
                <c:pt idx="311">
                  <c:v>1193423.0613318898</c:v>
                </c:pt>
                <c:pt idx="312">
                  <c:v>1197248.1352464152</c:v>
                </c:pt>
                <c:pt idx="313">
                  <c:v>1201073.2091609403</c:v>
                </c:pt>
                <c:pt idx="314">
                  <c:v>1204898.2830754658</c:v>
                </c:pt>
                <c:pt idx="315">
                  <c:v>1208723.3569899909</c:v>
                </c:pt>
                <c:pt idx="316">
                  <c:v>1212548.4309045163</c:v>
                </c:pt>
                <c:pt idx="317">
                  <c:v>1216373.5048190416</c:v>
                </c:pt>
                <c:pt idx="318">
                  <c:v>1220198.5787335667</c:v>
                </c:pt>
                <c:pt idx="319">
                  <c:v>1224023.652648092</c:v>
                </c:pt>
                <c:pt idx="320">
                  <c:v>1227848.7265626173</c:v>
                </c:pt>
                <c:pt idx="321">
                  <c:v>1231673.8004771427</c:v>
                </c:pt>
                <c:pt idx="322">
                  <c:v>1235498.874391668</c:v>
                </c:pt>
                <c:pt idx="323">
                  <c:v>1239323.9483061931</c:v>
                </c:pt>
                <c:pt idx="324">
                  <c:v>1243149.0222207184</c:v>
                </c:pt>
                <c:pt idx="325">
                  <c:v>1246974.0961352438</c:v>
                </c:pt>
                <c:pt idx="326">
                  <c:v>1250799.1700497691</c:v>
                </c:pt>
                <c:pt idx="327">
                  <c:v>1254624.2439642942</c:v>
                </c:pt>
                <c:pt idx="328">
                  <c:v>1258449.3178788195</c:v>
                </c:pt>
                <c:pt idx="329">
                  <c:v>1262274.3917933446</c:v>
                </c:pt>
                <c:pt idx="330">
                  <c:v>1266099.46570787</c:v>
                </c:pt>
                <c:pt idx="331">
                  <c:v>1269924.5396223953</c:v>
                </c:pt>
                <c:pt idx="332">
                  <c:v>1273749.6135369206</c:v>
                </c:pt>
                <c:pt idx="333">
                  <c:v>1277574.687451446</c:v>
                </c:pt>
                <c:pt idx="334">
                  <c:v>1281399.7613659713</c:v>
                </c:pt>
                <c:pt idx="335">
                  <c:v>1285224.8352804966</c:v>
                </c:pt>
                <c:pt idx="336">
                  <c:v>1289049.9091950217</c:v>
                </c:pt>
                <c:pt idx="337">
                  <c:v>1292874.9831095473</c:v>
                </c:pt>
                <c:pt idx="338">
                  <c:v>1296700.0570240724</c:v>
                </c:pt>
                <c:pt idx="339">
                  <c:v>1300525.1309385977</c:v>
                </c:pt>
                <c:pt idx="340">
                  <c:v>1304350.2048531228</c:v>
                </c:pt>
                <c:pt idx="341">
                  <c:v>1308175.2787676482</c:v>
                </c:pt>
                <c:pt idx="342">
                  <c:v>1312000.3526821735</c:v>
                </c:pt>
                <c:pt idx="343">
                  <c:v>1315825.4265966988</c:v>
                </c:pt>
                <c:pt idx="344">
                  <c:v>1319650.5005112239</c:v>
                </c:pt>
                <c:pt idx="345">
                  <c:v>1323475.5744257492</c:v>
                </c:pt>
                <c:pt idx="346">
                  <c:v>1327300.6483402746</c:v>
                </c:pt>
                <c:pt idx="347">
                  <c:v>1331125.7222547999</c:v>
                </c:pt>
                <c:pt idx="348">
                  <c:v>1334950.7961693252</c:v>
                </c:pt>
                <c:pt idx="349">
                  <c:v>1338775.8700838503</c:v>
                </c:pt>
                <c:pt idx="350">
                  <c:v>1342600.9439983757</c:v>
                </c:pt>
                <c:pt idx="351">
                  <c:v>1346426.017912901</c:v>
                </c:pt>
                <c:pt idx="352">
                  <c:v>1350251.0918274263</c:v>
                </c:pt>
                <c:pt idx="353">
                  <c:v>1354076.1657419517</c:v>
                </c:pt>
                <c:pt idx="354">
                  <c:v>1357901.2396564768</c:v>
                </c:pt>
                <c:pt idx="355">
                  <c:v>1361726.3135710021</c:v>
                </c:pt>
                <c:pt idx="356">
                  <c:v>1365551.3874855274</c:v>
                </c:pt>
                <c:pt idx="357">
                  <c:v>1369376.4614000528</c:v>
                </c:pt>
                <c:pt idx="358">
                  <c:v>1373201.5353145781</c:v>
                </c:pt>
                <c:pt idx="359">
                  <c:v>1377026.6092291034</c:v>
                </c:pt>
              </c:numCache>
            </c:numRef>
          </c:yVal>
          <c:smooth val="1"/>
          <c:extLst>
            <c:ext xmlns:c16="http://schemas.microsoft.com/office/drawing/2014/chart" uri="{C3380CC4-5D6E-409C-BE32-E72D297353CC}">
              <c16:uniqueId val="{00000003-6114-482C-8B26-95A17C0FB29E}"/>
            </c:ext>
          </c:extLst>
        </c:ser>
        <c:dLbls>
          <c:showLegendKey val="0"/>
          <c:showVal val="0"/>
          <c:showCatName val="0"/>
          <c:showSerName val="0"/>
          <c:showPercent val="0"/>
          <c:showBubbleSize val="0"/>
        </c:dLbls>
        <c:axId val="1417452202"/>
        <c:axId val="469460115"/>
      </c:scatterChart>
      <c:valAx>
        <c:axId val="141745220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69460115"/>
        <c:crosses val="autoZero"/>
        <c:crossBetween val="midCat"/>
      </c:valAx>
      <c:valAx>
        <c:axId val="4694601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417452202"/>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DP'!$L$6:$L$365</c:f>
              <c:numCache>
                <c:formatCode>"$"#,##0.00_);[Red]\("$"#,##0.00\)</c:formatCode>
                <c:ptCount val="360"/>
                <c:pt idx="0" formatCode="_(&quot;$&quot;* #,##0_);_(&quot;$&quot;* \(#,##0\);_(&quot;$&quot;* &quot;-&quot;??_);_(@_)">
                  <c:v>479200</c:v>
                </c:pt>
                <c:pt idx="1">
                  <c:v>478894.43043338798</c:v>
                </c:pt>
                <c:pt idx="2">
                  <c:v>478586.76007600548</c:v>
                </c:pt>
                <c:pt idx="3">
                  <c:v>478276.97448491596</c:v>
                </c:pt>
                <c:pt idx="4">
                  <c:v>477965.05911788775</c:v>
                </c:pt>
                <c:pt idx="5">
                  <c:v>477650.99933271122</c:v>
                </c:pt>
                <c:pt idx="6">
                  <c:v>477334.78038651159</c:v>
                </c:pt>
                <c:pt idx="7">
                  <c:v>477016.38743505679</c:v>
                </c:pt>
                <c:pt idx="8">
                  <c:v>476695.8055320608</c:v>
                </c:pt>
                <c:pt idx="9">
                  <c:v>476373.01962848171</c:v>
                </c:pt>
                <c:pt idx="10">
                  <c:v>476048.0145718155</c:v>
                </c:pt>
                <c:pt idx="11">
                  <c:v>475720.7751053847</c:v>
                </c:pt>
                <c:pt idx="12">
                  <c:v>475391.28586762218</c:v>
                </c:pt>
                <c:pt idx="13">
                  <c:v>475059.53139135003</c:v>
                </c:pt>
                <c:pt idx="14">
                  <c:v>474725.49610305351</c:v>
                </c:pt>
                <c:pt idx="15">
                  <c:v>474389.16432214994</c:v>
                </c:pt>
                <c:pt idx="16">
                  <c:v>474050.5202602527</c:v>
                </c:pt>
                <c:pt idx="17">
                  <c:v>473709.54802042991</c:v>
                </c:pt>
                <c:pt idx="18">
                  <c:v>473366.23159645835</c:v>
                </c:pt>
                <c:pt idx="19">
                  <c:v>473020.55487207195</c:v>
                </c:pt>
                <c:pt idx="20">
                  <c:v>472672.50162020541</c:v>
                </c:pt>
                <c:pt idx="21">
                  <c:v>472322.05550223228</c:v>
                </c:pt>
                <c:pt idx="22">
                  <c:v>471969.20006719808</c:v>
                </c:pt>
                <c:pt idx="23">
                  <c:v>471613.91875104804</c:v>
                </c:pt>
                <c:pt idx="24">
                  <c:v>471256.19487584947</c:v>
                </c:pt>
                <c:pt idx="25">
                  <c:v>470896.0116490089</c:v>
                </c:pt>
                <c:pt idx="26">
                  <c:v>470533.35216248379</c:v>
                </c:pt>
                <c:pt idx="27">
                  <c:v>470168.1993919888</c:v>
                </c:pt>
                <c:pt idx="28">
                  <c:v>469800.53619619668</c:v>
                </c:pt>
                <c:pt idx="29">
                  <c:v>469430.34531593352</c:v>
                </c:pt>
                <c:pt idx="30">
                  <c:v>469057.60937336856</c:v>
                </c:pt>
                <c:pt idx="31">
                  <c:v>468682.31087119842</c:v>
                </c:pt>
                <c:pt idx="32">
                  <c:v>468304.43219182588</c:v>
                </c:pt>
                <c:pt idx="33">
                  <c:v>467923.95559653267</c:v>
                </c:pt>
                <c:pt idx="34">
                  <c:v>467540.86322464678</c:v>
                </c:pt>
                <c:pt idx="35">
                  <c:v>467155.13709270419</c:v>
                </c:pt>
                <c:pt idx="36">
                  <c:v>466766.75909360452</c:v>
                </c:pt>
                <c:pt idx="37">
                  <c:v>466375.71099576104</c:v>
                </c:pt>
                <c:pt idx="38">
                  <c:v>465981.97444224486</c:v>
                </c:pt>
                <c:pt idx="39">
                  <c:v>465585.53094992327</c:v>
                </c:pt>
                <c:pt idx="40">
                  <c:v>465186.36190859193</c:v>
                </c:pt>
                <c:pt idx="41">
                  <c:v>464784.44858010148</c:v>
                </c:pt>
                <c:pt idx="42">
                  <c:v>464379.77209747763</c:v>
                </c:pt>
                <c:pt idx="43">
                  <c:v>463972.31346403575</c:v>
                </c:pt>
                <c:pt idx="44">
                  <c:v>463562.05355248897</c:v>
                </c:pt>
                <c:pt idx="45">
                  <c:v>463148.97310405032</c:v>
                </c:pt>
                <c:pt idx="46">
                  <c:v>462733.05272752861</c:v>
                </c:pt>
                <c:pt idx="47">
                  <c:v>462314.27289841836</c:v>
                </c:pt>
                <c:pt idx="48">
                  <c:v>461892.61395798298</c:v>
                </c:pt>
                <c:pt idx="49">
                  <c:v>461468.05611233209</c:v>
                </c:pt>
                <c:pt idx="50">
                  <c:v>461040.57943149237</c:v>
                </c:pt>
                <c:pt idx="51">
                  <c:v>460610.16384847183</c:v>
                </c:pt>
                <c:pt idx="52">
                  <c:v>460176.78915831802</c:v>
                </c:pt>
                <c:pt idx="53">
                  <c:v>459740.43501716939</c:v>
                </c:pt>
                <c:pt idx="54">
                  <c:v>459301.08094130037</c:v>
                </c:pt>
                <c:pt idx="55">
                  <c:v>458858.70630615979</c:v>
                </c:pt>
                <c:pt idx="56">
                  <c:v>458413.29034540261</c:v>
                </c:pt>
                <c:pt idx="57">
                  <c:v>457964.8121499152</c:v>
                </c:pt>
                <c:pt idx="58">
                  <c:v>457513.25066683383</c:v>
                </c:pt>
                <c:pt idx="59">
                  <c:v>457058.58469855628</c:v>
                </c:pt>
                <c:pt idx="60">
                  <c:v>456600.79290174681</c:v>
                </c:pt>
                <c:pt idx="61">
                  <c:v>456139.85378633428</c:v>
                </c:pt>
                <c:pt idx="62">
                  <c:v>455675.74571450328</c:v>
                </c:pt>
                <c:pt idx="63">
                  <c:v>455208.44689967844</c:v>
                </c:pt>
                <c:pt idx="64">
                  <c:v>454737.93540550169</c:v>
                </c:pt>
                <c:pt idx="65">
                  <c:v>454264.18914480245</c:v>
                </c:pt>
                <c:pt idx="66">
                  <c:v>453787.18587856094</c:v>
                </c:pt>
                <c:pt idx="67">
                  <c:v>453306.90321486403</c:v>
                </c:pt>
                <c:pt idx="68">
                  <c:v>452823.31860785419</c:v>
                </c:pt>
                <c:pt idx="69">
                  <c:v>452336.40935667115</c:v>
                </c:pt>
                <c:pt idx="70">
                  <c:v>451846.15260438621</c:v>
                </c:pt>
                <c:pt idx="71">
                  <c:v>451352.52533692931</c:v>
                </c:pt>
                <c:pt idx="72">
                  <c:v>450855.50438200869</c:v>
                </c:pt>
                <c:pt idx="73">
                  <c:v>450355.06640802295</c:v>
                </c:pt>
                <c:pt idx="74">
                  <c:v>449851.18792296608</c:v>
                </c:pt>
                <c:pt idx="75">
                  <c:v>449343.84527332446</c:v>
                </c:pt>
                <c:pt idx="76">
                  <c:v>448833.01464296656</c:v>
                </c:pt>
                <c:pt idx="77">
                  <c:v>448318.67205202492</c:v>
                </c:pt>
                <c:pt idx="78">
                  <c:v>447800.79335577058</c:v>
                </c:pt>
                <c:pt idx="79">
                  <c:v>447279.35424347949</c:v>
                </c:pt>
                <c:pt idx="80">
                  <c:v>446754.3302372914</c:v>
                </c:pt>
                <c:pt idx="81">
                  <c:v>446225.69669106073</c:v>
                </c:pt>
                <c:pt idx="82">
                  <c:v>445693.42878919974</c:v>
                </c:pt>
                <c:pt idx="83">
                  <c:v>445157.50154551346</c:v>
                </c:pt>
                <c:pt idx="84">
                  <c:v>444617.88980202685</c:v>
                </c:pt>
                <c:pt idx="85">
                  <c:v>444074.56822780374</c:v>
                </c:pt>
                <c:pt idx="86">
                  <c:v>443527.51131775783</c:v>
                </c:pt>
                <c:pt idx="87">
                  <c:v>442976.6933914554</c:v>
                </c:pt>
                <c:pt idx="88">
                  <c:v>442422.08859190962</c:v>
                </c:pt>
                <c:pt idx="89">
                  <c:v>441863.67088436696</c:v>
                </c:pt>
                <c:pt idx="90">
                  <c:v>441301.41405508493</c:v>
                </c:pt>
                <c:pt idx="91">
                  <c:v>440735.29171010159</c:v>
                </c:pt>
                <c:pt idx="92">
                  <c:v>440165.2772739965</c:v>
                </c:pt>
                <c:pt idx="93">
                  <c:v>439591.3439886432</c:v>
                </c:pt>
                <c:pt idx="94">
                  <c:v>439013.46491195308</c:v>
                </c:pt>
                <c:pt idx="95">
                  <c:v>438431.61291661073</c:v>
                </c:pt>
                <c:pt idx="96">
                  <c:v>437845.76068880036</c:v>
                </c:pt>
                <c:pt idx="97">
                  <c:v>437255.88072692382</c:v>
                </c:pt>
                <c:pt idx="98">
                  <c:v>436661.94534030941</c:v>
                </c:pt>
                <c:pt idx="99">
                  <c:v>436063.92664791201</c:v>
                </c:pt>
                <c:pt idx="100">
                  <c:v>435461.79657700437</c:v>
                </c:pt>
                <c:pt idx="101">
                  <c:v>434855.52686185925</c:v>
                </c:pt>
                <c:pt idx="102">
                  <c:v>434245.08904242248</c:v>
                </c:pt>
                <c:pt idx="103">
                  <c:v>433630.45446297713</c:v>
                </c:pt>
                <c:pt idx="104">
                  <c:v>433011.59427079809</c:v>
                </c:pt>
                <c:pt idx="105">
                  <c:v>432388.4794147978</c:v>
                </c:pt>
                <c:pt idx="106">
                  <c:v>431761.08064416249</c:v>
                </c:pt>
                <c:pt idx="107">
                  <c:v>431129.36850697908</c:v>
                </c:pt>
                <c:pt idx="108">
                  <c:v>430493.31334885251</c:v>
                </c:pt>
                <c:pt idx="109">
                  <c:v>429852.88531151385</c:v>
                </c:pt>
                <c:pt idx="110">
                  <c:v>429208.05433141848</c:v>
                </c:pt>
                <c:pt idx="111">
                  <c:v>428558.79013833497</c:v>
                </c:pt>
                <c:pt idx="112">
                  <c:v>427905.06225392397</c:v>
                </c:pt>
                <c:pt idx="113">
                  <c:v>427246.83999030764</c:v>
                </c:pt>
                <c:pt idx="114">
                  <c:v>426584.09244862897</c:v>
                </c:pt>
                <c:pt idx="115">
                  <c:v>425916.78851760126</c:v>
                </c:pt>
                <c:pt idx="116">
                  <c:v>425244.89687204774</c:v>
                </c:pt>
                <c:pt idx="117">
                  <c:v>424568.38597143104</c:v>
                </c:pt>
                <c:pt idx="118">
                  <c:v>423887.22405837261</c:v>
                </c:pt>
                <c:pt idx="119">
                  <c:v>423201.37915716186</c:v>
                </c:pt>
                <c:pt idx="120">
                  <c:v>422510.81907225534</c:v>
                </c:pt>
                <c:pt idx="121">
                  <c:v>421815.51138676505</c:v>
                </c:pt>
                <c:pt idx="122">
                  <c:v>421115.42346093705</c:v>
                </c:pt>
                <c:pt idx="123">
                  <c:v>420410.52243061893</c:v>
                </c:pt>
                <c:pt idx="124">
                  <c:v>419700.77520571742</c:v>
                </c:pt>
                <c:pt idx="125">
                  <c:v>418986.14846864471</c:v>
                </c:pt>
                <c:pt idx="126">
                  <c:v>418266.60867275461</c:v>
                </c:pt>
                <c:pt idx="127">
                  <c:v>417542.12204076775</c:v>
                </c:pt>
                <c:pt idx="128">
                  <c:v>416812.65456318599</c:v>
                </c:pt>
                <c:pt idx="129">
                  <c:v>416078.17199669586</c:v>
                </c:pt>
                <c:pt idx="130">
                  <c:v>415338.63986256113</c:v>
                </c:pt>
                <c:pt idx="131">
                  <c:v>414594.02344500419</c:v>
                </c:pt>
                <c:pt idx="132">
                  <c:v>413844.28778957657</c:v>
                </c:pt>
                <c:pt idx="133">
                  <c:v>413089.39770151785</c:v>
                </c:pt>
                <c:pt idx="134">
                  <c:v>412329.31774410373</c:v>
                </c:pt>
                <c:pt idx="135">
                  <c:v>411564.01223698241</c:v>
                </c:pt>
                <c:pt idx="136">
                  <c:v>410793.44525449962</c:v>
                </c:pt>
                <c:pt idx="137">
                  <c:v>410017.58062401228</c:v>
                </c:pt>
                <c:pt idx="138">
                  <c:v>409236.38192419033</c:v>
                </c:pt>
                <c:pt idx="139">
                  <c:v>408449.81248330709</c:v>
                </c:pt>
                <c:pt idx="140">
                  <c:v>407657.8353775178</c:v>
                </c:pt>
                <c:pt idx="141">
                  <c:v>406860.4134291262</c:v>
                </c:pt>
                <c:pt idx="142">
                  <c:v>406057.50920483941</c:v>
                </c:pt>
                <c:pt idx="143">
                  <c:v>405249.08501401066</c:v>
                </c:pt>
                <c:pt idx="144">
                  <c:v>404435.10290686996</c:v>
                </c:pt>
                <c:pt idx="145">
                  <c:v>403615.52467274264</c:v>
                </c:pt>
                <c:pt idx="146">
                  <c:v>402790.31183825573</c:v>
                </c:pt>
                <c:pt idx="147">
                  <c:v>401959.42566553171</c:v>
                </c:pt>
                <c:pt idx="148">
                  <c:v>401122.82715037023</c:v>
                </c:pt>
                <c:pt idx="149">
                  <c:v>400280.47702041699</c:v>
                </c:pt>
                <c:pt idx="150">
                  <c:v>399432.33573332033</c:v>
                </c:pt>
                <c:pt idx="151">
                  <c:v>398578.36347487487</c:v>
                </c:pt>
                <c:pt idx="152">
                  <c:v>397718.52015715261</c:v>
                </c:pt>
                <c:pt idx="153">
                  <c:v>396852.765416621</c:v>
                </c:pt>
                <c:pt idx="154">
                  <c:v>395981.05861224822</c:v>
                </c:pt>
                <c:pt idx="155">
                  <c:v>395103.35882359539</c:v>
                </c:pt>
                <c:pt idx="156">
                  <c:v>394219.62484889559</c:v>
                </c:pt>
                <c:pt idx="157">
                  <c:v>393329.81520311971</c:v>
                </c:pt>
                <c:pt idx="158">
                  <c:v>392433.88811602915</c:v>
                </c:pt>
                <c:pt idx="159">
                  <c:v>391531.80153021484</c:v>
                </c:pt>
                <c:pt idx="160">
                  <c:v>390623.51309912303</c:v>
                </c:pt>
                <c:pt idx="161">
                  <c:v>389708.98018506746</c:v>
                </c:pt>
                <c:pt idx="162">
                  <c:v>388788.15985722776</c:v>
                </c:pt>
                <c:pt idx="163">
                  <c:v>387861.00888963416</c:v>
                </c:pt>
                <c:pt idx="164">
                  <c:v>386927.48375913838</c:v>
                </c:pt>
                <c:pt idx="165">
                  <c:v>385987.54064337042</c:v>
                </c:pt>
                <c:pt idx="166">
                  <c:v>385041.13541868154</c:v>
                </c:pt>
                <c:pt idx="167">
                  <c:v>384088.22365807294</c:v>
                </c:pt>
                <c:pt idx="168">
                  <c:v>383128.76062911015</c:v>
                </c:pt>
                <c:pt idx="169">
                  <c:v>382162.70129182324</c:v>
                </c:pt>
                <c:pt idx="170">
                  <c:v>381190.00029659248</c:v>
                </c:pt>
                <c:pt idx="171">
                  <c:v>380210.6119820195</c:v>
                </c:pt>
                <c:pt idx="172">
                  <c:v>379224.49037278385</c:v>
                </c:pt>
                <c:pt idx="173">
                  <c:v>378231.58917748468</c:v>
                </c:pt>
                <c:pt idx="174">
                  <c:v>377231.86178646784</c:v>
                </c:pt>
                <c:pt idx="175">
                  <c:v>376225.26126963779</c:v>
                </c:pt>
                <c:pt idx="176">
                  <c:v>375211.74037425453</c:v>
                </c:pt>
                <c:pt idx="177">
                  <c:v>374191.25152271549</c:v>
                </c:pt>
                <c:pt idx="178">
                  <c:v>373163.7468103221</c:v>
                </c:pt>
                <c:pt idx="179">
                  <c:v>372129.17800303106</c:v>
                </c:pt>
                <c:pt idx="180">
                  <c:v>371087.49653518986</c:v>
                </c:pt>
                <c:pt idx="181">
                  <c:v>370038.65350725723</c:v>
                </c:pt>
                <c:pt idx="182">
                  <c:v>368982.59968350758</c:v>
                </c:pt>
                <c:pt idx="183">
                  <c:v>367919.28548971965</c:v>
                </c:pt>
                <c:pt idx="184">
                  <c:v>366848.66101084946</c:v>
                </c:pt>
                <c:pt idx="185">
                  <c:v>365770.67598868703</c:v>
                </c:pt>
                <c:pt idx="186">
                  <c:v>364685.2798194972</c:v>
                </c:pt>
                <c:pt idx="187">
                  <c:v>363592.42155164422</c:v>
                </c:pt>
                <c:pt idx="188">
                  <c:v>362492.04988319974</c:v>
                </c:pt>
                <c:pt idx="189">
                  <c:v>361384.1131595347</c:v>
                </c:pt>
                <c:pt idx="190">
                  <c:v>360268.55937089445</c:v>
                </c:pt>
                <c:pt idx="191">
                  <c:v>359145.33614995732</c:v>
                </c:pt>
                <c:pt idx="192">
                  <c:v>358014.39076937624</c:v>
                </c:pt>
                <c:pt idx="193">
                  <c:v>356875.67013930366</c:v>
                </c:pt>
                <c:pt idx="194">
                  <c:v>355729.12080489931</c:v>
                </c:pt>
                <c:pt idx="195">
                  <c:v>354574.68894382095</c:v>
                </c:pt>
                <c:pt idx="196">
                  <c:v>353412.32036369765</c:v>
                </c:pt>
                <c:pt idx="197">
                  <c:v>352241.96049958601</c:v>
                </c:pt>
                <c:pt idx="198">
                  <c:v>351063.55441140861</c:v>
                </c:pt>
                <c:pt idx="199">
                  <c:v>349877.04678137501</c:v>
                </c:pt>
                <c:pt idx="200">
                  <c:v>348682.38191138493</c:v>
                </c:pt>
                <c:pt idx="201">
                  <c:v>347479.50372041366</c:v>
                </c:pt>
                <c:pt idx="202">
                  <c:v>346268.3557418795</c:v>
                </c:pt>
                <c:pt idx="203">
                  <c:v>345048.88112099288</c:v>
                </c:pt>
                <c:pt idx="204">
                  <c:v>343821.02261208766</c:v>
                </c:pt>
                <c:pt idx="205">
                  <c:v>342584.72257593373</c:v>
                </c:pt>
                <c:pt idx="206">
                  <c:v>341339.92297703127</c:v>
                </c:pt>
                <c:pt idx="207">
                  <c:v>340086.56538088631</c:v>
                </c:pt>
                <c:pt idx="208">
                  <c:v>338824.59095126786</c:v>
                </c:pt>
                <c:pt idx="209">
                  <c:v>337553.94044744578</c:v>
                </c:pt>
                <c:pt idx="210">
                  <c:v>336274.55422140996</c:v>
                </c:pt>
                <c:pt idx="211">
                  <c:v>334986.37221507012</c:v>
                </c:pt>
                <c:pt idx="212">
                  <c:v>333689.33395743667</c:v>
                </c:pt>
                <c:pt idx="213">
                  <c:v>332383.37856178201</c:v>
                </c:pt>
                <c:pt idx="214">
                  <c:v>331068.44472278224</c:v>
                </c:pt>
                <c:pt idx="215">
                  <c:v>329744.47071363934</c:v>
                </c:pt>
                <c:pt idx="216">
                  <c:v>328411.39438318356</c:v>
                </c:pt>
                <c:pt idx="217">
                  <c:v>327069.15315295593</c:v>
                </c:pt>
                <c:pt idx="218">
                  <c:v>325717.68401427049</c:v>
                </c:pt>
                <c:pt idx="219">
                  <c:v>324356.92352525657</c:v>
                </c:pt>
                <c:pt idx="220">
                  <c:v>322986.80780788069</c:v>
                </c:pt>
                <c:pt idx="221">
                  <c:v>321607.27254494786</c:v>
                </c:pt>
                <c:pt idx="222">
                  <c:v>320218.25297708233</c:v>
                </c:pt>
                <c:pt idx="223">
                  <c:v>318819.68389968772</c:v>
                </c:pt>
                <c:pt idx="224">
                  <c:v>317411.49965988606</c:v>
                </c:pt>
                <c:pt idx="225">
                  <c:v>315993.63415343576</c:v>
                </c:pt>
                <c:pt idx="226">
                  <c:v>314566.02082162863</c:v>
                </c:pt>
                <c:pt idx="227">
                  <c:v>313128.5926481653</c:v>
                </c:pt>
                <c:pt idx="228">
                  <c:v>311681.2821560094</c:v>
                </c:pt>
                <c:pt idx="229">
                  <c:v>310224.02140421991</c:v>
                </c:pt>
                <c:pt idx="230">
                  <c:v>308756.7419847619</c:v>
                </c:pt>
                <c:pt idx="231">
                  <c:v>307279.37501929508</c:v>
                </c:pt>
                <c:pt idx="232">
                  <c:v>305791.85115594068</c:v>
                </c:pt>
                <c:pt idx="233">
                  <c:v>304294.10056602571</c:v>
                </c:pt>
                <c:pt idx="234">
                  <c:v>302786.05294080509</c:v>
                </c:pt>
                <c:pt idx="235">
                  <c:v>301267.6374881611</c:v>
                </c:pt>
                <c:pt idx="236">
                  <c:v>299738.78292928019</c:v>
                </c:pt>
                <c:pt idx="237">
                  <c:v>298199.41749530693</c:v>
                </c:pt>
                <c:pt idx="238">
                  <c:v>296649.46892397513</c:v>
                </c:pt>
                <c:pt idx="239">
                  <c:v>295088.86445621541</c:v>
                </c:pt>
                <c:pt idx="240">
                  <c:v>293517.53083273984</c:v>
                </c:pt>
                <c:pt idx="241">
                  <c:v>291935.39429060288</c:v>
                </c:pt>
                <c:pt idx="242">
                  <c:v>290342.38055973873</c:v>
                </c:pt>
                <c:pt idx="243">
                  <c:v>288738.41485947487</c:v>
                </c:pt>
                <c:pt idx="244">
                  <c:v>287123.42189502175</c:v>
                </c:pt>
                <c:pt idx="245">
                  <c:v>285497.325853938</c:v>
                </c:pt>
                <c:pt idx="246">
                  <c:v>283860.0504025718</c:v>
                </c:pt>
                <c:pt idx="247">
                  <c:v>282211.51868247747</c:v>
                </c:pt>
                <c:pt idx="248">
                  <c:v>280551.65330680745</c:v>
                </c:pt>
                <c:pt idx="249">
                  <c:v>278880.37635667971</c:v>
                </c:pt>
                <c:pt idx="250">
                  <c:v>277197.60937751987</c:v>
                </c:pt>
                <c:pt idx="251">
                  <c:v>275503.27337537828</c:v>
                </c:pt>
                <c:pt idx="252">
                  <c:v>273797.28881322197</c:v>
                </c:pt>
                <c:pt idx="253">
                  <c:v>272079.57560720085</c:v>
                </c:pt>
                <c:pt idx="254">
                  <c:v>270350.05312288832</c:v>
                </c:pt>
                <c:pt idx="255">
                  <c:v>268608.64017149614</c:v>
                </c:pt>
                <c:pt idx="256">
                  <c:v>266855.25500606315</c:v>
                </c:pt>
                <c:pt idx="257">
                  <c:v>265089.81531761779</c:v>
                </c:pt>
                <c:pt idx="258">
                  <c:v>263312.2382313144</c:v>
                </c:pt>
                <c:pt idx="259">
                  <c:v>261522.44030254264</c:v>
                </c:pt>
                <c:pt idx="260">
                  <c:v>259720.3375130106</c:v>
                </c:pt>
                <c:pt idx="261">
                  <c:v>257905.84526680052</c:v>
                </c:pt>
                <c:pt idx="262">
                  <c:v>256078.87838639773</c:v>
                </c:pt>
                <c:pt idx="263">
                  <c:v>254239.35110869218</c:v>
                </c:pt>
                <c:pt idx="264">
                  <c:v>252387.17708095242</c:v>
                </c:pt>
                <c:pt idx="265">
                  <c:v>250522.26935677193</c:v>
                </c:pt>
                <c:pt idx="266">
                  <c:v>248644.54039198768</c:v>
                </c:pt>
                <c:pt idx="267">
                  <c:v>246753.90204057057</c:v>
                </c:pt>
                <c:pt idx="268">
                  <c:v>244850.26555048744</c:v>
                </c:pt>
                <c:pt idx="269">
                  <c:v>242933.54155953502</c:v>
                </c:pt>
                <c:pt idx="270">
                  <c:v>241003.6400911448</c:v>
                </c:pt>
                <c:pt idx="271">
                  <c:v>239060.4705501594</c:v>
                </c:pt>
                <c:pt idx="272">
                  <c:v>237103.94171857971</c:v>
                </c:pt>
                <c:pt idx="273">
                  <c:v>235133.96175128291</c:v>
                </c:pt>
                <c:pt idx="274">
                  <c:v>233150.43817171094</c:v>
                </c:pt>
                <c:pt idx="275">
                  <c:v>231153.27786752942</c:v>
                </c:pt>
                <c:pt idx="276">
                  <c:v>229142.38708625667</c:v>
                </c:pt>
                <c:pt idx="277">
                  <c:v>227117.67143086265</c:v>
                </c:pt>
                <c:pt idx="278">
                  <c:v>225079.0358553378</c:v>
                </c:pt>
                <c:pt idx="279">
                  <c:v>223026.38466023121</c:v>
                </c:pt>
                <c:pt idx="280">
                  <c:v>220959.62148815827</c:v>
                </c:pt>
                <c:pt idx="281">
                  <c:v>218878.64931927732</c:v>
                </c:pt>
                <c:pt idx="282">
                  <c:v>216783.37046673533</c:v>
                </c:pt>
                <c:pt idx="283">
                  <c:v>214673.68657208211</c:v>
                </c:pt>
                <c:pt idx="284">
                  <c:v>212549.49860065314</c:v>
                </c:pt>
                <c:pt idx="285">
                  <c:v>210410.70683692061</c:v>
                </c:pt>
                <c:pt idx="286">
                  <c:v>208257.2108798124</c:v>
                </c:pt>
                <c:pt idx="287">
                  <c:v>206088.90963799908</c:v>
                </c:pt>
                <c:pt idx="288">
                  <c:v>203905.70132514829</c:v>
                </c:pt>
                <c:pt idx="289">
                  <c:v>201707.48345514663</c:v>
                </c:pt>
                <c:pt idx="290">
                  <c:v>199494.15283728874</c:v>
                </c:pt>
                <c:pt idx="291">
                  <c:v>197265.60557143306</c:v>
                </c:pt>
                <c:pt idx="292">
                  <c:v>195021.73704312462</c:v>
                </c:pt>
                <c:pt idx="293">
                  <c:v>192762.44191868408</c:v>
                </c:pt>
                <c:pt idx="294">
                  <c:v>190487.614140263</c:v>
                </c:pt>
                <c:pt idx="295">
                  <c:v>188197.14692086529</c:v>
                </c:pt>
                <c:pt idx="296">
                  <c:v>185890.93273933421</c:v>
                </c:pt>
                <c:pt idx="297">
                  <c:v>183568.8633353051</c:v>
                </c:pt>
                <c:pt idx="298">
                  <c:v>181230.82970412329</c:v>
                </c:pt>
                <c:pt idx="299">
                  <c:v>178876.7220917271</c:v>
                </c:pt>
                <c:pt idx="300">
                  <c:v>176506.42998949569</c:v>
                </c:pt>
                <c:pt idx="301">
                  <c:v>174119.84212906144</c:v>
                </c:pt>
                <c:pt idx="302">
                  <c:v>171716.84647708668</c:v>
                </c:pt>
                <c:pt idx="303">
                  <c:v>169297.33023000462</c:v>
                </c:pt>
                <c:pt idx="304">
                  <c:v>166861.17980872386</c:v>
                </c:pt>
                <c:pt idx="305">
                  <c:v>164408.2808532968</c:v>
                </c:pt>
                <c:pt idx="306">
                  <c:v>161938.51821755117</c:v>
                </c:pt>
                <c:pt idx="307">
                  <c:v>159451.77596368481</c:v>
                </c:pt>
                <c:pt idx="308">
                  <c:v>156947.93735682309</c:v>
                </c:pt>
                <c:pt idx="309">
                  <c:v>154426.88485953922</c:v>
                </c:pt>
                <c:pt idx="310">
                  <c:v>151888.50012633653</c:v>
                </c:pt>
                <c:pt idx="311">
                  <c:v>149332.66399809305</c:v>
                </c:pt>
                <c:pt idx="312">
                  <c:v>146759.25649646792</c:v>
                </c:pt>
                <c:pt idx="313">
                  <c:v>144168.15681826911</c:v>
                </c:pt>
                <c:pt idx="314">
                  <c:v>141559.24332978268</c:v>
                </c:pt>
                <c:pt idx="315">
                  <c:v>138932.3935610629</c:v>
                </c:pt>
                <c:pt idx="316">
                  <c:v>136287.48420018319</c:v>
                </c:pt>
                <c:pt idx="317">
                  <c:v>133624.39108744741</c:v>
                </c:pt>
                <c:pt idx="318">
                  <c:v>130942.98920956158</c:v>
                </c:pt>
                <c:pt idx="319">
                  <c:v>128243.15269376528</c:v>
                </c:pt>
                <c:pt idx="320">
                  <c:v>125524.75480192289</c:v>
                </c:pt>
                <c:pt idx="321">
                  <c:v>122787.66792457407</c:v>
                </c:pt>
                <c:pt idx="322">
                  <c:v>120031.76357494348</c:v>
                </c:pt>
                <c:pt idx="323">
                  <c:v>117256.91238290918</c:v>
                </c:pt>
                <c:pt idx="324">
                  <c:v>114462.98408892965</c:v>
                </c:pt>
                <c:pt idx="325">
                  <c:v>111649.847537929</c:v>
                </c:pt>
                <c:pt idx="326">
                  <c:v>108817.37067314023</c:v>
                </c:pt>
                <c:pt idx="327">
                  <c:v>105965.42052990604</c:v>
                </c:pt>
                <c:pt idx="328">
                  <c:v>103093.86322943711</c:v>
                </c:pt>
                <c:pt idx="329">
                  <c:v>100202.56397252745</c:v>
                </c:pt>
                <c:pt idx="330">
                  <c:v>97291.387033226551</c:v>
                </c:pt>
                <c:pt idx="331">
                  <c:v>94360.195752467946</c:v>
                </c:pt>
                <c:pt idx="332">
                  <c:v>91408.852531654135</c:v>
                </c:pt>
                <c:pt idx="333">
                  <c:v>88437.218826197219</c:v>
                </c:pt>
                <c:pt idx="334">
                  <c:v>85445.155139015289</c:v>
                </c:pt>
                <c:pt idx="335">
                  <c:v>82432.521013983991</c:v>
                </c:pt>
                <c:pt idx="336">
                  <c:v>79399.175029343096</c:v>
                </c:pt>
                <c:pt idx="337">
                  <c:v>76344.974791057801</c:v>
                </c:pt>
                <c:pt idx="338">
                  <c:v>73269.776926134291</c:v>
                </c:pt>
                <c:pt idx="339">
                  <c:v>70173.437075889437</c:v>
                </c:pt>
                <c:pt idx="340">
                  <c:v>67055.809889174139</c:v>
                </c:pt>
                <c:pt idx="341">
                  <c:v>63916.74901555018</c:v>
                </c:pt>
                <c:pt idx="342">
                  <c:v>60756.107098420056</c:v>
                </c:pt>
                <c:pt idx="343">
                  <c:v>57573.735768109662</c:v>
                </c:pt>
                <c:pt idx="344">
                  <c:v>54369.48563490338</c:v>
                </c:pt>
                <c:pt idx="345">
                  <c:v>51143.206282031308</c:v>
                </c:pt>
                <c:pt idx="346">
                  <c:v>47894.74625860824</c:v>
                </c:pt>
                <c:pt idx="347">
                  <c:v>44623.953072524135</c:v>
                </c:pt>
                <c:pt idx="348">
                  <c:v>41330.673183285704</c:v>
                </c:pt>
                <c:pt idx="349">
                  <c:v>38014.751994808757</c:v>
                </c:pt>
                <c:pt idx="350">
                  <c:v>34676.033848161031</c:v>
                </c:pt>
                <c:pt idx="351">
                  <c:v>31314.362014255104</c:v>
                </c:pt>
                <c:pt idx="352">
                  <c:v>27929.578686491073</c:v>
                </c:pt>
                <c:pt idx="353">
                  <c:v>24521.524973348663</c:v>
                </c:pt>
                <c:pt idx="354">
                  <c:v>21090.040890928401</c:v>
                </c:pt>
                <c:pt idx="355">
                  <c:v>17634.965355441498</c:v>
                </c:pt>
                <c:pt idx="356">
                  <c:v>14156.136175648124</c:v>
                </c:pt>
                <c:pt idx="357">
                  <c:v>10653.39004524367</c:v>
                </c:pt>
                <c:pt idx="358">
                  <c:v>7126.5625351926865</c:v>
                </c:pt>
                <c:pt idx="359">
                  <c:v>3575.4880860101021</c:v>
                </c:pt>
              </c:numCache>
            </c:numRef>
          </c:yVal>
          <c:smooth val="1"/>
          <c:extLst>
            <c:ext xmlns:c16="http://schemas.microsoft.com/office/drawing/2014/chart" uri="{C3380CC4-5D6E-409C-BE32-E72D297353CC}">
              <c16:uniqueId val="{00000000-D6AD-4CC5-8C82-855FE24171A6}"/>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DP'!$R$6:$R$365</c:f>
              <c:numCache>
                <c:formatCode>"$"#,##0.00_);[Red]\("$"#,##0.00\)</c:formatCode>
                <c:ptCount val="360"/>
                <c:pt idx="0">
                  <c:v>305.56956661203412</c:v>
                </c:pt>
                <c:pt idx="1">
                  <c:v>613.23992399452572</c:v>
                </c:pt>
                <c:pt idx="2">
                  <c:v>923.02551508402212</c:v>
                </c:pt>
                <c:pt idx="3">
                  <c:v>1234.9408821122588</c:v>
                </c:pt>
                <c:pt idx="4">
                  <c:v>1549.0006672888148</c:v>
                </c:pt>
                <c:pt idx="5">
                  <c:v>1865.2196134884593</c:v>
                </c:pt>
                <c:pt idx="6">
                  <c:v>2183.6125649432265</c:v>
                </c:pt>
                <c:pt idx="7">
                  <c:v>2504.194467939245</c:v>
                </c:pt>
                <c:pt idx="8">
                  <c:v>2826.9803715183612</c:v>
                </c:pt>
                <c:pt idx="9">
                  <c:v>3151.9854281845837</c:v>
                </c:pt>
                <c:pt idx="10">
                  <c:v>3479.2248946153863</c:v>
                </c:pt>
                <c:pt idx="11">
                  <c:v>3808.7141323779006</c:v>
                </c:pt>
                <c:pt idx="12">
                  <c:v>4140.4686086500324</c:v>
                </c:pt>
                <c:pt idx="13">
                  <c:v>4474.503896946535</c:v>
                </c:pt>
                <c:pt idx="14">
                  <c:v>4810.8356778500765</c:v>
                </c:pt>
                <c:pt idx="15">
                  <c:v>5149.4797397473303</c:v>
                </c:pt>
                <c:pt idx="16">
                  <c:v>5490.4519795701272</c:v>
                </c:pt>
                <c:pt idx="17">
                  <c:v>5833.768403541706</c:v>
                </c:pt>
                <c:pt idx="18">
                  <c:v>6179.4451279280893</c:v>
                </c:pt>
                <c:pt idx="19">
                  <c:v>6527.4983797946288</c:v>
                </c:pt>
                <c:pt idx="20">
                  <c:v>6877.9444977677504</c:v>
                </c:pt>
                <c:pt idx="21">
                  <c:v>7230.7999328019378</c:v>
                </c:pt>
                <c:pt idx="22">
                  <c:v>7586.0812489519849</c:v>
                </c:pt>
                <c:pt idx="23">
                  <c:v>7943.8051241505636</c:v>
                </c:pt>
                <c:pt idx="24">
                  <c:v>8303.9883509911324</c:v>
                </c:pt>
                <c:pt idx="25">
                  <c:v>8666.6478375162296</c:v>
                </c:pt>
                <c:pt idx="26">
                  <c:v>9031.8006080111882</c:v>
                </c:pt>
                <c:pt idx="27">
                  <c:v>9399.463803803299</c:v>
                </c:pt>
                <c:pt idx="28">
                  <c:v>9769.6546840664814</c:v>
                </c:pt>
                <c:pt idx="29">
                  <c:v>10142.390626631473</c:v>
                </c:pt>
                <c:pt idx="30">
                  <c:v>10517.689128801598</c:v>
                </c:pt>
                <c:pt idx="31">
                  <c:v>10895.567808174143</c:v>
                </c:pt>
                <c:pt idx="32">
                  <c:v>11276.044403467375</c:v>
                </c:pt>
                <c:pt idx="33">
                  <c:v>11659.136775353247</c:v>
                </c:pt>
                <c:pt idx="34">
                  <c:v>12044.862907295834</c:v>
                </c:pt>
                <c:pt idx="35">
                  <c:v>12433.240906395527</c:v>
                </c:pt>
                <c:pt idx="36">
                  <c:v>12824.28900423903</c:v>
                </c:pt>
                <c:pt idx="37">
                  <c:v>13218.025557755207</c:v>
                </c:pt>
                <c:pt idx="38">
                  <c:v>13614.469050076808</c:v>
                </c:pt>
                <c:pt idx="39">
                  <c:v>14013.63809140812</c:v>
                </c:pt>
                <c:pt idx="40">
                  <c:v>14415.551419898584</c:v>
                </c:pt>
                <c:pt idx="41">
                  <c:v>14820.22790252242</c:v>
                </c:pt>
                <c:pt idx="42">
                  <c:v>15227.686535964294</c:v>
                </c:pt>
                <c:pt idx="43">
                  <c:v>15637.946447511084</c:v>
                </c:pt>
                <c:pt idx="44">
                  <c:v>16051.026895949755</c:v>
                </c:pt>
                <c:pt idx="45">
                  <c:v>16466.947272471443</c:v>
                </c:pt>
                <c:pt idx="46">
                  <c:v>16885.727101581717</c:v>
                </c:pt>
                <c:pt idx="47">
                  <c:v>17307.386042017126</c:v>
                </c:pt>
                <c:pt idx="48">
                  <c:v>17731.943887668029</c:v>
                </c:pt>
                <c:pt idx="49">
                  <c:v>18159.42056850778</c:v>
                </c:pt>
                <c:pt idx="50">
                  <c:v>18589.836151528303</c:v>
                </c:pt>
                <c:pt idx="51">
                  <c:v>19023.210841682092</c:v>
                </c:pt>
                <c:pt idx="52">
                  <c:v>19459.564982830689</c:v>
                </c:pt>
                <c:pt idx="53">
                  <c:v>19898.919058699685</c:v>
                </c:pt>
                <c:pt idx="54">
                  <c:v>20341.293693840278</c:v>
                </c:pt>
                <c:pt idx="55">
                  <c:v>20786.709654597464</c:v>
                </c:pt>
                <c:pt idx="56">
                  <c:v>21235.187850084854</c:v>
                </c:pt>
                <c:pt idx="57">
                  <c:v>21686.749333166223</c:v>
                </c:pt>
                <c:pt idx="58">
                  <c:v>22141.415301443776</c:v>
                </c:pt>
                <c:pt idx="59">
                  <c:v>22599.207098253235</c:v>
                </c:pt>
                <c:pt idx="60">
                  <c:v>23060.146213665761</c:v>
                </c:pt>
                <c:pt idx="61">
                  <c:v>23524.254285496747</c:v>
                </c:pt>
                <c:pt idx="62">
                  <c:v>23991.553100321573</c:v>
                </c:pt>
                <c:pt idx="63">
                  <c:v>24462.064594498319</c:v>
                </c:pt>
                <c:pt idx="64">
                  <c:v>24935.810855197527</c:v>
                </c:pt>
                <c:pt idx="65">
                  <c:v>25412.814121439045</c:v>
                </c:pt>
                <c:pt idx="66">
                  <c:v>25893.096785135975</c:v>
                </c:pt>
                <c:pt idx="67">
                  <c:v>26376.68139214582</c:v>
                </c:pt>
                <c:pt idx="68">
                  <c:v>26863.590643328855</c:v>
                </c:pt>
                <c:pt idx="69">
                  <c:v>27353.847395613775</c:v>
                </c:pt>
                <c:pt idx="70">
                  <c:v>27847.474663070654</c:v>
                </c:pt>
                <c:pt idx="71">
                  <c:v>28344.495617991299</c:v>
                </c:pt>
                <c:pt idx="72">
                  <c:v>28844.933591977024</c:v>
                </c:pt>
                <c:pt idx="73">
                  <c:v>29348.812077033901</c:v>
                </c:pt>
                <c:pt idx="74">
                  <c:v>29856.154726675544</c:v>
                </c:pt>
                <c:pt idx="75">
                  <c:v>30366.985357033474</c:v>
                </c:pt>
                <c:pt idx="76">
                  <c:v>30881.327947975115</c:v>
                </c:pt>
                <c:pt idx="77">
                  <c:v>31399.206644229478</c:v>
                </c:pt>
                <c:pt idx="78">
                  <c:v>31920.645756520589</c:v>
                </c:pt>
                <c:pt idx="79">
                  <c:v>32445.669762708701</c:v>
                </c:pt>
                <c:pt idx="80">
                  <c:v>32974.303308939358</c:v>
                </c:pt>
                <c:pt idx="81">
                  <c:v>33506.57121080035</c:v>
                </c:pt>
                <c:pt idx="82">
                  <c:v>34042.498454486638</c:v>
                </c:pt>
                <c:pt idx="83">
                  <c:v>34582.11019797327</c:v>
                </c:pt>
                <c:pt idx="84">
                  <c:v>35125.431772196367</c:v>
                </c:pt>
                <c:pt idx="85">
                  <c:v>35672.488682242249</c:v>
                </c:pt>
                <c:pt idx="86">
                  <c:v>36223.306608544699</c:v>
                </c:pt>
                <c:pt idx="87">
                  <c:v>36777.911408090476</c:v>
                </c:pt>
                <c:pt idx="88">
                  <c:v>37336.329115633132</c:v>
                </c:pt>
                <c:pt idx="89">
                  <c:v>37898.585944915147</c:v>
                </c:pt>
                <c:pt idx="90">
                  <c:v>38464.708289898474</c:v>
                </c:pt>
                <c:pt idx="91">
                  <c:v>39034.722726003558</c:v>
                </c:pt>
                <c:pt idx="92">
                  <c:v>39608.656011356863</c:v>
                </c:pt>
                <c:pt idx="93">
                  <c:v>40186.535088046978</c:v>
                </c:pt>
                <c:pt idx="94">
                  <c:v>40768.387083389331</c:v>
                </c:pt>
                <c:pt idx="95">
                  <c:v>41354.239311199664</c:v>
                </c:pt>
                <c:pt idx="96">
                  <c:v>41944.119273076198</c:v>
                </c:pt>
                <c:pt idx="97">
                  <c:v>42538.054659690628</c:v>
                </c:pt>
                <c:pt idx="98">
                  <c:v>43136.073352088031</c:v>
                </c:pt>
                <c:pt idx="99">
                  <c:v>43738.20342299567</c:v>
                </c:pt>
                <c:pt idx="100">
                  <c:v>44344.473138140798</c:v>
                </c:pt>
                <c:pt idx="101">
                  <c:v>44954.910957577551</c:v>
                </c:pt>
                <c:pt idx="102">
                  <c:v>45569.545537022932</c:v>
                </c:pt>
                <c:pt idx="103">
                  <c:v>46188.405729202001</c:v>
                </c:pt>
                <c:pt idx="104">
                  <c:v>46811.520585202299</c:v>
                </c:pt>
                <c:pt idx="105">
                  <c:v>47438.919355837599</c:v>
                </c:pt>
                <c:pt idx="106">
                  <c:v>48070.631493021014</c:v>
                </c:pt>
                <c:pt idx="107">
                  <c:v>48706.686651147567</c:v>
                </c:pt>
                <c:pt idx="108">
                  <c:v>49347.114688486239</c:v>
                </c:pt>
                <c:pt idx="109">
                  <c:v>49991.945668581619</c:v>
                </c:pt>
                <c:pt idx="110">
                  <c:v>50641.209861665149</c:v>
                </c:pt>
                <c:pt idx="111">
                  <c:v>51294.937746076132</c:v>
                </c:pt>
                <c:pt idx="112">
                  <c:v>51953.160009692438</c:v>
                </c:pt>
                <c:pt idx="113">
                  <c:v>52615.907551371107</c:v>
                </c:pt>
                <c:pt idx="114">
                  <c:v>53283.211482398816</c:v>
                </c:pt>
                <c:pt idx="115">
                  <c:v>53955.103127952345</c:v>
                </c:pt>
                <c:pt idx="116">
                  <c:v>54631.614028569049</c:v>
                </c:pt>
                <c:pt idx="117">
                  <c:v>55312.775941627493</c:v>
                </c:pt>
                <c:pt idx="118">
                  <c:v>55998.620842838216</c:v>
                </c:pt>
                <c:pt idx="119">
                  <c:v>56689.180927744761</c:v>
                </c:pt>
                <c:pt idx="120">
                  <c:v>57384.488613235037</c:v>
                </c:pt>
                <c:pt idx="121">
                  <c:v>58084.576539063062</c:v>
                </c:pt>
                <c:pt idx="122">
                  <c:v>58789.477569381153</c:v>
                </c:pt>
                <c:pt idx="123">
                  <c:v>59499.22479428268</c:v>
                </c:pt>
                <c:pt idx="124">
                  <c:v>60213.851531355409</c:v>
                </c:pt>
                <c:pt idx="125">
                  <c:v>60933.39132724551</c:v>
                </c:pt>
                <c:pt idx="126">
                  <c:v>61657.877959232355</c:v>
                </c:pt>
                <c:pt idx="127">
                  <c:v>62387.34543681411</c:v>
                </c:pt>
                <c:pt idx="128">
                  <c:v>63121.828003304239</c:v>
                </c:pt>
                <c:pt idx="129">
                  <c:v>63861.360137438991</c:v>
                </c:pt>
                <c:pt idx="130">
                  <c:v>64605.976554995919</c:v>
                </c:pt>
                <c:pt idx="131">
                  <c:v>65355.712210423546</c:v>
                </c:pt>
                <c:pt idx="132">
                  <c:v>66110.602298482234</c:v>
                </c:pt>
                <c:pt idx="133">
                  <c:v>66870.682255896332</c:v>
                </c:pt>
                <c:pt idx="134">
                  <c:v>67635.987763017649</c:v>
                </c:pt>
                <c:pt idx="135">
                  <c:v>68406.554745500427</c:v>
                </c:pt>
                <c:pt idx="136">
                  <c:v>69182.419375987782</c:v>
                </c:pt>
                <c:pt idx="137">
                  <c:v>69963.618075809733</c:v>
                </c:pt>
                <c:pt idx="138">
                  <c:v>70750.187516692953</c:v>
                </c:pt>
                <c:pt idx="139">
                  <c:v>71542.164622482247</c:v>
                </c:pt>
                <c:pt idx="140">
                  <c:v>72339.586570873842</c:v>
                </c:pt>
                <c:pt idx="141">
                  <c:v>73142.490795160629</c:v>
                </c:pt>
                <c:pt idx="142">
                  <c:v>73950.914985989395</c:v>
                </c:pt>
                <c:pt idx="143">
                  <c:v>74764.897093130101</c:v>
                </c:pt>
                <c:pt idx="144">
                  <c:v>75584.475327257402</c:v>
                </c:pt>
                <c:pt idx="145">
                  <c:v>76409.688161744329</c:v>
                </c:pt>
                <c:pt idx="146">
                  <c:v>77240.574334468358</c:v>
                </c:pt>
                <c:pt idx="147">
                  <c:v>78077.17284962986</c:v>
                </c:pt>
                <c:pt idx="148">
                  <c:v>78919.522979583096</c:v>
                </c:pt>
                <c:pt idx="149">
                  <c:v>79767.664266679771</c:v>
                </c:pt>
                <c:pt idx="150">
                  <c:v>80621.636525125228</c:v>
                </c:pt>
                <c:pt idx="151">
                  <c:v>81481.479842847504</c:v>
                </c:pt>
                <c:pt idx="152">
                  <c:v>82347.234583379119</c:v>
                </c:pt>
                <c:pt idx="153">
                  <c:v>83218.941387751882</c:v>
                </c:pt>
                <c:pt idx="154">
                  <c:v>84096.641176404708</c:v>
                </c:pt>
                <c:pt idx="155">
                  <c:v>84980.375151104527</c:v>
                </c:pt>
                <c:pt idx="156">
                  <c:v>85870.184796880407</c:v>
                </c:pt>
                <c:pt idx="157">
                  <c:v>86766.111883970996</c:v>
                </c:pt>
                <c:pt idx="158">
                  <c:v>87668.198469785333</c:v>
                </c:pt>
                <c:pt idx="159">
                  <c:v>88576.486900877135</c:v>
                </c:pt>
                <c:pt idx="160">
                  <c:v>89491.019814932704</c:v>
                </c:pt>
                <c:pt idx="161">
                  <c:v>90411.840142772402</c:v>
                </c:pt>
                <c:pt idx="162">
                  <c:v>91338.991110365998</c:v>
                </c:pt>
                <c:pt idx="163">
                  <c:v>92272.516240861791</c:v>
                </c:pt>
                <c:pt idx="164">
                  <c:v>93212.459356629755</c:v>
                </c:pt>
                <c:pt idx="165">
                  <c:v>94158.864581318616</c:v>
                </c:pt>
                <c:pt idx="166">
                  <c:v>95111.776341927209</c:v>
                </c:pt>
                <c:pt idx="167">
                  <c:v>96071.239370889991</c:v>
                </c:pt>
                <c:pt idx="168">
                  <c:v>97037.298708176895</c:v>
                </c:pt>
                <c:pt idx="169">
                  <c:v>98009.999703407651</c:v>
                </c:pt>
                <c:pt idx="170">
                  <c:v>98989.388017980615</c:v>
                </c:pt>
                <c:pt idx="171">
                  <c:v>99975.509627216263</c:v>
                </c:pt>
                <c:pt idx="172">
                  <c:v>100968.41082251541</c:v>
                </c:pt>
                <c:pt idx="173">
                  <c:v>101968.13821353223</c:v>
                </c:pt>
                <c:pt idx="174">
                  <c:v>102974.7387303623</c:v>
                </c:pt>
                <c:pt idx="175">
                  <c:v>103988.25962574557</c:v>
                </c:pt>
                <c:pt idx="176">
                  <c:v>105008.74847728461</c:v>
                </c:pt>
                <c:pt idx="177">
                  <c:v>106036.25318967797</c:v>
                </c:pt>
                <c:pt idx="178">
                  <c:v>107070.82199696904</c:v>
                </c:pt>
                <c:pt idx="179">
                  <c:v>108112.50346481023</c:v>
                </c:pt>
                <c:pt idx="180">
                  <c:v>109161.34649274283</c:v>
                </c:pt>
                <c:pt idx="181">
                  <c:v>110217.40031649247</c:v>
                </c:pt>
                <c:pt idx="182">
                  <c:v>111280.71451028039</c:v>
                </c:pt>
                <c:pt idx="183">
                  <c:v>112351.33898915061</c:v>
                </c:pt>
                <c:pt idx="184">
                  <c:v>113429.32401131306</c:v>
                </c:pt>
                <c:pt idx="185">
                  <c:v>114514.72018050287</c:v>
                </c:pt>
                <c:pt idx="186">
                  <c:v>115607.57844835587</c:v>
                </c:pt>
                <c:pt idx="187">
                  <c:v>116707.95011680035</c:v>
                </c:pt>
                <c:pt idx="188">
                  <c:v>117815.88684046539</c:v>
                </c:pt>
                <c:pt idx="189">
                  <c:v>118931.44062910562</c:v>
                </c:pt>
                <c:pt idx="190">
                  <c:v>120054.66385004275</c:v>
                </c:pt>
                <c:pt idx="191">
                  <c:v>121185.60923062383</c:v>
                </c:pt>
                <c:pt idx="192">
                  <c:v>122324.32986069639</c:v>
                </c:pt>
                <c:pt idx="193">
                  <c:v>123470.87919510072</c:v>
                </c:pt>
                <c:pt idx="194">
                  <c:v>124625.31105617907</c:v>
                </c:pt>
                <c:pt idx="195">
                  <c:v>125787.67963630233</c:v>
                </c:pt>
                <c:pt idx="196">
                  <c:v>126958.03950041394</c:v>
                </c:pt>
                <c:pt idx="197">
                  <c:v>128136.44558859132</c:v>
                </c:pt>
                <c:pt idx="198">
                  <c:v>129322.95321862491</c:v>
                </c:pt>
                <c:pt idx="199">
                  <c:v>130517.618088615</c:v>
                </c:pt>
                <c:pt idx="200">
                  <c:v>131720.49627958625</c:v>
                </c:pt>
                <c:pt idx="201">
                  <c:v>132931.64425812045</c:v>
                </c:pt>
                <c:pt idx="202">
                  <c:v>134151.11887900706</c:v>
                </c:pt>
                <c:pt idx="203">
                  <c:v>135378.97738791228</c:v>
                </c:pt>
                <c:pt idx="204">
                  <c:v>136615.27742406621</c:v>
                </c:pt>
                <c:pt idx="205">
                  <c:v>137860.0770229687</c:v>
                </c:pt>
                <c:pt idx="206">
                  <c:v>139113.43461911366</c:v>
                </c:pt>
                <c:pt idx="207">
                  <c:v>140375.40904873211</c:v>
                </c:pt>
                <c:pt idx="208">
                  <c:v>141646.05955255419</c:v>
                </c:pt>
                <c:pt idx="209">
                  <c:v>142925.44577859004</c:v>
                </c:pt>
                <c:pt idx="210">
                  <c:v>144213.62778492988</c:v>
                </c:pt>
                <c:pt idx="211">
                  <c:v>145510.6660425633</c:v>
                </c:pt>
                <c:pt idx="212">
                  <c:v>146816.62143821796</c:v>
                </c:pt>
                <c:pt idx="213">
                  <c:v>148131.55527721773</c:v>
                </c:pt>
                <c:pt idx="214">
                  <c:v>149455.52928636063</c:v>
                </c:pt>
                <c:pt idx="215">
                  <c:v>150788.60561681641</c:v>
                </c:pt>
                <c:pt idx="216">
                  <c:v>152130.84684704404</c:v>
                </c:pt>
                <c:pt idx="217">
                  <c:v>153482.31598572951</c:v>
                </c:pt>
                <c:pt idx="218">
                  <c:v>154843.07647474343</c:v>
                </c:pt>
                <c:pt idx="219">
                  <c:v>156213.19219211931</c:v>
                </c:pt>
                <c:pt idx="220">
                  <c:v>157592.72745505217</c:v>
                </c:pt>
                <c:pt idx="221">
                  <c:v>158981.7470229177</c:v>
                </c:pt>
                <c:pt idx="222">
                  <c:v>160380.31610031228</c:v>
                </c:pt>
                <c:pt idx="223">
                  <c:v>161788.50034011397</c:v>
                </c:pt>
                <c:pt idx="224">
                  <c:v>163206.36584656429</c:v>
                </c:pt>
                <c:pt idx="225">
                  <c:v>164633.97917837146</c:v>
                </c:pt>
                <c:pt idx="226">
                  <c:v>166071.40735183479</c:v>
                </c:pt>
                <c:pt idx="227">
                  <c:v>167518.71784399069</c:v>
                </c:pt>
                <c:pt idx="228">
                  <c:v>168975.97859578015</c:v>
                </c:pt>
                <c:pt idx="229">
                  <c:v>170443.25801523819</c:v>
                </c:pt>
                <c:pt idx="230">
                  <c:v>171920.62498070498</c:v>
                </c:pt>
                <c:pt idx="231">
                  <c:v>173408.14884405935</c:v>
                </c:pt>
                <c:pt idx="232">
                  <c:v>174905.89943397429</c:v>
                </c:pt>
                <c:pt idx="233">
                  <c:v>176413.94705919491</c:v>
                </c:pt>
                <c:pt idx="234">
                  <c:v>177932.3625118389</c:v>
                </c:pt>
                <c:pt idx="235">
                  <c:v>179461.21707071984</c:v>
                </c:pt>
                <c:pt idx="236">
                  <c:v>181000.58250469307</c:v>
                </c:pt>
                <c:pt idx="237">
                  <c:v>182550.53107602487</c:v>
                </c:pt>
                <c:pt idx="238">
                  <c:v>184111.13554378456</c:v>
                </c:pt>
                <c:pt idx="239">
                  <c:v>185682.4691672601</c:v>
                </c:pt>
                <c:pt idx="240">
                  <c:v>187264.60570939706</c:v>
                </c:pt>
                <c:pt idx="241">
                  <c:v>188857.61944026119</c:v>
                </c:pt>
                <c:pt idx="242">
                  <c:v>190461.58514052501</c:v>
                </c:pt>
                <c:pt idx="243">
                  <c:v>192076.57810497817</c:v>
                </c:pt>
                <c:pt idx="244">
                  <c:v>193702.67414606194</c:v>
                </c:pt>
                <c:pt idx="245">
                  <c:v>195339.94959742815</c:v>
                </c:pt>
                <c:pt idx="246">
                  <c:v>196988.4813175225</c:v>
                </c:pt>
                <c:pt idx="247">
                  <c:v>198648.34669319249</c:v>
                </c:pt>
                <c:pt idx="248">
                  <c:v>200319.62364332023</c:v>
                </c:pt>
                <c:pt idx="249">
                  <c:v>202002.3906224801</c:v>
                </c:pt>
                <c:pt idx="250">
                  <c:v>203696.72662462169</c:v>
                </c:pt>
                <c:pt idx="251">
                  <c:v>205402.711186778</c:v>
                </c:pt>
                <c:pt idx="252">
                  <c:v>207120.42439279915</c:v>
                </c:pt>
                <c:pt idx="253">
                  <c:v>208849.94687711168</c:v>
                </c:pt>
                <c:pt idx="254">
                  <c:v>210591.35982850386</c:v>
                </c:pt>
                <c:pt idx="255">
                  <c:v>212344.74499393685</c:v>
                </c:pt>
                <c:pt idx="256">
                  <c:v>214110.18468238221</c:v>
                </c:pt>
                <c:pt idx="257">
                  <c:v>215887.76176868562</c:v>
                </c:pt>
                <c:pt idx="258">
                  <c:v>217677.55969745739</c:v>
                </c:pt>
                <c:pt idx="259">
                  <c:v>219479.66248698943</c:v>
                </c:pt>
                <c:pt idx="260">
                  <c:v>221294.15473319951</c:v>
                </c:pt>
                <c:pt idx="261">
                  <c:v>223121.1216136023</c:v>
                </c:pt>
                <c:pt idx="262">
                  <c:v>224960.64889130785</c:v>
                </c:pt>
                <c:pt idx="263">
                  <c:v>226812.82291904761</c:v>
                </c:pt>
                <c:pt idx="264">
                  <c:v>228677.7306432281</c:v>
                </c:pt>
                <c:pt idx="265">
                  <c:v>230555.45960801234</c:v>
                </c:pt>
                <c:pt idx="266">
                  <c:v>232446.09795942946</c:v>
                </c:pt>
                <c:pt idx="267">
                  <c:v>234349.73444951259</c:v>
                </c:pt>
                <c:pt idx="268">
                  <c:v>236266.45844046501</c:v>
                </c:pt>
                <c:pt idx="269">
                  <c:v>238196.35990885523</c:v>
                </c:pt>
                <c:pt idx="270">
                  <c:v>240139.52944984063</c:v>
                </c:pt>
                <c:pt idx="271">
                  <c:v>242096.05828142032</c:v>
                </c:pt>
                <c:pt idx="272">
                  <c:v>244066.03824871712</c:v>
                </c:pt>
                <c:pt idx="273">
                  <c:v>246049.56182828909</c:v>
                </c:pt>
                <c:pt idx="274">
                  <c:v>248046.7221324706</c:v>
                </c:pt>
                <c:pt idx="275">
                  <c:v>250057.61291374336</c:v>
                </c:pt>
                <c:pt idx="276">
                  <c:v>252082.32856913737</c:v>
                </c:pt>
                <c:pt idx="277">
                  <c:v>254120.96414466223</c:v>
                </c:pt>
                <c:pt idx="278">
                  <c:v>256173.61533976882</c:v>
                </c:pt>
                <c:pt idx="279">
                  <c:v>258240.37851184176</c:v>
                </c:pt>
                <c:pt idx="280">
                  <c:v>260321.35068072271</c:v>
                </c:pt>
                <c:pt idx="281">
                  <c:v>262416.62953326473</c:v>
                </c:pt>
                <c:pt idx="282">
                  <c:v>264526.31342791795</c:v>
                </c:pt>
                <c:pt idx="283">
                  <c:v>266650.50139934692</c:v>
                </c:pt>
                <c:pt idx="284">
                  <c:v>268789.29316307948</c:v>
                </c:pt>
                <c:pt idx="285">
                  <c:v>270942.78912018769</c:v>
                </c:pt>
                <c:pt idx="286">
                  <c:v>273111.09036200104</c:v>
                </c:pt>
                <c:pt idx="287">
                  <c:v>275294.29867485183</c:v>
                </c:pt>
                <c:pt idx="288">
                  <c:v>277492.51654485345</c:v>
                </c:pt>
                <c:pt idx="289">
                  <c:v>279705.84716271138</c:v>
                </c:pt>
                <c:pt idx="290">
                  <c:v>281934.39442856703</c:v>
                </c:pt>
                <c:pt idx="291">
                  <c:v>284178.26295687543</c:v>
                </c:pt>
                <c:pt idx="292">
                  <c:v>286437.558081316</c:v>
                </c:pt>
                <c:pt idx="293">
                  <c:v>288712.38585973711</c:v>
                </c:pt>
                <c:pt idx="294">
                  <c:v>291002.85307913483</c:v>
                </c:pt>
                <c:pt idx="295">
                  <c:v>293309.06726066594</c:v>
                </c:pt>
                <c:pt idx="296">
                  <c:v>295631.13666469505</c:v>
                </c:pt>
                <c:pt idx="297">
                  <c:v>297969.17029587686</c:v>
                </c:pt>
                <c:pt idx="298">
                  <c:v>300323.27790827304</c:v>
                </c:pt>
                <c:pt idx="299">
                  <c:v>302693.57001050445</c:v>
                </c:pt>
                <c:pt idx="300">
                  <c:v>305080.15787093871</c:v>
                </c:pt>
                <c:pt idx="301">
                  <c:v>307483.15352291346</c:v>
                </c:pt>
                <c:pt idx="302">
                  <c:v>309902.6697699955</c:v>
                </c:pt>
                <c:pt idx="303">
                  <c:v>312338.82019127626</c:v>
                </c:pt>
                <c:pt idx="304">
                  <c:v>314791.71914670331</c:v>
                </c:pt>
                <c:pt idx="305">
                  <c:v>317261.48178244894</c:v>
                </c:pt>
                <c:pt idx="306">
                  <c:v>319748.22403631534</c:v>
                </c:pt>
                <c:pt idx="307">
                  <c:v>322252.06264317705</c:v>
                </c:pt>
                <c:pt idx="308">
                  <c:v>324773.1151404609</c:v>
                </c:pt>
                <c:pt idx="309">
                  <c:v>327311.49987366359</c:v>
                </c:pt>
                <c:pt idx="310">
                  <c:v>329867.33600190707</c:v>
                </c:pt>
                <c:pt idx="311">
                  <c:v>332440.7435035322</c:v>
                </c:pt>
                <c:pt idx="312">
                  <c:v>335031.843181731</c:v>
                </c:pt>
                <c:pt idx="313">
                  <c:v>337640.75667021744</c:v>
                </c:pt>
                <c:pt idx="314">
                  <c:v>340267.60643893719</c:v>
                </c:pt>
                <c:pt idx="315">
                  <c:v>342912.51579981693</c:v>
                </c:pt>
                <c:pt idx="316">
                  <c:v>345575.60891255271</c:v>
                </c:pt>
                <c:pt idx="317">
                  <c:v>348257.01079043857</c:v>
                </c:pt>
                <c:pt idx="318">
                  <c:v>350956.84730623488</c:v>
                </c:pt>
                <c:pt idx="319">
                  <c:v>353675.24519807729</c:v>
                </c:pt>
                <c:pt idx="320">
                  <c:v>356412.33207542612</c:v>
                </c:pt>
                <c:pt idx="321">
                  <c:v>359168.2364250567</c:v>
                </c:pt>
                <c:pt idx="322">
                  <c:v>361943.08761709102</c:v>
                </c:pt>
                <c:pt idx="323">
                  <c:v>364737.01591107057</c:v>
                </c:pt>
                <c:pt idx="324">
                  <c:v>367550.15246207122</c:v>
                </c:pt>
                <c:pt idx="325">
                  <c:v>370382.62932686001</c:v>
                </c:pt>
                <c:pt idx="326">
                  <c:v>373234.57947009424</c:v>
                </c:pt>
                <c:pt idx="327">
                  <c:v>376106.13677056314</c:v>
                </c:pt>
                <c:pt idx="328">
                  <c:v>378997.43602747278</c:v>
                </c:pt>
                <c:pt idx="329">
                  <c:v>381908.61296677368</c:v>
                </c:pt>
                <c:pt idx="330">
                  <c:v>384839.80424753227</c:v>
                </c:pt>
                <c:pt idx="331">
                  <c:v>387791.14746834611</c:v>
                </c:pt>
                <c:pt idx="332">
                  <c:v>390762.78117380303</c:v>
                </c:pt>
                <c:pt idx="333">
                  <c:v>393754.84486098494</c:v>
                </c:pt>
                <c:pt idx="334">
                  <c:v>396767.47898601624</c:v>
                </c:pt>
                <c:pt idx="335">
                  <c:v>399800.82497065712</c:v>
                </c:pt>
                <c:pt idx="336">
                  <c:v>402855.02520894242</c:v>
                </c:pt>
                <c:pt idx="337">
                  <c:v>405930.22307386593</c:v>
                </c:pt>
                <c:pt idx="338">
                  <c:v>409026.5629241108</c:v>
                </c:pt>
                <c:pt idx="339">
                  <c:v>412144.19011082611</c:v>
                </c:pt>
                <c:pt idx="340">
                  <c:v>415283.25098445005</c:v>
                </c:pt>
                <c:pt idx="341">
                  <c:v>418443.8929015802</c:v>
                </c:pt>
                <c:pt idx="342">
                  <c:v>421626.26423189061</c:v>
                </c:pt>
                <c:pt idx="343">
                  <c:v>424830.51436509687</c:v>
                </c:pt>
                <c:pt idx="344">
                  <c:v>428056.79371796892</c:v>
                </c:pt>
                <c:pt idx="345">
                  <c:v>431305.25374139199</c:v>
                </c:pt>
                <c:pt idx="346">
                  <c:v>434576.04692747607</c:v>
                </c:pt>
                <c:pt idx="347">
                  <c:v>437869.32681671449</c:v>
                </c:pt>
                <c:pt idx="348">
                  <c:v>441185.24800519145</c:v>
                </c:pt>
                <c:pt idx="349">
                  <c:v>444523.96615183918</c:v>
                </c:pt>
                <c:pt idx="350">
                  <c:v>447885.6379857451</c:v>
                </c:pt>
                <c:pt idx="351">
                  <c:v>451270.42131350911</c:v>
                </c:pt>
                <c:pt idx="352">
                  <c:v>454678.47502665152</c:v>
                </c:pt>
                <c:pt idx="353">
                  <c:v>458109.95910907176</c:v>
                </c:pt>
                <c:pt idx="354">
                  <c:v>461565.03464455868</c:v>
                </c:pt>
                <c:pt idx="355">
                  <c:v>465043.86382435204</c:v>
                </c:pt>
                <c:pt idx="356">
                  <c:v>468546.60995475651</c:v>
                </c:pt>
                <c:pt idx="357">
                  <c:v>472073.43746480747</c:v>
                </c:pt>
                <c:pt idx="358">
                  <c:v>475624.51191399008</c:v>
                </c:pt>
                <c:pt idx="359">
                  <c:v>479200.00000001077</c:v>
                </c:pt>
              </c:numCache>
            </c:numRef>
          </c:yVal>
          <c:smooth val="1"/>
          <c:extLst>
            <c:ext xmlns:c16="http://schemas.microsoft.com/office/drawing/2014/chart" uri="{C3380CC4-5D6E-409C-BE32-E72D297353CC}">
              <c16:uniqueId val="{00000001-D6AD-4CC5-8C82-855FE24171A6}"/>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DP'!$S$6:$S$365</c:f>
              <c:numCache>
                <c:formatCode>"$"#,##0.00_);[Red]\("$"#,##0.00\)</c:formatCode>
                <c:ptCount val="360"/>
                <c:pt idx="0">
                  <c:v>3294.5</c:v>
                </c:pt>
                <c:pt idx="1">
                  <c:v>6586.899209229543</c:v>
                </c:pt>
                <c:pt idx="2">
                  <c:v>9877.1831847520807</c:v>
                </c:pt>
                <c:pt idx="3">
                  <c:v>13165.337384335879</c:v>
                </c:pt>
                <c:pt idx="4">
                  <c:v>16451.347165771356</c:v>
                </c:pt>
                <c:pt idx="5">
                  <c:v>19735.197786183744</c:v>
                </c:pt>
                <c:pt idx="6">
                  <c:v>23016.874401341011</c:v>
                </c:pt>
                <c:pt idx="7">
                  <c:v>26296.362064957026</c:v>
                </c:pt>
                <c:pt idx="8">
                  <c:v>29573.645727989944</c:v>
                </c:pt>
                <c:pt idx="9">
                  <c:v>32848.710237935753</c:v>
                </c:pt>
                <c:pt idx="10">
                  <c:v>36121.540338116982</c:v>
                </c:pt>
                <c:pt idx="11">
                  <c:v>39392.120666966504</c:v>
                </c:pt>
                <c:pt idx="12">
                  <c:v>42660.435757306404</c:v>
                </c:pt>
                <c:pt idx="13">
                  <c:v>45926.470035621933</c:v>
                </c:pt>
                <c:pt idx="14">
                  <c:v>49190.207821330427</c:v>
                </c:pt>
                <c:pt idx="15">
                  <c:v>52451.633326045208</c:v>
                </c:pt>
                <c:pt idx="16">
                  <c:v>55710.730652834449</c:v>
                </c:pt>
                <c:pt idx="17">
                  <c:v>58967.483795474902</c:v>
                </c:pt>
                <c:pt idx="18">
                  <c:v>62221.876637700552</c:v>
                </c:pt>
                <c:pt idx="19">
                  <c:v>65473.892952446047</c:v>
                </c:pt>
                <c:pt idx="20">
                  <c:v>68723.516401084955</c:v>
                </c:pt>
                <c:pt idx="21">
                  <c:v>71970.730532662797</c:v>
                </c:pt>
                <c:pt idx="22">
                  <c:v>75215.518783124789</c:v>
                </c:pt>
                <c:pt idx="23">
                  <c:v>78457.864474538248</c:v>
                </c:pt>
                <c:pt idx="24">
                  <c:v>81697.750814309707</c:v>
                </c:pt>
                <c:pt idx="25">
                  <c:v>84935.160894396642</c:v>
                </c:pt>
                <c:pt idx="26">
                  <c:v>88170.077690513717</c:v>
                </c:pt>
                <c:pt idx="27">
                  <c:v>91402.484061333642</c:v>
                </c:pt>
                <c:pt idx="28">
                  <c:v>94632.362747682491</c:v>
                </c:pt>
                <c:pt idx="29">
                  <c:v>97859.696371729529</c:v>
                </c:pt>
                <c:pt idx="30">
                  <c:v>101084.46743617144</c:v>
                </c:pt>
                <c:pt idx="31">
                  <c:v>104306.65832341093</c:v>
                </c:pt>
                <c:pt idx="32">
                  <c:v>107526.25129472974</c:v>
                </c:pt>
                <c:pt idx="33">
                  <c:v>110743.2284894559</c:v>
                </c:pt>
                <c:pt idx="34">
                  <c:v>113957.57192412534</c:v>
                </c:pt>
                <c:pt idx="35">
                  <c:v>117169.26349163768</c:v>
                </c:pt>
                <c:pt idx="36">
                  <c:v>120378.28496040622</c:v>
                </c:pt>
                <c:pt idx="37">
                  <c:v>123584.61797350209</c:v>
                </c:pt>
                <c:pt idx="38">
                  <c:v>126788.24404779251</c:v>
                </c:pt>
                <c:pt idx="39">
                  <c:v>129989.14457307324</c:v>
                </c:pt>
                <c:pt idx="40">
                  <c:v>133187.30081119481</c:v>
                </c:pt>
                <c:pt idx="41">
                  <c:v>136382.69389518301</c:v>
                </c:pt>
                <c:pt idx="42">
                  <c:v>139575.30482835317</c:v>
                </c:pt>
                <c:pt idx="43">
                  <c:v>142765.11448341841</c:v>
                </c:pt>
                <c:pt idx="44">
                  <c:v>145952.10360159178</c:v>
                </c:pt>
                <c:pt idx="45">
                  <c:v>149136.25279168211</c:v>
                </c:pt>
                <c:pt idx="46">
                  <c:v>152317.54252918388</c:v>
                </c:pt>
                <c:pt idx="47">
                  <c:v>155495.9531553605</c:v>
                </c:pt>
                <c:pt idx="48">
                  <c:v>158671.46487632164</c:v>
                </c:pt>
                <c:pt idx="49">
                  <c:v>161844.05776209393</c:v>
                </c:pt>
                <c:pt idx="50">
                  <c:v>165013.71174568543</c:v>
                </c:pt>
                <c:pt idx="51">
                  <c:v>168180.40662214367</c:v>
                </c:pt>
                <c:pt idx="52">
                  <c:v>171344.12204760709</c:v>
                </c:pt>
                <c:pt idx="53">
                  <c:v>174504.83753835014</c:v>
                </c:pt>
                <c:pt idx="54">
                  <c:v>177662.53246982157</c:v>
                </c:pt>
                <c:pt idx="55">
                  <c:v>180817.18607567641</c:v>
                </c:pt>
                <c:pt idx="56">
                  <c:v>183968.77744680105</c:v>
                </c:pt>
                <c:pt idx="57">
                  <c:v>187117.28553033172</c:v>
                </c:pt>
                <c:pt idx="58">
                  <c:v>190262.68912866621</c:v>
                </c:pt>
                <c:pt idx="59">
                  <c:v>193404.96689846879</c:v>
                </c:pt>
                <c:pt idx="60">
                  <c:v>196544.0973496683</c:v>
                </c:pt>
                <c:pt idx="61">
                  <c:v>199680.05884444935</c:v>
                </c:pt>
                <c:pt idx="62">
                  <c:v>202812.82959623655</c:v>
                </c:pt>
                <c:pt idx="63">
                  <c:v>205942.38766867184</c:v>
                </c:pt>
                <c:pt idx="64">
                  <c:v>209068.71097458465</c:v>
                </c:pt>
                <c:pt idx="65">
                  <c:v>212191.77727495518</c:v>
                </c:pt>
                <c:pt idx="66">
                  <c:v>215311.56417787028</c:v>
                </c:pt>
                <c:pt idx="67">
                  <c:v>218428.04913747247</c:v>
                </c:pt>
                <c:pt idx="68">
                  <c:v>221541.20945290147</c:v>
                </c:pt>
                <c:pt idx="69">
                  <c:v>224651.02226722857</c:v>
                </c:pt>
                <c:pt idx="70">
                  <c:v>227757.46456638374</c:v>
                </c:pt>
                <c:pt idx="71">
                  <c:v>230860.51317807514</c:v>
                </c:pt>
                <c:pt idx="72">
                  <c:v>233960.14477070144</c:v>
                </c:pt>
                <c:pt idx="73">
                  <c:v>237056.3358522566</c:v>
                </c:pt>
                <c:pt idx="74">
                  <c:v>240149.06276922699</c:v>
                </c:pt>
                <c:pt idx="75">
                  <c:v>243238.30170548111</c:v>
                </c:pt>
                <c:pt idx="76">
                  <c:v>246324.02868115151</c:v>
                </c:pt>
                <c:pt idx="77">
                  <c:v>249406.21955150919</c:v>
                </c:pt>
                <c:pt idx="78">
                  <c:v>252484.85000583011</c:v>
                </c:pt>
                <c:pt idx="79">
                  <c:v>255559.89556625404</c:v>
                </c:pt>
                <c:pt idx="80">
                  <c:v>258631.33158663541</c:v>
                </c:pt>
                <c:pt idx="81">
                  <c:v>261699.13325138646</c:v>
                </c:pt>
                <c:pt idx="82">
                  <c:v>264763.2755743122</c:v>
                </c:pt>
                <c:pt idx="83">
                  <c:v>267823.73339743761</c:v>
                </c:pt>
                <c:pt idx="84">
                  <c:v>270880.48138982657</c:v>
                </c:pt>
                <c:pt idx="85">
                  <c:v>273933.49404639273</c:v>
                </c:pt>
                <c:pt idx="86">
                  <c:v>276982.74568670231</c:v>
                </c:pt>
                <c:pt idx="87">
                  <c:v>280028.21045376855</c:v>
                </c:pt>
                <c:pt idx="88">
                  <c:v>283069.86231283791</c:v>
                </c:pt>
                <c:pt idx="89">
                  <c:v>286107.67505016795</c:v>
                </c:pt>
                <c:pt idx="90">
                  <c:v>289141.62227179663</c:v>
                </c:pt>
                <c:pt idx="91">
                  <c:v>292171.67740230355</c:v>
                </c:pt>
                <c:pt idx="92">
                  <c:v>295197.81368356227</c:v>
                </c:pt>
                <c:pt idx="93">
                  <c:v>298220.00417348417</c:v>
                </c:pt>
                <c:pt idx="94">
                  <c:v>301238.22174475383</c:v>
                </c:pt>
                <c:pt idx="95">
                  <c:v>304252.43908355554</c:v>
                </c:pt>
                <c:pt idx="96">
                  <c:v>307262.62868829106</c:v>
                </c:pt>
                <c:pt idx="97">
                  <c:v>310268.76286828867</c:v>
                </c:pt>
                <c:pt idx="98">
                  <c:v>313270.81374250329</c:v>
                </c:pt>
                <c:pt idx="99">
                  <c:v>316268.75323820766</c:v>
                </c:pt>
                <c:pt idx="100">
                  <c:v>319262.55308967456</c:v>
                </c:pt>
                <c:pt idx="101">
                  <c:v>322252.18483684986</c:v>
                </c:pt>
                <c:pt idx="102">
                  <c:v>325237.61982401652</c:v>
                </c:pt>
                <c:pt idx="103">
                  <c:v>328218.8291984495</c:v>
                </c:pt>
                <c:pt idx="104">
                  <c:v>331195.78390906123</c:v>
                </c:pt>
                <c:pt idx="105">
                  <c:v>334168.45470503793</c:v>
                </c:pt>
                <c:pt idx="106">
                  <c:v>337136.81213446654</c:v>
                </c:pt>
                <c:pt idx="107">
                  <c:v>340100.82654295204</c:v>
                </c:pt>
                <c:pt idx="108">
                  <c:v>343060.4680722254</c:v>
                </c:pt>
                <c:pt idx="109">
                  <c:v>346015.70665874204</c:v>
                </c:pt>
                <c:pt idx="110">
                  <c:v>348966.51203227055</c:v>
                </c:pt>
                <c:pt idx="111">
                  <c:v>351912.85371447162</c:v>
                </c:pt>
                <c:pt idx="112">
                  <c:v>354854.70101746736</c:v>
                </c:pt>
                <c:pt idx="113">
                  <c:v>357792.02304240072</c:v>
                </c:pt>
                <c:pt idx="114">
                  <c:v>360724.78867798502</c:v>
                </c:pt>
                <c:pt idx="115">
                  <c:v>363652.96659904352</c:v>
                </c:pt>
                <c:pt idx="116">
                  <c:v>366576.52526503883</c:v>
                </c:pt>
                <c:pt idx="117">
                  <c:v>369495.43291859241</c:v>
                </c:pt>
                <c:pt idx="118">
                  <c:v>372409.65758399374</c:v>
                </c:pt>
                <c:pt idx="119">
                  <c:v>375319.16706569924</c:v>
                </c:pt>
                <c:pt idx="120">
                  <c:v>378223.92894682102</c:v>
                </c:pt>
                <c:pt idx="121">
                  <c:v>381123.91058760503</c:v>
                </c:pt>
                <c:pt idx="122">
                  <c:v>384019.07912389899</c:v>
                </c:pt>
                <c:pt idx="123">
                  <c:v>386909.4014656095</c:v>
                </c:pt>
                <c:pt idx="124">
                  <c:v>389794.8442951488</c:v>
                </c:pt>
                <c:pt idx="125">
                  <c:v>392675.37406587071</c:v>
                </c:pt>
                <c:pt idx="126">
                  <c:v>395550.95700049592</c:v>
                </c:pt>
                <c:pt idx="127">
                  <c:v>398421.55908952618</c:v>
                </c:pt>
                <c:pt idx="128">
                  <c:v>401287.14608964807</c:v>
                </c:pt>
                <c:pt idx="129">
                  <c:v>404147.68352212536</c:v>
                </c:pt>
                <c:pt idx="130">
                  <c:v>407003.13667118049</c:v>
                </c:pt>
                <c:pt idx="131">
                  <c:v>409853.47058236488</c:v>
                </c:pt>
                <c:pt idx="132">
                  <c:v>412698.65006091824</c:v>
                </c:pt>
                <c:pt idx="133">
                  <c:v>415538.63967011619</c:v>
                </c:pt>
                <c:pt idx="134">
                  <c:v>418373.40372960689</c:v>
                </c:pt>
                <c:pt idx="135">
                  <c:v>421202.90631373617</c:v>
                </c:pt>
                <c:pt idx="136">
                  <c:v>424027.11124986084</c:v>
                </c:pt>
                <c:pt idx="137">
                  <c:v>426845.98211665091</c:v>
                </c:pt>
                <c:pt idx="138">
                  <c:v>429659.48224237969</c:v>
                </c:pt>
                <c:pt idx="139">
                  <c:v>432467.57470320241</c:v>
                </c:pt>
                <c:pt idx="140">
                  <c:v>435270.22232142283</c:v>
                </c:pt>
                <c:pt idx="141">
                  <c:v>438067.38766374806</c:v>
                </c:pt>
                <c:pt idx="142">
                  <c:v>440859.03303953132</c:v>
                </c:pt>
                <c:pt idx="143">
                  <c:v>443645.12049900263</c:v>
                </c:pt>
                <c:pt idx="144">
                  <c:v>446425.61183148739</c:v>
                </c:pt>
                <c:pt idx="145">
                  <c:v>449200.46856361249</c:v>
                </c:pt>
                <c:pt idx="146">
                  <c:v>451969.65195750049</c:v>
                </c:pt>
                <c:pt idx="147">
                  <c:v>454733.12300895102</c:v>
                </c:pt>
                <c:pt idx="148">
                  <c:v>457490.8424456098</c:v>
                </c:pt>
                <c:pt idx="149">
                  <c:v>460242.77072512516</c:v>
                </c:pt>
                <c:pt idx="150">
                  <c:v>462988.86803329171</c:v>
                </c:pt>
                <c:pt idx="151">
                  <c:v>465729.09428218147</c:v>
                </c:pt>
                <c:pt idx="152">
                  <c:v>468463.40910826187</c:v>
                </c:pt>
                <c:pt idx="153">
                  <c:v>471191.77187050116</c:v>
                </c:pt>
                <c:pt idx="154">
                  <c:v>473914.14164846035</c:v>
                </c:pt>
                <c:pt idx="155">
                  <c:v>476630.47724037257</c:v>
                </c:pt>
                <c:pt idx="156">
                  <c:v>479340.7371612087</c:v>
                </c:pt>
                <c:pt idx="157">
                  <c:v>482044.87964073016</c:v>
                </c:pt>
                <c:pt idx="158">
                  <c:v>484742.86262152786</c:v>
                </c:pt>
                <c:pt idx="159">
                  <c:v>487434.64375704806</c:v>
                </c:pt>
                <c:pt idx="160">
                  <c:v>490120.18040960451</c:v>
                </c:pt>
                <c:pt idx="161">
                  <c:v>492799.42964837683</c:v>
                </c:pt>
                <c:pt idx="162">
                  <c:v>495472.34824739525</c:v>
                </c:pt>
                <c:pt idx="163">
                  <c:v>498138.89268351148</c:v>
                </c:pt>
                <c:pt idx="164">
                  <c:v>500799.01913435553</c:v>
                </c:pt>
                <c:pt idx="165">
                  <c:v>503452.68347627873</c:v>
                </c:pt>
                <c:pt idx="166">
                  <c:v>506099.84128228214</c:v>
                </c:pt>
                <c:pt idx="167">
                  <c:v>508740.44781993137</c:v>
                </c:pt>
                <c:pt idx="168">
                  <c:v>511374.45804925653</c:v>
                </c:pt>
                <c:pt idx="169">
                  <c:v>514001.82662063779</c:v>
                </c:pt>
                <c:pt idx="170">
                  <c:v>516622.50787267688</c:v>
                </c:pt>
                <c:pt idx="171">
                  <c:v>519236.45583005325</c:v>
                </c:pt>
                <c:pt idx="172">
                  <c:v>521843.62420136615</c:v>
                </c:pt>
                <c:pt idx="173">
                  <c:v>524443.96637696133</c:v>
                </c:pt>
                <c:pt idx="174">
                  <c:v>527037.43542674324</c:v>
                </c:pt>
                <c:pt idx="175">
                  <c:v>529623.98409797205</c:v>
                </c:pt>
                <c:pt idx="176">
                  <c:v>532203.56481304509</c:v>
                </c:pt>
                <c:pt idx="177">
                  <c:v>534776.12966726371</c:v>
                </c:pt>
                <c:pt idx="178">
                  <c:v>537341.63042658463</c:v>
                </c:pt>
                <c:pt idx="179">
                  <c:v>539900.0185253555</c:v>
                </c:pt>
                <c:pt idx="180">
                  <c:v>542451.24506403494</c:v>
                </c:pt>
                <c:pt idx="181">
                  <c:v>544995.26080689731</c:v>
                </c:pt>
                <c:pt idx="182">
                  <c:v>547532.01617972145</c:v>
                </c:pt>
                <c:pt idx="183">
                  <c:v>550061.46126746328</c:v>
                </c:pt>
                <c:pt idx="184">
                  <c:v>552583.54581191286</c:v>
                </c:pt>
                <c:pt idx="185">
                  <c:v>555098.21920933505</c:v>
                </c:pt>
                <c:pt idx="186">
                  <c:v>557605.43050809414</c:v>
                </c:pt>
                <c:pt idx="187">
                  <c:v>560105.12840626168</c:v>
                </c:pt>
                <c:pt idx="188">
                  <c:v>562597.26124920871</c:v>
                </c:pt>
                <c:pt idx="189">
                  <c:v>565081.77702718053</c:v>
                </c:pt>
                <c:pt idx="190">
                  <c:v>567558.62337285548</c:v>
                </c:pt>
                <c:pt idx="191">
                  <c:v>570027.74755888642</c:v>
                </c:pt>
                <c:pt idx="192">
                  <c:v>572489.09649542591</c:v>
                </c:pt>
                <c:pt idx="193">
                  <c:v>574942.61672763363</c:v>
                </c:pt>
                <c:pt idx="194">
                  <c:v>577388.25443316728</c:v>
                </c:pt>
                <c:pt idx="195">
                  <c:v>579825.95541965601</c:v>
                </c:pt>
                <c:pt idx="196">
                  <c:v>582255.66512215638</c:v>
                </c:pt>
                <c:pt idx="197">
                  <c:v>584677.32860059105</c:v>
                </c:pt>
                <c:pt idx="198">
                  <c:v>587090.89053716953</c:v>
                </c:pt>
                <c:pt idx="199">
                  <c:v>589496.29523379146</c:v>
                </c:pt>
                <c:pt idx="200">
                  <c:v>591893.48660943226</c:v>
                </c:pt>
                <c:pt idx="201">
                  <c:v>594282.40819751006</c:v>
                </c:pt>
                <c:pt idx="202">
                  <c:v>596663.00314323546</c:v>
                </c:pt>
                <c:pt idx="203">
                  <c:v>599035.21420094231</c:v>
                </c:pt>
                <c:pt idx="204">
                  <c:v>601398.98373140045</c:v>
                </c:pt>
                <c:pt idx="205">
                  <c:v>603754.25369911001</c:v>
                </c:pt>
                <c:pt idx="206">
                  <c:v>606100.96566957713</c:v>
                </c:pt>
                <c:pt idx="207">
                  <c:v>608439.06080657069</c:v>
                </c:pt>
                <c:pt idx="208">
                  <c:v>610768.47986936069</c:v>
                </c:pt>
                <c:pt idx="209">
                  <c:v>613089.16320993693</c:v>
                </c:pt>
                <c:pt idx="210">
                  <c:v>615401.05077020917</c:v>
                </c:pt>
                <c:pt idx="211">
                  <c:v>617704.08207918773</c:v>
                </c:pt>
                <c:pt idx="212">
                  <c:v>619998.19625014509</c:v>
                </c:pt>
                <c:pt idx="213">
                  <c:v>622283.33197775739</c:v>
                </c:pt>
                <c:pt idx="214">
                  <c:v>624559.42753522657</c:v>
                </c:pt>
                <c:pt idx="215">
                  <c:v>626826.42077138287</c:v>
                </c:pt>
                <c:pt idx="216">
                  <c:v>629084.24910776725</c:v>
                </c:pt>
                <c:pt idx="217">
                  <c:v>631332.84953569376</c:v>
                </c:pt>
                <c:pt idx="218">
                  <c:v>633572.15861329192</c:v>
                </c:pt>
                <c:pt idx="219">
                  <c:v>635802.11246252805</c:v>
                </c:pt>
                <c:pt idx="220">
                  <c:v>638022.64676620718</c:v>
                </c:pt>
                <c:pt idx="221">
                  <c:v>640233.69676495367</c:v>
                </c:pt>
                <c:pt idx="222">
                  <c:v>642435.19725417113</c:v>
                </c:pt>
                <c:pt idx="223">
                  <c:v>644627.08258098143</c:v>
                </c:pt>
                <c:pt idx="224">
                  <c:v>646809.28664114315</c:v>
                </c:pt>
                <c:pt idx="225">
                  <c:v>648981.74287594797</c:v>
                </c:pt>
                <c:pt idx="226">
                  <c:v>651144.38426909666</c:v>
                </c:pt>
                <c:pt idx="227">
                  <c:v>653297.14334355283</c:v>
                </c:pt>
                <c:pt idx="228">
                  <c:v>655439.95215837541</c:v>
                </c:pt>
                <c:pt idx="229">
                  <c:v>657572.74230552942</c:v>
                </c:pt>
                <c:pt idx="230">
                  <c:v>659695.44490667467</c:v>
                </c:pt>
                <c:pt idx="231">
                  <c:v>661807.99060993234</c:v>
                </c:pt>
                <c:pt idx="232">
                  <c:v>663910.30958662939</c:v>
                </c:pt>
                <c:pt idx="233">
                  <c:v>666002.33152802079</c:v>
                </c:pt>
                <c:pt idx="234">
                  <c:v>668083.98564198881</c:v>
                </c:pt>
                <c:pt idx="235">
                  <c:v>670155.20064971992</c:v>
                </c:pt>
                <c:pt idx="236">
                  <c:v>672215.90478235867</c:v>
                </c:pt>
                <c:pt idx="237">
                  <c:v>674266.02577763889</c:v>
                </c:pt>
                <c:pt idx="238">
                  <c:v>676305.49087649118</c:v>
                </c:pt>
                <c:pt idx="239">
                  <c:v>678334.22681962769</c:v>
                </c:pt>
                <c:pt idx="240">
                  <c:v>680352.1598441028</c:v>
                </c:pt>
                <c:pt idx="241">
                  <c:v>682359.21567985066</c:v>
                </c:pt>
                <c:pt idx="242">
                  <c:v>684355.31954619882</c:v>
                </c:pt>
                <c:pt idx="243">
                  <c:v>686340.39614835766</c:v>
                </c:pt>
                <c:pt idx="244">
                  <c:v>688314.36967388599</c:v>
                </c:pt>
                <c:pt idx="245">
                  <c:v>690277.1637891318</c:v>
                </c:pt>
                <c:pt idx="246">
                  <c:v>692228.70163564943</c:v>
                </c:pt>
                <c:pt idx="247">
                  <c:v>694168.90582659142</c:v>
                </c:pt>
                <c:pt idx="248">
                  <c:v>696097.69844307576</c:v>
                </c:pt>
                <c:pt idx="249">
                  <c:v>698015.00103052799</c:v>
                </c:pt>
                <c:pt idx="250">
                  <c:v>699920.73459499842</c:v>
                </c:pt>
                <c:pt idx="251">
                  <c:v>701814.81959945417</c:v>
                </c:pt>
                <c:pt idx="252">
                  <c:v>703697.17596004508</c:v>
                </c:pt>
                <c:pt idx="253">
                  <c:v>705567.72304234456</c:v>
                </c:pt>
                <c:pt idx="254">
                  <c:v>707426.37965756445</c:v>
                </c:pt>
                <c:pt idx="255">
                  <c:v>709273.06405874353</c:v>
                </c:pt>
                <c:pt idx="256">
                  <c:v>711107.69393691025</c:v>
                </c:pt>
                <c:pt idx="257">
                  <c:v>712930.18641721888</c:v>
                </c:pt>
                <c:pt idx="258">
                  <c:v>714740.45805505919</c:v>
                </c:pt>
                <c:pt idx="259">
                  <c:v>716538.42483213916</c:v>
                </c:pt>
                <c:pt idx="260">
                  <c:v>718324.00215254107</c:v>
                </c:pt>
                <c:pt idx="261">
                  <c:v>720097.10483875033</c:v>
                </c:pt>
                <c:pt idx="262">
                  <c:v>721857.64712765685</c:v>
                </c:pt>
                <c:pt idx="263">
                  <c:v>723605.54266652907</c:v>
                </c:pt>
                <c:pt idx="264">
                  <c:v>725340.7045089606</c:v>
                </c:pt>
                <c:pt idx="265">
                  <c:v>727063.04511078843</c:v>
                </c:pt>
                <c:pt idx="266">
                  <c:v>728772.4763259833</c:v>
                </c:pt>
                <c:pt idx="267">
                  <c:v>730468.90940251225</c:v>
                </c:pt>
                <c:pt idx="268">
                  <c:v>732152.2549781719</c:v>
                </c:pt>
                <c:pt idx="269">
                  <c:v>733822.42307639366</c:v>
                </c:pt>
                <c:pt idx="270">
                  <c:v>735479.32310202031</c:v>
                </c:pt>
                <c:pt idx="271">
                  <c:v>737122.8638370526</c:v>
                </c:pt>
                <c:pt idx="272">
                  <c:v>738752.9534363678</c:v>
                </c:pt>
                <c:pt idx="273">
                  <c:v>740369.49942340783</c:v>
                </c:pt>
                <c:pt idx="274">
                  <c:v>741972.40868583834</c:v>
                </c:pt>
                <c:pt idx="275">
                  <c:v>743561.58747117757</c:v>
                </c:pt>
                <c:pt idx="276">
                  <c:v>745136.94138239557</c:v>
                </c:pt>
                <c:pt idx="277">
                  <c:v>746698.3753734827</c:v>
                </c:pt>
                <c:pt idx="278">
                  <c:v>748245.79374498816</c:v>
                </c:pt>
                <c:pt idx="279">
                  <c:v>749779.10013952723</c:v>
                </c:pt>
                <c:pt idx="280">
                  <c:v>751298.19753725827</c:v>
                </c:pt>
                <c:pt idx="281">
                  <c:v>752802.98825132835</c:v>
                </c:pt>
                <c:pt idx="282">
                  <c:v>754293.37392328714</c:v>
                </c:pt>
                <c:pt idx="283">
                  <c:v>755769.25551847019</c:v>
                </c:pt>
                <c:pt idx="284">
                  <c:v>757230.53332134965</c:v>
                </c:pt>
                <c:pt idx="285">
                  <c:v>758677.10693085345</c:v>
                </c:pt>
                <c:pt idx="286">
                  <c:v>760108.87525565212</c:v>
                </c:pt>
                <c:pt idx="287">
                  <c:v>761525.73650941334</c:v>
                </c:pt>
                <c:pt idx="288">
                  <c:v>762927.58820602379</c:v>
                </c:pt>
                <c:pt idx="289">
                  <c:v>764314.32715477794</c:v>
                </c:pt>
                <c:pt idx="290">
                  <c:v>765685.84945553425</c:v>
                </c:pt>
                <c:pt idx="291">
                  <c:v>767042.0504938378</c:v>
                </c:pt>
                <c:pt idx="292">
                  <c:v>768382.82493600924</c:v>
                </c:pt>
                <c:pt idx="293">
                  <c:v>769708.06672420015</c:v>
                </c:pt>
                <c:pt idx="294">
                  <c:v>771017.66907141451</c:v>
                </c:pt>
                <c:pt idx="295">
                  <c:v>772311.52445649542</c:v>
                </c:pt>
                <c:pt idx="296">
                  <c:v>773589.52461907838</c:v>
                </c:pt>
                <c:pt idx="297">
                  <c:v>774851.56055450859</c:v>
                </c:pt>
                <c:pt idx="298">
                  <c:v>776097.52250872448</c:v>
                </c:pt>
                <c:pt idx="299">
                  <c:v>777327.29997310508</c:v>
                </c:pt>
                <c:pt idx="300">
                  <c:v>778540.7816792829</c:v>
                </c:pt>
                <c:pt idx="301">
                  <c:v>779737.85559392022</c:v>
                </c:pt>
                <c:pt idx="302">
                  <c:v>780918.4089134502</c:v>
                </c:pt>
                <c:pt idx="303">
                  <c:v>782082.32805878145</c:v>
                </c:pt>
                <c:pt idx="304">
                  <c:v>783229.49866996647</c:v>
                </c:pt>
                <c:pt idx="305">
                  <c:v>784359.80560083291</c:v>
                </c:pt>
                <c:pt idx="306">
                  <c:v>785473.13291357853</c:v>
                </c:pt>
                <c:pt idx="307">
                  <c:v>786569.3638733289</c:v>
                </c:pt>
                <c:pt idx="308">
                  <c:v>787648.38094265701</c:v>
                </c:pt>
                <c:pt idx="309">
                  <c:v>788710.06577606639</c:v>
                </c:pt>
                <c:pt idx="310">
                  <c:v>789754.29921443493</c:v>
                </c:pt>
                <c:pt idx="311">
                  <c:v>790780.96127942181</c:v>
                </c:pt>
                <c:pt idx="312">
                  <c:v>791789.93116783502</c:v>
                </c:pt>
                <c:pt idx="313">
                  <c:v>792781.0872459606</c:v>
                </c:pt>
                <c:pt idx="314">
                  <c:v>793754.30704385287</c:v>
                </c:pt>
                <c:pt idx="315">
                  <c:v>794709.4672495852</c:v>
                </c:pt>
                <c:pt idx="316">
                  <c:v>795646.44370346144</c:v>
                </c:pt>
                <c:pt idx="317">
                  <c:v>796565.11139218765</c:v>
                </c:pt>
                <c:pt idx="318">
                  <c:v>797465.34444300341</c:v>
                </c:pt>
                <c:pt idx="319">
                  <c:v>798347.01611777302</c:v>
                </c:pt>
                <c:pt idx="320">
                  <c:v>799209.9988070362</c:v>
                </c:pt>
                <c:pt idx="321">
                  <c:v>800054.16402401763</c:v>
                </c:pt>
                <c:pt idx="322">
                  <c:v>800879.38239859533</c:v>
                </c:pt>
                <c:pt idx="323">
                  <c:v>801685.52367122786</c:v>
                </c:pt>
                <c:pt idx="324">
                  <c:v>802472.45668683923</c:v>
                </c:pt>
                <c:pt idx="325">
                  <c:v>803240.04938866245</c:v>
                </c:pt>
                <c:pt idx="326">
                  <c:v>803988.16881204024</c:v>
                </c:pt>
                <c:pt idx="327">
                  <c:v>804716.68107818335</c:v>
                </c:pt>
                <c:pt idx="328">
                  <c:v>805425.45138788573</c:v>
                </c:pt>
                <c:pt idx="329">
                  <c:v>806114.3440151969</c:v>
                </c:pt>
                <c:pt idx="330">
                  <c:v>806783.22230105032</c:v>
                </c:pt>
                <c:pt idx="331">
                  <c:v>807431.94864684856</c:v>
                </c:pt>
                <c:pt idx="332">
                  <c:v>808060.38450800371</c:v>
                </c:pt>
                <c:pt idx="333">
                  <c:v>808668.39038743381</c:v>
                </c:pt>
                <c:pt idx="334">
                  <c:v>809255.82582901453</c:v>
                </c:pt>
                <c:pt idx="335">
                  <c:v>809822.54941098567</c:v>
                </c:pt>
                <c:pt idx="336">
                  <c:v>810368.41873931244</c:v>
                </c:pt>
                <c:pt idx="337">
                  <c:v>810893.29044100095</c:v>
                </c:pt>
                <c:pt idx="338">
                  <c:v>811397.02015736816</c:v>
                </c:pt>
                <c:pt idx="339">
                  <c:v>811879.46253726492</c:v>
                </c:pt>
                <c:pt idx="340">
                  <c:v>812340.471230253</c:v>
                </c:pt>
                <c:pt idx="341">
                  <c:v>812779.89887973492</c:v>
                </c:pt>
                <c:pt idx="342">
                  <c:v>813197.59711603657</c:v>
                </c:pt>
                <c:pt idx="343">
                  <c:v>813593.41654944234</c:v>
                </c:pt>
                <c:pt idx="344">
                  <c:v>813967.2067631823</c:v>
                </c:pt>
                <c:pt idx="345">
                  <c:v>814318.81630637124</c:v>
                </c:pt>
                <c:pt idx="346">
                  <c:v>814648.09268689912</c:v>
                </c:pt>
                <c:pt idx="347">
                  <c:v>814954.88236427272</c:v>
                </c:pt>
                <c:pt idx="348">
                  <c:v>815239.03074240778</c:v>
                </c:pt>
                <c:pt idx="349">
                  <c:v>815500.38216237212</c:v>
                </c:pt>
                <c:pt idx="350">
                  <c:v>815738.77989507827</c:v>
                </c:pt>
                <c:pt idx="351">
                  <c:v>815954.06613392627</c:v>
                </c:pt>
                <c:pt idx="352">
                  <c:v>816146.08198739588</c:v>
                </c:pt>
                <c:pt idx="353">
                  <c:v>816314.66747158766</c:v>
                </c:pt>
                <c:pt idx="354">
                  <c:v>816459.66150271276</c:v>
                </c:pt>
                <c:pt idx="355">
                  <c:v>816580.90188953141</c:v>
                </c:pt>
                <c:pt idx="356">
                  <c:v>816678.22532573901</c:v>
                </c:pt>
                <c:pt idx="357">
                  <c:v>816751.46738230006</c:v>
                </c:pt>
                <c:pt idx="358">
                  <c:v>816800.46249972947</c:v>
                </c:pt>
                <c:pt idx="359">
                  <c:v>816825.0439803208</c:v>
                </c:pt>
              </c:numCache>
            </c:numRef>
          </c:yVal>
          <c:smooth val="1"/>
          <c:extLst>
            <c:ext xmlns:c16="http://schemas.microsoft.com/office/drawing/2014/chart" uri="{C3380CC4-5D6E-409C-BE32-E72D297353CC}">
              <c16:uniqueId val="{00000002-D6AD-4CC5-8C82-855FE24171A6}"/>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DP'!$U$6:$U$365</c:f>
              <c:numCache>
                <c:formatCode>"$"#,##0.00_);[Red]\("$"#,##0.00\)</c:formatCode>
                <c:ptCount val="360"/>
                <c:pt idx="0">
                  <c:v>3600.0695666120341</c:v>
                </c:pt>
                <c:pt idx="1">
                  <c:v>7200.1391332240692</c:v>
                </c:pt>
                <c:pt idx="2">
                  <c:v>10800.208699836103</c:v>
                </c:pt>
                <c:pt idx="3">
                  <c:v>14400.278266448138</c:v>
                </c:pt>
                <c:pt idx="4">
                  <c:v>18000.347833060172</c:v>
                </c:pt>
                <c:pt idx="5">
                  <c:v>21600.417399672202</c:v>
                </c:pt>
                <c:pt idx="6">
                  <c:v>25200.486966284236</c:v>
                </c:pt>
                <c:pt idx="7">
                  <c:v>28800.556532896269</c:v>
                </c:pt>
                <c:pt idx="8">
                  <c:v>32400.626099508307</c:v>
                </c:pt>
                <c:pt idx="9">
                  <c:v>36000.695666120337</c:v>
                </c:pt>
                <c:pt idx="10">
                  <c:v>39600.765232732367</c:v>
                </c:pt>
                <c:pt idx="11">
                  <c:v>43200.834799344404</c:v>
                </c:pt>
                <c:pt idx="12">
                  <c:v>46800.904365956434</c:v>
                </c:pt>
                <c:pt idx="13">
                  <c:v>50400.973932568464</c:v>
                </c:pt>
                <c:pt idx="14">
                  <c:v>54001.043499180501</c:v>
                </c:pt>
                <c:pt idx="15">
                  <c:v>57601.113065792539</c:v>
                </c:pt>
                <c:pt idx="16">
                  <c:v>61201.182632404576</c:v>
                </c:pt>
                <c:pt idx="17">
                  <c:v>64801.252199016606</c:v>
                </c:pt>
                <c:pt idx="18">
                  <c:v>68401.321765628643</c:v>
                </c:pt>
                <c:pt idx="19">
                  <c:v>72001.391332240673</c:v>
                </c:pt>
                <c:pt idx="20">
                  <c:v>75601.460898852703</c:v>
                </c:pt>
                <c:pt idx="21">
                  <c:v>79201.530465464733</c:v>
                </c:pt>
                <c:pt idx="22">
                  <c:v>82801.600032076778</c:v>
                </c:pt>
                <c:pt idx="23">
                  <c:v>86401.669598688808</c:v>
                </c:pt>
                <c:pt idx="24">
                  <c:v>90001.739165300838</c:v>
                </c:pt>
                <c:pt idx="25">
                  <c:v>93601.808731912868</c:v>
                </c:pt>
                <c:pt idx="26">
                  <c:v>97201.878298524913</c:v>
                </c:pt>
                <c:pt idx="27">
                  <c:v>100801.94786513694</c:v>
                </c:pt>
                <c:pt idx="28">
                  <c:v>104402.01743174897</c:v>
                </c:pt>
                <c:pt idx="29">
                  <c:v>108002.086998361</c:v>
                </c:pt>
                <c:pt idx="30">
                  <c:v>111602.15656497303</c:v>
                </c:pt>
                <c:pt idx="31">
                  <c:v>115202.22613158508</c:v>
                </c:pt>
                <c:pt idx="32">
                  <c:v>118802.29569819711</c:v>
                </c:pt>
                <c:pt idx="33">
                  <c:v>122402.36526480914</c:v>
                </c:pt>
                <c:pt idx="34">
                  <c:v>126002.43483142117</c:v>
                </c:pt>
                <c:pt idx="35">
                  <c:v>129602.50439803321</c:v>
                </c:pt>
                <c:pt idx="36">
                  <c:v>133202.57396464524</c:v>
                </c:pt>
                <c:pt idx="37">
                  <c:v>136802.64353125729</c:v>
                </c:pt>
                <c:pt idx="38">
                  <c:v>140402.71309786933</c:v>
                </c:pt>
                <c:pt idx="39">
                  <c:v>144002.78266448135</c:v>
                </c:pt>
                <c:pt idx="40">
                  <c:v>147602.85223109339</c:v>
                </c:pt>
                <c:pt idx="41">
                  <c:v>151202.92179770544</c:v>
                </c:pt>
                <c:pt idx="42">
                  <c:v>154802.99136431745</c:v>
                </c:pt>
                <c:pt idx="43">
                  <c:v>158403.0609309295</c:v>
                </c:pt>
                <c:pt idx="44">
                  <c:v>162003.13049754154</c:v>
                </c:pt>
                <c:pt idx="45">
                  <c:v>165603.20006415356</c:v>
                </c:pt>
                <c:pt idx="46">
                  <c:v>169203.2696307656</c:v>
                </c:pt>
                <c:pt idx="47">
                  <c:v>172803.33919737762</c:v>
                </c:pt>
                <c:pt idx="48">
                  <c:v>176403.40876398966</c:v>
                </c:pt>
                <c:pt idx="49">
                  <c:v>180003.47833060171</c:v>
                </c:pt>
                <c:pt idx="50">
                  <c:v>183603.54789721372</c:v>
                </c:pt>
                <c:pt idx="51">
                  <c:v>187203.61746382577</c:v>
                </c:pt>
                <c:pt idx="52">
                  <c:v>190803.68703043778</c:v>
                </c:pt>
                <c:pt idx="53">
                  <c:v>194403.75659704983</c:v>
                </c:pt>
                <c:pt idx="54">
                  <c:v>198003.82616366184</c:v>
                </c:pt>
                <c:pt idx="55">
                  <c:v>201603.89573027386</c:v>
                </c:pt>
                <c:pt idx="56">
                  <c:v>205203.9652968859</c:v>
                </c:pt>
                <c:pt idx="57">
                  <c:v>208804.03486349795</c:v>
                </c:pt>
                <c:pt idx="58">
                  <c:v>212404.10443010999</c:v>
                </c:pt>
                <c:pt idx="59">
                  <c:v>216004.17399672203</c:v>
                </c:pt>
                <c:pt idx="60">
                  <c:v>219604.24356333405</c:v>
                </c:pt>
                <c:pt idx="61">
                  <c:v>223204.31312994609</c:v>
                </c:pt>
                <c:pt idx="62">
                  <c:v>226804.38269655814</c:v>
                </c:pt>
                <c:pt idx="63">
                  <c:v>230404.45226317015</c:v>
                </c:pt>
                <c:pt idx="64">
                  <c:v>234004.52182978217</c:v>
                </c:pt>
                <c:pt idx="65">
                  <c:v>237604.59139639421</c:v>
                </c:pt>
                <c:pt idx="66">
                  <c:v>241204.66096300626</c:v>
                </c:pt>
                <c:pt idx="67">
                  <c:v>244804.73052961827</c:v>
                </c:pt>
                <c:pt idx="68">
                  <c:v>248404.80009623032</c:v>
                </c:pt>
                <c:pt idx="69">
                  <c:v>252004.86966284236</c:v>
                </c:pt>
                <c:pt idx="70">
                  <c:v>255604.93922945441</c:v>
                </c:pt>
                <c:pt idx="71">
                  <c:v>259205.00879606645</c:v>
                </c:pt>
                <c:pt idx="72">
                  <c:v>262805.07836267847</c:v>
                </c:pt>
                <c:pt idx="73">
                  <c:v>266405.14792929048</c:v>
                </c:pt>
                <c:pt idx="74">
                  <c:v>270005.21749590256</c:v>
                </c:pt>
                <c:pt idx="75">
                  <c:v>273605.28706251457</c:v>
                </c:pt>
                <c:pt idx="76">
                  <c:v>277205.35662912665</c:v>
                </c:pt>
                <c:pt idx="77">
                  <c:v>280805.42619573866</c:v>
                </c:pt>
                <c:pt idx="78">
                  <c:v>284405.49576235068</c:v>
                </c:pt>
                <c:pt idx="79">
                  <c:v>288005.56532896275</c:v>
                </c:pt>
                <c:pt idx="80">
                  <c:v>291605.63489557477</c:v>
                </c:pt>
                <c:pt idx="81">
                  <c:v>295205.70446218678</c:v>
                </c:pt>
                <c:pt idx="82">
                  <c:v>298805.77402879886</c:v>
                </c:pt>
                <c:pt idx="83">
                  <c:v>302405.84359541087</c:v>
                </c:pt>
                <c:pt idx="84">
                  <c:v>306005.91316202295</c:v>
                </c:pt>
                <c:pt idx="85">
                  <c:v>309605.98272863496</c:v>
                </c:pt>
                <c:pt idx="86">
                  <c:v>313206.05229524703</c:v>
                </c:pt>
                <c:pt idx="87">
                  <c:v>316806.12186185905</c:v>
                </c:pt>
                <c:pt idx="88">
                  <c:v>320406.19142847107</c:v>
                </c:pt>
                <c:pt idx="89">
                  <c:v>324006.26099508308</c:v>
                </c:pt>
                <c:pt idx="90">
                  <c:v>327606.3305616951</c:v>
                </c:pt>
                <c:pt idx="91">
                  <c:v>331206.40012830711</c:v>
                </c:pt>
                <c:pt idx="92">
                  <c:v>334806.46969491913</c:v>
                </c:pt>
                <c:pt idx="93">
                  <c:v>338406.53926153114</c:v>
                </c:pt>
                <c:pt idx="94">
                  <c:v>342006.60882814316</c:v>
                </c:pt>
                <c:pt idx="95">
                  <c:v>345606.67839475523</c:v>
                </c:pt>
                <c:pt idx="96">
                  <c:v>349206.74796136725</c:v>
                </c:pt>
                <c:pt idx="97">
                  <c:v>352806.81752797932</c:v>
                </c:pt>
                <c:pt idx="98">
                  <c:v>356406.88709459134</c:v>
                </c:pt>
                <c:pt idx="99">
                  <c:v>360006.95666120335</c:v>
                </c:pt>
                <c:pt idx="100">
                  <c:v>363607.02622781537</c:v>
                </c:pt>
                <c:pt idx="101">
                  <c:v>367207.09579442744</c:v>
                </c:pt>
                <c:pt idx="102">
                  <c:v>370807.16536103946</c:v>
                </c:pt>
                <c:pt idx="103">
                  <c:v>374407.23492765147</c:v>
                </c:pt>
                <c:pt idx="104">
                  <c:v>378007.30449426355</c:v>
                </c:pt>
                <c:pt idx="105">
                  <c:v>381607.3740608755</c:v>
                </c:pt>
                <c:pt idx="106">
                  <c:v>385207.44362748758</c:v>
                </c:pt>
                <c:pt idx="107">
                  <c:v>388807.51319409959</c:v>
                </c:pt>
                <c:pt idx="108">
                  <c:v>392407.58276071167</c:v>
                </c:pt>
                <c:pt idx="109">
                  <c:v>396007.65232732368</c:v>
                </c:pt>
                <c:pt idx="110">
                  <c:v>399607.7218939357</c:v>
                </c:pt>
                <c:pt idx="111">
                  <c:v>403207.79146054777</c:v>
                </c:pt>
                <c:pt idx="112">
                  <c:v>406807.86102715979</c:v>
                </c:pt>
                <c:pt idx="113">
                  <c:v>410407.9305937718</c:v>
                </c:pt>
                <c:pt idx="114">
                  <c:v>414008.00016038382</c:v>
                </c:pt>
                <c:pt idx="115">
                  <c:v>417608.06972699589</c:v>
                </c:pt>
                <c:pt idx="116">
                  <c:v>421208.13929360791</c:v>
                </c:pt>
                <c:pt idx="117">
                  <c:v>424808.20886021992</c:v>
                </c:pt>
                <c:pt idx="118">
                  <c:v>428408.27842683194</c:v>
                </c:pt>
                <c:pt idx="119">
                  <c:v>432008.34799344401</c:v>
                </c:pt>
                <c:pt idx="120">
                  <c:v>435608.41756005608</c:v>
                </c:pt>
                <c:pt idx="121">
                  <c:v>439208.4871266681</c:v>
                </c:pt>
                <c:pt idx="122">
                  <c:v>442808.55669328012</c:v>
                </c:pt>
                <c:pt idx="123">
                  <c:v>446408.62625989219</c:v>
                </c:pt>
                <c:pt idx="124">
                  <c:v>450008.6958265042</c:v>
                </c:pt>
                <c:pt idx="125">
                  <c:v>453608.76539311622</c:v>
                </c:pt>
                <c:pt idx="126">
                  <c:v>457208.83495972829</c:v>
                </c:pt>
                <c:pt idx="127">
                  <c:v>460808.90452634031</c:v>
                </c:pt>
                <c:pt idx="128">
                  <c:v>464408.97409295233</c:v>
                </c:pt>
                <c:pt idx="129">
                  <c:v>468009.04365956434</c:v>
                </c:pt>
                <c:pt idx="130">
                  <c:v>471609.11322617641</c:v>
                </c:pt>
                <c:pt idx="131">
                  <c:v>475209.18279278843</c:v>
                </c:pt>
                <c:pt idx="132">
                  <c:v>478809.2523594005</c:v>
                </c:pt>
                <c:pt idx="133">
                  <c:v>482409.32192601252</c:v>
                </c:pt>
                <c:pt idx="134">
                  <c:v>486009.39149262453</c:v>
                </c:pt>
                <c:pt idx="135">
                  <c:v>489609.46105923661</c:v>
                </c:pt>
                <c:pt idx="136">
                  <c:v>493209.53062584862</c:v>
                </c:pt>
                <c:pt idx="137">
                  <c:v>496809.60019246064</c:v>
                </c:pt>
                <c:pt idx="138">
                  <c:v>500409.66975907265</c:v>
                </c:pt>
                <c:pt idx="139">
                  <c:v>504009.73932568467</c:v>
                </c:pt>
                <c:pt idx="140">
                  <c:v>507609.80889229669</c:v>
                </c:pt>
                <c:pt idx="141">
                  <c:v>511209.8784589087</c:v>
                </c:pt>
                <c:pt idx="142">
                  <c:v>514809.94802552072</c:v>
                </c:pt>
                <c:pt idx="143">
                  <c:v>518410.01759213273</c:v>
                </c:pt>
                <c:pt idx="144">
                  <c:v>522010.08715874481</c:v>
                </c:pt>
                <c:pt idx="145">
                  <c:v>525610.15672535682</c:v>
                </c:pt>
                <c:pt idx="146">
                  <c:v>529210.22629196884</c:v>
                </c:pt>
                <c:pt idx="147">
                  <c:v>532810.29585858085</c:v>
                </c:pt>
                <c:pt idx="148">
                  <c:v>536410.36542519287</c:v>
                </c:pt>
                <c:pt idx="149">
                  <c:v>540010.43499180488</c:v>
                </c:pt>
                <c:pt idx="150">
                  <c:v>543610.5045584169</c:v>
                </c:pt>
                <c:pt idx="151">
                  <c:v>547210.57412502891</c:v>
                </c:pt>
                <c:pt idx="152">
                  <c:v>550810.64369164105</c:v>
                </c:pt>
                <c:pt idx="153">
                  <c:v>554410.71325825306</c:v>
                </c:pt>
                <c:pt idx="154">
                  <c:v>558010.78282486508</c:v>
                </c:pt>
                <c:pt idx="155">
                  <c:v>561610.85239147709</c:v>
                </c:pt>
                <c:pt idx="156">
                  <c:v>565210.92195808911</c:v>
                </c:pt>
                <c:pt idx="157">
                  <c:v>568810.99152470112</c:v>
                </c:pt>
                <c:pt idx="158">
                  <c:v>572411.06109131314</c:v>
                </c:pt>
                <c:pt idx="159">
                  <c:v>576011.13065792515</c:v>
                </c:pt>
                <c:pt idx="160">
                  <c:v>579611.20022453717</c:v>
                </c:pt>
                <c:pt idx="161">
                  <c:v>583211.26979114919</c:v>
                </c:pt>
                <c:pt idx="162">
                  <c:v>586811.3393577612</c:v>
                </c:pt>
                <c:pt idx="163">
                  <c:v>590411.40892437333</c:v>
                </c:pt>
                <c:pt idx="164">
                  <c:v>594011.47849098523</c:v>
                </c:pt>
                <c:pt idx="165">
                  <c:v>597611.54805759736</c:v>
                </c:pt>
                <c:pt idx="166">
                  <c:v>601211.61762420938</c:v>
                </c:pt>
                <c:pt idx="167">
                  <c:v>604811.68719082139</c:v>
                </c:pt>
                <c:pt idx="168">
                  <c:v>608411.75675743341</c:v>
                </c:pt>
                <c:pt idx="169">
                  <c:v>612011.82632404543</c:v>
                </c:pt>
                <c:pt idx="170">
                  <c:v>615611.89589065756</c:v>
                </c:pt>
                <c:pt idx="171">
                  <c:v>619211.96545726946</c:v>
                </c:pt>
                <c:pt idx="172">
                  <c:v>622812.03502388159</c:v>
                </c:pt>
                <c:pt idx="173">
                  <c:v>626412.1045904936</c:v>
                </c:pt>
                <c:pt idx="174">
                  <c:v>630012.1741571055</c:v>
                </c:pt>
                <c:pt idx="175">
                  <c:v>633612.24372371763</c:v>
                </c:pt>
                <c:pt idx="176">
                  <c:v>637212.31329032965</c:v>
                </c:pt>
                <c:pt idx="177">
                  <c:v>640812.38285694167</c:v>
                </c:pt>
                <c:pt idx="178">
                  <c:v>644412.45242355368</c:v>
                </c:pt>
                <c:pt idx="179">
                  <c:v>648012.5219901657</c:v>
                </c:pt>
                <c:pt idx="180">
                  <c:v>651612.59155677771</c:v>
                </c:pt>
                <c:pt idx="181">
                  <c:v>655212.66112338973</c:v>
                </c:pt>
                <c:pt idx="182">
                  <c:v>658812.73069000186</c:v>
                </c:pt>
                <c:pt idx="183">
                  <c:v>662412.80025661387</c:v>
                </c:pt>
                <c:pt idx="184">
                  <c:v>666012.86982322589</c:v>
                </c:pt>
                <c:pt idx="185">
                  <c:v>669612.93938983791</c:v>
                </c:pt>
                <c:pt idx="186">
                  <c:v>673213.00895645004</c:v>
                </c:pt>
                <c:pt idx="187">
                  <c:v>676813.07852306205</c:v>
                </c:pt>
                <c:pt idx="188">
                  <c:v>680413.14808967407</c:v>
                </c:pt>
                <c:pt idx="189">
                  <c:v>684013.2176562862</c:v>
                </c:pt>
                <c:pt idx="190">
                  <c:v>687613.28722289822</c:v>
                </c:pt>
                <c:pt idx="191">
                  <c:v>691213.35678951023</c:v>
                </c:pt>
                <c:pt idx="192">
                  <c:v>694813.42635612236</c:v>
                </c:pt>
                <c:pt idx="193">
                  <c:v>698413.49592273438</c:v>
                </c:pt>
                <c:pt idx="194">
                  <c:v>702013.56548934639</c:v>
                </c:pt>
                <c:pt idx="195">
                  <c:v>705613.63505595829</c:v>
                </c:pt>
                <c:pt idx="196">
                  <c:v>709213.70462257031</c:v>
                </c:pt>
                <c:pt idx="197">
                  <c:v>712813.77418918232</c:v>
                </c:pt>
                <c:pt idx="198">
                  <c:v>716413.84375579446</c:v>
                </c:pt>
                <c:pt idx="199">
                  <c:v>720013.91332240647</c:v>
                </c:pt>
                <c:pt idx="200">
                  <c:v>723613.98288901849</c:v>
                </c:pt>
                <c:pt idx="201">
                  <c:v>727214.0524556305</c:v>
                </c:pt>
                <c:pt idx="202">
                  <c:v>730814.12202224252</c:v>
                </c:pt>
                <c:pt idx="203">
                  <c:v>734414.19158885465</c:v>
                </c:pt>
                <c:pt idx="204">
                  <c:v>738014.26115546667</c:v>
                </c:pt>
                <c:pt idx="205">
                  <c:v>741614.33072207868</c:v>
                </c:pt>
                <c:pt idx="206">
                  <c:v>745214.40028869081</c:v>
                </c:pt>
                <c:pt idx="207">
                  <c:v>748814.46985530283</c:v>
                </c:pt>
                <c:pt idx="208">
                  <c:v>752414.53942191484</c:v>
                </c:pt>
                <c:pt idx="209">
                  <c:v>756014.60898852698</c:v>
                </c:pt>
                <c:pt idx="210">
                  <c:v>759614.67855513911</c:v>
                </c:pt>
                <c:pt idx="211">
                  <c:v>763214.74812175101</c:v>
                </c:pt>
                <c:pt idx="212">
                  <c:v>766814.81768836302</c:v>
                </c:pt>
                <c:pt idx="213">
                  <c:v>770414.88725497515</c:v>
                </c:pt>
                <c:pt idx="214">
                  <c:v>774014.95682158717</c:v>
                </c:pt>
                <c:pt idx="215">
                  <c:v>777615.0263881993</c:v>
                </c:pt>
                <c:pt idx="216">
                  <c:v>781215.09595481132</c:v>
                </c:pt>
                <c:pt idx="217">
                  <c:v>784815.16552142333</c:v>
                </c:pt>
                <c:pt idx="218">
                  <c:v>788415.23508803535</c:v>
                </c:pt>
                <c:pt idx="219">
                  <c:v>792015.30465464736</c:v>
                </c:pt>
                <c:pt idx="220">
                  <c:v>795615.37422125938</c:v>
                </c:pt>
                <c:pt idx="221">
                  <c:v>799215.44378787139</c:v>
                </c:pt>
                <c:pt idx="222">
                  <c:v>802815.51335448341</c:v>
                </c:pt>
                <c:pt idx="223">
                  <c:v>806415.58292109543</c:v>
                </c:pt>
                <c:pt idx="224">
                  <c:v>810015.65248770744</c:v>
                </c:pt>
                <c:pt idx="225">
                  <c:v>813615.72205431946</c:v>
                </c:pt>
                <c:pt idx="226">
                  <c:v>817215.79162093147</c:v>
                </c:pt>
                <c:pt idx="227">
                  <c:v>820815.86118754349</c:v>
                </c:pt>
                <c:pt idx="228">
                  <c:v>824415.93075415562</c:v>
                </c:pt>
                <c:pt idx="229">
                  <c:v>828016.00032076763</c:v>
                </c:pt>
                <c:pt idx="230">
                  <c:v>831616.06988737965</c:v>
                </c:pt>
                <c:pt idx="231">
                  <c:v>835216.13945399167</c:v>
                </c:pt>
                <c:pt idx="232">
                  <c:v>838816.20902060368</c:v>
                </c:pt>
                <c:pt idx="233">
                  <c:v>842416.2785872157</c:v>
                </c:pt>
                <c:pt idx="234">
                  <c:v>846016.34815382771</c:v>
                </c:pt>
                <c:pt idx="235">
                  <c:v>849616.41772043973</c:v>
                </c:pt>
                <c:pt idx="236">
                  <c:v>853216.48728705174</c:v>
                </c:pt>
                <c:pt idx="237">
                  <c:v>856816.55685366376</c:v>
                </c:pt>
                <c:pt idx="238">
                  <c:v>860416.62642027577</c:v>
                </c:pt>
                <c:pt idx="239">
                  <c:v>864016.69598688779</c:v>
                </c:pt>
                <c:pt idx="240">
                  <c:v>867616.7655534998</c:v>
                </c:pt>
                <c:pt idx="241">
                  <c:v>871216.83512011182</c:v>
                </c:pt>
                <c:pt idx="242">
                  <c:v>874816.90468672384</c:v>
                </c:pt>
                <c:pt idx="243">
                  <c:v>878416.97425333585</c:v>
                </c:pt>
                <c:pt idx="244">
                  <c:v>882017.04381994787</c:v>
                </c:pt>
                <c:pt idx="245">
                  <c:v>885617.11338656</c:v>
                </c:pt>
                <c:pt idx="246">
                  <c:v>889217.1829531719</c:v>
                </c:pt>
                <c:pt idx="247">
                  <c:v>892817.25251978391</c:v>
                </c:pt>
                <c:pt idx="248">
                  <c:v>896417.32208639593</c:v>
                </c:pt>
                <c:pt idx="249">
                  <c:v>900017.39165300806</c:v>
                </c:pt>
                <c:pt idx="250">
                  <c:v>903617.46121962008</c:v>
                </c:pt>
                <c:pt idx="251">
                  <c:v>907217.53078623221</c:v>
                </c:pt>
                <c:pt idx="252">
                  <c:v>910817.60035284422</c:v>
                </c:pt>
                <c:pt idx="253">
                  <c:v>914417.66991945624</c:v>
                </c:pt>
                <c:pt idx="254">
                  <c:v>918017.73948606825</c:v>
                </c:pt>
                <c:pt idx="255">
                  <c:v>921617.80905268039</c:v>
                </c:pt>
                <c:pt idx="256">
                  <c:v>925217.87861929252</c:v>
                </c:pt>
                <c:pt idx="257">
                  <c:v>928817.94818590453</c:v>
                </c:pt>
                <c:pt idx="258">
                  <c:v>932418.01775251655</c:v>
                </c:pt>
                <c:pt idx="259">
                  <c:v>936018.08731912856</c:v>
                </c:pt>
                <c:pt idx="260">
                  <c:v>939618.15688574058</c:v>
                </c:pt>
                <c:pt idx="261">
                  <c:v>943218.2264523526</c:v>
                </c:pt>
                <c:pt idx="262">
                  <c:v>946818.29601896473</c:v>
                </c:pt>
                <c:pt idx="263">
                  <c:v>950418.36558557674</c:v>
                </c:pt>
                <c:pt idx="264">
                  <c:v>954018.43515218864</c:v>
                </c:pt>
                <c:pt idx="265">
                  <c:v>957618.50471880077</c:v>
                </c:pt>
                <c:pt idx="266">
                  <c:v>961218.57428541279</c:v>
                </c:pt>
                <c:pt idx="267">
                  <c:v>964818.6438520248</c:v>
                </c:pt>
                <c:pt idx="268">
                  <c:v>968418.71341863694</c:v>
                </c:pt>
                <c:pt idx="269">
                  <c:v>972018.78298524884</c:v>
                </c:pt>
                <c:pt idx="270">
                  <c:v>975618.85255186097</c:v>
                </c:pt>
                <c:pt idx="271">
                  <c:v>979218.92211847287</c:v>
                </c:pt>
                <c:pt idx="272">
                  <c:v>982818.99168508488</c:v>
                </c:pt>
                <c:pt idx="273">
                  <c:v>986419.0612516969</c:v>
                </c:pt>
                <c:pt idx="274">
                  <c:v>990019.13081830891</c:v>
                </c:pt>
                <c:pt idx="275">
                  <c:v>993619.20038492093</c:v>
                </c:pt>
                <c:pt idx="276">
                  <c:v>997219.26995153294</c:v>
                </c:pt>
                <c:pt idx="277">
                  <c:v>1000819.339518145</c:v>
                </c:pt>
                <c:pt idx="278">
                  <c:v>1004419.409084757</c:v>
                </c:pt>
                <c:pt idx="279">
                  <c:v>1008019.478651369</c:v>
                </c:pt>
                <c:pt idx="280">
                  <c:v>1011619.548217981</c:v>
                </c:pt>
                <c:pt idx="281">
                  <c:v>1015219.617784593</c:v>
                </c:pt>
                <c:pt idx="282">
                  <c:v>1018819.6873512052</c:v>
                </c:pt>
                <c:pt idx="283">
                  <c:v>1022419.7569178171</c:v>
                </c:pt>
                <c:pt idx="284">
                  <c:v>1026019.8264844292</c:v>
                </c:pt>
                <c:pt idx="285">
                  <c:v>1029619.8960510411</c:v>
                </c:pt>
                <c:pt idx="286">
                  <c:v>1033219.9656176532</c:v>
                </c:pt>
                <c:pt idx="287">
                  <c:v>1036820.0351842651</c:v>
                </c:pt>
                <c:pt idx="288">
                  <c:v>1040420.1047508772</c:v>
                </c:pt>
                <c:pt idx="289">
                  <c:v>1044020.1743174894</c:v>
                </c:pt>
                <c:pt idx="290">
                  <c:v>1047620.2438841013</c:v>
                </c:pt>
                <c:pt idx="291">
                  <c:v>1051220.3134507132</c:v>
                </c:pt>
                <c:pt idx="292">
                  <c:v>1054820.3830173253</c:v>
                </c:pt>
                <c:pt idx="293">
                  <c:v>1058420.4525839372</c:v>
                </c:pt>
                <c:pt idx="294">
                  <c:v>1062020.5221505493</c:v>
                </c:pt>
                <c:pt idx="295">
                  <c:v>1065620.5917171612</c:v>
                </c:pt>
                <c:pt idx="296">
                  <c:v>1069220.6612837734</c:v>
                </c:pt>
                <c:pt idx="297">
                  <c:v>1072820.7308503855</c:v>
                </c:pt>
                <c:pt idx="298">
                  <c:v>1076420.8004169976</c:v>
                </c:pt>
                <c:pt idx="299">
                  <c:v>1080020.8699836095</c:v>
                </c:pt>
                <c:pt idx="300">
                  <c:v>1083620.9395502217</c:v>
                </c:pt>
                <c:pt idx="301">
                  <c:v>1087221.0091168336</c:v>
                </c:pt>
                <c:pt idx="302">
                  <c:v>1090821.0786834457</c:v>
                </c:pt>
                <c:pt idx="303">
                  <c:v>1094421.1482500578</c:v>
                </c:pt>
                <c:pt idx="304">
                  <c:v>1098021.2178166697</c:v>
                </c:pt>
                <c:pt idx="305">
                  <c:v>1101621.2873832819</c:v>
                </c:pt>
                <c:pt idx="306">
                  <c:v>1105221.3569498938</c:v>
                </c:pt>
                <c:pt idx="307">
                  <c:v>1108821.4265165059</c:v>
                </c:pt>
                <c:pt idx="308">
                  <c:v>1112421.496083118</c:v>
                </c:pt>
                <c:pt idx="309">
                  <c:v>1116021.5656497299</c:v>
                </c:pt>
                <c:pt idx="310">
                  <c:v>1119621.6352163421</c:v>
                </c:pt>
                <c:pt idx="311">
                  <c:v>1123221.704782954</c:v>
                </c:pt>
                <c:pt idx="312">
                  <c:v>1126821.7743495661</c:v>
                </c:pt>
                <c:pt idx="313">
                  <c:v>1130421.843916178</c:v>
                </c:pt>
                <c:pt idx="314">
                  <c:v>1134021.9134827901</c:v>
                </c:pt>
                <c:pt idx="315">
                  <c:v>1137621.983049402</c:v>
                </c:pt>
                <c:pt idx="316">
                  <c:v>1141222.0526160141</c:v>
                </c:pt>
                <c:pt idx="317">
                  <c:v>1144822.1221826263</c:v>
                </c:pt>
                <c:pt idx="318">
                  <c:v>1148422.1917492384</c:v>
                </c:pt>
                <c:pt idx="319">
                  <c:v>1152022.2613158503</c:v>
                </c:pt>
                <c:pt idx="320">
                  <c:v>1155622.3308824622</c:v>
                </c:pt>
                <c:pt idx="321">
                  <c:v>1159222.4004490743</c:v>
                </c:pt>
                <c:pt idx="322">
                  <c:v>1162822.4700156865</c:v>
                </c:pt>
                <c:pt idx="323">
                  <c:v>1166422.5395822984</c:v>
                </c:pt>
                <c:pt idx="324">
                  <c:v>1170022.6091489105</c:v>
                </c:pt>
                <c:pt idx="325">
                  <c:v>1173622.6787155224</c:v>
                </c:pt>
                <c:pt idx="326">
                  <c:v>1177222.7482821345</c:v>
                </c:pt>
                <c:pt idx="327">
                  <c:v>1180822.8178487464</c:v>
                </c:pt>
                <c:pt idx="328">
                  <c:v>1184422.8874153586</c:v>
                </c:pt>
                <c:pt idx="329">
                  <c:v>1188022.9569819705</c:v>
                </c:pt>
                <c:pt idx="330">
                  <c:v>1191623.0265485826</c:v>
                </c:pt>
                <c:pt idx="331">
                  <c:v>1195223.0961151947</c:v>
                </c:pt>
                <c:pt idx="332">
                  <c:v>1198823.1656818069</c:v>
                </c:pt>
                <c:pt idx="333">
                  <c:v>1202423.2352484188</c:v>
                </c:pt>
                <c:pt idx="334">
                  <c:v>1206023.3048150307</c:v>
                </c:pt>
                <c:pt idx="335">
                  <c:v>1209623.3743816428</c:v>
                </c:pt>
                <c:pt idx="336">
                  <c:v>1213223.4439482549</c:v>
                </c:pt>
                <c:pt idx="337">
                  <c:v>1216823.5135148668</c:v>
                </c:pt>
                <c:pt idx="338">
                  <c:v>1220423.583081479</c:v>
                </c:pt>
                <c:pt idx="339">
                  <c:v>1224023.6526480911</c:v>
                </c:pt>
                <c:pt idx="340">
                  <c:v>1227623.722214703</c:v>
                </c:pt>
                <c:pt idx="341">
                  <c:v>1231223.7917813151</c:v>
                </c:pt>
                <c:pt idx="342">
                  <c:v>1234823.8613479272</c:v>
                </c:pt>
                <c:pt idx="343">
                  <c:v>1238423.9309145391</c:v>
                </c:pt>
                <c:pt idx="344">
                  <c:v>1242024.0004811513</c:v>
                </c:pt>
                <c:pt idx="345">
                  <c:v>1245624.0700477632</c:v>
                </c:pt>
                <c:pt idx="346">
                  <c:v>1249224.1396143753</c:v>
                </c:pt>
                <c:pt idx="347">
                  <c:v>1252824.2091809872</c:v>
                </c:pt>
                <c:pt idx="348">
                  <c:v>1256424.2787475991</c:v>
                </c:pt>
                <c:pt idx="349">
                  <c:v>1260024.3483142112</c:v>
                </c:pt>
                <c:pt idx="350">
                  <c:v>1263624.4178808234</c:v>
                </c:pt>
                <c:pt idx="351">
                  <c:v>1267224.4874474355</c:v>
                </c:pt>
                <c:pt idx="352">
                  <c:v>1270824.5570140474</c:v>
                </c:pt>
                <c:pt idx="353">
                  <c:v>1274424.6265806593</c:v>
                </c:pt>
                <c:pt idx="354">
                  <c:v>1278024.6961472714</c:v>
                </c:pt>
                <c:pt idx="355">
                  <c:v>1281624.7657138836</c:v>
                </c:pt>
                <c:pt idx="356">
                  <c:v>1285224.8352804955</c:v>
                </c:pt>
                <c:pt idx="357">
                  <c:v>1288824.9048471076</c:v>
                </c:pt>
                <c:pt idx="358">
                  <c:v>1292424.9744137195</c:v>
                </c:pt>
                <c:pt idx="359">
                  <c:v>1296025.0439803316</c:v>
                </c:pt>
              </c:numCache>
            </c:numRef>
          </c:yVal>
          <c:smooth val="1"/>
          <c:extLst>
            <c:ext xmlns:c16="http://schemas.microsoft.com/office/drawing/2014/chart" uri="{C3380CC4-5D6E-409C-BE32-E72D297353CC}">
              <c16:uniqueId val="{00000003-D6AD-4CC5-8C82-855FE24171A6}"/>
            </c:ext>
          </c:extLst>
        </c:ser>
        <c:dLbls>
          <c:showLegendKey val="0"/>
          <c:showVal val="0"/>
          <c:showCatName val="0"/>
          <c:showSerName val="0"/>
          <c:showPercent val="0"/>
          <c:showBubbleSize val="0"/>
        </c:dLbls>
        <c:axId val="1214932798"/>
        <c:axId val="84712994"/>
      </c:scatterChart>
      <c:valAx>
        <c:axId val="12149327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4712994"/>
        <c:crosses val="autoZero"/>
        <c:crossBetween val="midCat"/>
      </c:valAx>
      <c:valAx>
        <c:axId val="8471299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214932798"/>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2010628</xdr:colOff>
      <xdr:row>50</xdr:row>
      <xdr:rowOff>22093</xdr:rowOff>
    </xdr:from>
    <xdr:ext cx="2609850" cy="760988"/>
    <xdr:sp macro="" textlink="">
      <xdr:nvSpPr>
        <xdr:cNvPr id="4" name="Shape 4">
          <a:extLst>
            <a:ext uri="{FF2B5EF4-FFF2-40B4-BE49-F238E27FC236}">
              <a16:creationId xmlns:a16="http://schemas.microsoft.com/office/drawing/2014/main" id="{00000000-0008-0000-0400-000004000000}"/>
            </a:ext>
          </a:extLst>
        </xdr:cNvPr>
        <xdr:cNvSpPr/>
      </xdr:nvSpPr>
      <xdr:spPr>
        <a:xfrm rot="-1990259">
          <a:off x="2010628" y="9613768"/>
          <a:ext cx="2609850" cy="760988"/>
        </a:xfrm>
        <a:prstGeom prst="rect">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Update - If have accurate estimates, can replace cell D36 with</a:t>
          </a:r>
          <a:r>
            <a:rPr lang="en-US" sz="1600" baseline="0">
              <a:solidFill>
                <a:srgbClr val="FF0000"/>
              </a:solidFill>
              <a:latin typeface="Arial"/>
              <a:ea typeface="Arial"/>
              <a:cs typeface="Arial"/>
              <a:sym typeface="Arial"/>
            </a:rPr>
            <a:t> E62</a:t>
          </a:r>
          <a:endParaRPr sz="9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133350</xdr:colOff>
      <xdr:row>16</xdr:row>
      <xdr:rowOff>0</xdr:rowOff>
    </xdr:from>
    <xdr:ext cx="6343650" cy="3086100"/>
    <xdr:graphicFrame macro="">
      <xdr:nvGraphicFramePr>
        <xdr:cNvPr id="1862049027" name="Chart 1">
          <a:extLst>
            <a:ext uri="{FF2B5EF4-FFF2-40B4-BE49-F238E27FC236}">
              <a16:creationId xmlns:a16="http://schemas.microsoft.com/office/drawing/2014/main" id="{00000000-0008-0000-0500-0000039DF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425450</xdr:colOff>
      <xdr:row>16</xdr:row>
      <xdr:rowOff>63500</xdr:rowOff>
    </xdr:from>
    <xdr:ext cx="6886575" cy="3057525"/>
    <xdr:graphicFrame macro="">
      <xdr:nvGraphicFramePr>
        <xdr:cNvPr id="1843817717" name="Chart 2">
          <a:extLst>
            <a:ext uri="{FF2B5EF4-FFF2-40B4-BE49-F238E27FC236}">
              <a16:creationId xmlns:a16="http://schemas.microsoft.com/office/drawing/2014/main" id="{00000000-0008-0000-0500-0000F56CE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9525</xdr:colOff>
      <xdr:row>31</xdr:row>
      <xdr:rowOff>0</xdr:rowOff>
    </xdr:from>
    <xdr:ext cx="8086725" cy="4200525"/>
    <xdr:graphicFrame macro="">
      <xdr:nvGraphicFramePr>
        <xdr:cNvPr id="1177568087" name="Chart 3">
          <a:extLst>
            <a:ext uri="{FF2B5EF4-FFF2-40B4-BE49-F238E27FC236}">
              <a16:creationId xmlns:a16="http://schemas.microsoft.com/office/drawing/2014/main" id="{00000000-0008-0000-0600-000057433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2</xdr:row>
      <xdr:rowOff>104775</xdr:rowOff>
    </xdr:from>
    <xdr:ext cx="1457325" cy="647700"/>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2</xdr:row>
      <xdr:rowOff>104775</xdr:rowOff>
    </xdr:from>
    <xdr:ext cx="1285875" cy="628650"/>
    <xdr:pic>
      <xdr:nvPicPr>
        <xdr:cNvPr id="3" name="image1.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2</xdr:row>
      <xdr:rowOff>104775</xdr:rowOff>
    </xdr:from>
    <xdr:ext cx="1285875" cy="628650"/>
    <xdr:pic>
      <xdr:nvPicPr>
        <xdr:cNvPr id="4" name="image1.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2</xdr:row>
      <xdr:rowOff>104775</xdr:rowOff>
    </xdr:from>
    <xdr:ext cx="1285875" cy="628650"/>
    <xdr:pic>
      <xdr:nvPicPr>
        <xdr:cNvPr id="5" name="image1.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2</xdr:row>
      <xdr:rowOff>104775</xdr:rowOff>
    </xdr:from>
    <xdr:ext cx="1285875" cy="628650"/>
    <xdr:pic>
      <xdr:nvPicPr>
        <xdr:cNvPr id="6" name="image1.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2</xdr:row>
      <xdr:rowOff>104775</xdr:rowOff>
    </xdr:from>
    <xdr:ext cx="1285875" cy="628650"/>
    <xdr:pic>
      <xdr:nvPicPr>
        <xdr:cNvPr id="7" name="image1.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57150</xdr:colOff>
      <xdr:row>10</xdr:row>
      <xdr:rowOff>57150</xdr:rowOff>
    </xdr:from>
    <xdr:ext cx="8086725" cy="4200525"/>
    <xdr:graphicFrame macro="">
      <xdr:nvGraphicFramePr>
        <xdr:cNvPr id="1006922883" name="Chart 4">
          <a:extLst>
            <a:ext uri="{FF2B5EF4-FFF2-40B4-BE49-F238E27FC236}">
              <a16:creationId xmlns:a16="http://schemas.microsoft.com/office/drawing/2014/main" id="{00000000-0008-0000-0700-0000836C0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0</xdr:row>
      <xdr:rowOff>104775</xdr:rowOff>
    </xdr:from>
    <xdr:ext cx="1457325" cy="63817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0</xdr:row>
      <xdr:rowOff>104775</xdr:rowOff>
    </xdr:from>
    <xdr:ext cx="1285875" cy="628650"/>
    <xdr:pic>
      <xdr:nvPicPr>
        <xdr:cNvPr id="3" name="image1.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0</xdr:row>
      <xdr:rowOff>104775</xdr:rowOff>
    </xdr:from>
    <xdr:ext cx="1285875" cy="628650"/>
    <xdr:pic>
      <xdr:nvPicPr>
        <xdr:cNvPr id="4" name="image1.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0</xdr:row>
      <xdr:rowOff>104775</xdr:rowOff>
    </xdr:from>
    <xdr:ext cx="1285875" cy="628650"/>
    <xdr:pic>
      <xdr:nvPicPr>
        <xdr:cNvPr id="5" name="image1.png">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0</xdr:row>
      <xdr:rowOff>104775</xdr:rowOff>
    </xdr:from>
    <xdr:ext cx="1285875" cy="628650"/>
    <xdr:pic>
      <xdr:nvPicPr>
        <xdr:cNvPr id="6" name="image1.png">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0</xdr:row>
      <xdr:rowOff>104775</xdr:rowOff>
    </xdr:from>
    <xdr:ext cx="1285875" cy="628650"/>
    <xdr:pic>
      <xdr:nvPicPr>
        <xdr:cNvPr id="7" name="image1.png">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9</xdr:col>
      <xdr:colOff>63501</xdr:colOff>
      <xdr:row>7</xdr:row>
      <xdr:rowOff>228600</xdr:rowOff>
    </xdr:from>
    <xdr:ext cx="7118350" cy="4552950"/>
    <xdr:graphicFrame macro="">
      <xdr:nvGraphicFramePr>
        <xdr:cNvPr id="1290560166" name="Chart 5">
          <a:extLst>
            <a:ext uri="{FF2B5EF4-FFF2-40B4-BE49-F238E27FC236}">
              <a16:creationId xmlns:a16="http://schemas.microsoft.com/office/drawing/2014/main" id="{00000000-0008-0000-0800-0000A662E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0</xdr:row>
      <xdr:rowOff>104775</xdr:rowOff>
    </xdr:from>
    <xdr:ext cx="1457325" cy="638175"/>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0</xdr:row>
      <xdr:rowOff>104775</xdr:rowOff>
    </xdr:from>
    <xdr:ext cx="1285875" cy="628650"/>
    <xdr:pic>
      <xdr:nvPicPr>
        <xdr:cNvPr id="3" name="image1.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0</xdr:row>
      <xdr:rowOff>104775</xdr:rowOff>
    </xdr:from>
    <xdr:ext cx="1285875" cy="628650"/>
    <xdr:pic>
      <xdr:nvPicPr>
        <xdr:cNvPr id="4" name="image1.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0</xdr:row>
      <xdr:rowOff>104775</xdr:rowOff>
    </xdr:from>
    <xdr:ext cx="1285875" cy="628650"/>
    <xdr:pic>
      <xdr:nvPicPr>
        <xdr:cNvPr id="5" name="image1.png">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0</xdr:row>
      <xdr:rowOff>104775</xdr:rowOff>
    </xdr:from>
    <xdr:ext cx="1285875" cy="628650"/>
    <xdr:pic>
      <xdr:nvPicPr>
        <xdr:cNvPr id="6" name="image1.pn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0</xdr:row>
      <xdr:rowOff>104775</xdr:rowOff>
    </xdr:from>
    <xdr:ext cx="1285875" cy="628650"/>
    <xdr:pic>
      <xdr:nvPicPr>
        <xdr:cNvPr id="7" name="image1.png">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Matt Smith" id="{C2583460-54CA-4A7D-9F9F-9700C904E3C5}" userId="ed5a1c8dfbde7d1d" providerId="Windows Live"/>
  <person displayName="Smith, Matt" id="{B8BCE0F2-A9E1-4D0C-ADD5-6396862D9CC8}" userId="S::Matt.Smith2@conocophillips.com::d019010b-79fc-46fa-b896-bba4068ea0d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18" dT="2024-11-16T18:48:19.86" personId="{B8BCE0F2-A9E1-4D0C-ADD5-6396862D9CC8}" id="{D995BCB4-BFF6-4A96-A409-383CF21092AF}">
    <text>Quarterly payouts</text>
  </threadedComment>
</ThreadedComments>
</file>

<file path=xl/threadedComments/threadedComment2.xml><?xml version="1.0" encoding="utf-8"?>
<ThreadedComments xmlns="http://schemas.microsoft.com/office/spreadsheetml/2018/threadedcomments" xmlns:x="http://schemas.openxmlformats.org/spreadsheetml/2006/main">
  <threadedComment ref="B6" dT="2024-11-16T19:15:35.27" personId="{B8BCE0F2-A9E1-4D0C-ADD5-6396862D9CC8}" id="{CBC4BB8F-1848-421A-8DEC-133DDFA43B92}">
    <text>$0 if seller pays closing costs/prepaids</text>
  </threadedComment>
  <threadedComment ref="N28" dT="2024-11-14T00:19:21.60" personId="{B8BCE0F2-A9E1-4D0C-ADD5-6396862D9CC8}" id="{9C517E7A-5F61-480D-A8DC-8338CF10068F}">
    <text>Proceeds taking into account remaining loan balance</text>
  </threadedComment>
  <threadedComment ref="B29" dT="2024-11-23T19:58:17.19" personId="{C2583460-54CA-4A7D-9F9F-9700C904E3C5}" id="{70B12782-23CE-4F1D-842B-2CA63F81B9FC}">
    <text>$75/service, conservative</text>
  </threadedComment>
</ThreadedComments>
</file>

<file path=xl/threadedComments/threadedComment3.xml><?xml version="1.0" encoding="utf-8"?>
<ThreadedComments xmlns="http://schemas.microsoft.com/office/spreadsheetml/2018/threadedcomments" xmlns:x="http://schemas.openxmlformats.org/spreadsheetml/2006/main">
  <threadedComment ref="O15" dT="2024-11-14T00:19:21.60" personId="{B8BCE0F2-A9E1-4D0C-ADD5-6396862D9CC8}" id="{36B2AB8A-69F1-4563-9D30-6B4E65F75846}">
    <text>Proceeds taking into account remaining loan balance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00"/>
  <sheetViews>
    <sheetView workbookViewId="0">
      <selection activeCell="G25" sqref="G25"/>
    </sheetView>
  </sheetViews>
  <sheetFormatPr defaultColWidth="12.6640625" defaultRowHeight="15" customHeight="1"/>
  <cols>
    <col min="1" max="1" width="8.6640625" customWidth="1"/>
    <col min="2" max="2" width="12.21875" customWidth="1"/>
    <col min="3" max="7" width="8.6640625" customWidth="1"/>
    <col min="8" max="8" width="12.21875" customWidth="1"/>
    <col min="9" max="12" width="8.6640625" customWidth="1"/>
    <col min="13" max="13" width="13.88671875" customWidth="1"/>
    <col min="14" max="14" width="18.88671875" customWidth="1"/>
    <col min="15" max="17" width="8.6640625" customWidth="1"/>
    <col min="18" max="18" width="10.33203125" customWidth="1"/>
    <col min="19" max="19" width="14.44140625" customWidth="1"/>
    <col min="20" max="20" width="14.88671875" customWidth="1"/>
    <col min="21" max="26" width="8.6640625" customWidth="1"/>
  </cols>
  <sheetData>
    <row r="1" spans="1:22" ht="14.25" customHeight="1"/>
    <row r="2" spans="1:22" ht="14.25" customHeight="1">
      <c r="I2" s="107"/>
    </row>
    <row r="3" spans="1:22" ht="14.25" customHeight="1">
      <c r="A3" s="2" t="s">
        <v>104</v>
      </c>
      <c r="C3" s="2" t="s">
        <v>133</v>
      </c>
      <c r="G3" s="2" t="s">
        <v>104</v>
      </c>
      <c r="I3" s="2" t="s">
        <v>133</v>
      </c>
      <c r="S3" s="4" t="s">
        <v>7</v>
      </c>
      <c r="T3" s="117">
        <f>XIRR(T4:T10,R4:R10)</f>
        <v>0.21632629036903386</v>
      </c>
    </row>
    <row r="4" spans="1:22" ht="14.25" customHeight="1">
      <c r="A4" s="2">
        <v>0</v>
      </c>
      <c r="B4" s="3">
        <v>100000</v>
      </c>
      <c r="G4" s="2">
        <v>0</v>
      </c>
      <c r="H4" s="3">
        <v>100000</v>
      </c>
      <c r="M4" s="2" t="s">
        <v>134</v>
      </c>
      <c r="R4" s="118">
        <v>45292</v>
      </c>
      <c r="S4" s="2" t="s">
        <v>11</v>
      </c>
      <c r="T4" s="119">
        <v>-8500000</v>
      </c>
      <c r="U4" s="3"/>
    </row>
    <row r="5" spans="1:22" ht="14.25" customHeight="1">
      <c r="A5" s="2">
        <f t="shared" ref="A5:A14" si="0">A4+1</f>
        <v>1</v>
      </c>
      <c r="B5" s="3">
        <v>110000</v>
      </c>
      <c r="C5" s="107">
        <f>(B5/B4)-1</f>
        <v>0.10000000000000009</v>
      </c>
      <c r="G5" s="2">
        <f t="shared" ref="G5:G9" si="1">G4+1</f>
        <v>1</v>
      </c>
      <c r="H5" s="3">
        <v>110000</v>
      </c>
      <c r="I5" s="107">
        <f t="shared" ref="I5:I9" si="2">(H5/H4)-1</f>
        <v>0.10000000000000009</v>
      </c>
      <c r="M5" s="2" t="s">
        <v>135</v>
      </c>
      <c r="N5" s="107">
        <v>0.08</v>
      </c>
      <c r="R5" s="118">
        <f t="shared" ref="R5:R10" si="3">R4+365</f>
        <v>45657</v>
      </c>
      <c r="S5" s="2" t="s">
        <v>13</v>
      </c>
      <c r="T5" s="6">
        <f t="shared" ref="T5:T9" si="4">-$T$4*$U$5</f>
        <v>1360000</v>
      </c>
      <c r="U5" s="204">
        <v>0.16</v>
      </c>
      <c r="V5" s="2" t="s">
        <v>136</v>
      </c>
    </row>
    <row r="6" spans="1:22" ht="14.25" customHeight="1">
      <c r="A6" s="2">
        <f t="shared" si="0"/>
        <v>2</v>
      </c>
      <c r="B6" s="3">
        <v>105000</v>
      </c>
      <c r="C6" s="107">
        <f t="shared" ref="C6:C14" si="5">(B6/B5)-1</f>
        <v>-4.5454545454545414E-2</v>
      </c>
      <c r="G6" s="2">
        <f t="shared" si="1"/>
        <v>2</v>
      </c>
      <c r="H6" s="3">
        <v>105000</v>
      </c>
      <c r="I6" s="107">
        <f t="shared" si="2"/>
        <v>-4.5454545454545414E-2</v>
      </c>
      <c r="M6" s="2" t="s">
        <v>137</v>
      </c>
      <c r="N6" s="2">
        <v>5</v>
      </c>
      <c r="O6" s="2">
        <f>N6*12</f>
        <v>60</v>
      </c>
      <c r="R6" s="118">
        <f t="shared" si="3"/>
        <v>46022</v>
      </c>
      <c r="S6" s="2" t="s">
        <v>16</v>
      </c>
      <c r="T6" s="6">
        <f t="shared" si="4"/>
        <v>1360000</v>
      </c>
    </row>
    <row r="7" spans="1:22" ht="14.25" customHeight="1">
      <c r="A7" s="2">
        <f t="shared" si="0"/>
        <v>3</v>
      </c>
      <c r="B7" s="3">
        <v>120000</v>
      </c>
      <c r="C7" s="107">
        <f t="shared" si="5"/>
        <v>0.14285714285714279</v>
      </c>
      <c r="G7" s="2">
        <f t="shared" si="1"/>
        <v>3</v>
      </c>
      <c r="H7" s="3">
        <v>120000</v>
      </c>
      <c r="I7" s="107">
        <f t="shared" si="2"/>
        <v>0.14285714285714279</v>
      </c>
      <c r="R7" s="118">
        <f t="shared" si="3"/>
        <v>46387</v>
      </c>
      <c r="S7" s="2" t="s">
        <v>19</v>
      </c>
      <c r="T7" s="6">
        <f t="shared" si="4"/>
        <v>1360000</v>
      </c>
    </row>
    <row r="8" spans="1:22" ht="14.25" customHeight="1">
      <c r="A8" s="2">
        <f t="shared" si="0"/>
        <v>4</v>
      </c>
      <c r="B8" s="3">
        <f t="shared" ref="B8:B14" si="6">B7+5000</f>
        <v>125000</v>
      </c>
      <c r="C8" s="107">
        <f t="shared" si="5"/>
        <v>4.1666666666666741E-2</v>
      </c>
      <c r="G8" s="2">
        <f t="shared" si="1"/>
        <v>4</v>
      </c>
      <c r="H8" s="3">
        <f t="shared" ref="H8:H9" si="7">H7+5000</f>
        <v>125000</v>
      </c>
      <c r="I8" s="107">
        <f t="shared" si="2"/>
        <v>4.1666666666666741E-2</v>
      </c>
      <c r="R8" s="118">
        <f t="shared" si="3"/>
        <v>46752</v>
      </c>
      <c r="S8" s="2" t="s">
        <v>21</v>
      </c>
      <c r="T8" s="6">
        <f t="shared" si="4"/>
        <v>1360000</v>
      </c>
    </row>
    <row r="9" spans="1:22" ht="14.25" customHeight="1">
      <c r="A9" s="2">
        <f t="shared" si="0"/>
        <v>5</v>
      </c>
      <c r="B9" s="3">
        <f t="shared" si="6"/>
        <v>130000</v>
      </c>
      <c r="C9" s="107">
        <f t="shared" si="5"/>
        <v>4.0000000000000036E-2</v>
      </c>
      <c r="G9" s="2">
        <f t="shared" si="1"/>
        <v>5</v>
      </c>
      <c r="H9" s="3">
        <f t="shared" si="7"/>
        <v>130000</v>
      </c>
      <c r="I9" s="107">
        <f t="shared" si="2"/>
        <v>4.0000000000000036E-2</v>
      </c>
      <c r="R9" s="118">
        <f t="shared" si="3"/>
        <v>47117</v>
      </c>
      <c r="S9" s="2" t="s">
        <v>22</v>
      </c>
      <c r="T9" s="6">
        <f t="shared" si="4"/>
        <v>1360000</v>
      </c>
    </row>
    <row r="10" spans="1:22" ht="14.25" customHeight="1">
      <c r="A10" s="2">
        <f t="shared" si="0"/>
        <v>6</v>
      </c>
      <c r="B10" s="3">
        <f t="shared" si="6"/>
        <v>135000</v>
      </c>
      <c r="C10" s="107">
        <f t="shared" si="5"/>
        <v>3.8461538461538547E-2</v>
      </c>
      <c r="H10" s="3"/>
      <c r="I10" s="107"/>
      <c r="R10" s="118">
        <f t="shared" si="3"/>
        <v>47482</v>
      </c>
      <c r="S10" s="12">
        <v>6</v>
      </c>
      <c r="T10" s="3">
        <f>-T4*(1+U10)^S10</f>
        <v>14813534.427942645</v>
      </c>
      <c r="U10" s="204">
        <v>9.7000000000000003E-2</v>
      </c>
      <c r="V10" s="2" t="s">
        <v>138</v>
      </c>
    </row>
    <row r="11" spans="1:22" ht="14.25" customHeight="1">
      <c r="A11" s="2">
        <f t="shared" si="0"/>
        <v>7</v>
      </c>
      <c r="B11" s="3">
        <f t="shared" si="6"/>
        <v>140000</v>
      </c>
      <c r="C11" s="107">
        <f t="shared" si="5"/>
        <v>3.7037037037036979E-2</v>
      </c>
      <c r="H11" s="3"/>
      <c r="I11" s="101">
        <f>(H9-H4)/H4</f>
        <v>0.3</v>
      </c>
      <c r="J11" s="2" t="s">
        <v>139</v>
      </c>
    </row>
    <row r="12" spans="1:22" ht="14.25" customHeight="1">
      <c r="A12" s="2">
        <f t="shared" si="0"/>
        <v>8</v>
      </c>
      <c r="B12" s="3">
        <f t="shared" si="6"/>
        <v>145000</v>
      </c>
      <c r="C12" s="107">
        <f t="shared" si="5"/>
        <v>3.5714285714285809E-2</v>
      </c>
      <c r="H12" s="3"/>
      <c r="I12" s="35">
        <f>SUM(I5:I9)/COUNT(I5:I9)</f>
        <v>5.581385281385285E-2</v>
      </c>
      <c r="J12" s="2" t="s">
        <v>130</v>
      </c>
    </row>
    <row r="13" spans="1:22" ht="14.25" customHeight="1">
      <c r="A13" s="2">
        <f t="shared" si="0"/>
        <v>9</v>
      </c>
      <c r="B13" s="3">
        <f t="shared" si="6"/>
        <v>150000</v>
      </c>
      <c r="C13" s="107">
        <f t="shared" si="5"/>
        <v>3.4482758620689724E-2</v>
      </c>
      <c r="H13" s="3"/>
      <c r="I13" s="35">
        <f>(H9/H4)^(1/COUNT(I4:I9))-1</f>
        <v>5.387395206178347E-2</v>
      </c>
      <c r="J13" s="2" t="s">
        <v>131</v>
      </c>
      <c r="M13" s="120">
        <v>0.105</v>
      </c>
      <c r="N13" s="121" t="s">
        <v>140</v>
      </c>
      <c r="O13" s="121"/>
      <c r="P13" s="122"/>
    </row>
    <row r="14" spans="1:22" ht="14.25" customHeight="1">
      <c r="A14" s="2">
        <f t="shared" si="0"/>
        <v>10</v>
      </c>
      <c r="B14" s="3">
        <f t="shared" si="6"/>
        <v>155000</v>
      </c>
      <c r="C14" s="107">
        <f t="shared" si="5"/>
        <v>3.3333333333333437E-2</v>
      </c>
      <c r="H14" s="3"/>
      <c r="I14" s="32">
        <f>H9/H4</f>
        <v>1.3</v>
      </c>
      <c r="J14" s="2" t="s">
        <v>141</v>
      </c>
      <c r="M14" s="123">
        <v>8500000</v>
      </c>
      <c r="N14" s="4" t="s">
        <v>142</v>
      </c>
      <c r="O14" s="4"/>
      <c r="P14" s="124"/>
    </row>
    <row r="15" spans="1:22" ht="14.25" customHeight="1">
      <c r="B15" s="3"/>
      <c r="C15" s="107"/>
      <c r="H15" s="3"/>
      <c r="I15" s="107"/>
      <c r="M15" s="125">
        <f>O15*12</f>
        <v>60</v>
      </c>
      <c r="N15" s="4" t="s">
        <v>143</v>
      </c>
      <c r="O15" s="126">
        <v>5</v>
      </c>
      <c r="P15" s="124"/>
    </row>
    <row r="16" spans="1:22" ht="14.25" customHeight="1">
      <c r="C16" s="101">
        <f>(B14-B4)/B4</f>
        <v>0.55000000000000004</v>
      </c>
      <c r="D16" s="2" t="s">
        <v>139</v>
      </c>
      <c r="M16" s="45"/>
      <c r="N16" s="4"/>
      <c r="O16" s="4"/>
      <c r="P16" s="124"/>
    </row>
    <row r="17" spans="3:16" ht="14.25" customHeight="1">
      <c r="C17" s="35">
        <f>SUM(C5:C14)/COUNT(C5:C14)</f>
        <v>4.5809821723614877E-2</v>
      </c>
      <c r="D17" s="2" t="s">
        <v>130</v>
      </c>
      <c r="M17" s="45" t="s">
        <v>144</v>
      </c>
      <c r="N17" s="10">
        <f>M14*(1+M13/12)^(M15)</f>
        <v>14336125.345715202</v>
      </c>
      <c r="O17" s="33">
        <f>N17/M14</f>
        <v>1.6866029818488473</v>
      </c>
      <c r="P17" s="124" t="s">
        <v>145</v>
      </c>
    </row>
    <row r="18" spans="3:16" ht="14.25" customHeight="1">
      <c r="C18" s="35">
        <f>(B14/B4)^(1/COUNT(C4:C14))-1</f>
        <v>4.4800014160264245E-2</v>
      </c>
      <c r="D18" s="2" t="s">
        <v>131</v>
      </c>
      <c r="M18" s="127" t="s">
        <v>131</v>
      </c>
      <c r="N18" s="128">
        <f>(N17/M14)^(1/(O15*4))-1</f>
        <v>2.6480357421875267E-2</v>
      </c>
      <c r="O18" s="129"/>
      <c r="P18" s="130"/>
    </row>
    <row r="19" spans="3:16" ht="14.25" customHeight="1">
      <c r="C19" s="2">
        <f>B14/B4</f>
        <v>1.55</v>
      </c>
      <c r="D19" s="2" t="s">
        <v>141</v>
      </c>
    </row>
    <row r="20" spans="3:16" ht="14.25" customHeight="1"/>
    <row r="21" spans="3:16" ht="14.25" customHeight="1"/>
    <row r="22" spans="3:16" ht="14.25" customHeight="1"/>
    <row r="23" spans="3:16" ht="14.25" customHeight="1"/>
    <row r="24" spans="3:16" ht="14.25" customHeight="1"/>
    <row r="25" spans="3:16" ht="14.25" customHeight="1"/>
    <row r="26" spans="3:16" ht="14.25" customHeight="1"/>
    <row r="27" spans="3:16" ht="14.25" customHeight="1"/>
    <row r="28" spans="3:16" ht="14.25" customHeight="1"/>
    <row r="29" spans="3:16" ht="14.25" customHeight="1"/>
    <row r="30" spans="3:16" ht="14.25" customHeight="1"/>
    <row r="31" spans="3:16" ht="14.25" customHeight="1"/>
    <row r="32" spans="3: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04"/>
  <sheetViews>
    <sheetView zoomScale="78" zoomScaleNormal="60" workbookViewId="0">
      <selection activeCell="I15" sqref="I15"/>
    </sheetView>
  </sheetViews>
  <sheetFormatPr defaultColWidth="12.6640625" defaultRowHeight="15" customHeight="1"/>
  <cols>
    <col min="1" max="1" width="47.109375" customWidth="1"/>
    <col min="2" max="2" width="16.44140625" customWidth="1"/>
    <col min="3" max="3" width="14.44140625" customWidth="1"/>
    <col min="4" max="4" width="11.44140625" customWidth="1"/>
    <col min="5" max="5" width="9.44140625" customWidth="1"/>
    <col min="6" max="6" width="11.21875" bestFit="1" customWidth="1"/>
    <col min="7" max="7" width="3.44140625" customWidth="1"/>
    <col min="8" max="8" width="43.21875" customWidth="1"/>
    <col min="9" max="9" width="12.77734375" customWidth="1"/>
    <col min="10" max="10" width="13.5546875" customWidth="1"/>
    <col min="11" max="11" width="19" customWidth="1"/>
    <col min="12" max="12" width="39.44140625" customWidth="1"/>
    <col min="13" max="13" width="15.109375" customWidth="1"/>
    <col min="14" max="14" width="15.33203125" customWidth="1"/>
    <col min="15" max="15" width="12.77734375" bestFit="1" customWidth="1"/>
    <col min="16" max="26" width="8.6640625" customWidth="1"/>
  </cols>
  <sheetData>
    <row r="1" spans="1:14" ht="14.25" customHeight="1">
      <c r="A1" s="1" t="s">
        <v>234</v>
      </c>
      <c r="B1" s="195"/>
      <c r="H1" s="247" t="s">
        <v>0</v>
      </c>
      <c r="I1" s="248">
        <v>8.2500000000000004E-2</v>
      </c>
    </row>
    <row r="2" spans="1:14" ht="14.25" customHeight="1">
      <c r="A2" s="194" t="s">
        <v>232</v>
      </c>
      <c r="B2">
        <v>1617</v>
      </c>
      <c r="C2" s="195" t="s">
        <v>171</v>
      </c>
      <c r="D2" s="187">
        <f>A3/B2</f>
        <v>370.43908472479899</v>
      </c>
      <c r="E2" s="195" t="s">
        <v>222</v>
      </c>
      <c r="H2" s="247" t="s">
        <v>1</v>
      </c>
      <c r="I2" s="249">
        <v>20</v>
      </c>
      <c r="J2" s="2" t="s">
        <v>2</v>
      </c>
    </row>
    <row r="3" spans="1:14" ht="14.25" customHeight="1">
      <c r="A3" s="3">
        <f>B5</f>
        <v>599000</v>
      </c>
      <c r="B3" s="2" t="s">
        <v>3</v>
      </c>
      <c r="C3" s="3"/>
      <c r="F3" s="187"/>
      <c r="H3" s="247" t="s">
        <v>4</v>
      </c>
      <c r="I3" s="250">
        <f>SUM(B7+B6-C5-C4)</f>
        <v>64800</v>
      </c>
    </row>
    <row r="4" spans="1:14" ht="14.25" customHeight="1">
      <c r="C4" s="19">
        <v>5000</v>
      </c>
      <c r="D4" s="2" t="s">
        <v>5</v>
      </c>
      <c r="H4" s="251" t="s">
        <v>6</v>
      </c>
      <c r="I4" s="246">
        <f>-PMT($I$1/12,$I$2*12,I3)</f>
        <v>552.13854269744456</v>
      </c>
      <c r="J4" s="5">
        <f t="shared" ref="J4:J6" si="0">I4*12</f>
        <v>6625.6625123693348</v>
      </c>
      <c r="L4" s="4" t="s">
        <v>7</v>
      </c>
      <c r="M4" s="117">
        <f>IRR(M5:M11)</f>
        <v>3.689016196944328E-2</v>
      </c>
    </row>
    <row r="5" spans="1:14" ht="14.25" customHeight="1" thickBot="1">
      <c r="A5" s="2" t="s">
        <v>8</v>
      </c>
      <c r="B5" s="19">
        <v>599000</v>
      </c>
      <c r="C5" s="131">
        <v>50000</v>
      </c>
      <c r="D5" s="2" t="s">
        <v>9</v>
      </c>
      <c r="H5" s="252" t="s">
        <v>146</v>
      </c>
      <c r="I5" s="253">
        <f>-PPMT($I$1/12,1,$I$2*12,I3)</f>
        <v>106.63854269744452</v>
      </c>
      <c r="J5" s="5">
        <f t="shared" si="0"/>
        <v>1279.6625123693343</v>
      </c>
      <c r="L5" s="2" t="s">
        <v>11</v>
      </c>
      <c r="M5" s="3">
        <f>-B5</f>
        <v>-599000</v>
      </c>
      <c r="N5" s="3"/>
    </row>
    <row r="6" spans="1:14" ht="14.25" customHeight="1" thickBot="1">
      <c r="A6" s="2" t="s">
        <v>12</v>
      </c>
      <c r="B6" s="19">
        <v>0</v>
      </c>
      <c r="C6" t="s">
        <v>226</v>
      </c>
      <c r="H6" s="254" t="s">
        <v>10</v>
      </c>
      <c r="I6" s="255">
        <f>-IPMT($I$1/12,1,$I$2*12,I3)</f>
        <v>445.5</v>
      </c>
      <c r="J6" s="5">
        <f t="shared" si="0"/>
        <v>5346</v>
      </c>
      <c r="L6" s="2" t="s">
        <v>13</v>
      </c>
      <c r="M6" s="6">
        <f>'STR 10 Year'!B39</f>
        <v>10780.096898039454</v>
      </c>
    </row>
    <row r="7" spans="1:14" ht="14.25" customHeight="1">
      <c r="A7" s="7" t="s">
        <v>147</v>
      </c>
      <c r="B7" s="8">
        <f>B5*C7</f>
        <v>119800</v>
      </c>
      <c r="C7" s="268">
        <v>0.2</v>
      </c>
      <c r="D7" s="2" t="s">
        <v>14</v>
      </c>
      <c r="J7" s="5"/>
      <c r="L7" s="2" t="s">
        <v>16</v>
      </c>
      <c r="M7" s="6">
        <f>'STR 10 Year'!C39</f>
        <v>11854.096898039454</v>
      </c>
    </row>
    <row r="8" spans="1:14" ht="14.25" customHeight="1">
      <c r="A8" s="4" t="s">
        <v>17</v>
      </c>
      <c r="B8" s="10">
        <f>B5-B7</f>
        <v>479200</v>
      </c>
      <c r="D8" s="5"/>
      <c r="H8" s="4" t="s">
        <v>15</v>
      </c>
      <c r="I8" s="248">
        <f>IF(C7=0.1,0.08062,0.0775)</f>
        <v>7.7499999999999999E-2</v>
      </c>
      <c r="J8" t="s">
        <v>230</v>
      </c>
      <c r="L8" s="2" t="s">
        <v>19</v>
      </c>
      <c r="M8" s="6">
        <f>'STR 10 Year'!D39</f>
        <v>12632.731898039448</v>
      </c>
    </row>
    <row r="9" spans="1:14" ht="14.25" customHeight="1" thickBot="1">
      <c r="B9" s="3"/>
      <c r="H9" s="173" t="s">
        <v>18</v>
      </c>
      <c r="I9" s="256">
        <v>30</v>
      </c>
      <c r="J9" s="2" t="s">
        <v>2</v>
      </c>
      <c r="L9" s="2" t="s">
        <v>21</v>
      </c>
      <c r="M9" s="6">
        <f>'STR 10 Year'!E39</f>
        <v>13415.929673039442</v>
      </c>
    </row>
    <row r="10" spans="1:14" ht="14.25" customHeight="1" thickBot="1">
      <c r="B10" s="1" t="s">
        <v>150</v>
      </c>
      <c r="C10" s="16" t="s">
        <v>26</v>
      </c>
      <c r="D10" s="1" t="s">
        <v>27</v>
      </c>
      <c r="H10" s="259" t="s">
        <v>148</v>
      </c>
      <c r="I10" s="260">
        <f>-PMT($I$8/12,$I$9*12,$B$8)</f>
        <v>3433.0474807189348</v>
      </c>
      <c r="L10" s="2" t="s">
        <v>22</v>
      </c>
      <c r="M10" s="6">
        <f>'STR 10 Year'!F39</f>
        <v>14203.612617164436</v>
      </c>
    </row>
    <row r="11" spans="1:14" ht="14.25" customHeight="1">
      <c r="A11" s="4" t="s">
        <v>28</v>
      </c>
      <c r="B11" s="19">
        <v>250</v>
      </c>
      <c r="C11" s="20">
        <f>B11*30.5</f>
        <v>7625</v>
      </c>
      <c r="D11" s="20">
        <f t="shared" ref="D11:D13" si="1">C11*12</f>
        <v>91500</v>
      </c>
      <c r="H11" s="257" t="s">
        <v>20</v>
      </c>
      <c r="I11" s="258">
        <f>-IPMT($I$8/12,1,$I$9*12,$B$8)</f>
        <v>3094.833333333333</v>
      </c>
      <c r="J11" s="209"/>
      <c r="K11" s="209"/>
      <c r="L11" s="12">
        <v>6</v>
      </c>
      <c r="M11" s="11">
        <f>$B$5*(1+0.02)^L11</f>
        <v>674571.28913913609</v>
      </c>
      <c r="N11" s="2" t="s">
        <v>23</v>
      </c>
    </row>
    <row r="12" spans="1:14" ht="14.25" customHeight="1">
      <c r="A12" s="4" t="s">
        <v>151</v>
      </c>
      <c r="B12" s="268">
        <v>1</v>
      </c>
      <c r="C12" s="20">
        <f>-C11*(1-B12)</f>
        <v>0</v>
      </c>
      <c r="D12" s="171">
        <f t="shared" si="1"/>
        <v>0</v>
      </c>
      <c r="H12" s="245" t="s">
        <v>149</v>
      </c>
      <c r="I12" s="246">
        <f>-PPMT($I$8/12,1,$I$9*12,$B$8)</f>
        <v>338.21414738560202</v>
      </c>
      <c r="J12" s="5">
        <f>I12*12</f>
        <v>4058.5697686272242</v>
      </c>
    </row>
    <row r="13" spans="1:14" ht="14.25" customHeight="1" thickBot="1">
      <c r="A13" s="24" t="s">
        <v>152</v>
      </c>
      <c r="B13" s="173"/>
      <c r="C13" s="174">
        <v>0</v>
      </c>
      <c r="D13" s="175">
        <f t="shared" si="1"/>
        <v>0</v>
      </c>
    </row>
    <row r="14" spans="1:14" ht="14.25" customHeight="1" thickBot="1">
      <c r="A14" s="172"/>
      <c r="B14" s="176"/>
      <c r="C14" s="177"/>
      <c r="D14" s="177"/>
      <c r="H14" s="13" t="s">
        <v>24</v>
      </c>
      <c r="I14" s="14"/>
    </row>
    <row r="15" spans="1:14" ht="14.25" customHeight="1" thickBot="1">
      <c r="A15" s="36" t="s">
        <v>31</v>
      </c>
      <c r="B15" s="178"/>
      <c r="C15" s="179">
        <f>SUM(C11:C13)</f>
        <v>7625</v>
      </c>
      <c r="D15" s="180">
        <f>C15*12</f>
        <v>91500</v>
      </c>
      <c r="H15" s="7" t="s">
        <v>25</v>
      </c>
      <c r="I15" s="15">
        <f>C44/SUM($B$6:$B$7)</f>
        <v>8.7980775442733278E-2</v>
      </c>
      <c r="J15" s="3"/>
      <c r="L15" t="s">
        <v>106</v>
      </c>
      <c r="M15" s="321">
        <v>0.08</v>
      </c>
    </row>
    <row r="16" spans="1:14" ht="14.25" customHeight="1" thickBot="1">
      <c r="A16" s="1"/>
      <c r="B16" s="1"/>
      <c r="C16" s="1"/>
      <c r="D16" s="1"/>
      <c r="E16" s="29"/>
      <c r="F16" s="29"/>
      <c r="H16" s="17" t="s">
        <v>29</v>
      </c>
      <c r="I16" s="18">
        <f>C44/B7</f>
        <v>8.7980775442733278E-2</v>
      </c>
      <c r="L16" s="284"/>
      <c r="M16" s="285"/>
    </row>
    <row r="17" spans="1:15" ht="14.25" customHeight="1" thickBot="1">
      <c r="A17" s="178" t="s">
        <v>34</v>
      </c>
      <c r="B17" s="282" t="s">
        <v>26</v>
      </c>
      <c r="C17" s="282" t="s">
        <v>27</v>
      </c>
      <c r="D17" s="283"/>
      <c r="H17" s="132" t="s">
        <v>130</v>
      </c>
      <c r="I17" s="322">
        <f>'STR 10 Year'!L50</f>
        <v>0.20744103859043378</v>
      </c>
      <c r="J17" s="3"/>
      <c r="L17" s="287" t="s">
        <v>7</v>
      </c>
      <c r="M17" s="288"/>
      <c r="N17" s="289"/>
      <c r="O17" s="49" t="s">
        <v>108</v>
      </c>
    </row>
    <row r="18" spans="1:15" ht="14.25" customHeight="1">
      <c r="A18" s="279" t="s">
        <v>36</v>
      </c>
      <c r="B18" s="280">
        <f>C11*D18</f>
        <v>0</v>
      </c>
      <c r="C18" s="280">
        <f t="shared" ref="C18:C30" si="2">B18*12</f>
        <v>0</v>
      </c>
      <c r="D18" s="281">
        <v>0</v>
      </c>
      <c r="E18" s="32">
        <f>IF(D18=0,1,0)</f>
        <v>1</v>
      </c>
      <c r="H18" s="21" t="s">
        <v>30</v>
      </c>
      <c r="I18" s="22">
        <f>PPMT($I$8/12,1,$I$9*12,$B$8)*12</f>
        <v>-4058.5697686272242</v>
      </c>
      <c r="J18" s="3"/>
      <c r="L18" s="168">
        <v>45536</v>
      </c>
      <c r="M18" s="2">
        <v>0</v>
      </c>
      <c r="N18" s="104">
        <f>-SUM('STR Calculator'!B6:B7)</f>
        <v>-119800</v>
      </c>
      <c r="O18" s="105">
        <f>N18</f>
        <v>-119800</v>
      </c>
    </row>
    <row r="19" spans="1:15" ht="14.25" customHeight="1" thickBot="1">
      <c r="A19" s="269" t="s">
        <v>215</v>
      </c>
      <c r="B19" s="19">
        <v>50</v>
      </c>
      <c r="C19" s="31">
        <f t="shared" si="2"/>
        <v>600</v>
      </c>
      <c r="D19" s="271"/>
      <c r="H19" s="25" t="s">
        <v>220</v>
      </c>
      <c r="I19" s="26">
        <f>C44*0.25</f>
        <v>2635.0242245098616</v>
      </c>
      <c r="J19" s="5"/>
      <c r="L19" s="168">
        <v>45901</v>
      </c>
      <c r="M19" s="2">
        <v>1</v>
      </c>
      <c r="N19" s="108">
        <f>'STR 10 Year'!B39</f>
        <v>10780.096898039454</v>
      </c>
      <c r="O19" s="109">
        <f>N19/(1+$M$15)^M19</f>
        <v>9981.5712018883823</v>
      </c>
    </row>
    <row r="20" spans="1:15" ht="14.25" customHeight="1">
      <c r="A20" s="269" t="s">
        <v>153</v>
      </c>
      <c r="B20" s="19">
        <v>0</v>
      </c>
      <c r="C20" s="31">
        <f t="shared" si="2"/>
        <v>0</v>
      </c>
      <c r="D20" s="271"/>
      <c r="L20" s="168">
        <v>46266</v>
      </c>
      <c r="M20" s="2">
        <v>2</v>
      </c>
      <c r="N20" s="108">
        <f>'STR 10 Year'!C39</f>
        <v>11854.096898039454</v>
      </c>
      <c r="O20" s="109">
        <f t="shared" ref="O20:O28" si="3">N20/(1+$M$15)^M20</f>
        <v>10162.977450308174</v>
      </c>
    </row>
    <row r="21" spans="1:15" ht="14.25" customHeight="1">
      <c r="A21" s="269" t="s">
        <v>38</v>
      </c>
      <c r="B21" s="19">
        <v>200</v>
      </c>
      <c r="C21" s="31">
        <f t="shared" si="2"/>
        <v>2400</v>
      </c>
      <c r="D21" s="272">
        <f>C21/B5</f>
        <v>4.0066777963272118E-3</v>
      </c>
      <c r="H21" s="28" t="s">
        <v>32</v>
      </c>
      <c r="I21" s="4"/>
      <c r="L21" s="168">
        <v>46631</v>
      </c>
      <c r="M21" s="2">
        <v>3</v>
      </c>
      <c r="N21" s="108">
        <f>'STR 10 Year'!D39</f>
        <v>12632.731898039448</v>
      </c>
      <c r="O21" s="109">
        <f t="shared" si="3"/>
        <v>10028.269872827635</v>
      </c>
    </row>
    <row r="22" spans="1:15" ht="14.25" customHeight="1">
      <c r="A22" s="269" t="s">
        <v>39</v>
      </c>
      <c r="B22" s="19">
        <v>250</v>
      </c>
      <c r="C22" s="31">
        <f t="shared" si="2"/>
        <v>3000</v>
      </c>
      <c r="D22" s="273">
        <f>C22/B5</f>
        <v>5.008347245409015E-3</v>
      </c>
      <c r="H22" s="4" t="s">
        <v>33</v>
      </c>
      <c r="I22" s="10"/>
      <c r="L22" s="168">
        <v>46997</v>
      </c>
      <c r="M22" s="2">
        <v>4</v>
      </c>
      <c r="N22" s="108">
        <f>'STR 10 Year'!E39</f>
        <v>13415.929673039442</v>
      </c>
      <c r="O22" s="109">
        <f t="shared" si="3"/>
        <v>9861.1088127017501</v>
      </c>
    </row>
    <row r="23" spans="1:15" ht="14.25" customHeight="1">
      <c r="A23" s="269" t="s">
        <v>154</v>
      </c>
      <c r="B23" s="19">
        <f>D23*6</f>
        <v>1500</v>
      </c>
      <c r="C23" s="31">
        <f t="shared" si="2"/>
        <v>18000</v>
      </c>
      <c r="D23" s="274">
        <v>250</v>
      </c>
      <c r="E23" s="11"/>
      <c r="H23" s="4" t="s">
        <v>35</v>
      </c>
      <c r="I23" s="30">
        <f>$C$11/$B$5</f>
        <v>1.2729549248747913E-2</v>
      </c>
      <c r="L23" s="168">
        <v>47362</v>
      </c>
      <c r="M23" s="2">
        <v>5</v>
      </c>
      <c r="N23" s="108">
        <f>'STR 10 Year'!F39</f>
        <v>14203.612617164436</v>
      </c>
      <c r="O23" s="109">
        <f t="shared" si="3"/>
        <v>9666.7400844187232</v>
      </c>
    </row>
    <row r="24" spans="1:15" ht="14.25" customHeight="1">
      <c r="A24" s="269" t="s">
        <v>155</v>
      </c>
      <c r="B24" s="19">
        <v>250</v>
      </c>
      <c r="C24" s="31">
        <f t="shared" si="2"/>
        <v>3000</v>
      </c>
      <c r="D24" s="273"/>
      <c r="E24" s="11"/>
      <c r="H24" s="4" t="s">
        <v>37</v>
      </c>
      <c r="I24" s="33">
        <f>B40/(B42+B41+B43)</f>
        <v>1.2264614298358785</v>
      </c>
      <c r="L24" s="168">
        <v>47727</v>
      </c>
      <c r="M24" s="2">
        <v>6</v>
      </c>
      <c r="N24" s="108">
        <f>'STR 10 Year'!G39</f>
        <v>14995.697504776312</v>
      </c>
      <c r="O24" s="109">
        <f t="shared" si="3"/>
        <v>9449.8331014367905</v>
      </c>
    </row>
    <row r="25" spans="1:15" ht="14.25" customHeight="1">
      <c r="A25" s="269" t="s">
        <v>40</v>
      </c>
      <c r="B25" s="19">
        <v>0</v>
      </c>
      <c r="C25" s="31">
        <f t="shared" si="2"/>
        <v>0</v>
      </c>
      <c r="D25" s="272">
        <f>C25/B5</f>
        <v>0</v>
      </c>
      <c r="E25" s="11"/>
      <c r="L25" s="168">
        <v>48092</v>
      </c>
      <c r="M25" s="2">
        <v>7</v>
      </c>
      <c r="N25" s="108">
        <f>'STR 10 Year'!H39</f>
        <v>15792.095241812625</v>
      </c>
      <c r="O25" s="109">
        <f t="shared" si="3"/>
        <v>9214.5358946625111</v>
      </c>
    </row>
    <row r="26" spans="1:15" ht="14.25" customHeight="1">
      <c r="A26" s="269" t="s">
        <v>41</v>
      </c>
      <c r="B26" s="19">
        <v>250</v>
      </c>
      <c r="C26" s="31">
        <f t="shared" si="2"/>
        <v>3000</v>
      </c>
      <c r="D26" s="275"/>
      <c r="E26" s="11"/>
      <c r="L26" s="168">
        <v>48458</v>
      </c>
      <c r="M26" s="2">
        <v>8</v>
      </c>
      <c r="N26" s="108">
        <f>'STR 10 Year'!I39</f>
        <v>16592.710606959503</v>
      </c>
      <c r="O26" s="109">
        <f t="shared" si="3"/>
        <v>8964.5252504861128</v>
      </c>
    </row>
    <row r="27" spans="1:15" ht="14.25" customHeight="1">
      <c r="A27" s="269" t="s">
        <v>214</v>
      </c>
      <c r="B27" s="19">
        <f>2000/18</f>
        <v>111.11111111111111</v>
      </c>
      <c r="C27" s="31">
        <f t="shared" si="2"/>
        <v>1333.3333333333335</v>
      </c>
      <c r="D27" s="275"/>
      <c r="E27" s="11"/>
      <c r="L27" s="168">
        <v>48823</v>
      </c>
      <c r="M27" s="2">
        <v>9</v>
      </c>
      <c r="N27" s="108">
        <f>'STR 10 Year'!J39</f>
        <v>17397.441982250195</v>
      </c>
      <c r="O27" s="109">
        <f t="shared" si="3"/>
        <v>8703.0523823501426</v>
      </c>
    </row>
    <row r="28" spans="1:15" ht="14.25" customHeight="1">
      <c r="A28" s="269" t="s">
        <v>156</v>
      </c>
      <c r="B28" s="19">
        <v>150</v>
      </c>
      <c r="C28" s="31">
        <f t="shared" si="2"/>
        <v>1800</v>
      </c>
      <c r="D28" s="275"/>
      <c r="E28" s="11"/>
      <c r="H28" s="1" t="s">
        <v>42</v>
      </c>
      <c r="I28" s="34">
        <f>B38*$J$28+SUM(B41:B42)*$J$28</f>
        <v>40479.951550980273</v>
      </c>
      <c r="J28" s="2">
        <v>6</v>
      </c>
      <c r="K28" s="2" t="s">
        <v>43</v>
      </c>
      <c r="L28" s="168">
        <v>49188</v>
      </c>
      <c r="M28" s="2">
        <v>10</v>
      </c>
      <c r="N28" s="108">
        <f>'STR 10 Year'!K39+'STR 10 Year'!K44-('STR Calculator'!B8-SUM('STR 10 Year'!B46:K46))</f>
        <v>491848.62897911086</v>
      </c>
      <c r="O28" s="109">
        <f t="shared" si="3"/>
        <v>227821.08206650408</v>
      </c>
    </row>
    <row r="29" spans="1:15" ht="14.25" customHeight="1">
      <c r="A29" s="269" t="s">
        <v>229</v>
      </c>
      <c r="B29" s="19">
        <v>0</v>
      </c>
      <c r="C29" s="31">
        <f t="shared" si="2"/>
        <v>0</v>
      </c>
      <c r="D29" s="275"/>
      <c r="E29" s="11"/>
      <c r="I29" s="5">
        <f t="shared" ref="I29:J29" si="4">I28/2</f>
        <v>20239.975775490137</v>
      </c>
      <c r="J29" s="2">
        <f t="shared" si="4"/>
        <v>3</v>
      </c>
      <c r="K29" s="2" t="s">
        <v>43</v>
      </c>
      <c r="L29" s="168"/>
      <c r="M29" s="2"/>
      <c r="N29" s="108"/>
      <c r="O29" s="109"/>
    </row>
    <row r="30" spans="1:15" ht="14.25" customHeight="1" thickBot="1">
      <c r="A30" s="269" t="s">
        <v>157</v>
      </c>
      <c r="B30" s="19">
        <v>0</v>
      </c>
      <c r="C30" s="31">
        <f t="shared" si="2"/>
        <v>0</v>
      </c>
      <c r="D30" s="275"/>
      <c r="E30" s="11"/>
      <c r="L30" s="318"/>
      <c r="M30" s="319"/>
      <c r="N30" s="320">
        <f>XIRR(N18:N28,L18:L28)</f>
        <v>0.21626270413398749</v>
      </c>
      <c r="O30" s="115">
        <f>SUM(O18:O28)</f>
        <v>194053.6961175843</v>
      </c>
    </row>
    <row r="31" spans="1:15" ht="14.25" customHeight="1">
      <c r="A31" s="269" t="s">
        <v>45</v>
      </c>
      <c r="B31" s="20">
        <f t="shared" ref="B31:B32" si="5">C31/12</f>
        <v>0</v>
      </c>
      <c r="C31" s="31">
        <f>B5*D31</f>
        <v>0</v>
      </c>
      <c r="D31" s="270">
        <v>0</v>
      </c>
      <c r="E31" s="11"/>
    </row>
    <row r="32" spans="1:15" ht="14.25" customHeight="1">
      <c r="A32" s="269" t="s">
        <v>213</v>
      </c>
      <c r="B32" s="20">
        <f t="shared" si="5"/>
        <v>0</v>
      </c>
      <c r="C32" s="31">
        <f>D32*B5</f>
        <v>0</v>
      </c>
      <c r="D32" s="270">
        <v>0</v>
      </c>
      <c r="E32" s="11"/>
    </row>
    <row r="33" spans="1:11" ht="14.25" customHeight="1">
      <c r="A33" s="269" t="s">
        <v>46</v>
      </c>
      <c r="B33" s="19">
        <v>0</v>
      </c>
      <c r="C33" s="31">
        <f t="shared" ref="C33:C37" si="6">B33*12</f>
        <v>0</v>
      </c>
      <c r="D33" s="275"/>
      <c r="E33" s="11"/>
    </row>
    <row r="34" spans="1:11" ht="14.25" customHeight="1">
      <c r="A34" s="269" t="s">
        <v>158</v>
      </c>
      <c r="B34" s="19">
        <v>25</v>
      </c>
      <c r="C34" s="31">
        <f t="shared" si="6"/>
        <v>300</v>
      </c>
      <c r="D34" s="271"/>
      <c r="E34" s="11"/>
    </row>
    <row r="35" spans="1:11" ht="14.25" customHeight="1">
      <c r="A35" s="269" t="s">
        <v>233</v>
      </c>
      <c r="B35" s="19">
        <v>20</v>
      </c>
      <c r="C35" s="31">
        <f t="shared" si="6"/>
        <v>240</v>
      </c>
      <c r="D35" s="271"/>
      <c r="E35" s="11"/>
    </row>
    <row r="36" spans="1:11" ht="14.25" customHeight="1">
      <c r="A36" s="269" t="s">
        <v>159</v>
      </c>
      <c r="B36" s="19">
        <v>25</v>
      </c>
      <c r="C36" s="31">
        <f t="shared" si="6"/>
        <v>300</v>
      </c>
      <c r="D36" s="271"/>
      <c r="E36" s="11"/>
      <c r="F36" s="29"/>
    </row>
    <row r="37" spans="1:11" ht="14.25" customHeight="1">
      <c r="A37" s="269" t="s">
        <v>47</v>
      </c>
      <c r="B37" s="19">
        <v>37</v>
      </c>
      <c r="C37" s="31">
        <f t="shared" si="6"/>
        <v>444</v>
      </c>
      <c r="D37" s="271"/>
      <c r="E37" s="133"/>
      <c r="F37" s="29"/>
    </row>
    <row r="38" spans="1:11" ht="14.25" customHeight="1" thickBot="1">
      <c r="A38" s="276" t="s">
        <v>48</v>
      </c>
      <c r="B38" s="277">
        <f>SUM(B18:B37)</f>
        <v>2868.1111111111113</v>
      </c>
      <c r="C38" s="277">
        <f>SUM(C18:C37)</f>
        <v>34417.333333333328</v>
      </c>
      <c r="D38" s="278"/>
      <c r="E38" s="133"/>
      <c r="F38" s="29"/>
      <c r="H38" s="170" t="s">
        <v>212</v>
      </c>
    </row>
    <row r="39" spans="1:11" ht="14.25" customHeight="1" thickBot="1">
      <c r="C39" s="11"/>
      <c r="D39" s="11"/>
      <c r="E39" s="11"/>
      <c r="F39" s="116"/>
    </row>
    <row r="40" spans="1:11" ht="14.25" customHeight="1">
      <c r="A40" s="2" t="s">
        <v>49</v>
      </c>
      <c r="B40" s="11">
        <f>C15-B38</f>
        <v>4756.8888888888887</v>
      </c>
      <c r="C40" s="11">
        <f>D15-C38</f>
        <v>57082.666666666672</v>
      </c>
      <c r="D40" s="181" t="s">
        <v>37</v>
      </c>
      <c r="E40" s="182">
        <f>B40/(B42+B41+B43)</f>
        <v>1.2264614298358785</v>
      </c>
      <c r="H40" s="3"/>
    </row>
    <row r="41" spans="1:11" ht="14.25" customHeight="1">
      <c r="A41" s="2" t="s">
        <v>160</v>
      </c>
      <c r="B41" s="11">
        <f>IF(I6&lt;0,0,I6)</f>
        <v>445.5</v>
      </c>
      <c r="C41" s="11">
        <f t="shared" ref="C41:C44" si="7">B41*12</f>
        <v>5346</v>
      </c>
      <c r="D41" s="183">
        <f>IF(B41=I6,1,0)</f>
        <v>1</v>
      </c>
      <c r="E41" s="184"/>
      <c r="H41" s="35"/>
    </row>
    <row r="42" spans="1:11" ht="14.25" customHeight="1" thickBot="1">
      <c r="A42" s="2" t="s">
        <v>50</v>
      </c>
      <c r="B42" s="6">
        <f>-PMT($I$8/12,$I$9*12,$B$8)</f>
        <v>3433.0474807189348</v>
      </c>
      <c r="C42" s="11">
        <f t="shared" si="7"/>
        <v>41196.569768627218</v>
      </c>
      <c r="D42" s="185" t="s">
        <v>51</v>
      </c>
      <c r="E42" s="186">
        <f>C40/$B$5</f>
        <v>9.5296605453533675E-2</v>
      </c>
    </row>
    <row r="43" spans="1:11" ht="14.25" customHeight="1" thickBot="1">
      <c r="A43" s="2" t="s">
        <v>161</v>
      </c>
      <c r="B43" s="6">
        <f>IF(C7&lt;0.2,300,0)</f>
        <v>0</v>
      </c>
      <c r="C43" s="11">
        <f t="shared" si="7"/>
        <v>0</v>
      </c>
      <c r="D43" s="35" t="str">
        <f>ROUND(C43/B8,4)&amp;"% of loan"</f>
        <v>0% of loan</v>
      </c>
      <c r="E43" s="116"/>
    </row>
    <row r="44" spans="1:11" ht="14.25" customHeight="1" thickBot="1">
      <c r="A44" s="36" t="s">
        <v>52</v>
      </c>
      <c r="B44" s="37">
        <f>B40-B42-B41-B43</f>
        <v>878.34140816995387</v>
      </c>
      <c r="C44" s="38">
        <f t="shared" si="7"/>
        <v>10540.096898039446</v>
      </c>
    </row>
    <row r="45" spans="1:11" ht="14.25" customHeight="1">
      <c r="B45" s="134"/>
      <c r="C45" s="134"/>
      <c r="D45" s="135"/>
      <c r="F45" s="29"/>
    </row>
    <row r="46" spans="1:11" ht="14.25" customHeight="1" thickBot="1">
      <c r="B46" s="134"/>
      <c r="C46" s="134"/>
      <c r="F46" s="29"/>
    </row>
    <row r="47" spans="1:11" ht="14.25" customHeight="1" thickBot="1">
      <c r="A47" s="27" t="s">
        <v>53</v>
      </c>
      <c r="B47" s="39" t="s">
        <v>54</v>
      </c>
      <c r="C47" s="39" t="s">
        <v>55</v>
      </c>
      <c r="D47" s="39" t="s">
        <v>56</v>
      </c>
      <c r="E47" s="40" t="s">
        <v>57</v>
      </c>
      <c r="F47" s="29"/>
      <c r="K47" s="35"/>
    </row>
    <row r="48" spans="1:11" ht="14.25" customHeight="1">
      <c r="A48" s="41" t="s">
        <v>58</v>
      </c>
      <c r="B48" s="2">
        <v>5</v>
      </c>
      <c r="C48" s="2">
        <v>7000</v>
      </c>
      <c r="D48" s="2">
        <f t="shared" ref="D48:D58" si="8">C48</f>
        <v>7000</v>
      </c>
      <c r="E48" s="42">
        <f t="shared" ref="E48:E58" si="9">D48/B48/12</f>
        <v>116.66666666666667</v>
      </c>
      <c r="F48" s="29"/>
    </row>
    <row r="49" spans="1:7" ht="14.25" customHeight="1">
      <c r="A49" s="43" t="s">
        <v>59</v>
      </c>
      <c r="B49" s="44">
        <v>10</v>
      </c>
      <c r="C49" s="44"/>
      <c r="D49" s="2">
        <f t="shared" si="8"/>
        <v>0</v>
      </c>
      <c r="E49" s="42">
        <f t="shared" si="9"/>
        <v>0</v>
      </c>
      <c r="F49" s="29"/>
      <c r="G49" s="11"/>
    </row>
    <row r="50" spans="1:7" ht="14.25" customHeight="1">
      <c r="A50" s="45" t="s">
        <v>60</v>
      </c>
      <c r="B50" s="46">
        <v>10</v>
      </c>
      <c r="C50" s="46"/>
      <c r="D50" s="2">
        <f t="shared" si="8"/>
        <v>0</v>
      </c>
      <c r="E50" s="42">
        <f t="shared" si="9"/>
        <v>0</v>
      </c>
      <c r="F50" s="29"/>
      <c r="G50" s="11"/>
    </row>
    <row r="51" spans="1:7" ht="14.25" customHeight="1">
      <c r="A51" s="45" t="s">
        <v>61</v>
      </c>
      <c r="B51" s="46">
        <v>10</v>
      </c>
      <c r="C51" s="46">
        <v>8000</v>
      </c>
      <c r="D51" s="2">
        <f t="shared" si="8"/>
        <v>8000</v>
      </c>
      <c r="E51" s="42">
        <f t="shared" si="9"/>
        <v>66.666666666666671</v>
      </c>
      <c r="F51" s="29"/>
      <c r="G51" s="11"/>
    </row>
    <row r="52" spans="1:7" ht="14.25" customHeight="1">
      <c r="A52" s="45" t="s">
        <v>62</v>
      </c>
      <c r="B52" s="46">
        <v>10</v>
      </c>
      <c r="C52" s="46"/>
      <c r="D52" s="2">
        <f t="shared" si="8"/>
        <v>0</v>
      </c>
      <c r="E52" s="42">
        <f t="shared" si="9"/>
        <v>0</v>
      </c>
      <c r="F52" s="29"/>
      <c r="G52" s="11"/>
    </row>
    <row r="53" spans="1:7" ht="14.25" customHeight="1">
      <c r="A53" s="45" t="s">
        <v>63</v>
      </c>
      <c r="B53" s="46">
        <v>1</v>
      </c>
      <c r="C53" s="46"/>
      <c r="D53" s="2">
        <f t="shared" si="8"/>
        <v>0</v>
      </c>
      <c r="E53" s="42">
        <f t="shared" si="9"/>
        <v>0</v>
      </c>
      <c r="F53" s="29"/>
      <c r="G53" s="11"/>
    </row>
    <row r="54" spans="1:7" ht="14.25" customHeight="1">
      <c r="A54" s="45" t="s">
        <v>64</v>
      </c>
      <c r="B54" s="46">
        <v>6</v>
      </c>
      <c r="C54" s="46">
        <v>2000</v>
      </c>
      <c r="D54" s="2">
        <f t="shared" si="8"/>
        <v>2000</v>
      </c>
      <c r="E54" s="42">
        <f t="shared" si="9"/>
        <v>27.777777777777775</v>
      </c>
      <c r="F54" s="29"/>
      <c r="G54" s="11"/>
    </row>
    <row r="55" spans="1:7" ht="14.25" customHeight="1">
      <c r="A55" s="45" t="s">
        <v>65</v>
      </c>
      <c r="B55" s="46">
        <v>10</v>
      </c>
      <c r="C55" s="46"/>
      <c r="D55" s="2">
        <f t="shared" si="8"/>
        <v>0</v>
      </c>
      <c r="E55" s="42">
        <f t="shared" si="9"/>
        <v>0</v>
      </c>
      <c r="F55" s="29"/>
      <c r="G55" s="11"/>
    </row>
    <row r="56" spans="1:7" ht="14.25" customHeight="1">
      <c r="A56" s="45" t="s">
        <v>66</v>
      </c>
      <c r="B56" s="46">
        <v>4</v>
      </c>
      <c r="C56" s="46"/>
      <c r="D56" s="2">
        <f t="shared" si="8"/>
        <v>0</v>
      </c>
      <c r="E56" s="42">
        <f t="shared" si="9"/>
        <v>0</v>
      </c>
      <c r="F56" s="29"/>
      <c r="G56" s="11"/>
    </row>
    <row r="57" spans="1:7" ht="14.25" customHeight="1">
      <c r="A57" s="47" t="s">
        <v>67</v>
      </c>
      <c r="B57" s="48">
        <v>1</v>
      </c>
      <c r="C57" s="48"/>
      <c r="D57" s="2">
        <f t="shared" si="8"/>
        <v>0</v>
      </c>
      <c r="E57" s="42">
        <f t="shared" si="9"/>
        <v>0</v>
      </c>
    </row>
    <row r="58" spans="1:7" ht="14.25" customHeight="1" thickBot="1">
      <c r="A58" s="47" t="s">
        <v>68</v>
      </c>
      <c r="B58" s="48">
        <v>10</v>
      </c>
      <c r="C58" s="48">
        <v>500</v>
      </c>
      <c r="D58" s="2">
        <f t="shared" si="8"/>
        <v>500</v>
      </c>
      <c r="E58" s="42">
        <f t="shared" si="9"/>
        <v>4.166666666666667</v>
      </c>
    </row>
    <row r="59" spans="1:7" ht="14.25" customHeight="1" thickBot="1">
      <c r="A59" s="49" t="s">
        <v>69</v>
      </c>
      <c r="B59" s="50"/>
      <c r="C59" s="50"/>
      <c r="D59" s="50"/>
      <c r="E59" s="51">
        <f>SUM(E48:E58)</f>
        <v>215.27777777777777</v>
      </c>
    </row>
    <row r="60" spans="1:7" ht="14.25" customHeight="1"/>
    <row r="61" spans="1:7" ht="14.25" customHeight="1"/>
    <row r="62" spans="1:7" ht="14.25" customHeight="1"/>
    <row r="63" spans="1:7" ht="14.25" customHeight="1"/>
    <row r="64" spans="1: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2">
    <mergeCell ref="L16:M16"/>
    <mergeCell ref="L17:N17"/>
  </mergeCells>
  <conditionalFormatting sqref="E18 D41">
    <cfRule type="cellIs" dxfId="0" priority="1" operator="equal">
      <formula>1</formula>
    </cfRule>
  </conditionalFormatting>
  <pageMargins left="0.7" right="0.7" top="0.75" bottom="0.75"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election activeCell="H15" sqref="H15"/>
    </sheetView>
  </sheetViews>
  <sheetFormatPr defaultColWidth="12.6640625" defaultRowHeight="15" customHeight="1"/>
  <cols>
    <col min="1" max="1" width="13.88671875" customWidth="1"/>
    <col min="2" max="2" width="13.77734375" customWidth="1"/>
    <col min="3" max="3" width="13.44140625" customWidth="1"/>
    <col min="4" max="4" width="15.44140625" customWidth="1"/>
    <col min="5" max="5" width="12.21875" customWidth="1"/>
    <col min="6" max="6" width="16.33203125" customWidth="1"/>
    <col min="7" max="7" width="15.77734375" customWidth="1"/>
    <col min="8" max="8" width="14.44140625" customWidth="1"/>
    <col min="9" max="9" width="11.88671875" customWidth="1"/>
    <col min="10" max="10" width="13.33203125" customWidth="1"/>
    <col min="11" max="11" width="12.21875" customWidth="1"/>
    <col min="12" max="12" width="16.109375" customWidth="1"/>
    <col min="13" max="13" width="13.88671875" customWidth="1"/>
    <col min="14" max="26" width="8.6640625" customWidth="1"/>
  </cols>
  <sheetData>
    <row r="1" spans="1:13" ht="33" customHeight="1" thickBot="1">
      <c r="A1" s="7" t="s">
        <v>8</v>
      </c>
      <c r="B1" s="136"/>
      <c r="C1" s="137">
        <v>0.1</v>
      </c>
      <c r="D1" s="137">
        <v>0.15</v>
      </c>
      <c r="E1" s="137">
        <v>0.2</v>
      </c>
      <c r="F1" s="207">
        <v>0.25</v>
      </c>
      <c r="G1" s="211"/>
      <c r="H1" s="212" t="s">
        <v>162</v>
      </c>
      <c r="I1" s="213" t="s">
        <v>163</v>
      </c>
    </row>
    <row r="2" spans="1:13" ht="14.25" customHeight="1">
      <c r="A2" s="139">
        <f>'STR Calculator'!B5</f>
        <v>599000</v>
      </c>
      <c r="B2" s="7" t="s">
        <v>147</v>
      </c>
      <c r="C2" s="140">
        <f t="shared" ref="C2:F2" si="0">$A$2*C1</f>
        <v>59900</v>
      </c>
      <c r="D2" s="140">
        <f t="shared" si="0"/>
        <v>89850</v>
      </c>
      <c r="E2" s="140">
        <f t="shared" si="0"/>
        <v>119800</v>
      </c>
      <c r="F2" s="208">
        <f t="shared" si="0"/>
        <v>149750</v>
      </c>
      <c r="G2" s="214"/>
      <c r="H2" s="215">
        <f t="shared" ref="H2:H8" si="1">D2-C2</f>
        <v>29950</v>
      </c>
      <c r="I2" s="216"/>
    </row>
    <row r="3" spans="1:13" ht="14.25" customHeight="1">
      <c r="A3" s="17">
        <v>30</v>
      </c>
      <c r="B3" s="141">
        <v>8.2500000000000004E-2</v>
      </c>
      <c r="C3" s="5">
        <f t="shared" ref="C3:F3" si="2">PMT($B$3/12,$A$3*12,($A$2-C2))</f>
        <v>-4050.0782624385301</v>
      </c>
      <c r="D3" s="5">
        <f t="shared" si="2"/>
        <v>-3825.0739145252787</v>
      </c>
      <c r="E3" s="5">
        <f t="shared" si="2"/>
        <v>-3600.0695666120273</v>
      </c>
      <c r="F3" s="209">
        <f t="shared" si="2"/>
        <v>-3375.0652186987759</v>
      </c>
      <c r="G3" s="217">
        <f t="shared" ref="G3:G8" si="3">B3</f>
        <v>8.2500000000000004E-2</v>
      </c>
      <c r="H3" s="209">
        <f>D3-C3</f>
        <v>225.00434791325142</v>
      </c>
      <c r="I3" s="218">
        <f>$H$2/H3/12</f>
        <v>11.092378242822141</v>
      </c>
    </row>
    <row r="4" spans="1:13" ht="14.25" customHeight="1">
      <c r="A4" s="17"/>
      <c r="B4" s="141">
        <v>0.08</v>
      </c>
      <c r="C4" s="5">
        <f t="shared" ref="C4:F4" si="4">PMT($B$4/12,$A$3*12,($A$2-C2))</f>
        <v>-3955.7248177837173</v>
      </c>
      <c r="D4" s="5">
        <f t="shared" si="4"/>
        <v>-3735.9623279068442</v>
      </c>
      <c r="E4" s="5">
        <f t="shared" si="4"/>
        <v>-3516.1998380299706</v>
      </c>
      <c r="F4" s="209">
        <f t="shared" si="4"/>
        <v>-3296.4373481530974</v>
      </c>
      <c r="G4" s="217">
        <f t="shared" si="3"/>
        <v>0.08</v>
      </c>
      <c r="H4" s="209">
        <f t="shared" si="1"/>
        <v>219.76248987687313</v>
      </c>
      <c r="I4" s="222">
        <f t="shared" ref="I4:I8" si="5">$H$2/H4/12</f>
        <v>11.356957844496939</v>
      </c>
    </row>
    <row r="5" spans="1:13" ht="14.25" customHeight="1">
      <c r="A5" s="17"/>
      <c r="B5" s="141">
        <v>7.7499999999999999E-2</v>
      </c>
      <c r="C5" s="5">
        <f t="shared" ref="C5:F5" si="6">PMT($B$5/12,$A$3*12,($A$2-C2))</f>
        <v>-3862.1784158088021</v>
      </c>
      <c r="D5" s="5">
        <f t="shared" si="6"/>
        <v>-3647.6129482638689</v>
      </c>
      <c r="E5" s="5">
        <f t="shared" si="6"/>
        <v>-3433.0474807189348</v>
      </c>
      <c r="F5" s="209">
        <f t="shared" si="6"/>
        <v>-3218.4820131740016</v>
      </c>
      <c r="G5" s="217">
        <f t="shared" si="3"/>
        <v>7.7499999999999999E-2</v>
      </c>
      <c r="H5" s="209">
        <f t="shared" si="1"/>
        <v>214.5654675449332</v>
      </c>
      <c r="I5" s="218">
        <f t="shared" si="5"/>
        <v>11.632036421753975</v>
      </c>
    </row>
    <row r="6" spans="1:13" ht="30" customHeight="1">
      <c r="A6" s="17"/>
      <c r="B6" s="141">
        <v>7.4999999999999997E-2</v>
      </c>
      <c r="C6" s="5">
        <f t="shared" ref="C6:F6" si="7">PMT($B$6/12,$A$3*12,($A$2-C2))</f>
        <v>-3769.4654156080328</v>
      </c>
      <c r="D6" s="5">
        <f t="shared" si="7"/>
        <v>-3560.0506702964753</v>
      </c>
      <c r="E6" s="5">
        <f t="shared" si="7"/>
        <v>-3350.6359249849174</v>
      </c>
      <c r="F6" s="209">
        <f t="shared" si="7"/>
        <v>-3141.2211796733604</v>
      </c>
      <c r="G6" s="217">
        <f t="shared" si="3"/>
        <v>7.4999999999999997E-2</v>
      </c>
      <c r="H6" s="209">
        <f t="shared" si="1"/>
        <v>209.41474531155745</v>
      </c>
      <c r="I6" s="218">
        <f t="shared" si="5"/>
        <v>11.918135609888163</v>
      </c>
    </row>
    <row r="7" spans="1:13" ht="14.25" customHeight="1">
      <c r="A7" s="17"/>
      <c r="B7" s="141">
        <v>7.2499999999999995E-2</v>
      </c>
      <c r="C7" s="5">
        <f t="shared" ref="C7:F7" si="8">PMT($B$7/12,$A$3*12,($A$2-C2))</f>
        <v>-3677.6123257829304</v>
      </c>
      <c r="D7" s="5">
        <f t="shared" si="8"/>
        <v>-3473.300529906101</v>
      </c>
      <c r="E7" s="5">
        <f t="shared" si="8"/>
        <v>-3268.9887340292721</v>
      </c>
      <c r="F7" s="209">
        <f t="shared" si="8"/>
        <v>-3064.6769381524418</v>
      </c>
      <c r="G7" s="217">
        <f t="shared" si="3"/>
        <v>7.2499999999999995E-2</v>
      </c>
      <c r="H7" s="209">
        <f t="shared" si="1"/>
        <v>204.31179587682936</v>
      </c>
      <c r="I7" s="218">
        <f t="shared" si="5"/>
        <v>12.215806349418818</v>
      </c>
    </row>
    <row r="8" spans="1:13" ht="14.25" customHeight="1" thickBot="1">
      <c r="A8" s="112"/>
      <c r="B8" s="143">
        <v>7.0000000000000007E-2</v>
      </c>
      <c r="C8" s="144">
        <f t="shared" ref="C8:F8" si="9">PMT($B$8/12,$A$3*12,($A$2-C2))</f>
        <v>-3586.6457515109764</v>
      </c>
      <c r="D8" s="144">
        <f t="shared" si="9"/>
        <v>-3387.3876542048115</v>
      </c>
      <c r="E8" s="144">
        <f t="shared" si="9"/>
        <v>-3188.1295568986461</v>
      </c>
      <c r="F8" s="210">
        <f t="shared" si="9"/>
        <v>-2988.8714595924803</v>
      </c>
      <c r="G8" s="219">
        <f t="shared" si="3"/>
        <v>7.0000000000000007E-2</v>
      </c>
      <c r="H8" s="220">
        <f t="shared" si="1"/>
        <v>199.25809730616493</v>
      </c>
      <c r="I8" s="221">
        <f t="shared" si="5"/>
        <v>12.525630662318454</v>
      </c>
    </row>
    <row r="9" spans="1:13" ht="15" customHeight="1">
      <c r="B9" s="5"/>
      <c r="C9" s="5"/>
      <c r="D9" s="5"/>
      <c r="E9" s="5"/>
      <c r="F9" s="5"/>
      <c r="G9" s="286" t="s">
        <v>164</v>
      </c>
      <c r="H9" s="285"/>
      <c r="I9" s="285"/>
    </row>
    <row r="10" spans="1:13" ht="14.25" customHeight="1">
      <c r="C10" s="107"/>
      <c r="D10" s="107"/>
      <c r="E10" s="107"/>
      <c r="F10" s="107"/>
      <c r="G10" s="285"/>
      <c r="H10" s="285"/>
      <c r="I10" s="285"/>
    </row>
    <row r="11" spans="1:13" ht="14.25" customHeight="1" thickBot="1">
      <c r="C11" s="3"/>
      <c r="D11" s="3"/>
      <c r="E11" s="3"/>
      <c r="F11" s="3"/>
      <c r="G11" s="285"/>
      <c r="H11" s="285"/>
      <c r="I11" s="285"/>
    </row>
    <row r="12" spans="1:13" ht="43.8" thickBot="1">
      <c r="A12" s="145" t="s">
        <v>165</v>
      </c>
      <c r="B12" s="227" t="s">
        <v>147</v>
      </c>
      <c r="C12" s="228" t="s">
        <v>166</v>
      </c>
      <c r="D12" s="228" t="str">
        <f>"Interest Paid on Down Payment by Year "&amp;ROUND(I4,0)</f>
        <v>Interest Paid on Down Payment by Year 11</v>
      </c>
      <c r="E12" s="228" t="s">
        <v>167</v>
      </c>
      <c r="F12" s="228" t="str">
        <f>"Interest Paid Difference @ year "&amp;ROUND(I4,0)</f>
        <v>Interest Paid Difference @ year 11</v>
      </c>
      <c r="G12" s="228" t="s">
        <v>224</v>
      </c>
      <c r="H12" s="228" t="str">
        <f>ROUND(I4,0)&amp;"yr FV of down payment saved @ 8%"</f>
        <v>11yr FV of down payment saved @ 8%</v>
      </c>
      <c r="I12" s="228" t="s">
        <v>225</v>
      </c>
      <c r="J12" s="229" t="str">
        <f>"Cum Interest Paid Year "&amp;ROUND(I4,0)</f>
        <v>Cum Interest Paid Year 11</v>
      </c>
      <c r="K12" s="230" t="s">
        <v>168</v>
      </c>
      <c r="L12" s="138" t="s">
        <v>169</v>
      </c>
    </row>
    <row r="13" spans="1:13" ht="14.25" customHeight="1">
      <c r="A13" s="224">
        <f>C1</f>
        <v>0.1</v>
      </c>
      <c r="B13" s="231">
        <f t="shared" ref="B13:B15" si="10">$A$2*A13</f>
        <v>59900</v>
      </c>
      <c r="C13" s="232">
        <f>B4</f>
        <v>0.08</v>
      </c>
      <c r="D13" s="233">
        <f>B13*(1+C13)^$I$4</f>
        <v>143555.22508626388</v>
      </c>
      <c r="E13" s="234">
        <v>0</v>
      </c>
      <c r="F13" s="234">
        <v>0</v>
      </c>
      <c r="G13" s="234">
        <f t="shared" ref="G13" si="11">F13-E13</f>
        <v>0</v>
      </c>
      <c r="H13" s="234">
        <v>0</v>
      </c>
      <c r="I13" s="234">
        <v>0</v>
      </c>
      <c r="J13" s="233">
        <f>VLOOKUP($I$4*12,'Amoritization Scenario 10% DP'!$W$8:$AH$367,10)</f>
        <v>458293.32821384061</v>
      </c>
      <c r="K13" s="235">
        <v>0</v>
      </c>
      <c r="L13" s="146">
        <v>1270301</v>
      </c>
    </row>
    <row r="14" spans="1:13" ht="14.25" customHeight="1">
      <c r="A14" s="225">
        <f>D1</f>
        <v>0.15</v>
      </c>
      <c r="B14" s="236">
        <f t="shared" si="10"/>
        <v>89850</v>
      </c>
      <c r="C14" s="237">
        <f t="shared" ref="C14:C15" si="12">B4</f>
        <v>0.08</v>
      </c>
      <c r="D14" s="223">
        <f t="shared" ref="D14" si="13">B14*(1+C14)^$I$4</f>
        <v>215332.83762939583</v>
      </c>
      <c r="E14" s="238">
        <f>B14-B13</f>
        <v>29950</v>
      </c>
      <c r="F14" s="238">
        <f>D14-D13</f>
        <v>71777.612543131952</v>
      </c>
      <c r="G14" s="238">
        <f>F14-E14</f>
        <v>41827.612543131952</v>
      </c>
      <c r="H14" s="238">
        <f>E14*(1+0.08)^I4</f>
        <v>71777.612543131938</v>
      </c>
      <c r="I14" s="238">
        <f>G14/(1+C14)^I4</f>
        <v>17453.032377108095</v>
      </c>
      <c r="J14" s="223">
        <f>VLOOKUP($I$4*12,'Amoritization Scenario 15% DP'!$W$8:$AH$367,10)</f>
        <v>432832.58775751607</v>
      </c>
      <c r="K14" s="239">
        <f>J13-J14</f>
        <v>25460.740456324536</v>
      </c>
      <c r="L14" s="146">
        <v>1199728</v>
      </c>
      <c r="M14" s="3">
        <f t="shared" ref="M14" si="14">L14+H14</f>
        <v>1271505.6125431319</v>
      </c>
    </row>
    <row r="15" spans="1:13" ht="14.25" customHeight="1" thickBot="1">
      <c r="A15" s="226">
        <f>E1</f>
        <v>0.2</v>
      </c>
      <c r="B15" s="240">
        <f t="shared" si="10"/>
        <v>119800</v>
      </c>
      <c r="C15" s="241">
        <f t="shared" si="12"/>
        <v>7.7499999999999999E-2</v>
      </c>
      <c r="D15" s="242">
        <f>B15*(1+C15)^$I$4</f>
        <v>279652.35902005289</v>
      </c>
      <c r="E15" s="243">
        <f>B15-B13</f>
        <v>59900</v>
      </c>
      <c r="F15" s="243">
        <f>D15-D13</f>
        <v>136097.13393378901</v>
      </c>
      <c r="G15" s="243">
        <f>F15-E15</f>
        <v>76197.133933789009</v>
      </c>
      <c r="H15" s="243">
        <f>E15*(1+0.08)^I4</f>
        <v>143555.22508626388</v>
      </c>
      <c r="I15" s="243">
        <f>G15/(1+C15)^I4</f>
        <v>32642.015526904092</v>
      </c>
      <c r="J15" s="242">
        <f>VLOOKUP($I$4*12,'Amoritization Scenario 20% DP'!$AJ$8:$AU$367,10)</f>
        <v>393573.2724972319</v>
      </c>
      <c r="K15" s="244">
        <f>J13-J15</f>
        <v>64720.055716608709</v>
      </c>
      <c r="L15" s="146">
        <v>1034105</v>
      </c>
      <c r="M15" s="3">
        <f>L15+H15</f>
        <v>1177660.2250862638</v>
      </c>
    </row>
    <row r="16" spans="1:13" ht="14.25" customHeight="1">
      <c r="B16" s="142"/>
      <c r="C16" s="147"/>
      <c r="D16" s="148"/>
    </row>
    <row r="17" spans="2:11" ht="60" customHeight="1">
      <c r="B17" s="142"/>
      <c r="C17" s="147"/>
      <c r="D17" s="148"/>
      <c r="E17" s="147"/>
      <c r="F17" s="147"/>
      <c r="G17" s="149"/>
      <c r="H17" s="147"/>
      <c r="K17" s="2" t="s">
        <v>134</v>
      </c>
    </row>
    <row r="18" spans="2:11" ht="14.25" customHeight="1">
      <c r="B18" s="142"/>
      <c r="C18" s="147"/>
      <c r="D18" s="148"/>
      <c r="E18" s="147"/>
      <c r="F18" s="147"/>
      <c r="G18" s="149"/>
      <c r="H18" s="147"/>
    </row>
    <row r="19" spans="2:11" ht="59.25" customHeight="1">
      <c r="E19" s="147"/>
      <c r="F19" s="23"/>
      <c r="G19" s="23"/>
      <c r="H19" s="147"/>
    </row>
    <row r="20" spans="2:11" ht="14.25" customHeight="1"/>
    <row r="21" spans="2:11" ht="14.25" customHeight="1"/>
    <row r="22" spans="2:11" ht="14.25" customHeight="1"/>
    <row r="23" spans="2:11" ht="14.25" customHeight="1"/>
    <row r="24" spans="2:11" ht="14.25" customHeight="1"/>
    <row r="25" spans="2:11" ht="14.25" customHeight="1"/>
    <row r="26" spans="2:11" ht="14.25" customHeight="1"/>
    <row r="27" spans="2:11" ht="14.25" customHeight="1"/>
    <row r="28" spans="2:11" ht="14.25" customHeight="1"/>
    <row r="29" spans="2:11" ht="14.25" customHeight="1"/>
    <row r="30" spans="2:11" ht="14.25" customHeight="1"/>
    <row r="31" spans="2:11" ht="14.25" customHeight="1"/>
    <row r="32" spans="2: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G9:I1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06"/>
  <sheetViews>
    <sheetView tabSelected="1" topLeftCell="A20" workbookViewId="0">
      <selection activeCell="C42" sqref="C42"/>
    </sheetView>
  </sheetViews>
  <sheetFormatPr defaultColWidth="12.6640625" defaultRowHeight="15" customHeight="1"/>
  <cols>
    <col min="1" max="1" width="39.88671875" customWidth="1"/>
    <col min="2" max="2" width="14.88671875" customWidth="1"/>
    <col min="3" max="11" width="12.21875" customWidth="1"/>
    <col min="12" max="12" width="11.21875" customWidth="1"/>
    <col min="13" max="13" width="9.109375" customWidth="1"/>
    <col min="14" max="14" width="8.6640625" customWidth="1"/>
    <col min="15" max="17" width="13" customWidth="1"/>
    <col min="18" max="27" width="8.6640625" customWidth="1"/>
  </cols>
  <sheetData>
    <row r="1" spans="1:16" ht="14.25" customHeight="1">
      <c r="A1" s="2" t="s">
        <v>104</v>
      </c>
      <c r="B1" s="2">
        <v>1</v>
      </c>
      <c r="C1" s="2">
        <v>2</v>
      </c>
      <c r="D1" s="2">
        <v>3</v>
      </c>
      <c r="E1" s="2">
        <v>4</v>
      </c>
      <c r="F1" s="2">
        <v>5</v>
      </c>
      <c r="G1" s="2">
        <v>6</v>
      </c>
      <c r="H1" s="2">
        <v>7</v>
      </c>
      <c r="I1" s="2">
        <v>8</v>
      </c>
      <c r="J1" s="2">
        <v>9</v>
      </c>
      <c r="K1" s="2">
        <v>10</v>
      </c>
    </row>
    <row r="2" spans="1:16" ht="14.25" customHeight="1">
      <c r="A2" s="1" t="s">
        <v>105</v>
      </c>
      <c r="L2" s="2" t="s">
        <v>106</v>
      </c>
      <c r="M2" s="101">
        <v>0.08</v>
      </c>
      <c r="N2" s="2" t="s">
        <v>107</v>
      </c>
    </row>
    <row r="3" spans="1:16" ht="14.25" customHeight="1" thickBot="1">
      <c r="A3" s="2" t="s">
        <v>194</v>
      </c>
      <c r="B3" s="6">
        <f>'STR Calculator'!D11</f>
        <v>91500</v>
      </c>
      <c r="C3" s="6">
        <f>B3*(1+C5)</f>
        <v>92415</v>
      </c>
      <c r="D3" s="6">
        <f t="shared" ref="D3:K3" si="0">C3*(1+D5)</f>
        <v>93339.15</v>
      </c>
      <c r="E3" s="6">
        <f t="shared" si="0"/>
        <v>94272.541499999992</v>
      </c>
      <c r="F3" s="6">
        <f t="shared" si="0"/>
        <v>95215.266914999986</v>
      </c>
      <c r="G3" s="6">
        <f t="shared" si="0"/>
        <v>96167.41958414999</v>
      </c>
      <c r="H3" s="6">
        <f t="shared" si="0"/>
        <v>97129.093779991497</v>
      </c>
      <c r="I3" s="6">
        <f t="shared" si="0"/>
        <v>98100.384717791414</v>
      </c>
      <c r="J3" s="6">
        <f t="shared" si="0"/>
        <v>99081.388564969326</v>
      </c>
      <c r="K3" s="6">
        <f t="shared" si="0"/>
        <v>100072.20245061902</v>
      </c>
    </row>
    <row r="4" spans="1:16" ht="14.25" customHeight="1" thickBot="1">
      <c r="A4" s="2" t="s">
        <v>195</v>
      </c>
      <c r="B4" s="6">
        <f t="shared" ref="B4:K4" si="1">B3/12</f>
        <v>7625</v>
      </c>
      <c r="C4" s="6">
        <f t="shared" si="1"/>
        <v>7701.25</v>
      </c>
      <c r="D4" s="6">
        <f t="shared" si="1"/>
        <v>7778.2624999999998</v>
      </c>
      <c r="E4" s="6">
        <f t="shared" si="1"/>
        <v>7856.0451249999996</v>
      </c>
      <c r="F4" s="6">
        <f t="shared" si="1"/>
        <v>7934.6055762499991</v>
      </c>
      <c r="G4" s="6">
        <f t="shared" si="1"/>
        <v>8013.9516320124994</v>
      </c>
      <c r="H4" s="6">
        <f t="shared" si="1"/>
        <v>8094.0911483326245</v>
      </c>
      <c r="I4" s="6">
        <f t="shared" si="1"/>
        <v>8175.0320598159515</v>
      </c>
      <c r="J4" s="6">
        <f t="shared" si="1"/>
        <v>8256.7823804141099</v>
      </c>
      <c r="K4" s="6">
        <f t="shared" si="1"/>
        <v>8339.3502042182517</v>
      </c>
      <c r="M4" s="287" t="s">
        <v>7</v>
      </c>
      <c r="N4" s="288"/>
      <c r="O4" s="289"/>
      <c r="P4" s="49" t="s">
        <v>108</v>
      </c>
    </row>
    <row r="5" spans="1:16" ht="14.25" customHeight="1">
      <c r="A5" s="2" t="s">
        <v>109</v>
      </c>
      <c r="B5" s="102">
        <v>0.01</v>
      </c>
      <c r="C5" s="101">
        <f t="shared" ref="C5:K5" si="2">$B$5</f>
        <v>0.01</v>
      </c>
      <c r="D5" s="101">
        <f t="shared" si="2"/>
        <v>0.01</v>
      </c>
      <c r="E5" s="101">
        <f t="shared" si="2"/>
        <v>0.01</v>
      </c>
      <c r="F5" s="101">
        <f t="shared" si="2"/>
        <v>0.01</v>
      </c>
      <c r="G5" s="101">
        <f t="shared" si="2"/>
        <v>0.01</v>
      </c>
      <c r="H5" s="101">
        <f t="shared" si="2"/>
        <v>0.01</v>
      </c>
      <c r="I5" s="101">
        <f t="shared" si="2"/>
        <v>0.01</v>
      </c>
      <c r="J5" s="101">
        <f t="shared" si="2"/>
        <v>0.01</v>
      </c>
      <c r="K5" s="101">
        <f t="shared" si="2"/>
        <v>0.01</v>
      </c>
      <c r="M5" s="103">
        <v>45536</v>
      </c>
      <c r="N5" s="2">
        <v>0</v>
      </c>
      <c r="O5" s="104">
        <f>-SUM('STR Calculator'!B6:B7)</f>
        <v>-119800</v>
      </c>
      <c r="P5" s="105">
        <f>O5</f>
        <v>-119800</v>
      </c>
    </row>
    <row r="6" spans="1:16" ht="14.25" customHeight="1">
      <c r="A6" s="2" t="str">
        <f>"Vacancy Loss (Occupancy rate "&amp;'STR Calculator'!$B$12&amp;"%)"</f>
        <v>Vacancy Loss (Occupancy rate 1%)</v>
      </c>
      <c r="B6" s="6">
        <f>B3*(1-'STR Calculator'!$B$12)</f>
        <v>0</v>
      </c>
      <c r="C6" s="6">
        <f>C3*(1-'STR Calculator'!$B$12)</f>
        <v>0</v>
      </c>
      <c r="D6" s="6">
        <f>D3*(1-'STR Calculator'!$B$12)</f>
        <v>0</v>
      </c>
      <c r="E6" s="6">
        <f>E3*(1-'STR Calculator'!$B$12)</f>
        <v>0</v>
      </c>
      <c r="F6" s="6">
        <f>F3*(1-'STR Calculator'!$B$12)</f>
        <v>0</v>
      </c>
      <c r="G6" s="6">
        <f>G3*(1-'STR Calculator'!$B$12)</f>
        <v>0</v>
      </c>
      <c r="H6" s="6">
        <f>H3*(1-'STR Calculator'!$B$12)</f>
        <v>0</v>
      </c>
      <c r="I6" s="6">
        <f>I3*(1-'STR Calculator'!$B$12)</f>
        <v>0</v>
      </c>
      <c r="J6" s="6">
        <f>J3*(1-'STR Calculator'!$B$12)</f>
        <v>0</v>
      </c>
      <c r="K6" s="6">
        <f>K3*(1-'STR Calculator'!$B$12)</f>
        <v>0</v>
      </c>
      <c r="M6" s="103">
        <v>45901</v>
      </c>
      <c r="N6" s="2">
        <v>1</v>
      </c>
      <c r="O6" s="108">
        <f>B39</f>
        <v>10780.096898039454</v>
      </c>
      <c r="P6" s="109">
        <f t="shared" ref="P6:P14" si="3">O6/(1+$M$2)^N6</f>
        <v>9981.5712018883823</v>
      </c>
    </row>
    <row r="7" spans="1:16" ht="14.25" customHeight="1">
      <c r="M7" s="103">
        <v>46266</v>
      </c>
      <c r="N7" s="2">
        <v>2</v>
      </c>
      <c r="O7" s="108">
        <f>C39</f>
        <v>11854.096898039454</v>
      </c>
      <c r="P7" s="109">
        <f t="shared" si="3"/>
        <v>10162.977450308174</v>
      </c>
    </row>
    <row r="8" spans="1:16" ht="14.25" customHeight="1">
      <c r="A8" s="1" t="s">
        <v>110</v>
      </c>
      <c r="B8" s="6">
        <f t="shared" ref="B8:K8" si="4">B3-B6</f>
        <v>91500</v>
      </c>
      <c r="C8" s="6">
        <f>C3-C6</f>
        <v>92415</v>
      </c>
      <c r="D8" s="6">
        <f t="shared" si="4"/>
        <v>93339.15</v>
      </c>
      <c r="E8" s="6">
        <f t="shared" si="4"/>
        <v>94272.541499999992</v>
      </c>
      <c r="F8" s="6">
        <f t="shared" si="4"/>
        <v>95215.266914999986</v>
      </c>
      <c r="G8" s="6">
        <f t="shared" si="4"/>
        <v>96167.41958414999</v>
      </c>
      <c r="H8" s="6">
        <f t="shared" si="4"/>
        <v>97129.093779991497</v>
      </c>
      <c r="I8" s="6">
        <f t="shared" si="4"/>
        <v>98100.384717791414</v>
      </c>
      <c r="J8" s="6">
        <f t="shared" si="4"/>
        <v>99081.388564969326</v>
      </c>
      <c r="K8" s="6">
        <f t="shared" si="4"/>
        <v>100072.20245061902</v>
      </c>
      <c r="M8" s="103">
        <v>46631</v>
      </c>
      <c r="N8" s="2">
        <v>3</v>
      </c>
      <c r="O8" s="108">
        <f>D39</f>
        <v>12632.731898039448</v>
      </c>
      <c r="P8" s="109">
        <f t="shared" si="3"/>
        <v>10028.269872827635</v>
      </c>
    </row>
    <row r="9" spans="1:16" ht="14.25" customHeight="1">
      <c r="B9" s="110"/>
      <c r="C9" s="110"/>
      <c r="D9" s="110"/>
      <c r="E9" s="110"/>
      <c r="F9" s="110"/>
      <c r="G9" s="110"/>
      <c r="H9" s="110"/>
      <c r="I9" s="110"/>
      <c r="J9" s="110"/>
      <c r="K9" s="110"/>
      <c r="M9" s="103">
        <v>46997</v>
      </c>
      <c r="N9" s="2">
        <v>4</v>
      </c>
      <c r="O9" s="108">
        <f>E39</f>
        <v>13415.929673039442</v>
      </c>
      <c r="P9" s="109">
        <f t="shared" si="3"/>
        <v>9861.1088127017501</v>
      </c>
    </row>
    <row r="10" spans="1:16" ht="14.25" customHeight="1">
      <c r="A10" s="1" t="s">
        <v>111</v>
      </c>
      <c r="M10" s="103">
        <v>47362</v>
      </c>
      <c r="N10" s="2">
        <v>5</v>
      </c>
      <c r="O10" s="108">
        <f>F39</f>
        <v>14203.612617164436</v>
      </c>
      <c r="P10" s="109">
        <f t="shared" si="3"/>
        <v>9666.7400844187232</v>
      </c>
    </row>
    <row r="11" spans="1:16" ht="14.25" customHeight="1">
      <c r="A11" s="2" t="s">
        <v>112</v>
      </c>
      <c r="B11" s="169">
        <f>'STR Calculator'!$C$18</f>
        <v>0</v>
      </c>
      <c r="C11" s="6">
        <f>$B$11</f>
        <v>0</v>
      </c>
      <c r="D11" s="107">
        <f t="shared" ref="D11:K11" si="5">$B$11</f>
        <v>0</v>
      </c>
      <c r="E11" s="107">
        <f t="shared" si="5"/>
        <v>0</v>
      </c>
      <c r="F11" s="107">
        <f t="shared" si="5"/>
        <v>0</v>
      </c>
      <c r="G11" s="107">
        <f t="shared" si="5"/>
        <v>0</v>
      </c>
      <c r="H11" s="107">
        <f t="shared" si="5"/>
        <v>0</v>
      </c>
      <c r="I11" s="107">
        <f t="shared" si="5"/>
        <v>0</v>
      </c>
      <c r="J11" s="107">
        <f t="shared" si="5"/>
        <v>0</v>
      </c>
      <c r="K11" s="107">
        <f t="shared" si="5"/>
        <v>0</v>
      </c>
      <c r="L11" s="107"/>
      <c r="M11" s="103">
        <v>47727</v>
      </c>
      <c r="N11" s="2">
        <v>6</v>
      </c>
      <c r="O11" s="108">
        <f>G39</f>
        <v>14995.697504776312</v>
      </c>
      <c r="P11" s="109">
        <f>O11/(1+$M$2)^N11</f>
        <v>9449.8331014367905</v>
      </c>
    </row>
    <row r="12" spans="1:16" ht="14.25" customHeight="1">
      <c r="A12" s="2" t="s">
        <v>196</v>
      </c>
      <c r="B12" s="6">
        <f>'STR Calculator'!$C$19</f>
        <v>600</v>
      </c>
      <c r="C12" s="6">
        <f>'STR Calculator'!$C$19</f>
        <v>600</v>
      </c>
      <c r="D12" s="6">
        <f>'STR Calculator'!$C$19</f>
        <v>600</v>
      </c>
      <c r="E12" s="6">
        <f>'STR Calculator'!$C$19</f>
        <v>600</v>
      </c>
      <c r="F12" s="6">
        <f>'STR Calculator'!$C$19</f>
        <v>600</v>
      </c>
      <c r="G12" s="6">
        <f>'STR Calculator'!$C$19</f>
        <v>600</v>
      </c>
      <c r="H12" s="6">
        <f>'STR Calculator'!$C$19</f>
        <v>600</v>
      </c>
      <c r="I12" s="6">
        <f>'STR Calculator'!$C$19</f>
        <v>600</v>
      </c>
      <c r="J12" s="6">
        <f>'STR Calculator'!$C$19</f>
        <v>600</v>
      </c>
      <c r="K12" s="6">
        <f>'STR Calculator'!$C$19</f>
        <v>600</v>
      </c>
      <c r="M12" s="103">
        <v>48092</v>
      </c>
      <c r="N12" s="2">
        <v>7</v>
      </c>
      <c r="O12" s="108">
        <f>H39</f>
        <v>15792.095241812625</v>
      </c>
      <c r="P12" s="109">
        <f>O12/(1+$M$2)^N12</f>
        <v>9214.5358946625111</v>
      </c>
    </row>
    <row r="13" spans="1:16" ht="14.25" customHeight="1">
      <c r="A13" t="s">
        <v>204</v>
      </c>
      <c r="B13" s="6">
        <f>'STR Calculator'!$C$20</f>
        <v>0</v>
      </c>
      <c r="C13" s="6">
        <f>'STR Calculator'!$C$20</f>
        <v>0</v>
      </c>
      <c r="D13" s="6">
        <f>'STR Calculator'!$C$20</f>
        <v>0</v>
      </c>
      <c r="E13" s="6">
        <f>'STR Calculator'!$C$20</f>
        <v>0</v>
      </c>
      <c r="F13" s="6">
        <f>'STR Calculator'!$C$20</f>
        <v>0</v>
      </c>
      <c r="G13" s="6">
        <f>'STR Calculator'!$C$20</f>
        <v>0</v>
      </c>
      <c r="H13" s="6">
        <f>'STR Calculator'!$C$20</f>
        <v>0</v>
      </c>
      <c r="I13" s="6">
        <f>'STR Calculator'!$C$20</f>
        <v>0</v>
      </c>
      <c r="J13" s="6">
        <f>'STR Calculator'!$C$20</f>
        <v>0</v>
      </c>
      <c r="K13" s="6">
        <f>'STR Calculator'!$C$20</f>
        <v>0</v>
      </c>
      <c r="M13" s="103">
        <v>48458</v>
      </c>
      <c r="N13" s="2">
        <v>8</v>
      </c>
      <c r="O13" s="108">
        <f>I39</f>
        <v>16592.710606959503</v>
      </c>
      <c r="P13" s="109">
        <f t="shared" si="3"/>
        <v>8964.5252504861128</v>
      </c>
    </row>
    <row r="14" spans="1:16" ht="14.25" customHeight="1">
      <c r="A14" s="2" t="s">
        <v>113</v>
      </c>
      <c r="B14" s="6">
        <f>'STR Calculator'!$C$21</f>
        <v>2400</v>
      </c>
      <c r="C14" s="6">
        <f>B44*($B$14/'STR Calculator'!$B$5)</f>
        <v>2496</v>
      </c>
      <c r="D14" s="6">
        <f>C44*($B$14/'STR Calculator'!$B$5)</f>
        <v>2595.84</v>
      </c>
      <c r="E14" s="6">
        <f>D44*($B$14/'STR Calculator'!$B$5)</f>
        <v>2699.6736000000001</v>
      </c>
      <c r="F14" s="6">
        <f>E44*($B$14/'STR Calculator'!$B$5)</f>
        <v>2807.6605440000003</v>
      </c>
      <c r="G14" s="6">
        <f>F44*($B$14/'STR Calculator'!$B$5)</f>
        <v>2919.9669657600002</v>
      </c>
      <c r="H14" s="6">
        <f>G44*($B$14/'STR Calculator'!$B$5)</f>
        <v>3036.7656443904007</v>
      </c>
      <c r="I14" s="6">
        <f>H44*($B$14/'STR Calculator'!$B$5)</f>
        <v>3158.2362701660163</v>
      </c>
      <c r="J14" s="6">
        <f>I44*($B$14/'STR Calculator'!$B$5)</f>
        <v>3284.5657209726573</v>
      </c>
      <c r="K14" s="6">
        <f>J44*($B$14/'STR Calculator'!$B$5)</f>
        <v>3415.9483498115637</v>
      </c>
      <c r="M14" s="103">
        <v>48823</v>
      </c>
      <c r="N14" s="2">
        <v>9</v>
      </c>
      <c r="O14" s="108">
        <f>J39</f>
        <v>17397.441982250195</v>
      </c>
      <c r="P14" s="109">
        <f t="shared" si="3"/>
        <v>8703.0523823501426</v>
      </c>
    </row>
    <row r="15" spans="1:16" ht="14.25" customHeight="1">
      <c r="A15" s="2" t="s">
        <v>114</v>
      </c>
      <c r="B15" s="6">
        <f>'STR Calculator'!$C$22</f>
        <v>3000</v>
      </c>
      <c r="C15" s="6">
        <f>B15+(B15*0.015)</f>
        <v>3045</v>
      </c>
      <c r="D15" s="6">
        <f t="shared" ref="D15:K15" si="6">C15+(C15*0.015)</f>
        <v>3090.6750000000002</v>
      </c>
      <c r="E15" s="6">
        <f t="shared" si="6"/>
        <v>3137.0351250000003</v>
      </c>
      <c r="F15" s="6">
        <f t="shared" si="6"/>
        <v>3184.0906518750003</v>
      </c>
      <c r="G15" s="6">
        <f t="shared" si="6"/>
        <v>3231.8520116531254</v>
      </c>
      <c r="H15" s="6">
        <f t="shared" si="6"/>
        <v>3280.3297918279222</v>
      </c>
      <c r="I15" s="6">
        <f t="shared" si="6"/>
        <v>3329.5347387053412</v>
      </c>
      <c r="J15" s="6">
        <f t="shared" si="6"/>
        <v>3379.4777597859211</v>
      </c>
      <c r="K15" s="6">
        <f t="shared" si="6"/>
        <v>3430.1699261827098</v>
      </c>
      <c r="M15" s="103">
        <v>49188</v>
      </c>
      <c r="N15" s="2">
        <v>10</v>
      </c>
      <c r="O15" s="108">
        <f>K39+K44-('STR Calculator'!B8-SUM('STR 10 Year'!B46:K46))</f>
        <v>491848.62897911086</v>
      </c>
      <c r="P15" s="109">
        <f>O15/(1+$M$2)^N15</f>
        <v>227821.08206650408</v>
      </c>
    </row>
    <row r="16" spans="1:16" ht="14.25" customHeight="1">
      <c r="A16" s="2" t="s">
        <v>197</v>
      </c>
      <c r="B16" s="111">
        <f>SUM('STR Calculator'!$C$23:$C$24)</f>
        <v>21000</v>
      </c>
      <c r="C16" s="111">
        <f>SUM('STR Calculator'!$C$23:$C$24)</f>
        <v>21000</v>
      </c>
      <c r="D16" s="111">
        <f>SUM('STR Calculator'!$C$23:$C$24)</f>
        <v>21000</v>
      </c>
      <c r="E16" s="111">
        <f>SUM('STR Calculator'!$C$23:$C$24)</f>
        <v>21000</v>
      </c>
      <c r="F16" s="111">
        <f>SUM('STR Calculator'!$C$23:$C$24)</f>
        <v>21000</v>
      </c>
      <c r="G16" s="111">
        <f>SUM('STR Calculator'!$C$23:$C$24)</f>
        <v>21000</v>
      </c>
      <c r="H16" s="111">
        <f>SUM('STR Calculator'!$C$23:$C$24)</f>
        <v>21000</v>
      </c>
      <c r="I16" s="111">
        <f>SUM('STR Calculator'!$C$23:$C$24)</f>
        <v>21000</v>
      </c>
      <c r="J16" s="111">
        <f>SUM('STR Calculator'!$C$23:$C$24)</f>
        <v>21000</v>
      </c>
      <c r="K16" s="111">
        <f>SUM('STR Calculator'!$C$23:$C$24)</f>
        <v>21000</v>
      </c>
      <c r="M16" s="168"/>
      <c r="N16" s="2"/>
      <c r="O16" s="108"/>
      <c r="P16" s="109"/>
    </row>
    <row r="17" spans="1:16" ht="14.25" customHeight="1" thickBot="1">
      <c r="A17" s="2" t="s">
        <v>115</v>
      </c>
      <c r="B17" s="6">
        <f>'STR Calculator'!$C$25</f>
        <v>0</v>
      </c>
      <c r="C17" s="6">
        <f>'STR Calculator'!$C$25</f>
        <v>0</v>
      </c>
      <c r="D17" s="6">
        <f>'STR Calculator'!$C$25</f>
        <v>0</v>
      </c>
      <c r="E17" s="6">
        <f>'STR Calculator'!$C$25</f>
        <v>0</v>
      </c>
      <c r="F17" s="6">
        <f>'STR Calculator'!$C$25</f>
        <v>0</v>
      </c>
      <c r="G17" s="6">
        <f>'STR Calculator'!$C$25</f>
        <v>0</v>
      </c>
      <c r="H17" s="6">
        <f>'STR Calculator'!$C$25</f>
        <v>0</v>
      </c>
      <c r="I17" s="6">
        <f>'STR Calculator'!$C$25</f>
        <v>0</v>
      </c>
      <c r="J17" s="6">
        <f>'STR Calculator'!$C$25</f>
        <v>0</v>
      </c>
      <c r="K17" s="6">
        <f>'STR Calculator'!$C$25</f>
        <v>0</v>
      </c>
      <c r="M17" s="112"/>
      <c r="N17" s="113"/>
      <c r="O17" s="114">
        <f>XIRR(O5:O15,M5:M15)</f>
        <v>0.21626270413398749</v>
      </c>
      <c r="P17" s="115">
        <f>SUM(P5:P15)</f>
        <v>194053.6961175843</v>
      </c>
    </row>
    <row r="18" spans="1:16" ht="14.25" customHeight="1">
      <c r="A18" s="2" t="s">
        <v>41</v>
      </c>
      <c r="B18" s="6">
        <f>'STR Calculator'!$C$26</f>
        <v>3000</v>
      </c>
      <c r="C18" s="6">
        <f>'STR Calculator'!$C$26</f>
        <v>3000</v>
      </c>
      <c r="D18" s="6">
        <f>'STR Calculator'!$C$26</f>
        <v>3000</v>
      </c>
      <c r="E18" s="6">
        <f>'STR Calculator'!$C$26</f>
        <v>3000</v>
      </c>
      <c r="F18" s="6">
        <f>'STR Calculator'!$C$26</f>
        <v>3000</v>
      </c>
      <c r="G18" s="6">
        <f>'STR Calculator'!$C$26</f>
        <v>3000</v>
      </c>
      <c r="H18" s="6">
        <f>'STR Calculator'!$C$26</f>
        <v>3000</v>
      </c>
      <c r="I18" s="6">
        <f>'STR Calculator'!$C$26</f>
        <v>3000</v>
      </c>
      <c r="J18" s="6">
        <f>'STR Calculator'!$C$26</f>
        <v>3000</v>
      </c>
      <c r="K18" s="6">
        <f>'STR Calculator'!$C$26</f>
        <v>3000</v>
      </c>
    </row>
    <row r="19" spans="1:16" ht="14.25" customHeight="1">
      <c r="A19" s="2" t="s">
        <v>198</v>
      </c>
      <c r="B19" s="6">
        <f>'STR Calculator'!$C$27</f>
        <v>1333.3333333333335</v>
      </c>
      <c r="C19" s="6">
        <f>'STR Calculator'!$C$27</f>
        <v>1333.3333333333335</v>
      </c>
      <c r="D19" s="6">
        <f>'STR Calculator'!$C$27</f>
        <v>1333.3333333333335</v>
      </c>
      <c r="E19" s="6">
        <f>'STR Calculator'!$C$27</f>
        <v>1333.3333333333335</v>
      </c>
      <c r="F19" s="6">
        <f>'STR Calculator'!$C$27</f>
        <v>1333.3333333333335</v>
      </c>
      <c r="G19" s="6">
        <f>'STR Calculator'!$C$27</f>
        <v>1333.3333333333335</v>
      </c>
      <c r="H19" s="6">
        <f>'STR Calculator'!$C$27</f>
        <v>1333.3333333333335</v>
      </c>
      <c r="I19" s="6">
        <f>'STR Calculator'!$C$27</f>
        <v>1333.3333333333335</v>
      </c>
      <c r="J19" s="6">
        <f>'STR Calculator'!$C$27</f>
        <v>1333.3333333333335</v>
      </c>
      <c r="K19" s="6">
        <f>'STR Calculator'!$C$27</f>
        <v>1333.3333333333335</v>
      </c>
    </row>
    <row r="20" spans="1:16" ht="14.25" customHeight="1">
      <c r="A20" t="s">
        <v>205</v>
      </c>
      <c r="B20" s="6">
        <f>'STR Calculator'!$C$28</f>
        <v>1800</v>
      </c>
      <c r="C20" s="6">
        <f>'STR Calculator'!$C$28</f>
        <v>1800</v>
      </c>
      <c r="D20" s="6">
        <f>'STR Calculator'!$C$28</f>
        <v>1800</v>
      </c>
      <c r="E20" s="6">
        <f>'STR Calculator'!$C$28</f>
        <v>1800</v>
      </c>
      <c r="F20" s="6">
        <f>'STR Calculator'!$C$28</f>
        <v>1800</v>
      </c>
      <c r="G20" s="6">
        <f>'STR Calculator'!$C$28</f>
        <v>1800</v>
      </c>
      <c r="H20" s="6">
        <f>'STR Calculator'!$C$28</f>
        <v>1800</v>
      </c>
      <c r="I20" s="6">
        <f>'STR Calculator'!$C$28</f>
        <v>1800</v>
      </c>
      <c r="J20" s="6">
        <f>'STR Calculator'!$C$28</f>
        <v>1800</v>
      </c>
      <c r="K20" s="6">
        <f>'STR Calculator'!$C$28</f>
        <v>1800</v>
      </c>
    </row>
    <row r="21" spans="1:16" ht="14.25" customHeight="1">
      <c r="A21" s="2" t="s">
        <v>206</v>
      </c>
      <c r="B21" s="6">
        <f>'STR Calculator'!$C$30</f>
        <v>0</v>
      </c>
      <c r="C21" s="6">
        <f>'STR Calculator'!$C$30</f>
        <v>0</v>
      </c>
      <c r="D21" s="6">
        <f>'STR Calculator'!$C$30</f>
        <v>0</v>
      </c>
      <c r="E21" s="6">
        <f>'STR Calculator'!$C$30</f>
        <v>0</v>
      </c>
      <c r="F21" s="6">
        <f>'STR Calculator'!$C$30</f>
        <v>0</v>
      </c>
      <c r="G21" s="6">
        <f>'STR Calculator'!$C$30</f>
        <v>0</v>
      </c>
      <c r="H21" s="6">
        <f>'STR Calculator'!$C$30</f>
        <v>0</v>
      </c>
      <c r="I21" s="6">
        <f>'STR Calculator'!$C$30</f>
        <v>0</v>
      </c>
      <c r="J21" s="6">
        <f>'STR Calculator'!$C$30</f>
        <v>0</v>
      </c>
      <c r="K21" s="6">
        <f>'STR Calculator'!$C$30</f>
        <v>0</v>
      </c>
    </row>
    <row r="22" spans="1:16" ht="14.25" customHeight="1">
      <c r="A22" t="s">
        <v>231</v>
      </c>
      <c r="B22" s="6">
        <f>'STR Calculator'!$C$29</f>
        <v>0</v>
      </c>
      <c r="C22" s="6">
        <f>'STR Calculator'!$C$29</f>
        <v>0</v>
      </c>
      <c r="D22" s="6">
        <f>'STR Calculator'!$C$29</f>
        <v>0</v>
      </c>
      <c r="E22" s="6">
        <f>'STR Calculator'!$C$29</f>
        <v>0</v>
      </c>
      <c r="F22" s="6">
        <f>'STR Calculator'!$C$29</f>
        <v>0</v>
      </c>
      <c r="G22" s="6">
        <f>'STR Calculator'!$C$29</f>
        <v>0</v>
      </c>
      <c r="H22" s="6">
        <f>'STR Calculator'!$C$29</f>
        <v>0</v>
      </c>
      <c r="I22" s="6">
        <f>'STR Calculator'!$C$29</f>
        <v>0</v>
      </c>
      <c r="J22" s="6">
        <f>'STR Calculator'!$C$29</f>
        <v>0</v>
      </c>
      <c r="K22" s="6">
        <f>'STR Calculator'!$C$29</f>
        <v>0</v>
      </c>
    </row>
    <row r="23" spans="1:16" ht="14.25" customHeight="1">
      <c r="A23" s="2" t="s">
        <v>208</v>
      </c>
      <c r="B23" s="6">
        <f>'STR Calculator'!$C$31</f>
        <v>0</v>
      </c>
      <c r="C23" s="6">
        <f>'STR Calculator'!$B$5*'STR Calculator'!$D$31</f>
        <v>0</v>
      </c>
      <c r="D23" s="6">
        <f>'STR Calculator'!$B$5*'STR Calculator'!$D$31</f>
        <v>0</v>
      </c>
      <c r="E23" s="6">
        <f>'STR Calculator'!$B$5*'STR Calculator'!$D$31</f>
        <v>0</v>
      </c>
      <c r="F23" s="6">
        <f>'STR Calculator'!$B$5*'STR Calculator'!$D$31</f>
        <v>0</v>
      </c>
      <c r="G23" s="6">
        <f>'STR Calculator'!$B$5*'STR Calculator'!$D$31</f>
        <v>0</v>
      </c>
      <c r="H23" s="6">
        <f>'STR Calculator'!$B$5*'STR Calculator'!$D$31</f>
        <v>0</v>
      </c>
      <c r="I23" s="6">
        <f>'STR Calculator'!$B$5*'STR Calculator'!$D$31</f>
        <v>0</v>
      </c>
      <c r="J23" s="6">
        <f>'STR Calculator'!$B$5*'STR Calculator'!$D$31</f>
        <v>0</v>
      </c>
      <c r="K23" s="6">
        <f>'STR Calculator'!$B$5*'STR Calculator'!$D$31</f>
        <v>0</v>
      </c>
    </row>
    <row r="24" spans="1:16" ht="14.25" customHeight="1">
      <c r="A24" t="s">
        <v>207</v>
      </c>
      <c r="B24" s="6">
        <f>'STR Calculator'!$C$32</f>
        <v>0</v>
      </c>
      <c r="C24" s="6">
        <f>'STR Calculator'!$C$32</f>
        <v>0</v>
      </c>
      <c r="D24" s="6">
        <f>'STR Calculator'!$C$32</f>
        <v>0</v>
      </c>
      <c r="E24" s="6">
        <f>'STR Calculator'!$C$32</f>
        <v>0</v>
      </c>
      <c r="F24" s="6">
        <f>'STR Calculator'!$C$32</f>
        <v>0</v>
      </c>
      <c r="G24" s="6">
        <f>'STR Calculator'!$C$32</f>
        <v>0</v>
      </c>
      <c r="H24" s="6">
        <f>'STR Calculator'!$C$32</f>
        <v>0</v>
      </c>
      <c r="I24" s="6">
        <f>'STR Calculator'!$C$32</f>
        <v>0</v>
      </c>
      <c r="J24" s="6">
        <f>'STR Calculator'!$C$32</f>
        <v>0</v>
      </c>
      <c r="K24" s="6">
        <f>'STR Calculator'!$C$32</f>
        <v>0</v>
      </c>
    </row>
    <row r="25" spans="1:16" ht="14.25" customHeight="1">
      <c r="A25" t="s">
        <v>210</v>
      </c>
      <c r="B25" s="6">
        <f>'STR Calculator'!$C$33</f>
        <v>0</v>
      </c>
      <c r="C25" s="6">
        <f>'STR Calculator'!$C$33</f>
        <v>0</v>
      </c>
      <c r="D25" s="6">
        <f>'STR Calculator'!$C$33</f>
        <v>0</v>
      </c>
      <c r="E25" s="6">
        <f>'STR Calculator'!$C$33</f>
        <v>0</v>
      </c>
      <c r="F25" s="6">
        <f>'STR Calculator'!$C$33</f>
        <v>0</v>
      </c>
      <c r="G25" s="6">
        <f>'STR Calculator'!$C$33</f>
        <v>0</v>
      </c>
      <c r="H25" s="6">
        <f>'STR Calculator'!$C$33</f>
        <v>0</v>
      </c>
      <c r="I25" s="6">
        <f>'STR Calculator'!$C$33</f>
        <v>0</v>
      </c>
      <c r="J25" s="6">
        <f>'STR Calculator'!$C$33</f>
        <v>0</v>
      </c>
      <c r="K25" s="6">
        <f>'STR Calculator'!$C$33</f>
        <v>0</v>
      </c>
    </row>
    <row r="26" spans="1:16" ht="14.25" customHeight="1">
      <c r="A26" t="s">
        <v>209</v>
      </c>
      <c r="B26" s="6">
        <v>300</v>
      </c>
      <c r="C26" s="6">
        <v>0</v>
      </c>
      <c r="D26" s="6">
        <v>0</v>
      </c>
      <c r="E26" s="6">
        <v>0</v>
      </c>
      <c r="F26" s="6">
        <v>0</v>
      </c>
      <c r="G26" s="6">
        <v>0</v>
      </c>
      <c r="H26" s="6">
        <v>0</v>
      </c>
      <c r="I26" s="6">
        <v>0</v>
      </c>
      <c r="J26" s="6">
        <v>0</v>
      </c>
      <c r="K26" s="6">
        <v>0</v>
      </c>
    </row>
    <row r="27" spans="1:16" ht="14.25" customHeight="1">
      <c r="A27" t="s">
        <v>159</v>
      </c>
      <c r="B27" s="6">
        <f>'STR Calculator'!$C$36</f>
        <v>300</v>
      </c>
      <c r="C27" s="6">
        <f>'STR Calculator'!$C$36</f>
        <v>300</v>
      </c>
      <c r="D27" s="6">
        <f>'STR Calculator'!$C$36</f>
        <v>300</v>
      </c>
      <c r="E27" s="6">
        <f>'STR Calculator'!$C$36</f>
        <v>300</v>
      </c>
      <c r="F27" s="6">
        <f>'STR Calculator'!$C$36</f>
        <v>300</v>
      </c>
      <c r="G27" s="6">
        <f>'STR Calculator'!$C$36</f>
        <v>300</v>
      </c>
      <c r="H27" s="6">
        <f>'STR Calculator'!$C$36</f>
        <v>300</v>
      </c>
      <c r="I27" s="6">
        <f>'STR Calculator'!$C$36</f>
        <v>300</v>
      </c>
      <c r="J27" s="6">
        <f>'STR Calculator'!$C$36</f>
        <v>300</v>
      </c>
      <c r="K27" s="6">
        <f>'STR Calculator'!$C$36</f>
        <v>300</v>
      </c>
    </row>
    <row r="28" spans="1:16" ht="14.25" customHeight="1">
      <c r="A28" s="2" t="s">
        <v>90</v>
      </c>
      <c r="B28" s="6">
        <f>'STR Calculator'!$C$37</f>
        <v>444</v>
      </c>
      <c r="C28" s="6">
        <f>'STR Calculator'!$C$37</f>
        <v>444</v>
      </c>
      <c r="D28" s="6">
        <f>'STR Calculator'!$C$37</f>
        <v>444</v>
      </c>
      <c r="E28" s="6">
        <f>'STR Calculator'!$C$37</f>
        <v>444</v>
      </c>
      <c r="F28" s="6">
        <f>'STR Calculator'!$C$37</f>
        <v>444</v>
      </c>
      <c r="G28" s="6">
        <f>'STR Calculator'!$C$37</f>
        <v>444</v>
      </c>
      <c r="H28" s="6">
        <f>'STR Calculator'!$C$37</f>
        <v>444</v>
      </c>
      <c r="I28" s="6">
        <f>'STR Calculator'!$C$37</f>
        <v>444</v>
      </c>
      <c r="J28" s="6">
        <f>'STR Calculator'!$C$37</f>
        <v>444</v>
      </c>
      <c r="K28" s="6">
        <f>'STR Calculator'!$C$37</f>
        <v>444</v>
      </c>
    </row>
    <row r="29" spans="1:16" ht="14.25" customHeight="1"/>
    <row r="30" spans="1:16" ht="14.25" customHeight="1">
      <c r="A30" s="1" t="s">
        <v>116</v>
      </c>
      <c r="B30" s="6">
        <f t="shared" ref="B30:K30" si="7">SUM(B12:B28)</f>
        <v>34177.333333333328</v>
      </c>
      <c r="C30" s="6">
        <f t="shared" si="7"/>
        <v>34018.333333333328</v>
      </c>
      <c r="D30" s="6">
        <f>SUM(D12:D28)</f>
        <v>34163.848333333328</v>
      </c>
      <c r="E30" s="6">
        <f t="shared" si="7"/>
        <v>34314.042058333333</v>
      </c>
      <c r="F30" s="6">
        <f t="shared" si="7"/>
        <v>34469.084529208332</v>
      </c>
      <c r="G30" s="6">
        <f t="shared" si="7"/>
        <v>34629.15231074646</v>
      </c>
      <c r="H30" s="6">
        <f t="shared" si="7"/>
        <v>34794.428769551654</v>
      </c>
      <c r="I30" s="6">
        <f t="shared" si="7"/>
        <v>34965.104342204693</v>
      </c>
      <c r="J30" s="6">
        <f t="shared" si="7"/>
        <v>35141.376814091913</v>
      </c>
      <c r="K30" s="6">
        <f t="shared" si="7"/>
        <v>35323.451609327611</v>
      </c>
    </row>
    <row r="31" spans="1:16" ht="14.25" customHeight="1"/>
    <row r="32" spans="1:16" ht="14.25" customHeight="1" thickBot="1">
      <c r="A32" s="172" t="s">
        <v>91</v>
      </c>
      <c r="B32" s="169">
        <f t="shared" ref="B32:K32" si="8">B8-B30</f>
        <v>57322.666666666672</v>
      </c>
      <c r="C32" s="169">
        <f>C8-C30</f>
        <v>58396.666666666672</v>
      </c>
      <c r="D32" s="169">
        <f t="shared" si="8"/>
        <v>59175.301666666666</v>
      </c>
      <c r="E32" s="169">
        <f t="shared" si="8"/>
        <v>59958.49944166666</v>
      </c>
      <c r="F32" s="169">
        <f t="shared" si="8"/>
        <v>60746.182385791653</v>
      </c>
      <c r="G32" s="169">
        <f t="shared" si="8"/>
        <v>61538.26727340353</v>
      </c>
      <c r="H32" s="169">
        <f t="shared" si="8"/>
        <v>62334.665010439843</v>
      </c>
      <c r="I32" s="169">
        <f t="shared" si="8"/>
        <v>63135.280375586721</v>
      </c>
      <c r="J32" s="169">
        <f t="shared" si="8"/>
        <v>63940.011750877413</v>
      </c>
      <c r="K32" s="169">
        <f t="shared" si="8"/>
        <v>64748.75084129141</v>
      </c>
    </row>
    <row r="33" spans="1:13" ht="14.25" customHeight="1" thickBot="1">
      <c r="A33" s="267" t="s">
        <v>117</v>
      </c>
      <c r="B33" s="262">
        <f>B32/'STR Calculator'!$B$5</f>
        <v>9.5697273233166402E-2</v>
      </c>
      <c r="C33" s="262">
        <f>C32/'STR Calculator'!$B$5</f>
        <v>9.7490261547022825E-2</v>
      </c>
      <c r="D33" s="262">
        <f>D32/'STR Calculator'!$B$5</f>
        <v>9.8790153032832492E-2</v>
      </c>
      <c r="E33" s="262">
        <f>E32/'STR Calculator'!$B$5</f>
        <v>0.1000976618391764</v>
      </c>
      <c r="F33" s="262">
        <f>F32/'STR Calculator'!$B$5</f>
        <v>0.10141265840699776</v>
      </c>
      <c r="G33" s="262">
        <f>G32/'STR Calculator'!$B$5</f>
        <v>0.10273500379533143</v>
      </c>
      <c r="H33" s="262">
        <f>H32/'STR Calculator'!$B$5</f>
        <v>0.1040645492661767</v>
      </c>
      <c r="I33" s="262">
        <f>I32/'STR Calculator'!$B$5</f>
        <v>0.10540113585239853</v>
      </c>
      <c r="J33" s="262">
        <f>J32/'STR Calculator'!$B$5</f>
        <v>0.10674459390797565</v>
      </c>
      <c r="K33" s="263">
        <f>K32/'STR Calculator'!$B$5</f>
        <v>0.1080947426398855</v>
      </c>
    </row>
    <row r="34" spans="1:13" ht="14.25" customHeight="1"/>
    <row r="35" spans="1:13" ht="14.25" customHeight="1">
      <c r="A35" s="1" t="s">
        <v>118</v>
      </c>
    </row>
    <row r="36" spans="1:13" ht="14.25" customHeight="1">
      <c r="A36" s="2" t="s">
        <v>119</v>
      </c>
      <c r="B36" s="6">
        <f>PMT('STR Calculator'!$I$8/12, 'STR Calculator'!$I$9*12,'STR Calculator'!$B$8)*12</f>
        <v>-41196.569768627218</v>
      </c>
      <c r="C36" s="6">
        <f>PMT('STR Calculator'!$I$8/12, 'STR Calculator'!$I$9*12,'STR Calculator'!$B$8)*12</f>
        <v>-41196.569768627218</v>
      </c>
      <c r="D36" s="6">
        <f>PMT('STR Calculator'!$I$8/12, 'STR Calculator'!$I$9*12,'STR Calculator'!$B$8)*12</f>
        <v>-41196.569768627218</v>
      </c>
      <c r="E36" s="6">
        <f>PMT('STR Calculator'!$I$8/12, 'STR Calculator'!$I$9*12,'STR Calculator'!$B$8)*12</f>
        <v>-41196.569768627218</v>
      </c>
      <c r="F36" s="6">
        <f>PMT('STR Calculator'!$I$8/12, 'STR Calculator'!$I$9*12,'STR Calculator'!$B$8)*12</f>
        <v>-41196.569768627218</v>
      </c>
      <c r="G36" s="6">
        <f>PMT('STR Calculator'!$I$8/12, 'STR Calculator'!$I$9*12,'STR Calculator'!$B$8)*12</f>
        <v>-41196.569768627218</v>
      </c>
      <c r="H36" s="6">
        <f>PMT('STR Calculator'!$I$8/12, 'STR Calculator'!$I$9*12,'STR Calculator'!$B$8)*12</f>
        <v>-41196.569768627218</v>
      </c>
      <c r="I36" s="6">
        <f>PMT('STR Calculator'!$I$8/12, 'STR Calculator'!$I$9*12,'STR Calculator'!$B$8)*12</f>
        <v>-41196.569768627218</v>
      </c>
      <c r="J36" s="6">
        <f>PMT('STR Calculator'!$I$8/12, 'STR Calculator'!$I$9*12,'STR Calculator'!$B$8)*12</f>
        <v>-41196.569768627218</v>
      </c>
      <c r="K36" s="6">
        <f>PMT('STR Calculator'!$I$8/12, 'STR Calculator'!$I$9*12,'STR Calculator'!$B$8)*12</f>
        <v>-41196.569768627218</v>
      </c>
    </row>
    <row r="37" spans="1:13" ht="14.25" customHeight="1">
      <c r="A37" s="2" t="str">
        <f>"HELOC Payment ($"&amp; 'STR Calculator'!I3&amp;")"</f>
        <v>HELOC Payment ($64800)</v>
      </c>
      <c r="B37" s="6">
        <f>-'STR Calculator'!$C$41</f>
        <v>-5346</v>
      </c>
      <c r="C37" s="6">
        <f>-'STR Calculator'!$C$41</f>
        <v>-5346</v>
      </c>
      <c r="D37" s="6">
        <f>-'STR Calculator'!$C$41</f>
        <v>-5346</v>
      </c>
      <c r="E37" s="6">
        <f>-'STR Calculator'!$C$41</f>
        <v>-5346</v>
      </c>
      <c r="F37" s="6">
        <f>-'STR Calculator'!$C$41</f>
        <v>-5346</v>
      </c>
      <c r="G37" s="6">
        <f>-'STR Calculator'!$C$41</f>
        <v>-5346</v>
      </c>
      <c r="H37" s="6">
        <f>-'STR Calculator'!$C$41</f>
        <v>-5346</v>
      </c>
      <c r="I37" s="6">
        <f>-'STR Calculator'!$C$41</f>
        <v>-5346</v>
      </c>
      <c r="J37" s="6">
        <f>-'STR Calculator'!$C$41</f>
        <v>-5346</v>
      </c>
      <c r="K37" s="6">
        <f>-'STR Calculator'!$C$41</f>
        <v>-5346</v>
      </c>
    </row>
    <row r="38" spans="1:13" ht="14.25" customHeight="1" thickBot="1">
      <c r="A38" s="2" t="s">
        <v>199</v>
      </c>
      <c r="B38" s="6">
        <f>-'STR Calculator'!$C$43</f>
        <v>0</v>
      </c>
      <c r="C38" s="6">
        <f>-'STR Calculator'!$C$43</f>
        <v>0</v>
      </c>
      <c r="D38" s="6">
        <f>-'STR Calculator'!$C$43</f>
        <v>0</v>
      </c>
      <c r="E38" s="6">
        <f>-'STR Calculator'!$C$43</f>
        <v>0</v>
      </c>
      <c r="F38" s="6">
        <f>-'STR Calculator'!$C$43</f>
        <v>0</v>
      </c>
      <c r="G38" s="6">
        <f>-'STR Calculator'!$C$43</f>
        <v>0</v>
      </c>
      <c r="H38" s="6">
        <f>-'STR Calculator'!$C$43</f>
        <v>0</v>
      </c>
      <c r="I38" s="6">
        <f>-'STR Calculator'!$C$43</f>
        <v>0</v>
      </c>
      <c r="J38" s="6">
        <f>-'STR Calculator'!$C$43</f>
        <v>0</v>
      </c>
      <c r="K38" s="6">
        <f>-'STR Calculator'!$C$43</f>
        <v>0</v>
      </c>
    </row>
    <row r="39" spans="1:13" ht="14.25" customHeight="1" thickBot="1">
      <c r="A39" s="264" t="s">
        <v>120</v>
      </c>
      <c r="B39" s="265">
        <f>B32+B36+B37+B38</f>
        <v>10780.096898039454</v>
      </c>
      <c r="C39" s="265">
        <f>C32+C36+C37+C38</f>
        <v>11854.096898039454</v>
      </c>
      <c r="D39" s="265">
        <f t="shared" ref="D39:K39" si="9">D32+D36+D37+D38</f>
        <v>12632.731898039448</v>
      </c>
      <c r="E39" s="265">
        <f t="shared" si="9"/>
        <v>13415.929673039442</v>
      </c>
      <c r="F39" s="265">
        <f t="shared" si="9"/>
        <v>14203.612617164436</v>
      </c>
      <c r="G39" s="265">
        <f t="shared" si="9"/>
        <v>14995.697504776312</v>
      </c>
      <c r="H39" s="265">
        <f t="shared" si="9"/>
        <v>15792.095241812625</v>
      </c>
      <c r="I39" s="265">
        <f t="shared" si="9"/>
        <v>16592.710606959503</v>
      </c>
      <c r="J39" s="265">
        <f t="shared" si="9"/>
        <v>17397.441982250195</v>
      </c>
      <c r="K39" s="266">
        <f t="shared" si="9"/>
        <v>18206.181072664192</v>
      </c>
      <c r="L39" s="6">
        <f>SUM(B39:K39)</f>
        <v>145870.59439278507</v>
      </c>
      <c r="M39" s="2" t="s">
        <v>121</v>
      </c>
    </row>
    <row r="40" spans="1:13" ht="14.25" customHeight="1">
      <c r="A40" s="2" t="s">
        <v>96</v>
      </c>
      <c r="B40" s="6">
        <f t="shared" ref="B40:K40" si="10">B39/12</f>
        <v>898.34140816995443</v>
      </c>
      <c r="C40" s="6">
        <f t="shared" si="10"/>
        <v>987.84140816995443</v>
      </c>
      <c r="D40" s="6">
        <f t="shared" si="10"/>
        <v>1052.7276581699541</v>
      </c>
      <c r="E40" s="6">
        <f t="shared" si="10"/>
        <v>1117.9941394199534</v>
      </c>
      <c r="F40" s="6">
        <f t="shared" si="10"/>
        <v>1183.6343847637029</v>
      </c>
      <c r="G40" s="6">
        <f t="shared" si="10"/>
        <v>1249.6414587313593</v>
      </c>
      <c r="H40" s="6">
        <f t="shared" si="10"/>
        <v>1316.0079368177187</v>
      </c>
      <c r="I40" s="6">
        <f t="shared" si="10"/>
        <v>1382.7258839132919</v>
      </c>
      <c r="J40" s="6">
        <f t="shared" si="10"/>
        <v>1449.786831854183</v>
      </c>
      <c r="K40" s="6">
        <f t="shared" si="10"/>
        <v>1517.1817560553493</v>
      </c>
    </row>
    <row r="41" spans="1:13" ht="14.25" customHeight="1" thickBot="1">
      <c r="A41" s="2" t="str">
        <f>"Discounted Cash Flow (DCF) @ "&amp;M2&amp;"% return"</f>
        <v>Discounted Cash Flow (DCF) @ 0.08% return</v>
      </c>
      <c r="B41" s="6">
        <f>B39/(1+$M$2)^B1</f>
        <v>9981.5712018883823</v>
      </c>
      <c r="C41" s="6">
        <f t="shared" ref="C41:K41" si="11">C39/(1+$M$2)^C1</f>
        <v>10162.977450308174</v>
      </c>
      <c r="D41" s="6">
        <f t="shared" si="11"/>
        <v>10028.269872827635</v>
      </c>
      <c r="E41" s="6">
        <f t="shared" si="11"/>
        <v>9861.1088127017501</v>
      </c>
      <c r="F41" s="6">
        <f t="shared" si="11"/>
        <v>9666.7400844187232</v>
      </c>
      <c r="G41" s="6">
        <f t="shared" si="11"/>
        <v>9449.8331014367905</v>
      </c>
      <c r="H41" s="6">
        <f t="shared" si="11"/>
        <v>9214.5358946625111</v>
      </c>
      <c r="I41" s="6">
        <f t="shared" si="11"/>
        <v>8964.5252504861128</v>
      </c>
      <c r="J41" s="6">
        <f t="shared" si="11"/>
        <v>8703.0523823501426</v>
      </c>
      <c r="K41" s="6">
        <f t="shared" si="11"/>
        <v>8432.9845157486852</v>
      </c>
      <c r="L41" s="6">
        <f>SUM(B41:K41)</f>
        <v>94465.598566828907</v>
      </c>
      <c r="M41" s="195" t="s">
        <v>122</v>
      </c>
    </row>
    <row r="42" spans="1:13" ht="14.25" customHeight="1" thickBot="1">
      <c r="A42" s="261" t="s">
        <v>123</v>
      </c>
      <c r="B42" s="262">
        <f>B39/(SUM('STR Calculator'!$B$7,'STR Calculator'!$B$6))</f>
        <v>8.998411434089694E-2</v>
      </c>
      <c r="C42" s="262">
        <f>C39/(SUM('STR Calculator'!$B$7,'STR Calculator'!$B$6))</f>
        <v>9.8949055910179079E-2</v>
      </c>
      <c r="D42" s="262">
        <f>D39/(SUM('STR Calculator'!$B$7,'STR Calculator'!$B$6))</f>
        <v>0.10544851333922745</v>
      </c>
      <c r="E42" s="262">
        <f>E39/(SUM('STR Calculator'!$B$7,'STR Calculator'!$B$6))</f>
        <v>0.11198605737094693</v>
      </c>
      <c r="F42" s="262">
        <f>F39/(SUM('STR Calculator'!$B$7,'STR Calculator'!$B$6))</f>
        <v>0.11856104021005372</v>
      </c>
      <c r="G42" s="262">
        <f>G39/(SUM('STR Calculator'!$B$7,'STR Calculator'!$B$6))</f>
        <v>0.12517276715172213</v>
      </c>
      <c r="H42" s="262">
        <f>H39/(SUM('STR Calculator'!$B$7,'STR Calculator'!$B$6))</f>
        <v>0.13182049450594846</v>
      </c>
      <c r="I42" s="262">
        <f>I39/(SUM('STR Calculator'!$B$7,'STR Calculator'!$B$6))</f>
        <v>0.13850342743705762</v>
      </c>
      <c r="J42" s="262">
        <f>J39/(SUM('STR Calculator'!$B$7,'STR Calculator'!$B$6))</f>
        <v>0.14522071771494319</v>
      </c>
      <c r="K42" s="263">
        <f>K39/(SUM('STR Calculator'!$B$7,'STR Calculator'!$B$6))</f>
        <v>0.15197146137449241</v>
      </c>
    </row>
    <row r="43" spans="1:13" ht="14.25" customHeight="1">
      <c r="A43" s="2" t="s">
        <v>124</v>
      </c>
      <c r="B43" s="106">
        <v>0.04</v>
      </c>
      <c r="C43" s="107">
        <f t="shared" ref="C43:K43" si="12">$B$43</f>
        <v>0.04</v>
      </c>
      <c r="D43" s="107">
        <f t="shared" si="12"/>
        <v>0.04</v>
      </c>
      <c r="E43" s="107">
        <f t="shared" si="12"/>
        <v>0.04</v>
      </c>
      <c r="F43" s="107">
        <f t="shared" si="12"/>
        <v>0.04</v>
      </c>
      <c r="G43" s="107">
        <f t="shared" si="12"/>
        <v>0.04</v>
      </c>
      <c r="H43" s="107">
        <f t="shared" si="12"/>
        <v>0.04</v>
      </c>
      <c r="I43" s="107">
        <f t="shared" si="12"/>
        <v>0.04</v>
      </c>
      <c r="J43" s="107">
        <f t="shared" si="12"/>
        <v>0.04</v>
      </c>
      <c r="K43" s="107">
        <f t="shared" si="12"/>
        <v>0.04</v>
      </c>
      <c r="M43" s="6"/>
    </row>
    <row r="44" spans="1:13" ht="14.25" customHeight="1">
      <c r="A44" s="2" t="s">
        <v>125</v>
      </c>
      <c r="B44" s="6">
        <f>'STR Calculator'!$B$5*(1+'STR 10 Year'!B43)</f>
        <v>622960</v>
      </c>
      <c r="C44" s="6">
        <f>B44*(1+'STR 10 Year'!C43)</f>
        <v>647878.40000000002</v>
      </c>
      <c r="D44" s="6">
        <f>C44*(1+'STR 10 Year'!D43)</f>
        <v>673793.53600000008</v>
      </c>
      <c r="E44" s="6">
        <f>D44*(1+'STR 10 Year'!E43)</f>
        <v>700745.27744000009</v>
      </c>
      <c r="F44" s="6">
        <f>E44*(1+'STR 10 Year'!F43)</f>
        <v>728775.08853760012</v>
      </c>
      <c r="G44" s="6">
        <f>F44*(1+'STR 10 Year'!G43)</f>
        <v>757926.09207910416</v>
      </c>
      <c r="H44" s="6">
        <f>G44*(1+'STR 10 Year'!H43)</f>
        <v>788243.13576226833</v>
      </c>
      <c r="I44" s="6">
        <f>H44*(1+'STR 10 Year'!I43)</f>
        <v>819772.86119275913</v>
      </c>
      <c r="J44" s="6">
        <f>I44*(1+'STR 10 Year'!J43)</f>
        <v>852563.77564046951</v>
      </c>
      <c r="K44" s="6">
        <f>J44*(1+'STR 10 Year'!K43)</f>
        <v>886666.32666608831</v>
      </c>
      <c r="L44" s="6"/>
    </row>
    <row r="45" spans="1:13" ht="14.25" customHeight="1">
      <c r="A45" s="2" t="s">
        <v>124</v>
      </c>
      <c r="B45" s="6">
        <f>'STR Calculator'!$B$5*B43</f>
        <v>23960</v>
      </c>
      <c r="C45" s="6">
        <f t="shared" ref="C45:K45" si="13">B44*C43</f>
        <v>24918.400000000001</v>
      </c>
      <c r="D45" s="6">
        <f t="shared" si="13"/>
        <v>25915.136000000002</v>
      </c>
      <c r="E45" s="6">
        <f t="shared" si="13"/>
        <v>26951.741440000005</v>
      </c>
      <c r="F45" s="6">
        <f t="shared" si="13"/>
        <v>28029.811097600003</v>
      </c>
      <c r="G45" s="6">
        <f t="shared" si="13"/>
        <v>29151.003541504004</v>
      </c>
      <c r="H45" s="6">
        <f t="shared" si="13"/>
        <v>30317.043683164167</v>
      </c>
      <c r="I45" s="6">
        <f t="shared" si="13"/>
        <v>31529.725430490733</v>
      </c>
      <c r="J45" s="6">
        <f t="shared" si="13"/>
        <v>32790.914447710369</v>
      </c>
      <c r="K45" s="6">
        <f t="shared" si="13"/>
        <v>34102.551025618784</v>
      </c>
    </row>
    <row r="46" spans="1:13" ht="14.25" customHeight="1">
      <c r="A46" s="2" t="s">
        <v>126</v>
      </c>
      <c r="B46" s="6">
        <f>VLOOKUP('STR 10 Year'!B1*12,'Amoritization Scenario 10% DP'!$W$8:$AH$367,9)</f>
        <v>4503.4472214128591</v>
      </c>
      <c r="C46" s="6">
        <f>VLOOKUP('STR 10 Year'!C1*12,'Amoritization Scenario 10% DP'!$W$8:$AH$367,9)-B46</f>
        <v>4877.2311197237623</v>
      </c>
      <c r="D46" s="6">
        <f>VLOOKUP('STR 10 Year'!D1*12,'Amoritization Scenario 10% DP'!$W$8:$AH$367,9)-SUM(B46:C46)</f>
        <v>5282.0388972470773</v>
      </c>
      <c r="E46" s="6">
        <f>VLOOKUP('STR 10 Year'!E1*12,'Amoritization Scenario 10% DP'!$W$8:$AH$367,9)-SUM(B46:D46)</f>
        <v>5720.4455206566781</v>
      </c>
      <c r="F46" s="6">
        <f>VLOOKUP('STR 10 Year'!F1*12,'Amoritization Scenario 10% DP'!$W$8:$AH$367,9)-SUM(B46:E46)</f>
        <v>6195.2396775904235</v>
      </c>
      <c r="G46" s="6">
        <f>VLOOKUP('STR 10 Year'!G1*12,'Amoritization Scenario 10% DP'!$W$8:$AH$367,9)-SUM(B46:F46)</f>
        <v>6709.4415153847513</v>
      </c>
      <c r="H46" s="6">
        <f>VLOOKUP('STR 10 Year'!H1*12,'Amoritization Scenario 10% DP'!$W$8:$AH$367,9)-SUM(B46:G46)</f>
        <v>7266.3218521155432</v>
      </c>
      <c r="I46" s="6">
        <f>VLOOKUP('STR 10 Year'!I1*12,'Amoritization Scenario 10% DP'!$W$8:$AH$367,9)-SUM(B46:H46)</f>
        <v>7869.4229821457629</v>
      </c>
      <c r="J46" s="6">
        <f>VLOOKUP('STR 10 Year'!J1*12,'Amoritization Scenario 10% DP'!$W$8:$AH$367,9)-SUM(B46:I46)</f>
        <v>8522.5812085235448</v>
      </c>
      <c r="K46" s="6">
        <f>VLOOKUP('STR 10 Year'!K1*12,'Amoritization Scenario 10% DP'!$W$8:$AH$367,9)-SUM(B46:J46)</f>
        <v>9229.9512455579606</v>
      </c>
      <c r="L46" s="196">
        <f>SUM(B46:K46)</f>
        <v>66176.121240358363</v>
      </c>
      <c r="M46" s="197" t="s">
        <v>223</v>
      </c>
    </row>
    <row r="47" spans="1:13" ht="14.25" customHeight="1">
      <c r="A47" s="2" t="s">
        <v>211</v>
      </c>
      <c r="B47" s="6">
        <f t="shared" ref="B47:K47" si="14">B39*0.25</f>
        <v>2695.0242245098634</v>
      </c>
      <c r="C47" s="6">
        <f t="shared" si="14"/>
        <v>2963.5242245098634</v>
      </c>
      <c r="D47" s="6">
        <f t="shared" si="14"/>
        <v>3158.1829745098621</v>
      </c>
      <c r="E47" s="6">
        <f t="shared" si="14"/>
        <v>3353.9824182598604</v>
      </c>
      <c r="F47" s="6">
        <f t="shared" si="14"/>
        <v>3550.9031542911089</v>
      </c>
      <c r="G47" s="6">
        <f t="shared" si="14"/>
        <v>3748.9243761940779</v>
      </c>
      <c r="H47" s="6">
        <f t="shared" si="14"/>
        <v>3948.0238104531563</v>
      </c>
      <c r="I47" s="6">
        <f t="shared" si="14"/>
        <v>4148.1776517398757</v>
      </c>
      <c r="J47" s="6">
        <f t="shared" si="14"/>
        <v>4349.3604955625487</v>
      </c>
      <c r="K47" s="6">
        <f t="shared" si="14"/>
        <v>4551.5452681660481</v>
      </c>
    </row>
    <row r="48" spans="1:13" ht="14.25" customHeight="1" thickBot="1">
      <c r="A48" s="2" t="s">
        <v>127</v>
      </c>
      <c r="B48" s="35">
        <f>B47/SUM('STR Calculator'!$B$6:$B$7)</f>
        <v>2.2496028585224235E-2</v>
      </c>
      <c r="C48" s="35">
        <f>C47/SUM('STR Calculator'!$B$6:$B$7)</f>
        <v>2.473726397754477E-2</v>
      </c>
      <c r="D48" s="35">
        <f>D47/SUM('STR Calculator'!$B$6:$B$7)</f>
        <v>2.6362128334806861E-2</v>
      </c>
      <c r="E48" s="35">
        <f>E47/SUM('STR Calculator'!$B$6:$B$7)</f>
        <v>2.7996514342736731E-2</v>
      </c>
      <c r="F48" s="35">
        <f>F47/SUM('STR Calculator'!$B$6:$B$7)</f>
        <v>2.9640260052513429E-2</v>
      </c>
      <c r="G48" s="35">
        <f>G47/SUM('STR Calculator'!$B$6:$B$7)</f>
        <v>3.1293191787930531E-2</v>
      </c>
      <c r="H48" s="35">
        <f>H47/SUM('STR Calculator'!$B$6:$B$7)</f>
        <v>3.2955123626487115E-2</v>
      </c>
      <c r="I48" s="35">
        <f>I47/SUM('STR Calculator'!$B$6:$B$7)</f>
        <v>3.4625856859264406E-2</v>
      </c>
      <c r="J48" s="35">
        <f>J47/SUM('STR Calculator'!$B$6:$B$7)</f>
        <v>3.6305179428735797E-2</v>
      </c>
      <c r="K48" s="35">
        <f>K47/SUM('STR Calculator'!$B$6:$B$7)</f>
        <v>3.7992865343623103E-2</v>
      </c>
    </row>
    <row r="49" spans="1:13" ht="14.25" customHeight="1">
      <c r="A49" s="202" t="s">
        <v>128</v>
      </c>
      <c r="B49" s="198">
        <f t="shared" ref="B49:K49" si="15">SUM(B39,B46,B47)</f>
        <v>17978.568343962175</v>
      </c>
      <c r="C49" s="198">
        <f t="shared" si="15"/>
        <v>19694.852242273078</v>
      </c>
      <c r="D49" s="198">
        <f t="shared" si="15"/>
        <v>21072.953769796386</v>
      </c>
      <c r="E49" s="198">
        <f t="shared" si="15"/>
        <v>22490.35761195598</v>
      </c>
      <c r="F49" s="198">
        <f t="shared" si="15"/>
        <v>23949.755449045966</v>
      </c>
      <c r="G49" s="198">
        <f t="shared" si="15"/>
        <v>25454.063396355141</v>
      </c>
      <c r="H49" s="198">
        <f t="shared" si="15"/>
        <v>27006.440904381325</v>
      </c>
      <c r="I49" s="198">
        <f t="shared" si="15"/>
        <v>28610.311240845142</v>
      </c>
      <c r="J49" s="198">
        <f t="shared" si="15"/>
        <v>30269.383686336289</v>
      </c>
      <c r="K49" s="199">
        <f t="shared" si="15"/>
        <v>31987.677586388199</v>
      </c>
    </row>
    <row r="50" spans="1:13" ht="14.25" customHeight="1" thickBot="1">
      <c r="A50" s="203" t="s">
        <v>129</v>
      </c>
      <c r="B50" s="200">
        <f>B49/SUM('STR Calculator'!$B$6:$B$7)</f>
        <v>0.15007152206980112</v>
      </c>
      <c r="C50" s="200">
        <f>C49/SUM('STR Calculator'!$B$6:$B$7)</f>
        <v>0.16439776496054323</v>
      </c>
      <c r="D50" s="200">
        <f>D49/SUM('STR Calculator'!$B$6:$B$7)</f>
        <v>0.17590111660931876</v>
      </c>
      <c r="E50" s="200">
        <f>E49/SUM('STR Calculator'!$B$6:$B$7)</f>
        <v>0.18773253432350567</v>
      </c>
      <c r="F50" s="200">
        <f>F49/SUM('STR Calculator'!$B$6:$B$7)</f>
        <v>0.19991448621908153</v>
      </c>
      <c r="G50" s="200">
        <f>G49/SUM('STR Calculator'!$B$6:$B$7)</f>
        <v>0.21247131382600284</v>
      </c>
      <c r="H50" s="200">
        <f>H49/SUM('STR Calculator'!$B$6:$B$7)</f>
        <v>0.22542938985293259</v>
      </c>
      <c r="I50" s="200">
        <f>I49/SUM('STR Calculator'!$B$6:$B$7)</f>
        <v>0.23881728915563558</v>
      </c>
      <c r="J50" s="200">
        <f>J49/SUM('STR Calculator'!$B$6:$B$7)</f>
        <v>0.25266597400948487</v>
      </c>
      <c r="K50" s="201">
        <f>K49/SUM('STR Calculator'!$B$6:$B$7)</f>
        <v>0.2670089948780317</v>
      </c>
      <c r="L50" s="116">
        <f>SUM(B50:K50)/K1</f>
        <v>0.20744103859043378</v>
      </c>
      <c r="M50" s="1" t="s">
        <v>130</v>
      </c>
    </row>
    <row r="51" spans="1:13" ht="14.25" customHeight="1">
      <c r="B51" s="3"/>
      <c r="C51" s="3"/>
      <c r="D51" s="3"/>
      <c r="E51" s="3"/>
      <c r="F51" s="3"/>
      <c r="G51" s="3"/>
      <c r="H51" s="3"/>
      <c r="I51" s="3"/>
      <c r="J51" s="3"/>
      <c r="K51" s="3"/>
      <c r="L51" s="116">
        <f>('STR 10 Year'!K44/'STR Calculator'!B5)^(1/'STR 10 Year'!K1)-1</f>
        <v>4.0000000000000036E-2</v>
      </c>
      <c r="M51" s="1" t="s">
        <v>131</v>
      </c>
    </row>
    <row r="52" spans="1:13" ht="14.25" customHeight="1"/>
    <row r="53" spans="1:13" ht="14.25" customHeight="1">
      <c r="A53" s="2" t="s">
        <v>132</v>
      </c>
      <c r="B53" s="3">
        <f>SUM('STR Calculator'!$B$7,'STR 10 Year'!B46)</f>
        <v>124303.44722141286</v>
      </c>
      <c r="C53" s="3">
        <f t="shared" ref="C53:J53" si="16">B53+C46</f>
        <v>129180.67834113662</v>
      </c>
      <c r="D53" s="3">
        <f t="shared" si="16"/>
        <v>134462.71723838369</v>
      </c>
      <c r="E53" s="3">
        <f t="shared" si="16"/>
        <v>140183.16275904037</v>
      </c>
      <c r="F53" s="3">
        <f t="shared" si="16"/>
        <v>146378.4024366308</v>
      </c>
      <c r="G53" s="3">
        <f t="shared" si="16"/>
        <v>153087.84395201557</v>
      </c>
      <c r="H53" s="3">
        <f t="shared" si="16"/>
        <v>160354.1658041311</v>
      </c>
      <c r="I53" s="3">
        <f t="shared" si="16"/>
        <v>168223.58878627687</v>
      </c>
      <c r="J53" s="3">
        <f t="shared" si="16"/>
        <v>176746.16999480041</v>
      </c>
      <c r="K53" s="3">
        <f>J53+K46</f>
        <v>185976.12124035836</v>
      </c>
    </row>
    <row r="54" spans="1:13" ht="14.25" customHeight="1">
      <c r="K54" s="101">
        <f>(K53-B53)/B53</f>
        <v>0.49614612786315065</v>
      </c>
      <c r="L54" s="35">
        <f>(K53/B53)^(1/K1)-1</f>
        <v>4.1111877857846979E-2</v>
      </c>
      <c r="M54" s="2" t="s">
        <v>131</v>
      </c>
    </row>
    <row r="55" spans="1:13" ht="14.25" customHeight="1">
      <c r="A55" s="2" t="s">
        <v>200</v>
      </c>
      <c r="B55" s="3">
        <f>SUM('STR Calculator'!$B$7,'STR 10 Year'!B46,B45)</f>
        <v>148263.44722141285</v>
      </c>
      <c r="C55" s="3">
        <f t="shared" ref="C55:K55" si="17">B55+C46+C45</f>
        <v>178059.0783411366</v>
      </c>
      <c r="D55" s="3">
        <f t="shared" si="17"/>
        <v>209256.25323838368</v>
      </c>
      <c r="E55" s="3">
        <f t="shared" si="17"/>
        <v>241928.44019904037</v>
      </c>
      <c r="F55" s="3">
        <f t="shared" si="17"/>
        <v>276153.49097423081</v>
      </c>
      <c r="G55" s="3">
        <f t="shared" si="17"/>
        <v>312013.93603111955</v>
      </c>
      <c r="H55" s="3">
        <f t="shared" si="17"/>
        <v>349597.30156639928</v>
      </c>
      <c r="I55" s="3">
        <f t="shared" si="17"/>
        <v>388996.44997903577</v>
      </c>
      <c r="J55" s="3">
        <f t="shared" si="17"/>
        <v>430309.94563526969</v>
      </c>
      <c r="K55" s="3">
        <f t="shared" si="17"/>
        <v>473642.44790644647</v>
      </c>
    </row>
    <row r="56" spans="1:13" ht="14.25" customHeight="1">
      <c r="K56" s="107">
        <f>(K55-B55)/B55</f>
        <v>2.1946002658303292</v>
      </c>
      <c r="L56" s="35">
        <f>(K55/B55)^(1/K1)-1</f>
        <v>0.12316006249145128</v>
      </c>
      <c r="M56" s="2" t="s">
        <v>201</v>
      </c>
    </row>
    <row r="57" spans="1:13" ht="14.25" customHeight="1"/>
    <row r="58" spans="1:13" ht="14.25" customHeight="1"/>
    <row r="59" spans="1:13" ht="14.25" customHeight="1"/>
    <row r="60" spans="1:13" ht="14.25" customHeight="1"/>
    <row r="61" spans="1:13" ht="14.25" customHeight="1"/>
    <row r="62" spans="1:13" ht="14.25" customHeight="1"/>
    <row r="63" spans="1:13" ht="14.25" customHeight="1"/>
    <row r="64" spans="1:13"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1">
    <mergeCell ref="M4:O4"/>
  </mergeCells>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7"/>
  <sheetViews>
    <sheetView topLeftCell="A19" workbookViewId="0">
      <selection activeCell="B28" sqref="B28:H28"/>
    </sheetView>
  </sheetViews>
  <sheetFormatPr defaultColWidth="12.6640625" defaultRowHeight="15" customHeight="1"/>
  <cols>
    <col min="1" max="1" width="33.21875" customWidth="1"/>
    <col min="2" max="2" width="12.44140625" customWidth="1"/>
    <col min="3" max="3" width="10.44140625" bestFit="1" customWidth="1"/>
    <col min="4" max="4" width="13.21875" customWidth="1"/>
    <col min="5" max="26" width="12.44140625" customWidth="1"/>
  </cols>
  <sheetData>
    <row r="1" spans="1:26" ht="15.6">
      <c r="A1" s="301" t="str">
        <f>'STR Calculator'!A2 &amp;" - FINANCING CALCULATIONS"</f>
        <v>2615 Whippor Will Way - 1bd / 3bath - 1617 sqft - FINANCING CALCULATIONS</v>
      </c>
      <c r="B1" s="294"/>
      <c r="C1" s="294"/>
      <c r="D1" s="294"/>
      <c r="E1" s="294"/>
      <c r="F1" s="294"/>
      <c r="G1" s="294"/>
      <c r="H1" s="295"/>
      <c r="I1" s="52"/>
      <c r="J1" s="52"/>
      <c r="K1" s="52"/>
      <c r="L1" s="52"/>
      <c r="M1" s="52"/>
      <c r="N1" s="52"/>
      <c r="O1" s="52"/>
      <c r="P1" s="52"/>
      <c r="Q1" s="52"/>
      <c r="R1" s="52"/>
      <c r="S1" s="52"/>
      <c r="T1" s="52"/>
      <c r="U1" s="52"/>
      <c r="V1" s="52"/>
      <c r="W1" s="52"/>
      <c r="X1" s="52"/>
      <c r="Y1" s="52"/>
      <c r="Z1" s="52"/>
    </row>
    <row r="2" spans="1:26" ht="15.6">
      <c r="A2" s="296"/>
      <c r="B2" s="285"/>
      <c r="C2" s="285"/>
      <c r="D2" s="285"/>
      <c r="E2" s="285"/>
      <c r="F2" s="285"/>
      <c r="G2" s="285"/>
      <c r="H2" s="297"/>
      <c r="I2" s="52"/>
      <c r="J2" s="52"/>
      <c r="K2" s="52"/>
      <c r="L2" s="52"/>
      <c r="M2" s="52"/>
      <c r="N2" s="52"/>
      <c r="O2" s="52"/>
      <c r="P2" s="52"/>
      <c r="Q2" s="52"/>
      <c r="R2" s="52"/>
      <c r="S2" s="52"/>
      <c r="T2" s="52"/>
      <c r="U2" s="52"/>
      <c r="V2" s="52"/>
      <c r="W2" s="52"/>
      <c r="X2" s="52"/>
      <c r="Y2" s="52"/>
      <c r="Z2" s="52"/>
    </row>
    <row r="3" spans="1:26" ht="15.6">
      <c r="A3" s="302"/>
      <c r="B3" s="303"/>
      <c r="C3" s="303"/>
      <c r="D3" s="303"/>
      <c r="E3" s="303"/>
      <c r="F3" s="303"/>
      <c r="G3" s="303"/>
      <c r="H3" s="304"/>
      <c r="I3" s="52"/>
      <c r="J3" s="52"/>
      <c r="K3" s="52"/>
      <c r="L3" s="52"/>
      <c r="M3" s="52"/>
      <c r="N3" s="52"/>
      <c r="O3" s="52"/>
      <c r="P3" s="52"/>
      <c r="Q3" s="52"/>
      <c r="R3" s="52"/>
      <c r="S3" s="52"/>
      <c r="T3" s="52"/>
      <c r="U3" s="52"/>
      <c r="V3" s="52"/>
      <c r="W3" s="52"/>
      <c r="X3" s="52"/>
      <c r="Y3" s="52"/>
      <c r="Z3" s="52"/>
    </row>
    <row r="4" spans="1:26" ht="15.6">
      <c r="A4" s="53"/>
      <c r="B4" s="54" t="s">
        <v>70</v>
      </c>
      <c r="C4" s="54" t="s">
        <v>71</v>
      </c>
      <c r="D4" s="54" t="s">
        <v>72</v>
      </c>
      <c r="E4" s="54" t="s">
        <v>73</v>
      </c>
      <c r="F4" s="54" t="s">
        <v>74</v>
      </c>
      <c r="G4" s="54" t="s">
        <v>75</v>
      </c>
      <c r="H4" s="55" t="s">
        <v>76</v>
      </c>
      <c r="I4" s="52"/>
      <c r="J4" s="52"/>
      <c r="K4" s="52"/>
      <c r="L4" s="52"/>
      <c r="M4" s="52"/>
      <c r="N4" s="52"/>
      <c r="O4" s="52"/>
      <c r="P4" s="52"/>
      <c r="Q4" s="52"/>
      <c r="R4" s="52"/>
      <c r="S4" s="52"/>
      <c r="T4" s="52"/>
      <c r="U4" s="52"/>
      <c r="V4" s="52"/>
      <c r="W4" s="52"/>
      <c r="X4" s="52"/>
      <c r="Y4" s="52"/>
      <c r="Z4" s="52"/>
    </row>
    <row r="5" spans="1:26" ht="15.6">
      <c r="A5" s="56" t="s">
        <v>77</v>
      </c>
      <c r="B5" s="57">
        <v>0.01</v>
      </c>
      <c r="C5" s="57">
        <v>0.01</v>
      </c>
      <c r="D5" s="57">
        <v>0.01</v>
      </c>
      <c r="E5" s="57">
        <v>0.01</v>
      </c>
      <c r="F5" s="57">
        <v>0.01</v>
      </c>
      <c r="G5" s="57">
        <v>0.01</v>
      </c>
      <c r="H5" s="57">
        <v>0.01</v>
      </c>
      <c r="I5" s="52"/>
      <c r="J5" s="52"/>
      <c r="K5" s="52"/>
      <c r="L5" s="52"/>
      <c r="M5" s="52"/>
      <c r="N5" s="52"/>
      <c r="O5" s="52"/>
      <c r="P5" s="52"/>
      <c r="Q5" s="52"/>
      <c r="R5" s="52"/>
      <c r="S5" s="52"/>
      <c r="T5" s="52"/>
      <c r="U5" s="52"/>
      <c r="V5" s="52"/>
      <c r="W5" s="52"/>
      <c r="X5" s="52"/>
      <c r="Y5" s="52"/>
      <c r="Z5" s="52"/>
    </row>
    <row r="6" spans="1:26" ht="15.6">
      <c r="A6" s="56" t="s">
        <v>78</v>
      </c>
      <c r="B6" s="57">
        <v>0.02</v>
      </c>
      <c r="C6" s="57">
        <v>0.02</v>
      </c>
      <c r="D6" s="57">
        <v>0.02</v>
      </c>
      <c r="E6" s="57">
        <v>0.02</v>
      </c>
      <c r="F6" s="57">
        <v>0.02</v>
      </c>
      <c r="G6" s="57">
        <v>0.02</v>
      </c>
      <c r="H6" s="57">
        <v>0.02</v>
      </c>
      <c r="I6" s="52"/>
      <c r="J6" s="52"/>
      <c r="K6" s="52"/>
      <c r="L6" s="52"/>
      <c r="M6" s="52"/>
      <c r="N6" s="52"/>
      <c r="O6" s="52"/>
      <c r="P6" s="52"/>
      <c r="Q6" s="52"/>
      <c r="R6" s="52"/>
      <c r="S6" s="52"/>
      <c r="T6" s="52"/>
      <c r="U6" s="52"/>
      <c r="V6" s="52"/>
      <c r="W6" s="52"/>
      <c r="X6" s="52"/>
      <c r="Y6" s="52"/>
      <c r="Z6" s="52"/>
    </row>
    <row r="7" spans="1:26" ht="15.6">
      <c r="A7" s="56" t="s">
        <v>79</v>
      </c>
      <c r="B7" s="57">
        <v>0.01</v>
      </c>
      <c r="C7" s="57">
        <v>0.01</v>
      </c>
      <c r="D7" s="57">
        <v>0.01</v>
      </c>
      <c r="E7" s="57">
        <v>0.01</v>
      </c>
      <c r="F7" s="57">
        <v>0.01</v>
      </c>
      <c r="G7" s="57">
        <v>0.01</v>
      </c>
      <c r="H7" s="57">
        <v>0.01</v>
      </c>
      <c r="I7" s="52"/>
      <c r="J7" s="52"/>
      <c r="K7" s="52"/>
      <c r="L7" s="52"/>
      <c r="M7" s="52"/>
      <c r="N7" s="52"/>
      <c r="O7" s="52"/>
      <c r="P7" s="52"/>
      <c r="Q7" s="52"/>
      <c r="R7" s="52"/>
      <c r="S7" s="52"/>
      <c r="T7" s="52"/>
      <c r="U7" s="52"/>
      <c r="V7" s="52"/>
      <c r="W7" s="52"/>
      <c r="X7" s="52"/>
      <c r="Y7" s="52"/>
      <c r="Z7" s="52"/>
    </row>
    <row r="8" spans="1:26" ht="15.6">
      <c r="A8" s="56" t="s">
        <v>80</v>
      </c>
      <c r="B8" s="57">
        <v>1.4999999999999999E-2</v>
      </c>
      <c r="C8" s="57">
        <v>1.4999999999999999E-2</v>
      </c>
      <c r="D8" s="57">
        <v>1.4999999999999999E-2</v>
      </c>
      <c r="E8" s="57">
        <v>1.4999999999999999E-2</v>
      </c>
      <c r="F8" s="57">
        <v>1.4999999999999999E-2</v>
      </c>
      <c r="G8" s="57">
        <v>1.4999999999999999E-2</v>
      </c>
      <c r="H8" s="58">
        <v>1.4999999999999999E-2</v>
      </c>
      <c r="I8" s="52"/>
      <c r="J8" s="52"/>
      <c r="K8" s="52"/>
      <c r="L8" s="52"/>
      <c r="M8" s="52"/>
      <c r="N8" s="52"/>
      <c r="O8" s="52"/>
      <c r="P8" s="52"/>
      <c r="Q8" s="52"/>
      <c r="R8" s="52"/>
      <c r="S8" s="52"/>
      <c r="T8" s="52"/>
      <c r="U8" s="52"/>
      <c r="V8" s="52"/>
      <c r="W8" s="52"/>
      <c r="X8" s="52"/>
      <c r="Y8" s="52"/>
      <c r="Z8" s="52"/>
    </row>
    <row r="9" spans="1:26" ht="15.6">
      <c r="A9" s="59" t="s">
        <v>81</v>
      </c>
      <c r="B9" s="57">
        <f>1-'STR Calculator'!$B$12</f>
        <v>0</v>
      </c>
      <c r="C9" s="57">
        <f>1-'STR Calculator'!$B$12</f>
        <v>0</v>
      </c>
      <c r="D9" s="57">
        <f>1-'STR Calculator'!$B$12</f>
        <v>0</v>
      </c>
      <c r="E9" s="57">
        <f>1-'STR Calculator'!$B$12</f>
        <v>0</v>
      </c>
      <c r="F9" s="57">
        <f>1-'STR Calculator'!$B$12</f>
        <v>0</v>
      </c>
      <c r="G9" s="57">
        <f>1-'STR Calculator'!$B$12</f>
        <v>0</v>
      </c>
      <c r="H9" s="57">
        <f>1-'STR Calculator'!$B$12</f>
        <v>0</v>
      </c>
      <c r="I9" s="52"/>
      <c r="J9" s="52"/>
      <c r="K9" s="52"/>
      <c r="L9" s="52"/>
      <c r="M9" s="52"/>
      <c r="N9" s="52"/>
      <c r="O9" s="52"/>
      <c r="P9" s="52"/>
      <c r="Q9" s="52"/>
      <c r="R9" s="52"/>
      <c r="S9" s="52"/>
      <c r="T9" s="52"/>
      <c r="U9" s="52"/>
      <c r="V9" s="52"/>
      <c r="W9" s="52"/>
      <c r="X9" s="52"/>
      <c r="Y9" s="52"/>
      <c r="Z9" s="52"/>
    </row>
    <row r="10" spans="1:26" ht="15.6">
      <c r="A10" s="60"/>
      <c r="B10" s="61"/>
      <c r="C10" s="61"/>
      <c r="D10" s="61"/>
      <c r="E10" s="61"/>
      <c r="F10" s="61"/>
      <c r="G10" s="61"/>
      <c r="H10" s="62"/>
      <c r="I10" s="52"/>
      <c r="J10" s="52"/>
      <c r="K10" s="52"/>
      <c r="L10" s="52"/>
      <c r="M10" s="52"/>
      <c r="N10" s="52"/>
      <c r="O10" s="52"/>
      <c r="P10" s="52"/>
      <c r="Q10" s="52"/>
      <c r="R10" s="52"/>
      <c r="S10" s="52"/>
      <c r="T10" s="52"/>
      <c r="U10" s="52"/>
      <c r="V10" s="52"/>
      <c r="W10" s="52"/>
      <c r="X10" s="52"/>
      <c r="Y10" s="52"/>
      <c r="Z10" s="52"/>
    </row>
    <row r="11" spans="1:26" ht="15.6">
      <c r="A11" s="63"/>
      <c r="B11" s="54" t="s">
        <v>70</v>
      </c>
      <c r="C11" s="64" t="s">
        <v>71</v>
      </c>
      <c r="D11" s="64" t="s">
        <v>72</v>
      </c>
      <c r="E11" s="64" t="s">
        <v>73</v>
      </c>
      <c r="F11" s="64" t="s">
        <v>74</v>
      </c>
      <c r="G11" s="64" t="s">
        <v>75</v>
      </c>
      <c r="H11" s="65" t="s">
        <v>76</v>
      </c>
      <c r="I11" s="52"/>
      <c r="J11" s="52"/>
      <c r="K11" s="52"/>
      <c r="L11" s="52"/>
      <c r="M11" s="52"/>
      <c r="N11" s="52"/>
      <c r="O11" s="52"/>
      <c r="P11" s="52"/>
      <c r="Q11" s="52"/>
      <c r="R11" s="52"/>
      <c r="S11" s="52"/>
      <c r="T11" s="52"/>
      <c r="U11" s="52"/>
      <c r="V11" s="52"/>
      <c r="W11" s="52"/>
      <c r="X11" s="52"/>
      <c r="Y11" s="52"/>
      <c r="Z11" s="52"/>
    </row>
    <row r="12" spans="1:26" ht="15.6">
      <c r="A12" s="66" t="s">
        <v>82</v>
      </c>
      <c r="B12" s="67"/>
      <c r="C12" s="68"/>
      <c r="D12" s="68"/>
      <c r="E12" s="68"/>
      <c r="F12" s="68"/>
      <c r="G12" s="68"/>
      <c r="H12" s="69"/>
      <c r="I12" s="52"/>
      <c r="J12" s="52"/>
      <c r="K12" s="52"/>
      <c r="L12" s="52"/>
      <c r="M12" s="52"/>
      <c r="N12" s="52"/>
      <c r="O12" s="52"/>
      <c r="P12" s="52"/>
      <c r="Q12" s="52"/>
      <c r="R12" s="52"/>
      <c r="S12" s="52"/>
      <c r="T12" s="52"/>
      <c r="U12" s="52"/>
      <c r="V12" s="52"/>
      <c r="W12" s="52"/>
      <c r="X12" s="52"/>
      <c r="Y12" s="52"/>
      <c r="Z12" s="52"/>
    </row>
    <row r="13" spans="1:26" ht="15.6">
      <c r="A13" s="70" t="s">
        <v>83</v>
      </c>
      <c r="B13" s="71">
        <f>'STR Calculator'!D11</f>
        <v>91500</v>
      </c>
      <c r="C13" s="72">
        <f t="shared" ref="C13:H13" si="0">SUM(B$13+(C$7*B$13))</f>
        <v>92415</v>
      </c>
      <c r="D13" s="72">
        <f t="shared" si="0"/>
        <v>93339.15</v>
      </c>
      <c r="E13" s="72">
        <f t="shared" si="0"/>
        <v>94272.541499999992</v>
      </c>
      <c r="F13" s="72">
        <f t="shared" si="0"/>
        <v>95215.266914999986</v>
      </c>
      <c r="G13" s="72">
        <f t="shared" si="0"/>
        <v>96167.41958414999</v>
      </c>
      <c r="H13" s="73">
        <f t="shared" si="0"/>
        <v>97129.093779991483</v>
      </c>
      <c r="I13" s="52"/>
      <c r="J13" s="52"/>
      <c r="K13" s="52"/>
      <c r="L13" s="52"/>
      <c r="M13" s="52"/>
      <c r="N13" s="52"/>
      <c r="O13" s="52"/>
      <c r="P13" s="52"/>
      <c r="Q13" s="52"/>
      <c r="R13" s="52"/>
      <c r="S13" s="52"/>
      <c r="T13" s="52"/>
      <c r="U13" s="52"/>
      <c r="V13" s="52"/>
      <c r="W13" s="52"/>
      <c r="X13" s="52"/>
      <c r="Y13" s="52"/>
      <c r="Z13" s="52"/>
    </row>
    <row r="14" spans="1:26" ht="15.6">
      <c r="A14" s="70" t="s">
        <v>195</v>
      </c>
      <c r="B14" s="71">
        <f>B13/12</f>
        <v>7625</v>
      </c>
      <c r="C14" s="71">
        <f t="shared" ref="C14:H14" si="1">C13/12</f>
        <v>7701.25</v>
      </c>
      <c r="D14" s="71">
        <f t="shared" si="1"/>
        <v>7778.2624999999998</v>
      </c>
      <c r="E14" s="71">
        <f t="shared" si="1"/>
        <v>7856.0451249999996</v>
      </c>
      <c r="F14" s="71">
        <f t="shared" si="1"/>
        <v>7934.6055762499991</v>
      </c>
      <c r="G14" s="71">
        <f t="shared" si="1"/>
        <v>8013.9516320124994</v>
      </c>
      <c r="H14" s="71">
        <f t="shared" si="1"/>
        <v>8094.0911483326236</v>
      </c>
      <c r="I14" s="52"/>
      <c r="J14" s="52"/>
      <c r="K14" s="52"/>
      <c r="L14" s="52"/>
      <c r="M14" s="52"/>
      <c r="N14" s="52"/>
      <c r="O14" s="52"/>
      <c r="P14" s="52"/>
      <c r="Q14" s="52"/>
      <c r="R14" s="52"/>
      <c r="S14" s="52"/>
      <c r="T14" s="52"/>
      <c r="U14" s="52"/>
      <c r="V14" s="52"/>
      <c r="W14" s="52"/>
      <c r="X14" s="52"/>
      <c r="Y14" s="52"/>
      <c r="Z14" s="52"/>
    </row>
    <row r="15" spans="1:26" ht="15.6">
      <c r="A15" s="70" t="s">
        <v>84</v>
      </c>
      <c r="B15" s="71">
        <f>'STR Calculator'!D12</f>
        <v>0</v>
      </c>
      <c r="C15" s="71">
        <f>-(C13*C9)</f>
        <v>0</v>
      </c>
      <c r="D15" s="71">
        <f t="shared" ref="D15:H15" si="2">-(D13*D9)</f>
        <v>0</v>
      </c>
      <c r="E15" s="71">
        <f t="shared" si="2"/>
        <v>0</v>
      </c>
      <c r="F15" s="71">
        <f t="shared" si="2"/>
        <v>0</v>
      </c>
      <c r="G15" s="71">
        <f t="shared" si="2"/>
        <v>0</v>
      </c>
      <c r="H15" s="71">
        <f t="shared" si="2"/>
        <v>0</v>
      </c>
      <c r="I15" s="52"/>
      <c r="J15" s="52"/>
      <c r="K15" s="52"/>
      <c r="L15" s="52"/>
      <c r="M15" s="52"/>
      <c r="N15" s="52"/>
      <c r="O15" s="52"/>
      <c r="P15" s="52"/>
      <c r="Q15" s="52"/>
      <c r="R15" s="52"/>
      <c r="S15" s="52"/>
      <c r="T15" s="52"/>
      <c r="U15" s="52"/>
      <c r="V15" s="52"/>
      <c r="W15" s="52"/>
      <c r="X15" s="52"/>
      <c r="Y15" s="52"/>
      <c r="Z15" s="52"/>
    </row>
    <row r="16" spans="1:26" ht="15.6">
      <c r="A16" s="74" t="s">
        <v>202</v>
      </c>
      <c r="B16" s="75">
        <f t="shared" ref="B16:H16" si="3">SUM(B13,B15)</f>
        <v>91500</v>
      </c>
      <c r="C16" s="75">
        <f t="shared" si="3"/>
        <v>92415</v>
      </c>
      <c r="D16" s="75">
        <f t="shared" si="3"/>
        <v>93339.15</v>
      </c>
      <c r="E16" s="75">
        <f t="shared" si="3"/>
        <v>94272.541499999992</v>
      </c>
      <c r="F16" s="75">
        <f t="shared" si="3"/>
        <v>95215.266914999986</v>
      </c>
      <c r="G16" s="75">
        <f t="shared" si="3"/>
        <v>96167.41958414999</v>
      </c>
      <c r="H16" s="75">
        <f t="shared" si="3"/>
        <v>97129.093779991483</v>
      </c>
      <c r="I16" s="52"/>
      <c r="J16" s="52"/>
      <c r="K16" s="52"/>
      <c r="L16" s="52"/>
      <c r="M16" s="52"/>
      <c r="N16" s="52"/>
      <c r="O16" s="52"/>
      <c r="P16" s="52"/>
      <c r="Q16" s="52"/>
      <c r="R16" s="52"/>
      <c r="S16" s="52"/>
      <c r="T16" s="52"/>
      <c r="U16" s="52"/>
      <c r="V16" s="52"/>
      <c r="W16" s="52"/>
      <c r="X16" s="52"/>
      <c r="Y16" s="52"/>
      <c r="Z16" s="52"/>
    </row>
    <row r="17" spans="1:26" ht="15.6">
      <c r="A17" s="70"/>
      <c r="B17" s="76"/>
      <c r="C17" s="77"/>
      <c r="D17" s="77"/>
      <c r="E17" s="77"/>
      <c r="F17" s="77"/>
      <c r="G17" s="77"/>
      <c r="H17" s="78"/>
      <c r="I17" s="52"/>
      <c r="J17" s="52"/>
      <c r="K17" s="52"/>
      <c r="L17" s="52"/>
      <c r="M17" s="52"/>
      <c r="N17" s="52"/>
      <c r="O17" s="52"/>
      <c r="P17" s="52"/>
      <c r="Q17" s="52"/>
      <c r="R17" s="52"/>
      <c r="S17" s="52"/>
      <c r="T17" s="52"/>
      <c r="U17" s="52"/>
      <c r="V17" s="52"/>
      <c r="W17" s="52"/>
      <c r="X17" s="52"/>
      <c r="Y17" s="52"/>
      <c r="Z17" s="52"/>
    </row>
    <row r="18" spans="1:26" ht="15.6">
      <c r="A18" s="66" t="s">
        <v>85</v>
      </c>
      <c r="B18" s="79"/>
      <c r="C18" s="80"/>
      <c r="D18" s="80"/>
      <c r="E18" s="80"/>
      <c r="F18" s="80"/>
      <c r="G18" s="80"/>
      <c r="H18" s="81"/>
      <c r="I18" s="52"/>
      <c r="J18" s="52"/>
      <c r="K18" s="52"/>
      <c r="L18" s="52"/>
      <c r="M18" s="52"/>
      <c r="N18" s="52"/>
      <c r="O18" s="52"/>
      <c r="P18" s="52"/>
      <c r="Q18" s="52"/>
      <c r="R18" s="52"/>
      <c r="S18" s="52"/>
      <c r="T18" s="52"/>
      <c r="U18" s="52"/>
      <c r="V18" s="52"/>
      <c r="W18" s="52"/>
      <c r="X18" s="52"/>
      <c r="Y18" s="52"/>
      <c r="Z18" s="52"/>
    </row>
    <row r="19" spans="1:26" ht="15.6">
      <c r="A19" s="70" t="s">
        <v>36</v>
      </c>
      <c r="B19" s="167">
        <v>0</v>
      </c>
      <c r="C19" s="167">
        <v>0</v>
      </c>
      <c r="D19" s="167">
        <v>0</v>
      </c>
      <c r="E19" s="167">
        <v>0</v>
      </c>
      <c r="F19" s="167">
        <v>0</v>
      </c>
      <c r="G19" s="167">
        <v>0</v>
      </c>
      <c r="H19" s="167">
        <v>0</v>
      </c>
      <c r="I19" s="52"/>
      <c r="J19" s="52"/>
      <c r="K19" s="52"/>
      <c r="L19" s="52"/>
      <c r="M19" s="52"/>
      <c r="N19" s="52"/>
      <c r="O19" s="52"/>
      <c r="P19" s="52"/>
      <c r="Q19" s="52"/>
      <c r="R19" s="52"/>
      <c r="S19" s="52"/>
      <c r="T19" s="52"/>
      <c r="U19" s="52"/>
      <c r="V19" s="52"/>
      <c r="W19" s="52"/>
      <c r="X19" s="52"/>
      <c r="Y19" s="52"/>
      <c r="Z19" s="52"/>
    </row>
    <row r="20" spans="1:26" ht="15.6">
      <c r="A20" s="70" t="s">
        <v>196</v>
      </c>
      <c r="B20" s="82">
        <f>'STR Calculator'!$C$19</f>
        <v>600</v>
      </c>
      <c r="C20" s="82">
        <f>'STR Calculator'!$C$19</f>
        <v>600</v>
      </c>
      <c r="D20" s="82">
        <f>'STR Calculator'!$C$19</f>
        <v>600</v>
      </c>
      <c r="E20" s="82">
        <f>'STR Calculator'!$C$19</f>
        <v>600</v>
      </c>
      <c r="F20" s="82">
        <f>'STR Calculator'!$C$19</f>
        <v>600</v>
      </c>
      <c r="G20" s="82">
        <f>'STR Calculator'!$C$19</f>
        <v>600</v>
      </c>
      <c r="H20" s="82">
        <f>'STR Calculator'!$C$19</f>
        <v>600</v>
      </c>
      <c r="I20" s="52"/>
      <c r="J20" s="52"/>
      <c r="K20" s="52"/>
      <c r="L20" s="52"/>
      <c r="M20" s="52"/>
      <c r="N20" s="52"/>
      <c r="O20" s="52"/>
      <c r="P20" s="52"/>
      <c r="Q20" s="52"/>
      <c r="R20" s="52"/>
      <c r="S20" s="52"/>
      <c r="T20" s="52"/>
      <c r="U20" s="52"/>
      <c r="V20" s="52"/>
      <c r="W20" s="52"/>
      <c r="X20" s="52"/>
      <c r="Y20" s="52"/>
      <c r="Z20" s="52"/>
    </row>
    <row r="21" spans="1:26" ht="15.6">
      <c r="A21" s="70" t="s">
        <v>86</v>
      </c>
      <c r="B21" s="82">
        <f>'STR Calculator'!$C$21</f>
        <v>2400</v>
      </c>
      <c r="C21" s="75">
        <f>B$21+(B$21*C$8)</f>
        <v>2436</v>
      </c>
      <c r="D21" s="75">
        <f t="shared" ref="D21:H21" si="4">C$21+(C$21*D$8)</f>
        <v>2472.54</v>
      </c>
      <c r="E21" s="75">
        <f t="shared" si="4"/>
        <v>2509.6280999999999</v>
      </c>
      <c r="F21" s="75">
        <f t="shared" si="4"/>
        <v>2547.2725215</v>
      </c>
      <c r="G21" s="75">
        <f t="shared" si="4"/>
        <v>2585.4816093224999</v>
      </c>
      <c r="H21" s="83">
        <f t="shared" si="4"/>
        <v>2624.2638334623375</v>
      </c>
      <c r="I21" s="52"/>
      <c r="J21" s="52"/>
      <c r="K21" s="52"/>
      <c r="L21" s="52"/>
      <c r="M21" s="52"/>
      <c r="N21" s="52"/>
      <c r="O21" s="52"/>
      <c r="P21" s="52"/>
      <c r="Q21" s="52"/>
      <c r="R21" s="52"/>
      <c r="S21" s="52"/>
      <c r="T21" s="52"/>
      <c r="U21" s="52"/>
      <c r="V21" s="52"/>
      <c r="W21" s="52"/>
      <c r="X21" s="52"/>
      <c r="Y21" s="52"/>
      <c r="Z21" s="52"/>
    </row>
    <row r="22" spans="1:26" ht="15.6">
      <c r="A22" s="70" t="s">
        <v>87</v>
      </c>
      <c r="B22" s="82">
        <f>('STR Calculator'!$C$22)</f>
        <v>3000</v>
      </c>
      <c r="C22" s="75">
        <f>('STR Calculator'!$B$5+B48)*($B$22/'STR Calculator'!$B$5)</f>
        <v>3060</v>
      </c>
      <c r="D22" s="75">
        <f>('STR Calculator'!$B$5+C48)*($B$22/'STR Calculator'!$B$5)</f>
        <v>3061.2</v>
      </c>
      <c r="E22" s="75">
        <f>('STR Calculator'!$B$5+D48)*($B$22/'STR Calculator'!$B$5)</f>
        <v>3061.2239999999997</v>
      </c>
      <c r="F22" s="75">
        <f>('STR Calculator'!$B$5+E48)*($B$22/'STR Calculator'!$B$5)</f>
        <v>3061.2244799999999</v>
      </c>
      <c r="G22" s="75">
        <f>('STR Calculator'!$B$5+F48)*($B$22/'STR Calculator'!$B$5)</f>
        <v>3061.2244895999997</v>
      </c>
      <c r="H22" s="75">
        <f>('STR Calculator'!$B$5+G48)*($B$22/'STR Calculator'!$B$5)</f>
        <v>3061.224489792</v>
      </c>
      <c r="I22" s="52"/>
      <c r="J22" s="52"/>
      <c r="K22" s="52"/>
      <c r="L22" s="52"/>
      <c r="M22" s="52"/>
      <c r="N22" s="52"/>
      <c r="O22" s="52"/>
      <c r="P22" s="52"/>
      <c r="Q22" s="52"/>
      <c r="R22" s="52"/>
      <c r="S22" s="52"/>
      <c r="T22" s="52"/>
      <c r="U22" s="52"/>
      <c r="V22" s="52"/>
      <c r="W22" s="52"/>
      <c r="X22" s="52"/>
      <c r="Y22" s="52"/>
      <c r="Z22" s="52"/>
    </row>
    <row r="23" spans="1:26" ht="15.6">
      <c r="A23" s="70" t="s">
        <v>197</v>
      </c>
      <c r="B23" s="84">
        <f>SUM('STR Calculator'!$C$23:$C$24)</f>
        <v>21000</v>
      </c>
      <c r="C23" s="84">
        <f>SUM('STR Calculator'!$C$23:$C$24)</f>
        <v>21000</v>
      </c>
      <c r="D23" s="84">
        <f>SUM('STR Calculator'!$C$23:$C$24)</f>
        <v>21000</v>
      </c>
      <c r="E23" s="84">
        <f>SUM('STR Calculator'!$C$23:$C$24)</f>
        <v>21000</v>
      </c>
      <c r="F23" s="84">
        <f>SUM('STR Calculator'!$C$23:$C$24)</f>
        <v>21000</v>
      </c>
      <c r="G23" s="84">
        <f>SUM('STR Calculator'!$C$23:$C$24)</f>
        <v>21000</v>
      </c>
      <c r="H23" s="84">
        <f>SUM('STR Calculator'!$C$23:$C$24)</f>
        <v>21000</v>
      </c>
      <c r="I23" s="52"/>
      <c r="J23" s="52"/>
      <c r="K23" s="52"/>
      <c r="L23" s="52"/>
      <c r="M23" s="52"/>
      <c r="N23" s="52"/>
      <c r="O23" s="52"/>
      <c r="P23" s="52"/>
      <c r="Q23" s="52"/>
      <c r="R23" s="52"/>
      <c r="S23" s="52"/>
      <c r="T23" s="52"/>
      <c r="U23" s="52"/>
      <c r="V23" s="52"/>
      <c r="W23" s="52"/>
      <c r="X23" s="52"/>
      <c r="Y23" s="52"/>
      <c r="Z23" s="52"/>
    </row>
    <row r="24" spans="1:26" ht="15.6">
      <c r="A24" s="70" t="s">
        <v>41</v>
      </c>
      <c r="B24" s="84">
        <f>'STR Calculator'!$C$26</f>
        <v>3000</v>
      </c>
      <c r="C24" s="84">
        <f>'STR Calculator'!$C$26</f>
        <v>3000</v>
      </c>
      <c r="D24" s="84">
        <f>'STR Calculator'!$C$26</f>
        <v>3000</v>
      </c>
      <c r="E24" s="84">
        <f>'STR Calculator'!$C$26</f>
        <v>3000</v>
      </c>
      <c r="F24" s="84">
        <f>'STR Calculator'!$C$26</f>
        <v>3000</v>
      </c>
      <c r="G24" s="84">
        <f>'STR Calculator'!$C$26</f>
        <v>3000</v>
      </c>
      <c r="H24" s="84">
        <f>'STR Calculator'!$C$26</f>
        <v>3000</v>
      </c>
      <c r="I24" s="52"/>
      <c r="J24" s="52"/>
      <c r="K24" s="52"/>
      <c r="L24" s="52"/>
      <c r="M24" s="52"/>
      <c r="N24" s="52"/>
      <c r="O24" s="52"/>
      <c r="P24" s="52"/>
      <c r="Q24" s="52"/>
      <c r="R24" s="52"/>
      <c r="S24" s="52"/>
      <c r="T24" s="52"/>
      <c r="U24" s="52"/>
      <c r="V24" s="52"/>
      <c r="W24" s="52"/>
      <c r="X24" s="52"/>
      <c r="Y24" s="52"/>
      <c r="Z24" s="52"/>
    </row>
    <row r="25" spans="1:26" ht="15.6">
      <c r="A25" s="70" t="s">
        <v>198</v>
      </c>
      <c r="B25" s="84">
        <f>'STR Calculator'!$C$27</f>
        <v>1333.3333333333335</v>
      </c>
      <c r="C25" s="84">
        <f>'STR Calculator'!$C$27</f>
        <v>1333.3333333333335</v>
      </c>
      <c r="D25" s="84">
        <f>'STR Calculator'!$C$27</f>
        <v>1333.3333333333335</v>
      </c>
      <c r="E25" s="84">
        <f>'STR Calculator'!$C$27</f>
        <v>1333.3333333333335</v>
      </c>
      <c r="F25" s="84">
        <f>'STR Calculator'!$C$27</f>
        <v>1333.3333333333335</v>
      </c>
      <c r="G25" s="84">
        <f>'STR Calculator'!$C$27</f>
        <v>1333.3333333333335</v>
      </c>
      <c r="H25" s="84">
        <f>'STR Calculator'!$C$27</f>
        <v>1333.3333333333335</v>
      </c>
      <c r="I25" s="52"/>
      <c r="J25" s="52"/>
      <c r="K25" s="52"/>
      <c r="L25" s="52"/>
      <c r="M25" s="52"/>
      <c r="N25" s="52"/>
      <c r="O25" s="52"/>
      <c r="P25" s="52"/>
      <c r="Q25" s="52"/>
      <c r="R25" s="52"/>
      <c r="S25" s="52"/>
      <c r="T25" s="52"/>
      <c r="U25" s="52"/>
      <c r="V25" s="52"/>
      <c r="W25" s="52"/>
      <c r="X25" s="52"/>
      <c r="Y25" s="52"/>
      <c r="Z25" s="52"/>
    </row>
    <row r="26" spans="1:26" ht="15.6">
      <c r="A26" s="188" t="s">
        <v>205</v>
      </c>
      <c r="B26" s="84">
        <f>'STR Calculator'!$C$28</f>
        <v>1800</v>
      </c>
      <c r="C26" s="84">
        <f>'STR Calculator'!$C$28</f>
        <v>1800</v>
      </c>
      <c r="D26" s="84">
        <f>'STR Calculator'!$C$28</f>
        <v>1800</v>
      </c>
      <c r="E26" s="84">
        <f>'STR Calculator'!$C$28</f>
        <v>1800</v>
      </c>
      <c r="F26" s="84">
        <f>'STR Calculator'!$C$28</f>
        <v>1800</v>
      </c>
      <c r="G26" s="84">
        <f>'STR Calculator'!$C$28</f>
        <v>1800</v>
      </c>
      <c r="H26" s="84">
        <f>'STR Calculator'!$C$28</f>
        <v>1800</v>
      </c>
      <c r="I26" s="52"/>
      <c r="J26" s="52"/>
      <c r="K26" s="52"/>
      <c r="L26" s="52"/>
      <c r="M26" s="52"/>
      <c r="N26" s="52"/>
      <c r="O26" s="52"/>
      <c r="P26" s="52"/>
      <c r="Q26" s="52"/>
      <c r="R26" s="52"/>
      <c r="S26" s="52"/>
      <c r="T26" s="52"/>
      <c r="U26" s="52"/>
      <c r="V26" s="52"/>
      <c r="W26" s="52"/>
      <c r="X26" s="52"/>
      <c r="Y26" s="52"/>
      <c r="Z26" s="52"/>
    </row>
    <row r="27" spans="1:26" ht="15.6">
      <c r="A27" s="70" t="s">
        <v>44</v>
      </c>
      <c r="B27" s="84">
        <f>'STR Calculator'!$C$30</f>
        <v>0</v>
      </c>
      <c r="C27" s="84">
        <f>'STR Calculator'!$C$30</f>
        <v>0</v>
      </c>
      <c r="D27" s="84">
        <f>'STR Calculator'!$C$30</f>
        <v>0</v>
      </c>
      <c r="E27" s="84">
        <f>'STR Calculator'!$C$30</f>
        <v>0</v>
      </c>
      <c r="F27" s="84">
        <f>'STR Calculator'!$C$30</f>
        <v>0</v>
      </c>
      <c r="G27" s="84">
        <f>'STR Calculator'!$C$30</f>
        <v>0</v>
      </c>
      <c r="H27" s="84">
        <f>'STR Calculator'!$C$30</f>
        <v>0</v>
      </c>
      <c r="I27" s="52"/>
      <c r="J27" s="52"/>
      <c r="K27" s="52"/>
      <c r="L27" s="52"/>
      <c r="M27" s="52"/>
      <c r="N27" s="52"/>
      <c r="O27" s="52"/>
      <c r="P27" s="52"/>
      <c r="Q27" s="52"/>
      <c r="R27" s="52"/>
      <c r="S27" s="52"/>
      <c r="T27" s="52"/>
      <c r="U27" s="52"/>
      <c r="V27" s="52"/>
      <c r="W27" s="52"/>
      <c r="X27" s="52"/>
      <c r="Y27" s="52"/>
      <c r="Z27" s="52"/>
    </row>
    <row r="28" spans="1:26" ht="15.6">
      <c r="A28" s="188" t="s">
        <v>228</v>
      </c>
      <c r="B28" s="84">
        <f>'STR Calculator'!$C$29</f>
        <v>0</v>
      </c>
      <c r="C28" s="84">
        <f>'STR Calculator'!$C$29</f>
        <v>0</v>
      </c>
      <c r="D28" s="84">
        <f>'STR Calculator'!$C$29</f>
        <v>0</v>
      </c>
      <c r="E28" s="84">
        <f>'STR Calculator'!$C$29</f>
        <v>0</v>
      </c>
      <c r="F28" s="84">
        <f>'STR Calculator'!$C$29</f>
        <v>0</v>
      </c>
      <c r="G28" s="84">
        <f>'STR Calculator'!$C$29</f>
        <v>0</v>
      </c>
      <c r="H28" s="84">
        <f>'STR Calculator'!$C$29</f>
        <v>0</v>
      </c>
      <c r="I28" s="52"/>
      <c r="J28" s="52"/>
      <c r="K28" s="52"/>
      <c r="L28" s="52"/>
      <c r="M28" s="52"/>
      <c r="N28" s="52"/>
      <c r="O28" s="52"/>
      <c r="P28" s="52"/>
      <c r="Q28" s="52"/>
      <c r="R28" s="52"/>
      <c r="S28" s="52"/>
      <c r="T28" s="52"/>
      <c r="U28" s="52"/>
      <c r="V28" s="52"/>
      <c r="W28" s="52"/>
      <c r="X28" s="52"/>
      <c r="Y28" s="52"/>
      <c r="Z28" s="52"/>
    </row>
    <row r="29" spans="1:26" ht="15.6">
      <c r="A29" s="70" t="s">
        <v>88</v>
      </c>
      <c r="B29" s="84">
        <f>'STR Calculator'!$C$25</f>
        <v>0</v>
      </c>
      <c r="C29" s="75">
        <f t="shared" ref="C29:H29" si="5">B29+(B29*C8)</f>
        <v>0</v>
      </c>
      <c r="D29" s="75">
        <f t="shared" si="5"/>
        <v>0</v>
      </c>
      <c r="E29" s="75">
        <f t="shared" si="5"/>
        <v>0</v>
      </c>
      <c r="F29" s="75">
        <f t="shared" si="5"/>
        <v>0</v>
      </c>
      <c r="G29" s="75">
        <f t="shared" si="5"/>
        <v>0</v>
      </c>
      <c r="H29" s="83">
        <f t="shared" si="5"/>
        <v>0</v>
      </c>
      <c r="I29" s="52"/>
      <c r="J29" s="52"/>
      <c r="K29" s="52"/>
      <c r="L29" s="52"/>
      <c r="M29" s="52"/>
      <c r="N29" s="52"/>
      <c r="O29" s="52"/>
      <c r="P29" s="52"/>
      <c r="Q29" s="52"/>
      <c r="R29" s="52"/>
      <c r="S29" s="52"/>
      <c r="T29" s="52"/>
      <c r="U29" s="52"/>
      <c r="V29" s="52"/>
      <c r="W29" s="52"/>
      <c r="X29" s="52"/>
      <c r="Y29" s="52"/>
      <c r="Z29" s="52"/>
    </row>
    <row r="30" spans="1:26" ht="15.6">
      <c r="A30" s="70" t="s">
        <v>89</v>
      </c>
      <c r="B30" s="82">
        <f>'STR Calculator'!$C$31</f>
        <v>0</v>
      </c>
      <c r="C30" s="82">
        <f>'STR Calculator'!$B$5*C5</f>
        <v>5990</v>
      </c>
      <c r="D30" s="82">
        <f>'STR Calculator'!$B$5*D5</f>
        <v>5990</v>
      </c>
      <c r="E30" s="82">
        <f>'STR Calculator'!$B$5*E5</f>
        <v>5990</v>
      </c>
      <c r="F30" s="82">
        <f>'STR Calculator'!$B$5*F5</f>
        <v>5990</v>
      </c>
      <c r="G30" s="82">
        <f>'STR Calculator'!$B$5*G5</f>
        <v>5990</v>
      </c>
      <c r="H30" s="82">
        <f>'STR Calculator'!$B$5*H5</f>
        <v>5990</v>
      </c>
      <c r="I30" s="52"/>
      <c r="J30" s="52"/>
      <c r="K30" s="52"/>
      <c r="L30" s="52"/>
      <c r="M30" s="52"/>
      <c r="N30" s="52"/>
      <c r="O30" s="52"/>
      <c r="P30" s="52"/>
      <c r="Q30" s="52"/>
      <c r="R30" s="52"/>
      <c r="S30" s="52"/>
      <c r="T30" s="52"/>
      <c r="U30" s="52"/>
      <c r="V30" s="52"/>
      <c r="W30" s="52"/>
      <c r="X30" s="52"/>
      <c r="Y30" s="52"/>
      <c r="Z30" s="52"/>
    </row>
    <row r="31" spans="1:26" ht="15.6">
      <c r="A31" s="188" t="s">
        <v>227</v>
      </c>
      <c r="B31" s="82">
        <f>'STR Calculator'!$C$32</f>
        <v>0</v>
      </c>
      <c r="C31" s="82">
        <f>'STR Calculator'!$C$32</f>
        <v>0</v>
      </c>
      <c r="D31" s="82">
        <f>'STR Calculator'!$C$32</f>
        <v>0</v>
      </c>
      <c r="E31" s="82">
        <f>'STR Calculator'!$C$32</f>
        <v>0</v>
      </c>
      <c r="F31" s="82">
        <f>'STR Calculator'!$C$32</f>
        <v>0</v>
      </c>
      <c r="G31" s="82">
        <f>'STR Calculator'!$C$32</f>
        <v>0</v>
      </c>
      <c r="H31" s="82">
        <f>'STR Calculator'!$C$32</f>
        <v>0</v>
      </c>
      <c r="I31" s="52"/>
      <c r="J31" s="52"/>
      <c r="K31" s="52"/>
      <c r="L31" s="52"/>
      <c r="M31" s="52"/>
      <c r="N31" s="52"/>
      <c r="O31" s="52"/>
      <c r="P31" s="52"/>
      <c r="Q31" s="52"/>
      <c r="R31" s="52"/>
      <c r="S31" s="52"/>
      <c r="T31" s="52"/>
      <c r="U31" s="52"/>
      <c r="V31" s="52"/>
      <c r="W31" s="52"/>
      <c r="X31" s="52"/>
      <c r="Y31" s="52"/>
      <c r="Z31" s="52"/>
    </row>
    <row r="32" spans="1:26" ht="15.6">
      <c r="A32" s="188" t="s">
        <v>216</v>
      </c>
      <c r="B32" s="82">
        <f>'STR Calculator'!C34</f>
        <v>300</v>
      </c>
      <c r="C32" s="75">
        <v>0</v>
      </c>
      <c r="D32" s="75">
        <v>0</v>
      </c>
      <c r="E32" s="75">
        <v>0</v>
      </c>
      <c r="F32" s="75">
        <v>0</v>
      </c>
      <c r="G32" s="75">
        <v>0</v>
      </c>
      <c r="H32" s="75">
        <v>0</v>
      </c>
      <c r="I32" s="52"/>
      <c r="J32" s="52"/>
      <c r="K32" s="52"/>
      <c r="L32" s="52"/>
      <c r="M32" s="52"/>
      <c r="N32" s="52"/>
      <c r="O32" s="52"/>
      <c r="P32" s="52"/>
      <c r="Q32" s="52"/>
      <c r="R32" s="52"/>
      <c r="S32" s="52"/>
      <c r="T32" s="52"/>
      <c r="U32" s="52"/>
      <c r="V32" s="52"/>
      <c r="W32" s="52"/>
      <c r="X32" s="52"/>
      <c r="Y32" s="52"/>
      <c r="Z32" s="52"/>
    </row>
    <row r="33" spans="1:26" ht="15.6">
      <c r="A33" s="188" t="s">
        <v>217</v>
      </c>
      <c r="B33" s="82">
        <f>'STR Calculator'!$C$36</f>
        <v>300</v>
      </c>
      <c r="C33" s="82">
        <f>'STR Calculator'!$C$36</f>
        <v>300</v>
      </c>
      <c r="D33" s="82">
        <f>'STR Calculator'!$C$36</f>
        <v>300</v>
      </c>
      <c r="E33" s="82">
        <f>'STR Calculator'!$C$36</f>
        <v>300</v>
      </c>
      <c r="F33" s="82">
        <f>'STR Calculator'!$C$36</f>
        <v>300</v>
      </c>
      <c r="G33" s="82">
        <f>'STR Calculator'!$C$36</f>
        <v>300</v>
      </c>
      <c r="H33" s="82">
        <f>'STR Calculator'!$C$36</f>
        <v>300</v>
      </c>
      <c r="I33" s="52"/>
      <c r="J33" s="52"/>
      <c r="K33" s="52"/>
      <c r="L33" s="52"/>
      <c r="M33" s="52"/>
      <c r="N33" s="52"/>
      <c r="O33" s="52"/>
      <c r="P33" s="52"/>
      <c r="Q33" s="52"/>
      <c r="R33" s="52"/>
      <c r="S33" s="52"/>
      <c r="T33" s="52"/>
      <c r="U33" s="52"/>
      <c r="V33" s="52"/>
      <c r="W33" s="52"/>
      <c r="X33" s="52"/>
      <c r="Y33" s="52"/>
      <c r="Z33" s="52"/>
    </row>
    <row r="34" spans="1:26" ht="15.6">
      <c r="A34" s="70" t="s">
        <v>90</v>
      </c>
      <c r="B34" s="82">
        <f>'STR Calculator'!$C$37</f>
        <v>444</v>
      </c>
      <c r="C34" s="82">
        <f>'STR Calculator'!$C$37</f>
        <v>444</v>
      </c>
      <c r="D34" s="82">
        <f>'STR Calculator'!$C$37</f>
        <v>444</v>
      </c>
      <c r="E34" s="82">
        <f>'STR Calculator'!$C$37</f>
        <v>444</v>
      </c>
      <c r="F34" s="82">
        <f>'STR Calculator'!$C$37</f>
        <v>444</v>
      </c>
      <c r="G34" s="82">
        <f>'STR Calculator'!$C$37</f>
        <v>444</v>
      </c>
      <c r="H34" s="82">
        <f>'STR Calculator'!$C$37</f>
        <v>444</v>
      </c>
      <c r="I34" s="52"/>
      <c r="J34" s="52"/>
      <c r="K34" s="52"/>
      <c r="L34" s="52"/>
      <c r="M34" s="52"/>
      <c r="N34" s="52"/>
      <c r="O34" s="52"/>
      <c r="P34" s="52"/>
      <c r="Q34" s="52"/>
      <c r="R34" s="52"/>
      <c r="S34" s="52"/>
      <c r="T34" s="52"/>
      <c r="U34" s="52"/>
      <c r="V34" s="52"/>
      <c r="W34" s="52"/>
      <c r="X34" s="52"/>
      <c r="Y34" s="52"/>
      <c r="Z34" s="52"/>
    </row>
    <row r="35" spans="1:26" ht="15.6">
      <c r="A35" s="85" t="s">
        <v>203</v>
      </c>
      <c r="B35" s="86">
        <f t="shared" ref="B35:H35" si="6">SUM(B20:B34)</f>
        <v>34177.333333333328</v>
      </c>
      <c r="C35" s="86">
        <f>SUM(C20:C34)</f>
        <v>39963.333333333328</v>
      </c>
      <c r="D35" s="86">
        <f t="shared" si="6"/>
        <v>40001.073333333334</v>
      </c>
      <c r="E35" s="86">
        <f t="shared" si="6"/>
        <v>40038.185433333332</v>
      </c>
      <c r="F35" s="86">
        <f t="shared" si="6"/>
        <v>40075.830334833328</v>
      </c>
      <c r="G35" s="86">
        <f t="shared" si="6"/>
        <v>40114.039432255828</v>
      </c>
      <c r="H35" s="86">
        <f t="shared" si="6"/>
        <v>40152.821656587665</v>
      </c>
      <c r="I35" s="52"/>
      <c r="J35" s="52"/>
      <c r="K35" s="52"/>
      <c r="L35" s="52"/>
      <c r="M35" s="52"/>
      <c r="N35" s="52"/>
      <c r="O35" s="52"/>
      <c r="P35" s="52"/>
      <c r="Q35" s="52"/>
      <c r="R35" s="52"/>
      <c r="S35" s="52"/>
      <c r="T35" s="52"/>
      <c r="U35" s="52"/>
      <c r="V35" s="52"/>
      <c r="W35" s="52"/>
      <c r="X35" s="52"/>
      <c r="Y35" s="52"/>
      <c r="Z35" s="52"/>
    </row>
    <row r="36" spans="1:26" ht="15.6">
      <c r="A36" s="70"/>
      <c r="B36" s="71"/>
      <c r="C36" s="72"/>
      <c r="D36" s="72"/>
      <c r="E36" s="72"/>
      <c r="F36" s="72"/>
      <c r="G36" s="72"/>
      <c r="H36" s="73"/>
      <c r="I36" s="52"/>
      <c r="J36" s="52"/>
      <c r="K36" s="52"/>
      <c r="L36" s="52"/>
      <c r="M36" s="52"/>
      <c r="N36" s="52"/>
      <c r="O36" s="52"/>
      <c r="P36" s="52"/>
      <c r="Q36" s="52"/>
      <c r="R36" s="52"/>
      <c r="S36" s="52"/>
      <c r="T36" s="52"/>
      <c r="U36" s="52"/>
      <c r="V36" s="52"/>
      <c r="W36" s="52"/>
      <c r="X36" s="52"/>
      <c r="Y36" s="52"/>
      <c r="Z36" s="52"/>
    </row>
    <row r="37" spans="1:26" ht="15.6">
      <c r="A37" s="87" t="s">
        <v>91</v>
      </c>
      <c r="B37" s="88">
        <f t="shared" ref="B37:H37" si="7">SUM(B16-B35)</f>
        <v>57322.666666666672</v>
      </c>
      <c r="C37" s="88">
        <f>SUM(C16-C35)</f>
        <v>52451.666666666672</v>
      </c>
      <c r="D37" s="88">
        <f t="shared" si="7"/>
        <v>53338.07666666666</v>
      </c>
      <c r="E37" s="88">
        <f t="shared" si="7"/>
        <v>54234.35606666666</v>
      </c>
      <c r="F37" s="88">
        <f t="shared" si="7"/>
        <v>55139.436580166657</v>
      </c>
      <c r="G37" s="88">
        <f t="shared" si="7"/>
        <v>56053.380151894162</v>
      </c>
      <c r="H37" s="89">
        <f t="shared" si="7"/>
        <v>56976.272123403818</v>
      </c>
      <c r="I37" s="52"/>
      <c r="J37" s="52"/>
      <c r="K37" s="52"/>
      <c r="L37" s="52"/>
      <c r="M37" s="52"/>
      <c r="N37" s="52"/>
      <c r="O37" s="52"/>
      <c r="P37" s="52"/>
      <c r="Q37" s="52"/>
      <c r="R37" s="52"/>
      <c r="S37" s="52"/>
      <c r="T37" s="52"/>
      <c r="U37" s="52"/>
      <c r="V37" s="52"/>
      <c r="W37" s="52"/>
      <c r="X37" s="52"/>
      <c r="Y37" s="52"/>
      <c r="Z37" s="52"/>
    </row>
    <row r="38" spans="1:26" ht="15.6">
      <c r="A38" s="70"/>
      <c r="B38" s="71"/>
      <c r="C38" s="72"/>
      <c r="D38" s="72"/>
      <c r="E38" s="72"/>
      <c r="F38" s="72"/>
      <c r="G38" s="72"/>
      <c r="H38" s="73"/>
      <c r="I38" s="52"/>
      <c r="J38" s="52"/>
      <c r="K38" s="52"/>
      <c r="L38" s="52"/>
      <c r="M38" s="52"/>
      <c r="N38" s="52"/>
      <c r="O38" s="52"/>
      <c r="P38" s="52"/>
      <c r="Q38" s="52"/>
      <c r="R38" s="52"/>
      <c r="S38" s="52"/>
      <c r="T38" s="52"/>
      <c r="U38" s="52"/>
      <c r="V38" s="52"/>
      <c r="W38" s="52"/>
      <c r="X38" s="52"/>
      <c r="Y38" s="52"/>
      <c r="Z38" s="52"/>
    </row>
    <row r="39" spans="1:26" ht="15.6">
      <c r="A39" s="90" t="s">
        <v>52</v>
      </c>
      <c r="B39" s="91"/>
      <c r="C39" s="92"/>
      <c r="D39" s="92"/>
      <c r="E39" s="92"/>
      <c r="F39" s="92"/>
      <c r="G39" s="92"/>
      <c r="H39" s="93"/>
      <c r="I39" s="52"/>
      <c r="J39" s="52"/>
      <c r="K39" s="52"/>
      <c r="L39" s="52"/>
      <c r="M39" s="52"/>
      <c r="N39" s="52"/>
      <c r="O39" s="52"/>
      <c r="P39" s="52"/>
      <c r="Q39" s="52"/>
      <c r="R39" s="52"/>
      <c r="S39" s="52"/>
      <c r="T39" s="52"/>
      <c r="U39" s="52"/>
      <c r="V39" s="52"/>
      <c r="W39" s="52"/>
      <c r="X39" s="52"/>
      <c r="Y39" s="52"/>
      <c r="Z39" s="52"/>
    </row>
    <row r="40" spans="1:26" ht="15.6">
      <c r="A40" s="70" t="s">
        <v>92</v>
      </c>
      <c r="B40" s="75">
        <f t="shared" ref="B40:H40" si="8">B37</f>
        <v>57322.666666666672</v>
      </c>
      <c r="C40" s="75">
        <f t="shared" si="8"/>
        <v>52451.666666666672</v>
      </c>
      <c r="D40" s="75">
        <f t="shared" si="8"/>
        <v>53338.07666666666</v>
      </c>
      <c r="E40" s="75">
        <f t="shared" si="8"/>
        <v>54234.35606666666</v>
      </c>
      <c r="F40" s="75">
        <f t="shared" si="8"/>
        <v>55139.436580166657</v>
      </c>
      <c r="G40" s="75">
        <f t="shared" si="8"/>
        <v>56053.380151894162</v>
      </c>
      <c r="H40" s="83">
        <f t="shared" si="8"/>
        <v>56976.272123403818</v>
      </c>
      <c r="I40" s="52"/>
      <c r="J40" s="52"/>
      <c r="K40" s="52"/>
      <c r="L40" s="52"/>
      <c r="M40" s="52"/>
      <c r="N40" s="52"/>
      <c r="O40" s="52"/>
      <c r="P40" s="52"/>
      <c r="Q40" s="52"/>
      <c r="R40" s="52"/>
      <c r="S40" s="52"/>
      <c r="T40" s="52"/>
      <c r="U40" s="52"/>
      <c r="V40" s="52"/>
      <c r="W40" s="52"/>
      <c r="X40" s="52"/>
      <c r="Y40" s="52"/>
      <c r="Z40" s="52"/>
    </row>
    <row r="41" spans="1:26" ht="15.6">
      <c r="A41" s="70" t="s">
        <v>93</v>
      </c>
      <c r="B41" s="84">
        <f>'STR Calculator'!$C$42</f>
        <v>41196.569768627218</v>
      </c>
      <c r="C41" s="84">
        <f>'STR Calculator'!$C$42</f>
        <v>41196.569768627218</v>
      </c>
      <c r="D41" s="84">
        <f>'STR Calculator'!$C$42</f>
        <v>41196.569768627218</v>
      </c>
      <c r="E41" s="84">
        <f>'STR Calculator'!$C$42</f>
        <v>41196.569768627218</v>
      </c>
      <c r="F41" s="84">
        <f>'STR Calculator'!$C$42</f>
        <v>41196.569768627218</v>
      </c>
      <c r="G41" s="84">
        <f>'STR Calculator'!$C$42</f>
        <v>41196.569768627218</v>
      </c>
      <c r="H41" s="84">
        <f>'STR Calculator'!$C$42</f>
        <v>41196.569768627218</v>
      </c>
      <c r="I41" s="52"/>
      <c r="J41" s="52"/>
      <c r="K41" s="52"/>
      <c r="L41" s="52"/>
      <c r="M41" s="52"/>
      <c r="N41" s="52"/>
      <c r="O41" s="52"/>
      <c r="P41" s="52"/>
      <c r="Q41" s="52"/>
      <c r="R41" s="52"/>
      <c r="S41" s="52"/>
      <c r="T41" s="52"/>
      <c r="U41" s="52"/>
      <c r="V41" s="52"/>
      <c r="W41" s="52"/>
      <c r="X41" s="52"/>
      <c r="Y41" s="52"/>
      <c r="Z41" s="52"/>
    </row>
    <row r="42" spans="1:26" ht="15.6">
      <c r="A42" s="70" t="s">
        <v>94</v>
      </c>
      <c r="B42" s="84">
        <f>'STR Calculator'!$C$41</f>
        <v>5346</v>
      </c>
      <c r="C42" s="84">
        <f>'STR Calculator'!$C$41</f>
        <v>5346</v>
      </c>
      <c r="D42" s="84">
        <f>'STR Calculator'!$C$41</f>
        <v>5346</v>
      </c>
      <c r="E42" s="84">
        <f>'STR Calculator'!$C$41</f>
        <v>5346</v>
      </c>
      <c r="F42" s="84">
        <f>'STR Calculator'!$C$41</f>
        <v>5346</v>
      </c>
      <c r="G42" s="84">
        <f>'STR Calculator'!$C$41</f>
        <v>5346</v>
      </c>
      <c r="H42" s="84">
        <f>'STR Calculator'!$C$41</f>
        <v>5346</v>
      </c>
      <c r="I42" s="52"/>
      <c r="J42" s="52"/>
      <c r="K42" s="52"/>
      <c r="L42" s="52"/>
      <c r="M42" s="52"/>
      <c r="N42" s="52"/>
      <c r="O42" s="52"/>
      <c r="P42" s="52"/>
      <c r="Q42" s="52"/>
      <c r="R42" s="52"/>
      <c r="S42" s="52"/>
      <c r="T42" s="52"/>
      <c r="U42" s="52"/>
      <c r="V42" s="52"/>
      <c r="W42" s="52"/>
      <c r="X42" s="52"/>
      <c r="Y42" s="52"/>
      <c r="Z42" s="52"/>
    </row>
    <row r="43" spans="1:26" ht="15.6">
      <c r="A43" s="70" t="s">
        <v>199</v>
      </c>
      <c r="B43" s="84">
        <f>'STR Calculator'!$C$43</f>
        <v>0</v>
      </c>
      <c r="C43" s="84">
        <f>'STR Calculator'!$C$43</f>
        <v>0</v>
      </c>
      <c r="D43" s="84">
        <f>'STR Calculator'!$C$43</f>
        <v>0</v>
      </c>
      <c r="E43" s="84">
        <f>'STR Calculator'!$C$43</f>
        <v>0</v>
      </c>
      <c r="F43" s="84">
        <f>'STR Calculator'!$C$43</f>
        <v>0</v>
      </c>
      <c r="G43" s="84">
        <f>'STR Calculator'!$C$43</f>
        <v>0</v>
      </c>
      <c r="H43" s="84">
        <f>'STR Calculator'!$C$43</f>
        <v>0</v>
      </c>
      <c r="I43" s="52"/>
      <c r="J43" s="52"/>
      <c r="K43" s="52"/>
      <c r="L43" s="52"/>
      <c r="M43" s="52"/>
      <c r="N43" s="52"/>
      <c r="O43" s="52"/>
      <c r="P43" s="52"/>
      <c r="Q43" s="52"/>
      <c r="R43" s="52"/>
      <c r="S43" s="52"/>
      <c r="T43" s="52"/>
      <c r="U43" s="52"/>
      <c r="V43" s="52"/>
      <c r="W43" s="52"/>
      <c r="X43" s="52"/>
      <c r="Y43" s="52"/>
      <c r="Z43" s="52"/>
    </row>
    <row r="44" spans="1:26" ht="15.6">
      <c r="A44" s="94" t="s">
        <v>95</v>
      </c>
      <c r="B44" s="95">
        <f>SUM(B40-B41-B42-B43)</f>
        <v>10780.096898039454</v>
      </c>
      <c r="C44" s="95">
        <f t="shared" ref="C44:H44" si="9">SUM(C40-C41-C42-C43)</f>
        <v>5909.0968980394537</v>
      </c>
      <c r="D44" s="95">
        <f t="shared" si="9"/>
        <v>6795.5068980394426</v>
      </c>
      <c r="E44" s="95">
        <f t="shared" si="9"/>
        <v>7691.786298039442</v>
      </c>
      <c r="F44" s="95">
        <f t="shared" si="9"/>
        <v>8596.8668115394394</v>
      </c>
      <c r="G44" s="95">
        <f t="shared" si="9"/>
        <v>9510.810383266944</v>
      </c>
      <c r="H44" s="95">
        <f t="shared" si="9"/>
        <v>10433.7023547766</v>
      </c>
      <c r="I44" s="52"/>
      <c r="J44" s="52"/>
      <c r="K44" s="52"/>
      <c r="L44" s="52"/>
      <c r="M44" s="52"/>
      <c r="N44" s="52"/>
      <c r="O44" s="52"/>
      <c r="P44" s="52"/>
      <c r="Q44" s="52"/>
      <c r="R44" s="52"/>
      <c r="S44" s="52"/>
      <c r="T44" s="52"/>
      <c r="U44" s="52"/>
      <c r="V44" s="52"/>
      <c r="W44" s="52"/>
      <c r="X44" s="52"/>
      <c r="Y44" s="52"/>
      <c r="Z44" s="52"/>
    </row>
    <row r="45" spans="1:26" ht="15.6">
      <c r="A45" s="70" t="s">
        <v>96</v>
      </c>
      <c r="B45" s="75">
        <f t="shared" ref="B45:H45" si="10">B44/12</f>
        <v>898.34140816995443</v>
      </c>
      <c r="C45" s="75">
        <f t="shared" si="10"/>
        <v>492.42474150328781</v>
      </c>
      <c r="D45" s="75">
        <f t="shared" si="10"/>
        <v>566.29224150328685</v>
      </c>
      <c r="E45" s="75">
        <f t="shared" si="10"/>
        <v>640.9821915032868</v>
      </c>
      <c r="F45" s="75">
        <f t="shared" si="10"/>
        <v>716.40556762828658</v>
      </c>
      <c r="G45" s="75">
        <f t="shared" si="10"/>
        <v>792.567531938912</v>
      </c>
      <c r="H45" s="75">
        <f t="shared" si="10"/>
        <v>869.47519623138339</v>
      </c>
      <c r="I45" s="52"/>
      <c r="J45" s="52"/>
      <c r="K45" s="52"/>
      <c r="L45" s="52"/>
      <c r="M45" s="52"/>
      <c r="N45" s="52"/>
      <c r="O45" s="52"/>
      <c r="P45" s="52"/>
      <c r="Q45" s="52"/>
      <c r="R45" s="52"/>
      <c r="S45" s="52"/>
      <c r="T45" s="52"/>
      <c r="U45" s="52"/>
      <c r="V45" s="52"/>
      <c r="W45" s="52"/>
      <c r="X45" s="52"/>
      <c r="Y45" s="52"/>
      <c r="Z45" s="52"/>
    </row>
    <row r="46" spans="1:26" ht="15.6">
      <c r="A46" s="70" t="s">
        <v>37</v>
      </c>
      <c r="B46" s="193">
        <f>B40/SUM(B41:B43)</f>
        <v>1.231617999427826</v>
      </c>
      <c r="C46" s="193">
        <f t="shared" ref="C46:H46" si="11">C40/SUM(C41:C43)</f>
        <v>1.1269611224179241</v>
      </c>
      <c r="D46" s="193">
        <f t="shared" si="11"/>
        <v>1.146006267634583</v>
      </c>
      <c r="E46" s="193">
        <f t="shared" si="11"/>
        <v>1.1652634638842871</v>
      </c>
      <c r="F46" s="193">
        <f t="shared" si="11"/>
        <v>1.184709758276697</v>
      </c>
      <c r="G46" s="193">
        <f t="shared" si="11"/>
        <v>1.2043464817380551</v>
      </c>
      <c r="H46" s="193">
        <f t="shared" si="11"/>
        <v>1.2241754678919685</v>
      </c>
      <c r="I46" s="52"/>
      <c r="J46" s="52"/>
      <c r="K46" s="52"/>
      <c r="L46" s="52"/>
      <c r="M46" s="52"/>
      <c r="N46" s="52"/>
      <c r="O46" s="52"/>
      <c r="P46" s="52"/>
      <c r="Q46" s="52"/>
      <c r="R46" s="52"/>
      <c r="S46" s="52"/>
      <c r="T46" s="52"/>
      <c r="U46" s="52"/>
      <c r="V46" s="52"/>
      <c r="W46" s="52"/>
      <c r="X46" s="52"/>
      <c r="Y46" s="52"/>
      <c r="Z46" s="52"/>
    </row>
    <row r="47" spans="1:26" ht="15.6">
      <c r="A47" s="96" t="s">
        <v>97</v>
      </c>
      <c r="B47" s="97">
        <f>-CUMPRINC('STR Calculator'!$I$8/12,'STR Calculator'!$I$9*12,'STR Calculator'!$B$8,1,12,0)</f>
        <v>4205.8826424310028</v>
      </c>
      <c r="C47" s="97">
        <f>-CUMPRINC('STR Calculator'!$I$8/12,'STR Calculator'!$I$9*12,'STR Calculator'!$B$8,13,24,0)</f>
        <v>4543.669685725109</v>
      </c>
      <c r="D47" s="97">
        <f>-CUMPRINC('STR Calculator'!$I$8/12,'STR Calculator'!$I$9*12,'STR Calculator'!$B$8,25,36,0)</f>
        <v>4908.585419074966</v>
      </c>
      <c r="E47" s="97">
        <f>-CUMPRINC('STR Calculator'!$I$8/12,'STR Calculator'!$I$9*12,'STR Calculator'!$B$8,37,48,0)</f>
        <v>5302.8086289046014</v>
      </c>
      <c r="F47" s="97">
        <f>-CUMPRINC('STR Calculator'!$I$8/12,'STR Calculator'!$I$9*12,'STR Calculator'!$B$8,49,60,0)</f>
        <v>5728.6930865072572</v>
      </c>
      <c r="G47" s="97">
        <f>-CUMPRINC('STR Calculator'!$I$8/12,'STR Calculator'!$I$9*12,'STR Calculator'!$B$8,61,72,0)</f>
        <v>6188.7816016048155</v>
      </c>
      <c r="H47" s="97">
        <f>-CUMPRINC('STR Calculator'!$I$8/12,'STR Calculator'!$I$9*12,'STR Calculator'!$B$8,73,84,0)</f>
        <v>6685.8212045906839</v>
      </c>
      <c r="I47" s="52"/>
      <c r="J47" s="52"/>
      <c r="K47" s="52"/>
      <c r="L47" s="52"/>
      <c r="M47" s="52"/>
      <c r="N47" s="52"/>
      <c r="O47" s="52"/>
      <c r="P47" s="52"/>
      <c r="Q47" s="52"/>
      <c r="R47" s="52"/>
      <c r="S47" s="52"/>
      <c r="T47" s="52"/>
      <c r="U47" s="52"/>
      <c r="V47" s="52"/>
      <c r="W47" s="52"/>
      <c r="X47" s="52"/>
      <c r="Y47" s="52"/>
      <c r="Z47" s="52"/>
    </row>
    <row r="48" spans="1:26" ht="15.6">
      <c r="A48" s="98" t="s">
        <v>98</v>
      </c>
      <c r="B48" s="99">
        <f>SUM(B6*'STR Calculator'!$B$5)</f>
        <v>11980</v>
      </c>
      <c r="C48" s="99">
        <f>(SUM(B48)+'STR Calculator'!$B$5)*C$6</f>
        <v>12219.6</v>
      </c>
      <c r="D48" s="99">
        <f>(SUM(C48)+'STR Calculator'!$B$5)*D$6</f>
        <v>12224.392</v>
      </c>
      <c r="E48" s="99">
        <f>(SUM(D48)+'STR Calculator'!$B$5)*E$6</f>
        <v>12224.48784</v>
      </c>
      <c r="F48" s="99">
        <f>(SUM(E48)+'STR Calculator'!$B$5)*F$6</f>
        <v>12224.4897568</v>
      </c>
      <c r="G48" s="99">
        <f>(SUM(F48)+'STR Calculator'!$B$5)*G$6</f>
        <v>12224.489795136</v>
      </c>
      <c r="H48" s="99">
        <f>(SUM(G48)+'STR Calculator'!$B$5)*H$6</f>
        <v>12224.48979590272</v>
      </c>
      <c r="I48" s="52"/>
      <c r="J48" s="52"/>
      <c r="K48" s="52"/>
      <c r="L48" s="52"/>
      <c r="M48" s="52"/>
      <c r="N48" s="52"/>
      <c r="O48" s="52"/>
      <c r="P48" s="52"/>
      <c r="Q48" s="52"/>
      <c r="R48" s="52"/>
      <c r="S48" s="52"/>
      <c r="T48" s="52"/>
      <c r="U48" s="52"/>
      <c r="V48" s="52"/>
      <c r="W48" s="52"/>
      <c r="X48" s="52"/>
      <c r="Y48" s="52"/>
      <c r="Z48" s="52"/>
    </row>
    <row r="49" spans="1:26" ht="15.6">
      <c r="A49" s="94" t="s">
        <v>219</v>
      </c>
      <c r="B49" s="191">
        <f>SUM(B47+B44)</f>
        <v>14985.979540470456</v>
      </c>
      <c r="C49" s="191">
        <f>SUM(C47+C44)</f>
        <v>10452.766583764562</v>
      </c>
      <c r="D49" s="191">
        <f t="shared" ref="D49:H49" si="12">SUM(D47+D44)</f>
        <v>11704.09231711441</v>
      </c>
      <c r="E49" s="191">
        <f t="shared" si="12"/>
        <v>12994.594926944043</v>
      </c>
      <c r="F49" s="191">
        <f t="shared" si="12"/>
        <v>14325.559898046697</v>
      </c>
      <c r="G49" s="191">
        <f t="shared" si="12"/>
        <v>15699.59198487176</v>
      </c>
      <c r="H49" s="191">
        <f t="shared" si="12"/>
        <v>17119.523559367284</v>
      </c>
      <c r="I49" s="52"/>
      <c r="J49" s="52"/>
      <c r="K49" s="52"/>
      <c r="L49" s="52"/>
      <c r="M49" s="52"/>
      <c r="N49" s="52"/>
      <c r="O49" s="52"/>
      <c r="P49" s="52"/>
      <c r="Q49" s="52"/>
      <c r="R49" s="52"/>
      <c r="S49" s="52"/>
      <c r="T49" s="52"/>
      <c r="U49" s="52"/>
      <c r="V49" s="52"/>
      <c r="W49" s="52"/>
      <c r="X49" s="52"/>
      <c r="Y49" s="52"/>
      <c r="Z49" s="52"/>
    </row>
    <row r="50" spans="1:26" ht="15.6">
      <c r="A50" s="189" t="s">
        <v>221</v>
      </c>
      <c r="B50" s="192">
        <f>B49/SUM('STR Calculator'!$B$6:$B$7)</f>
        <v>0.1250916489187851</v>
      </c>
      <c r="C50" s="192">
        <f>C49/SUM('STR Calculator'!$B$6:$B$7)</f>
        <v>8.7251807877834403E-2</v>
      </c>
      <c r="D50" s="192">
        <f>D49/SUM('STR Calculator'!$B$6:$B$7)</f>
        <v>9.7696930860721287E-2</v>
      </c>
      <c r="E50" s="192">
        <f>E49/SUM('STR Calculator'!$B$6:$B$7)</f>
        <v>0.10846907284594359</v>
      </c>
      <c r="F50" s="192">
        <f>F49/SUM('STR Calculator'!$B$6:$B$7)</f>
        <v>0.11957896409054004</v>
      </c>
      <c r="G50" s="192">
        <f>G49/SUM('STR Calculator'!$B$6:$B$7)</f>
        <v>0.13104834711912988</v>
      </c>
      <c r="H50" s="192">
        <f>H49/SUM('STR Calculator'!$B$6:$B$7)</f>
        <v>0.14290086443545313</v>
      </c>
      <c r="I50" s="52"/>
      <c r="J50" s="52"/>
      <c r="K50" s="52"/>
      <c r="L50" s="52"/>
      <c r="M50" s="52"/>
      <c r="N50" s="52"/>
      <c r="O50" s="52"/>
      <c r="P50" s="52"/>
      <c r="Q50" s="52"/>
      <c r="R50" s="52"/>
      <c r="S50" s="52"/>
      <c r="T50" s="52"/>
      <c r="U50" s="52"/>
      <c r="V50" s="52"/>
      <c r="W50" s="52"/>
      <c r="X50" s="52"/>
      <c r="Y50" s="52"/>
      <c r="Z50" s="52"/>
    </row>
    <row r="51" spans="1:26" ht="15.6">
      <c r="A51" s="94" t="s">
        <v>218</v>
      </c>
      <c r="B51" s="75">
        <f t="shared" ref="B51:H51" si="13">SUM(B44+B47+B48)</f>
        <v>26965.979540470456</v>
      </c>
      <c r="C51" s="75">
        <f t="shared" si="13"/>
        <v>22672.36658376456</v>
      </c>
      <c r="D51" s="75">
        <f t="shared" si="13"/>
        <v>23928.484317114409</v>
      </c>
      <c r="E51" s="75">
        <f t="shared" si="13"/>
        <v>25219.08276694404</v>
      </c>
      <c r="F51" s="75">
        <f t="shared" si="13"/>
        <v>26550.049654846698</v>
      </c>
      <c r="G51" s="75">
        <f t="shared" si="13"/>
        <v>27924.08178000776</v>
      </c>
      <c r="H51" s="83">
        <f t="shared" si="13"/>
        <v>29344.013355270006</v>
      </c>
      <c r="I51" s="52"/>
      <c r="J51" s="52"/>
      <c r="K51" s="52"/>
      <c r="L51" s="52"/>
      <c r="M51" s="52"/>
      <c r="N51" s="52"/>
      <c r="O51" s="52"/>
      <c r="P51" s="52"/>
      <c r="Q51" s="52"/>
      <c r="R51" s="52"/>
      <c r="S51" s="52"/>
      <c r="T51" s="52"/>
      <c r="U51" s="52"/>
      <c r="V51" s="52"/>
      <c r="W51" s="52"/>
      <c r="X51" s="52"/>
      <c r="Y51" s="52"/>
      <c r="Z51" s="52"/>
    </row>
    <row r="52" spans="1:26" ht="15.6">
      <c r="A52" s="100" t="s">
        <v>99</v>
      </c>
      <c r="B52" s="190">
        <f>B51/SUM('STR Calculator'!$B$6:$B$7)</f>
        <v>0.22509164891878511</v>
      </c>
      <c r="C52" s="190">
        <f>C51/SUM('STR Calculator'!$B$6:$B$7)</f>
        <v>0.18925180787783438</v>
      </c>
      <c r="D52" s="190">
        <f>D51/SUM('STR Calculator'!$B$6:$B$7)</f>
        <v>0.19973693086072128</v>
      </c>
      <c r="E52" s="190">
        <f>E51/SUM('STR Calculator'!$B$6:$B$7)</f>
        <v>0.21050987284594358</v>
      </c>
      <c r="F52" s="190">
        <f>F51/SUM('STR Calculator'!$B$6:$B$7)</f>
        <v>0.22161978009054006</v>
      </c>
      <c r="G52" s="190">
        <f>G51/SUM('STR Calculator'!$B$6:$B$7)</f>
        <v>0.23308916343912989</v>
      </c>
      <c r="H52" s="190">
        <f>H51/SUM('STR Calculator'!$B$6:$B$7)</f>
        <v>0.24494168076185313</v>
      </c>
      <c r="I52" s="52"/>
      <c r="J52" s="52"/>
      <c r="K52" s="52"/>
      <c r="L52" s="52"/>
      <c r="M52" s="52"/>
      <c r="N52" s="52"/>
      <c r="O52" s="52"/>
      <c r="P52" s="52"/>
      <c r="Q52" s="52"/>
      <c r="R52" s="52"/>
      <c r="S52" s="52"/>
      <c r="T52" s="52"/>
      <c r="U52" s="52"/>
      <c r="V52" s="52"/>
      <c r="W52" s="52"/>
      <c r="X52" s="52"/>
      <c r="Y52" s="52"/>
      <c r="Z52" s="52"/>
    </row>
    <row r="53" spans="1:26" ht="15.6">
      <c r="A53" s="305" t="s">
        <v>100</v>
      </c>
      <c r="B53" s="306"/>
      <c r="C53" s="306"/>
      <c r="D53" s="306"/>
      <c r="E53" s="306"/>
      <c r="F53" s="307"/>
      <c r="G53" s="308">
        <f>AVERAGE(B50:H50)</f>
        <v>0.11600537659262965</v>
      </c>
      <c r="H53" s="309"/>
      <c r="I53" s="52"/>
      <c r="J53" s="52"/>
      <c r="K53" s="52"/>
      <c r="L53" s="52"/>
      <c r="M53" s="52"/>
      <c r="N53" s="52"/>
      <c r="O53" s="52"/>
      <c r="P53" s="52"/>
      <c r="Q53" s="52"/>
      <c r="R53" s="52"/>
      <c r="S53" s="52"/>
      <c r="T53" s="52"/>
      <c r="U53" s="52"/>
      <c r="V53" s="52"/>
      <c r="W53" s="52"/>
      <c r="X53" s="52"/>
      <c r="Y53" s="52"/>
      <c r="Z53" s="52"/>
    </row>
    <row r="54" spans="1:26" ht="15.6">
      <c r="A54" s="310" t="s">
        <v>101</v>
      </c>
      <c r="B54" s="311"/>
      <c r="C54" s="311"/>
      <c r="D54" s="311"/>
      <c r="E54" s="311"/>
      <c r="F54" s="312"/>
      <c r="G54" s="313">
        <f>'STR Calculator'!B5+(SUM('STR 7yr IRR Financing'!B48:H48))</f>
        <v>684321.94918783871</v>
      </c>
      <c r="H54" s="314"/>
      <c r="I54" s="52"/>
      <c r="J54" s="52"/>
      <c r="K54" s="52"/>
      <c r="L54" s="52"/>
      <c r="M54" s="52"/>
      <c r="N54" s="52"/>
      <c r="O54" s="52"/>
      <c r="P54" s="52"/>
      <c r="Q54" s="52"/>
      <c r="R54" s="52"/>
      <c r="S54" s="52"/>
      <c r="T54" s="52"/>
      <c r="U54" s="52"/>
      <c r="V54" s="52"/>
      <c r="W54" s="52"/>
      <c r="X54" s="52"/>
      <c r="Y54" s="52"/>
      <c r="Z54" s="52"/>
    </row>
    <row r="55" spans="1:26" ht="15.6">
      <c r="A55" s="290" t="s">
        <v>102</v>
      </c>
      <c r="B55" s="291"/>
      <c r="C55" s="291"/>
      <c r="D55" s="291"/>
      <c r="E55" s="291"/>
      <c r="F55" s="292"/>
      <c r="G55" s="315">
        <f>SUM(B47:H47)</f>
        <v>37564.242268838439</v>
      </c>
      <c r="H55" s="316"/>
      <c r="I55" s="52"/>
      <c r="J55" s="52"/>
      <c r="K55" s="52"/>
      <c r="L55" s="52"/>
      <c r="M55" s="52"/>
      <c r="N55" s="52"/>
      <c r="O55" s="52"/>
      <c r="P55" s="52"/>
      <c r="Q55" s="52"/>
      <c r="R55" s="52"/>
      <c r="S55" s="52"/>
      <c r="T55" s="52"/>
      <c r="U55" s="52"/>
      <c r="V55" s="52"/>
      <c r="W55" s="52"/>
      <c r="X55" s="52"/>
      <c r="Y55" s="52"/>
      <c r="Z55" s="52"/>
    </row>
    <row r="56" spans="1:26" ht="16.5" customHeight="1">
      <c r="A56" s="293" t="s">
        <v>103</v>
      </c>
      <c r="B56" s="294"/>
      <c r="C56" s="294"/>
      <c r="D56" s="294"/>
      <c r="E56" s="294"/>
      <c r="F56" s="294"/>
      <c r="G56" s="294"/>
      <c r="H56" s="295"/>
      <c r="I56" s="52"/>
      <c r="J56" s="52"/>
      <c r="K56" s="52"/>
      <c r="L56" s="52"/>
      <c r="M56" s="52"/>
      <c r="N56" s="52"/>
      <c r="O56" s="52"/>
      <c r="P56" s="52"/>
      <c r="Q56" s="52"/>
      <c r="R56" s="52"/>
      <c r="S56" s="52"/>
      <c r="T56" s="52"/>
      <c r="U56" s="52"/>
      <c r="V56" s="52"/>
      <c r="W56" s="52"/>
      <c r="X56" s="52"/>
      <c r="Y56" s="52"/>
      <c r="Z56" s="52"/>
    </row>
    <row r="57" spans="1:26" ht="15.6">
      <c r="A57" s="296"/>
      <c r="B57" s="285"/>
      <c r="C57" s="285"/>
      <c r="D57" s="285"/>
      <c r="E57" s="285"/>
      <c r="F57" s="285"/>
      <c r="G57" s="285"/>
      <c r="H57" s="297"/>
      <c r="I57" s="52"/>
      <c r="J57" s="52"/>
      <c r="K57" s="52"/>
      <c r="L57" s="52"/>
      <c r="M57" s="52"/>
      <c r="N57" s="52"/>
      <c r="O57" s="52"/>
      <c r="P57" s="52"/>
      <c r="Q57" s="52"/>
      <c r="R57" s="52"/>
      <c r="S57" s="52"/>
      <c r="T57" s="52"/>
      <c r="U57" s="52"/>
      <c r="V57" s="52"/>
      <c r="W57" s="52"/>
      <c r="X57" s="52"/>
      <c r="Y57" s="52"/>
      <c r="Z57" s="52"/>
    </row>
    <row r="58" spans="1:26" ht="15.6">
      <c r="A58" s="296"/>
      <c r="B58" s="285"/>
      <c r="C58" s="285"/>
      <c r="D58" s="285"/>
      <c r="E58" s="285"/>
      <c r="F58" s="285"/>
      <c r="G58" s="285"/>
      <c r="H58" s="297"/>
      <c r="I58" s="52"/>
      <c r="J58" s="52"/>
      <c r="K58" s="52"/>
      <c r="L58" s="52"/>
      <c r="M58" s="52"/>
      <c r="N58" s="52"/>
      <c r="O58" s="52"/>
      <c r="P58" s="52"/>
      <c r="Q58" s="52"/>
      <c r="R58" s="52"/>
      <c r="S58" s="52"/>
      <c r="T58" s="52"/>
      <c r="U58" s="52"/>
      <c r="V58" s="52"/>
      <c r="W58" s="52"/>
      <c r="X58" s="52"/>
      <c r="Y58" s="52"/>
      <c r="Z58" s="52"/>
    </row>
    <row r="59" spans="1:26" ht="15.6">
      <c r="A59" s="296"/>
      <c r="B59" s="285"/>
      <c r="C59" s="285"/>
      <c r="D59" s="285"/>
      <c r="E59" s="285"/>
      <c r="F59" s="285"/>
      <c r="G59" s="285"/>
      <c r="H59" s="297"/>
      <c r="I59" s="52"/>
      <c r="J59" s="52"/>
      <c r="K59" s="52"/>
      <c r="L59" s="52"/>
      <c r="M59" s="52"/>
      <c r="N59" s="52"/>
      <c r="O59" s="52"/>
      <c r="P59" s="52"/>
      <c r="Q59" s="52"/>
      <c r="R59" s="52"/>
      <c r="S59" s="52"/>
      <c r="T59" s="52"/>
      <c r="U59" s="52"/>
      <c r="V59" s="52"/>
      <c r="W59" s="52"/>
      <c r="X59" s="52"/>
      <c r="Y59" s="52"/>
      <c r="Z59" s="52"/>
    </row>
    <row r="60" spans="1:26" ht="15.6">
      <c r="A60" s="296"/>
      <c r="B60" s="285"/>
      <c r="C60" s="285"/>
      <c r="D60" s="285"/>
      <c r="E60" s="285"/>
      <c r="F60" s="285"/>
      <c r="G60" s="285"/>
      <c r="H60" s="297"/>
      <c r="I60" s="52"/>
      <c r="J60" s="52"/>
      <c r="K60" s="52"/>
      <c r="L60" s="52"/>
      <c r="M60" s="52"/>
      <c r="N60" s="52"/>
      <c r="O60" s="52"/>
      <c r="P60" s="52"/>
      <c r="Q60" s="52"/>
      <c r="R60" s="52"/>
      <c r="S60" s="52"/>
      <c r="T60" s="52"/>
      <c r="U60" s="52"/>
      <c r="V60" s="52"/>
      <c r="W60" s="52"/>
      <c r="X60" s="52"/>
      <c r="Y60" s="52"/>
      <c r="Z60" s="52"/>
    </row>
    <row r="61" spans="1:26" ht="15.6">
      <c r="A61" s="296"/>
      <c r="B61" s="285"/>
      <c r="C61" s="285"/>
      <c r="D61" s="285"/>
      <c r="E61" s="285"/>
      <c r="F61" s="285"/>
      <c r="G61" s="285"/>
      <c r="H61" s="297"/>
      <c r="I61" s="52"/>
      <c r="J61" s="52"/>
      <c r="K61" s="52"/>
      <c r="L61" s="52"/>
      <c r="M61" s="52"/>
      <c r="N61" s="52"/>
      <c r="O61" s="52"/>
      <c r="P61" s="52"/>
      <c r="Q61" s="52"/>
      <c r="R61" s="52"/>
      <c r="S61" s="52"/>
      <c r="T61" s="52"/>
      <c r="U61" s="52"/>
      <c r="V61" s="52"/>
      <c r="W61" s="52"/>
      <c r="X61" s="52"/>
      <c r="Y61" s="52"/>
      <c r="Z61" s="52"/>
    </row>
    <row r="62" spans="1:26" ht="15.6">
      <c r="A62" s="296"/>
      <c r="B62" s="285"/>
      <c r="C62" s="285"/>
      <c r="D62" s="285"/>
      <c r="E62" s="285"/>
      <c r="F62" s="285"/>
      <c r="G62" s="285"/>
      <c r="H62" s="297"/>
      <c r="I62" s="52"/>
      <c r="J62" s="52"/>
      <c r="K62" s="52"/>
      <c r="L62" s="52"/>
      <c r="M62" s="52"/>
      <c r="N62" s="52"/>
      <c r="O62" s="52"/>
      <c r="P62" s="52"/>
      <c r="Q62" s="52"/>
      <c r="R62" s="52"/>
      <c r="S62" s="52"/>
      <c r="T62" s="52"/>
      <c r="U62" s="52"/>
      <c r="V62" s="52"/>
      <c r="W62" s="52"/>
      <c r="X62" s="52"/>
      <c r="Y62" s="52"/>
      <c r="Z62" s="52"/>
    </row>
    <row r="63" spans="1:26" ht="15.6">
      <c r="A63" s="296"/>
      <c r="B63" s="285"/>
      <c r="C63" s="285"/>
      <c r="D63" s="285"/>
      <c r="E63" s="285"/>
      <c r="F63" s="285"/>
      <c r="G63" s="285"/>
      <c r="H63" s="297"/>
      <c r="I63" s="52"/>
      <c r="J63" s="52"/>
      <c r="K63" s="52"/>
      <c r="L63" s="52"/>
      <c r="M63" s="52"/>
      <c r="N63" s="52"/>
      <c r="O63" s="52"/>
      <c r="P63" s="52"/>
      <c r="Q63" s="52"/>
      <c r="R63" s="52"/>
      <c r="S63" s="52"/>
      <c r="T63" s="52"/>
      <c r="U63" s="52"/>
      <c r="V63" s="52"/>
      <c r="W63" s="52"/>
      <c r="X63" s="52"/>
      <c r="Y63" s="52"/>
      <c r="Z63" s="52"/>
    </row>
    <row r="64" spans="1:26" ht="15.6">
      <c r="A64" s="296"/>
      <c r="B64" s="285"/>
      <c r="C64" s="285"/>
      <c r="D64" s="285"/>
      <c r="E64" s="285"/>
      <c r="F64" s="285"/>
      <c r="G64" s="285"/>
      <c r="H64" s="297"/>
      <c r="I64" s="52"/>
      <c r="J64" s="52"/>
      <c r="K64" s="52"/>
      <c r="L64" s="52"/>
      <c r="M64" s="52"/>
      <c r="N64" s="52"/>
      <c r="O64" s="52"/>
      <c r="P64" s="52"/>
      <c r="Q64" s="52"/>
      <c r="R64" s="52"/>
      <c r="S64" s="52"/>
      <c r="T64" s="52"/>
      <c r="U64" s="52"/>
      <c r="V64" s="52"/>
      <c r="W64" s="52"/>
      <c r="X64" s="52"/>
      <c r="Y64" s="52"/>
      <c r="Z64" s="52"/>
    </row>
    <row r="65" spans="1:26" ht="15.6">
      <c r="A65" s="298"/>
      <c r="B65" s="299"/>
      <c r="C65" s="299"/>
      <c r="D65" s="299"/>
      <c r="E65" s="299"/>
      <c r="F65" s="299"/>
      <c r="G65" s="299"/>
      <c r="H65" s="300"/>
      <c r="I65" s="52"/>
      <c r="J65" s="52"/>
      <c r="K65" s="52"/>
      <c r="L65" s="52"/>
      <c r="M65" s="52"/>
      <c r="N65" s="52"/>
      <c r="O65" s="52"/>
      <c r="P65" s="52"/>
      <c r="Q65" s="52"/>
      <c r="R65" s="52"/>
      <c r="S65" s="52"/>
      <c r="T65" s="52"/>
      <c r="U65" s="52"/>
      <c r="V65" s="52"/>
      <c r="W65" s="52"/>
      <c r="X65" s="52"/>
      <c r="Y65" s="52"/>
      <c r="Z65" s="52"/>
    </row>
    <row r="66" spans="1:26" ht="15.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6">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6">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6">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6">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6">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6">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6">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6">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6">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6">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6">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6">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6">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6">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6">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6">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6">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6">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6">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6">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6">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6">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6">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6">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6">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6">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6">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6">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6">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6">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6">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6">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6">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6">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6">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6">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6">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6">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6">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6">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6">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6">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6">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6">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6">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6">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6">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6">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6">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6">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6">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6">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6">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6">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6">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6">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6">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6">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6">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6">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6">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6">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6">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6">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6">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6">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6">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6">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6">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6">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6">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6">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6">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6">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6">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6">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6">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6">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6">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6">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6">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6">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6">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6">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6">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6">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6">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6">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6">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6">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6">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6">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6">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6">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6">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6">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6">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6">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6">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6">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6">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6">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6">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6">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6">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6">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6">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6">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6">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6">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6">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6">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6">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6">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6">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6">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6">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6">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6">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6">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6">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6">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6">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6">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6">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6">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6">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6">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6">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6">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6">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6">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6">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6">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6">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6">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6">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6">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6">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6">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6">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6">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6">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6">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6">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6">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6">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6">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6">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6">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6">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6">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6">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6">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6">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6">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6">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6">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6">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6">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6">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6">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6">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6">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6">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6">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6">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6">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6">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6">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6">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6">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6">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6">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6">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6">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6">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6">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6">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6">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6">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6">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6">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6">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6">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6">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6">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6">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6">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6">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6">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6">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6">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6">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6">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6">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6">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6">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6">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6">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6">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6">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6">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6">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6">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6">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6">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6">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6">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6">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6">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6">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6">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6">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6">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6">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6">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6">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6">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6">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6">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6">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6">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6">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6">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6">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6">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6">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6">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6">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6">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6">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6">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6">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6">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6">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6">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6">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6">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6">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6">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6">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6">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6">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6">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6">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6">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6">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6">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6">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6">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6">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6">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6">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6">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6">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6">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6">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6">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6">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6">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6">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6">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6">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6">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6">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6">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6">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6">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6">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6">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6">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6">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6">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6">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6">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6">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6">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6">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6">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6">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6">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6">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6">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6">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6">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6">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6">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6">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6">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6">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6">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6">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6">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6">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6">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6">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6">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6">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6">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6">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6">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6">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6">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6">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6">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6">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6">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6">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6">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6">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6">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6">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6">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6">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6">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6">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6">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6">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6">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6">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6">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6">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6">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6">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6">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6">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6">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6">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6">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6">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6">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6">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6">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6">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6">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6">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6">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6">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6">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6">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6">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6">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6">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6">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6">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6">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6">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6">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6">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6">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6">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6">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6">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6">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6">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6">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6">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6">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6">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6">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6">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6">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6">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6">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6">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6">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6">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6">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6">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6">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6">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6">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6">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6">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6">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6">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6">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6">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6">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6">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6">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6">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6">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6">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6">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6">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6">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6">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6">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6">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6">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6">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6">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6">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6">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6">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6">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6">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6">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6">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6">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6">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6">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6">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6">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6">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6">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6">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6">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6">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6">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6">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6">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6">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6">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6">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6">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6">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6">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6">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6">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6">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6">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6">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6">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6">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6">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6">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6">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6">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6">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6">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6">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6">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6">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6">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6">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6">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6">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6">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6">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6">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6">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6">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6">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6">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6">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6">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6">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6">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6">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6">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6">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6">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6">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6">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6">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6">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6">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6">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6">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6">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6">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6">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6">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6">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6">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6">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6">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6">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6">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6">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6">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6">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6">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6">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6">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6">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6">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6">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6">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6">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6">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6">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6">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6">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6">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6">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6">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6">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6">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6">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6">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6">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6">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6">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6">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6">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6">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6">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6">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6">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6">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6">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6">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6">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6">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6">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6">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6">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6">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6">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6">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6">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6">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6">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6">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6">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6">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6">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6">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6">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6">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6">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6">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6">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6">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6">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6">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6">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6">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6">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6">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6">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6">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6">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6">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6">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6">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6">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6">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6">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6">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6">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6">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6">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6">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6">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6">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6">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6">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6">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6">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6">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6">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6">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6">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6">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6">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6">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6">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6">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6">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6">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6">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6">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6">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6">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6">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6">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6">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6">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6">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6">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6">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6">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6">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6">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6">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6">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6">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6">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6">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6">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6">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6">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6">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6">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6">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6">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6">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6">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6">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6">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6">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6">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6">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6">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6">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6">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6">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6">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6">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6">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6">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6">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6">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6">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6">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6">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6">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6">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6">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6">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6">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6">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6">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6">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6">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6">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6">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6">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6">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6">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6">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6">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6">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6">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6">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6">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6">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6">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6">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6">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6">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6">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6">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6">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6">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6">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6">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6">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6">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6">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6">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6">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6">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6">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6">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6">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6">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6">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6">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6">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6">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6">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6">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6">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6">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6">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6">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6">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6">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6">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6">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6">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6">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6">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6">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6">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6">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6">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6">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6">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6">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6">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6">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6">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6">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6">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6">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6">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6">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6">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6">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6">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6">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6">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6">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6">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6">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6">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6">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6">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6">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6">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6">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6">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6">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6">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6">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6">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6">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6">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6">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6">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6">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6">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6">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6">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6">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6">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6">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6">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6">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6">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6">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6">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6">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6">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6">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6">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6">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6">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6">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6">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6">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6">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6">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6">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6">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6">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6">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6">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6">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6">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6">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6">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6">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6">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6">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6">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6">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6">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6">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6">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6">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6">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6">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6">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6">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6">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6">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6">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6">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6">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6">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6">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6">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6">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6">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6">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6">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6">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6">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6">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6">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6">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6">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6">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6">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6">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6">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6">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6">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6">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6">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6">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6">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6">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6">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6">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6">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6">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6">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6">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6">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6">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6">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6">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6">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6">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6">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6">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6">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6">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6">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6">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6">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6">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6">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6">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6">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6">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6">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6">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6">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6">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6">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6">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6">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6">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6">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6">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6">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6">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6">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6">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6">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6">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6">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6">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6">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6">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6">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6">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6">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6">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6">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6">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6">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6">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6">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6">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6">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6">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6">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6">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6">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6">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spans="1:26" ht="15.6">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spans="1:26" ht="15.6">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spans="1:26" ht="15.6">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spans="1:26" ht="15.6">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spans="1:26" ht="15.6">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row r="1006" spans="1:26" ht="15.6">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row>
    <row r="1007" spans="1:26" ht="15.6">
      <c r="A1007" s="52"/>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row>
  </sheetData>
  <mergeCells count="9">
    <mergeCell ref="A55:F55"/>
    <mergeCell ref="A56:H65"/>
    <mergeCell ref="A1:H2"/>
    <mergeCell ref="A3:H3"/>
    <mergeCell ref="A53:F53"/>
    <mergeCell ref="G53:H53"/>
    <mergeCell ref="A54:F54"/>
    <mergeCell ref="G54:H54"/>
    <mergeCell ref="G55:H55"/>
  </mergeCell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H367"/>
  <sheetViews>
    <sheetView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317" t="s">
        <v>170</v>
      </c>
      <c r="B1" s="285"/>
      <c r="C1" s="285"/>
      <c r="D1" s="285"/>
      <c r="E1" s="285"/>
      <c r="F1" s="285"/>
      <c r="G1" s="285"/>
      <c r="H1" s="285"/>
      <c r="I1" s="150"/>
      <c r="V1" s="150"/>
      <c r="AI1" s="150"/>
      <c r="AV1" s="150"/>
      <c r="BI1" s="150"/>
      <c r="BV1" s="150"/>
    </row>
    <row r="2" spans="1:86" ht="14.25" customHeight="1">
      <c r="A2" s="285"/>
      <c r="B2" s="285"/>
      <c r="C2" s="285"/>
      <c r="D2" s="285"/>
      <c r="E2" s="285"/>
      <c r="F2" s="285"/>
      <c r="G2" s="285"/>
      <c r="H2" s="285"/>
      <c r="I2" s="150"/>
      <c r="V2" s="150"/>
      <c r="AI2" s="150"/>
      <c r="AV2" s="150"/>
      <c r="BI2" s="150"/>
      <c r="BV2" s="150"/>
    </row>
    <row r="3" spans="1:86" ht="14.25" customHeight="1">
      <c r="B3" s="9"/>
      <c r="C3" s="2" t="s">
        <v>171</v>
      </c>
      <c r="I3" s="150"/>
      <c r="J3" s="2" t="s">
        <v>172</v>
      </c>
      <c r="K3" s="206">
        <f>'Interest Rate Comparison'!B3</f>
        <v>8.2500000000000004E-2</v>
      </c>
      <c r="N3" s="2">
        <f>K3/12</f>
        <v>6.875E-3</v>
      </c>
      <c r="O3" s="2" t="s">
        <v>173</v>
      </c>
      <c r="V3" s="150"/>
      <c r="W3" s="2" t="s">
        <v>172</v>
      </c>
      <c r="X3" s="206">
        <f>'Interest Rate Comparison'!B4</f>
        <v>0.08</v>
      </c>
      <c r="AA3" s="2">
        <f>X3/12</f>
        <v>6.6666666666666671E-3</v>
      </c>
      <c r="AB3" s="2" t="s">
        <v>173</v>
      </c>
      <c r="AI3" s="150"/>
      <c r="AJ3" s="2" t="s">
        <v>172</v>
      </c>
      <c r="AK3" s="206">
        <f>'Interest Rate Comparison'!B5</f>
        <v>7.7499999999999999E-2</v>
      </c>
      <c r="AN3" s="2">
        <f>AK3/12</f>
        <v>6.4583333333333333E-3</v>
      </c>
      <c r="AO3" s="2" t="s">
        <v>173</v>
      </c>
      <c r="AV3" s="150"/>
      <c r="AW3" s="2" t="s">
        <v>172</v>
      </c>
      <c r="AX3" s="206">
        <f>'Interest Rate Comparison'!B6</f>
        <v>7.4999999999999997E-2</v>
      </c>
      <c r="BA3" s="2">
        <f>AX3/12</f>
        <v>6.2499999999999995E-3</v>
      </c>
      <c r="BB3" s="2" t="s">
        <v>173</v>
      </c>
      <c r="BI3" s="150"/>
      <c r="BJ3" s="2" t="s">
        <v>172</v>
      </c>
      <c r="BK3" s="206">
        <f>'Interest Rate Comparison'!B7</f>
        <v>7.2499999999999995E-2</v>
      </c>
      <c r="BN3" s="2">
        <f>BK3/12</f>
        <v>6.0416666666666665E-3</v>
      </c>
      <c r="BO3" s="2" t="s">
        <v>173</v>
      </c>
      <c r="BV3" s="150"/>
      <c r="BW3" s="2" t="s">
        <v>172</v>
      </c>
      <c r="BX3" s="206">
        <f>'Interest Rate Comparison'!B8</f>
        <v>7.0000000000000007E-2</v>
      </c>
      <c r="CA3" s="2">
        <f>BX3/12</f>
        <v>5.8333333333333336E-3</v>
      </c>
      <c r="CB3" s="2" t="s">
        <v>173</v>
      </c>
    </row>
    <row r="4" spans="1:86" ht="14.25" customHeight="1">
      <c r="B4" s="9"/>
      <c r="C4" s="2" t="s">
        <v>174</v>
      </c>
      <c r="I4" s="150"/>
      <c r="J4" s="2" t="s">
        <v>175</v>
      </c>
      <c r="K4" s="2">
        <f>$L$4*12</f>
        <v>360</v>
      </c>
      <c r="L4" s="2">
        <f>'STR Calculator'!I9</f>
        <v>30</v>
      </c>
      <c r="M4" s="2" t="s">
        <v>176</v>
      </c>
      <c r="N4" s="2">
        <f>(1+N3)^K4</f>
        <v>11.781505620888151</v>
      </c>
      <c r="O4" s="2" t="s">
        <v>177</v>
      </c>
      <c r="V4" s="150"/>
      <c r="W4" s="2" t="s">
        <v>175</v>
      </c>
      <c r="X4" s="2">
        <f>$L$4*12</f>
        <v>360</v>
      </c>
      <c r="Y4" s="2">
        <v>30</v>
      </c>
      <c r="Z4" s="2" t="s">
        <v>176</v>
      </c>
      <c r="AA4" s="2">
        <f>(1+AA3)^X4</f>
        <v>10.935729657755621</v>
      </c>
      <c r="AB4" s="2" t="s">
        <v>177</v>
      </c>
      <c r="AI4" s="150"/>
      <c r="AJ4" s="2" t="s">
        <v>175</v>
      </c>
      <c r="AK4" s="2">
        <f>$L$4*12</f>
        <v>360</v>
      </c>
      <c r="AL4" s="2">
        <v>30</v>
      </c>
      <c r="AM4" s="2" t="s">
        <v>176</v>
      </c>
      <c r="AN4" s="2">
        <f>(1+AN3)^AK4</f>
        <v>10.150514126201864</v>
      </c>
      <c r="AO4" s="2" t="s">
        <v>177</v>
      </c>
      <c r="AV4" s="150"/>
      <c r="AW4" s="2" t="s">
        <v>175</v>
      </c>
      <c r="AX4" s="2">
        <f>$L$4*12</f>
        <v>360</v>
      </c>
      <c r="AY4" s="2">
        <v>30</v>
      </c>
      <c r="AZ4" s="2" t="s">
        <v>176</v>
      </c>
      <c r="BA4" s="2">
        <f>(1+BA3)^AX4</f>
        <v>9.4215339047287756</v>
      </c>
      <c r="BB4" s="2" t="s">
        <v>177</v>
      </c>
      <c r="BI4" s="150"/>
      <c r="BJ4" s="2" t="s">
        <v>175</v>
      </c>
      <c r="BK4" s="2">
        <f>$L$4*12</f>
        <v>360</v>
      </c>
      <c r="BL4" s="2">
        <v>30</v>
      </c>
      <c r="BM4" s="2" t="s">
        <v>176</v>
      </c>
      <c r="BN4" s="2">
        <f>(1+BN3)^BK4</f>
        <v>8.744771963551262</v>
      </c>
      <c r="BO4" s="2" t="s">
        <v>177</v>
      </c>
      <c r="BV4" s="150"/>
      <c r="BW4" s="2" t="s">
        <v>175</v>
      </c>
      <c r="BX4" s="2">
        <f>$L$4*12</f>
        <v>360</v>
      </c>
      <c r="BY4" s="2">
        <v>30</v>
      </c>
      <c r="BZ4" s="2" t="s">
        <v>176</v>
      </c>
      <c r="CA4" s="2">
        <f>(1+CA3)^BX4</f>
        <v>8.1164974753596617</v>
      </c>
      <c r="CB4" s="2" t="s">
        <v>177</v>
      </c>
    </row>
    <row r="5" spans="1:86" ht="14.25" customHeight="1">
      <c r="A5" s="2" t="s">
        <v>178</v>
      </c>
      <c r="B5" s="11">
        <f>'STR Calculator'!B5</f>
        <v>599000</v>
      </c>
      <c r="C5" s="11" t="e">
        <f>B5/B3</f>
        <v>#DIV/0!</v>
      </c>
      <c r="D5" s="2" t="s">
        <v>171</v>
      </c>
      <c r="I5" s="150"/>
      <c r="J5" s="2" t="s">
        <v>179</v>
      </c>
      <c r="V5" s="150"/>
      <c r="W5" s="2" t="s">
        <v>179</v>
      </c>
      <c r="AI5" s="150"/>
      <c r="AJ5" s="2" t="s">
        <v>179</v>
      </c>
      <c r="AV5" s="150"/>
      <c r="AW5" s="2" t="s">
        <v>179</v>
      </c>
      <c r="BI5" s="150"/>
      <c r="BJ5" s="2" t="s">
        <v>179</v>
      </c>
      <c r="BV5" s="150"/>
      <c r="BW5" s="2" t="s">
        <v>179</v>
      </c>
    </row>
    <row r="6" spans="1:86" ht="14.25" customHeight="1">
      <c r="A6" s="2" t="s">
        <v>147</v>
      </c>
      <c r="B6" s="9">
        <v>0.1</v>
      </c>
      <c r="I6" s="150"/>
      <c r="V6" s="150"/>
      <c r="AI6" s="150"/>
      <c r="AV6" s="150"/>
      <c r="BI6" s="150"/>
      <c r="BV6" s="150"/>
    </row>
    <row r="7" spans="1:86" ht="14.25" customHeight="1">
      <c r="A7" s="2" t="s">
        <v>180</v>
      </c>
      <c r="B7" s="11">
        <f>B5-(B5*B6)</f>
        <v>539100</v>
      </c>
      <c r="C7" s="2" t="s">
        <v>181</v>
      </c>
      <c r="I7" s="150"/>
      <c r="J7" s="2" t="s">
        <v>182</v>
      </c>
      <c r="K7" s="2" t="s">
        <v>183</v>
      </c>
      <c r="L7" s="2" t="s">
        <v>184</v>
      </c>
      <c r="M7" s="2" t="s">
        <v>179</v>
      </c>
      <c r="N7" s="2" t="s">
        <v>185</v>
      </c>
      <c r="O7" s="2" t="s">
        <v>186</v>
      </c>
      <c r="P7" s="2" t="s">
        <v>187</v>
      </c>
      <c r="Q7" s="2" t="s">
        <v>188</v>
      </c>
      <c r="R7" s="2" t="s">
        <v>189</v>
      </c>
      <c r="S7" s="2" t="s">
        <v>190</v>
      </c>
      <c r="T7" s="2" t="s">
        <v>191</v>
      </c>
      <c r="U7" s="107" t="s">
        <v>192</v>
      </c>
      <c r="V7" s="150"/>
      <c r="W7" s="2" t="s">
        <v>182</v>
      </c>
      <c r="X7" s="2" t="s">
        <v>183</v>
      </c>
      <c r="Y7" s="2" t="s">
        <v>184</v>
      </c>
      <c r="Z7" s="2" t="s">
        <v>179</v>
      </c>
      <c r="AA7" s="2" t="s">
        <v>185</v>
      </c>
      <c r="AB7" s="2" t="s">
        <v>186</v>
      </c>
      <c r="AC7" s="2" t="s">
        <v>187</v>
      </c>
      <c r="AD7" s="2" t="s">
        <v>188</v>
      </c>
      <c r="AE7" s="2" t="s">
        <v>189</v>
      </c>
      <c r="AF7" s="2" t="s">
        <v>190</v>
      </c>
      <c r="AG7" s="2" t="s">
        <v>191</v>
      </c>
      <c r="AH7" s="107" t="s">
        <v>192</v>
      </c>
      <c r="AI7" s="150"/>
      <c r="AJ7" s="2" t="s">
        <v>182</v>
      </c>
      <c r="AK7" s="2" t="s">
        <v>183</v>
      </c>
      <c r="AL7" s="2" t="s">
        <v>184</v>
      </c>
      <c r="AM7" s="2" t="s">
        <v>179</v>
      </c>
      <c r="AN7" s="2" t="s">
        <v>185</v>
      </c>
      <c r="AO7" s="2" t="s">
        <v>186</v>
      </c>
      <c r="AP7" s="2" t="s">
        <v>187</v>
      </c>
      <c r="AQ7" s="2" t="s">
        <v>188</v>
      </c>
      <c r="AR7" s="2" t="s">
        <v>189</v>
      </c>
      <c r="AS7" s="2" t="s">
        <v>190</v>
      </c>
      <c r="AT7" s="2" t="s">
        <v>191</v>
      </c>
      <c r="AU7" s="107" t="s">
        <v>192</v>
      </c>
      <c r="AV7" s="150"/>
      <c r="AW7" s="2" t="s">
        <v>182</v>
      </c>
      <c r="AX7" s="2" t="s">
        <v>183</v>
      </c>
      <c r="AY7" s="2" t="s">
        <v>184</v>
      </c>
      <c r="AZ7" s="2" t="s">
        <v>179</v>
      </c>
      <c r="BA7" s="2" t="s">
        <v>185</v>
      </c>
      <c r="BB7" s="2" t="s">
        <v>186</v>
      </c>
      <c r="BC7" s="2" t="s">
        <v>187</v>
      </c>
      <c r="BD7" s="2" t="s">
        <v>188</v>
      </c>
      <c r="BE7" s="2" t="s">
        <v>189</v>
      </c>
      <c r="BF7" s="2" t="s">
        <v>190</v>
      </c>
      <c r="BG7" s="2" t="s">
        <v>191</v>
      </c>
      <c r="BH7" s="107" t="s">
        <v>192</v>
      </c>
      <c r="BI7" s="150"/>
      <c r="BJ7" s="2" t="s">
        <v>182</v>
      </c>
      <c r="BK7" s="2" t="s">
        <v>183</v>
      </c>
      <c r="BL7" s="2" t="s">
        <v>184</v>
      </c>
      <c r="BM7" s="2" t="s">
        <v>179</v>
      </c>
      <c r="BN7" s="2" t="s">
        <v>185</v>
      </c>
      <c r="BO7" s="2" t="s">
        <v>186</v>
      </c>
      <c r="BP7" s="2" t="s">
        <v>187</v>
      </c>
      <c r="BQ7" s="2" t="s">
        <v>188</v>
      </c>
      <c r="BR7" s="2" t="s">
        <v>189</v>
      </c>
      <c r="BS7" s="2" t="s">
        <v>190</v>
      </c>
      <c r="BT7" s="2" t="s">
        <v>191</v>
      </c>
      <c r="BU7" s="107" t="s">
        <v>192</v>
      </c>
      <c r="BV7" s="150"/>
      <c r="BW7" s="2" t="s">
        <v>182</v>
      </c>
      <c r="BX7" s="2" t="s">
        <v>183</v>
      </c>
      <c r="BY7" s="2" t="s">
        <v>184</v>
      </c>
      <c r="BZ7" s="2" t="s">
        <v>179</v>
      </c>
      <c r="CA7" s="2" t="s">
        <v>185</v>
      </c>
      <c r="CB7" s="2" t="s">
        <v>186</v>
      </c>
      <c r="CC7" s="2" t="s">
        <v>187</v>
      </c>
      <c r="CD7" s="2" t="s">
        <v>188</v>
      </c>
      <c r="CE7" s="2" t="s">
        <v>189</v>
      </c>
      <c r="CF7" s="2" t="s">
        <v>190</v>
      </c>
      <c r="CG7" s="2" t="s">
        <v>191</v>
      </c>
      <c r="CH7" s="107" t="s">
        <v>192</v>
      </c>
    </row>
    <row r="8" spans="1:86" ht="14.25" customHeight="1">
      <c r="A8" s="2" t="s">
        <v>193</v>
      </c>
      <c r="B8" s="11">
        <f>B5-B7</f>
        <v>59900</v>
      </c>
      <c r="I8" s="150"/>
      <c r="J8" s="2">
        <v>1</v>
      </c>
      <c r="K8" s="118">
        <v>44866</v>
      </c>
      <c r="L8" s="11">
        <f>'Amoritization Scenario 10% DP'!$B$7</f>
        <v>539100</v>
      </c>
      <c r="M8" s="151">
        <f t="shared" ref="M8:M262" si="0">$L$8/((($N$4)-1)/($N$3*$N$4))</f>
        <v>4050.0782624385383</v>
      </c>
      <c r="N8" s="5">
        <f t="shared" ref="N8:N262" si="1">M8-P8</f>
        <v>343.76576243853833</v>
      </c>
      <c r="O8" s="35">
        <f t="shared" ref="O8:O262" si="2">(N8/L8)*12</f>
        <v>7.6519924861110367E-3</v>
      </c>
      <c r="P8" s="5">
        <f t="shared" ref="P8:P262" si="3">L8*($K$3/12)</f>
        <v>3706.3125</v>
      </c>
      <c r="Q8" s="35">
        <f t="shared" ref="Q8:Q262" si="4">(P8/L8)*12</f>
        <v>8.2500000000000004E-2</v>
      </c>
      <c r="R8" s="5">
        <f>N8</f>
        <v>343.76576243853833</v>
      </c>
      <c r="S8" s="5">
        <f>P8</f>
        <v>3706.3125</v>
      </c>
      <c r="T8" s="5">
        <f t="shared" ref="T8:T262" si="5">L8-N8</f>
        <v>538756.23423756147</v>
      </c>
      <c r="U8" s="5">
        <f t="shared" ref="U8:U262" si="6">R8+S8</f>
        <v>4050.0782624385383</v>
      </c>
      <c r="V8" s="150"/>
      <c r="W8" s="2">
        <v>1</v>
      </c>
      <c r="X8" s="118">
        <v>44866</v>
      </c>
      <c r="Y8" s="11">
        <f>'Amoritization Scenario 10% DP'!$B$7</f>
        <v>539100</v>
      </c>
      <c r="Z8" s="151">
        <f>$Y$8/((($AA$4)-1)/($AA$3*$AA$4))</f>
        <v>3955.7248177837241</v>
      </c>
      <c r="AA8" s="5">
        <f t="shared" ref="AA8:AA262" si="7">Z8-AC8</f>
        <v>361.72481778372367</v>
      </c>
      <c r="AB8" s="35">
        <f t="shared" ref="AB8:AB262" si="8">(AA8/Y8)*12</f>
        <v>8.0517488655252895E-3</v>
      </c>
      <c r="AC8" s="5">
        <f t="shared" ref="AC8:AC262" si="9">Y8*($X$3/12)</f>
        <v>3594.0000000000005</v>
      </c>
      <c r="AD8" s="35">
        <f t="shared" ref="AD8:AD262" si="10">(AC8/Y8)*12</f>
        <v>0.08</v>
      </c>
      <c r="AE8" s="5">
        <f>AA8</f>
        <v>361.72481778372367</v>
      </c>
      <c r="AF8" s="5">
        <f>AC8</f>
        <v>3594.0000000000005</v>
      </c>
      <c r="AG8" s="5">
        <f t="shared" ref="AG8:AG262" si="11">Y8-AA8</f>
        <v>538738.27518221631</v>
      </c>
      <c r="AH8" s="5">
        <f t="shared" ref="AH8:AH262" si="12">AE8+AF8</f>
        <v>3955.7248177837241</v>
      </c>
      <c r="AI8" s="150"/>
      <c r="AJ8" s="2">
        <v>1</v>
      </c>
      <c r="AK8" s="118">
        <v>44866</v>
      </c>
      <c r="AL8" s="11">
        <f>'Amoritization Scenario 10% DP'!$B$7</f>
        <v>539100</v>
      </c>
      <c r="AM8" s="151">
        <f>$AL$8/((($AN$4)-1)/($AN$3*$AN$4))</f>
        <v>3862.1784158088099</v>
      </c>
      <c r="AN8" s="5">
        <f t="shared" ref="AN8:AN262" si="13">AM8-AP8</f>
        <v>380.49091580880986</v>
      </c>
      <c r="AO8" s="35">
        <f t="shared" ref="AO8:AO262" si="14">(AN8/AL8)*12</f>
        <v>8.469469467085362E-3</v>
      </c>
      <c r="AP8" s="5">
        <f t="shared" ref="AP8:AP262" si="15">AL8*($AK$3/12)</f>
        <v>3481.6875</v>
      </c>
      <c r="AQ8" s="35">
        <f t="shared" ref="AQ8:AQ262" si="16">(AP8/AL8)*12</f>
        <v>7.7499999999999999E-2</v>
      </c>
      <c r="AR8" s="5">
        <f>AN8</f>
        <v>380.49091580880986</v>
      </c>
      <c r="AS8" s="5">
        <f>AP8</f>
        <v>3481.6875</v>
      </c>
      <c r="AT8" s="5">
        <f t="shared" ref="AT8:AT262" si="17">AL8-AN8</f>
        <v>538719.50908419117</v>
      </c>
      <c r="AU8" s="5">
        <f t="shared" ref="AU8:AU262" si="18">AR8+AS8</f>
        <v>3862.1784158088099</v>
      </c>
      <c r="AV8" s="150"/>
      <c r="AW8" s="2">
        <v>1</v>
      </c>
      <c r="AX8" s="118">
        <v>44866</v>
      </c>
      <c r="AY8" s="11">
        <f>'Amoritization Scenario 10% DP'!$B$7</f>
        <v>539100</v>
      </c>
      <c r="AZ8" s="151">
        <f>$AY$8/((($BA$4)-1)/($BA$3*$BA$4))</f>
        <v>3769.4654156080242</v>
      </c>
      <c r="BA8" s="5">
        <f t="shared" ref="BA8:BA262" si="19">AZ8-BC8</f>
        <v>400.09041560802461</v>
      </c>
      <c r="BB8" s="35">
        <f t="shared" ref="BB8:BB262" si="20">(BA8/AY8)*12</f>
        <v>8.9057410263333244E-3</v>
      </c>
      <c r="BC8" s="5">
        <f t="shared" ref="BC8:BC262" si="21">AY8*($AX$3/12)</f>
        <v>3369.3749999999995</v>
      </c>
      <c r="BD8" s="35">
        <f t="shared" ref="BD8:BD262" si="22">(BC8/AY8)*12</f>
        <v>7.4999999999999997E-2</v>
      </c>
      <c r="BE8" s="5">
        <f>BA8</f>
        <v>400.09041560802461</v>
      </c>
      <c r="BF8" s="5">
        <f>BC8</f>
        <v>3369.3749999999995</v>
      </c>
      <c r="BG8" s="5">
        <f t="shared" ref="BG8:BG262" si="23">AY8-BA8</f>
        <v>538699.90958439198</v>
      </c>
      <c r="BH8" s="5">
        <f t="shared" ref="BH8:BH262" si="24">BE8+BF8</f>
        <v>3769.4654156080242</v>
      </c>
      <c r="BI8" s="150"/>
      <c r="BJ8" s="2">
        <v>1</v>
      </c>
      <c r="BK8" s="118">
        <v>44866</v>
      </c>
      <c r="BL8" s="11">
        <f>'Amoritization Scenario 10% DP'!$B$7</f>
        <v>539100</v>
      </c>
      <c r="BM8" s="151">
        <f>$BL$8/((($BN$4)-1)/($BN$3*$BN$4))</f>
        <v>3677.612325782929</v>
      </c>
      <c r="BN8" s="5">
        <f t="shared" ref="BN8:BN262" si="25">BM8-BP8</f>
        <v>420.54982578292902</v>
      </c>
      <c r="BO8" s="35">
        <f t="shared" ref="BO8:BO262" si="26">(BN8/BL8)*12</f>
        <v>9.3611536067429949E-3</v>
      </c>
      <c r="BP8" s="5">
        <f t="shared" ref="BP8:BP262" si="27">BL8*($BK$3/12)</f>
        <v>3257.0625</v>
      </c>
      <c r="BQ8" s="35">
        <f t="shared" ref="BQ8:BQ262" si="28">(BP8/BL8)*12</f>
        <v>7.2499999999999995E-2</v>
      </c>
      <c r="BR8" s="5">
        <f>BN8</f>
        <v>420.54982578292902</v>
      </c>
      <c r="BS8" s="5">
        <f>BP8</f>
        <v>3257.0625</v>
      </c>
      <c r="BT8" s="5">
        <f t="shared" ref="BT8:BT262" si="29">BL8-BN8</f>
        <v>538679.45017421711</v>
      </c>
      <c r="BU8" s="5">
        <f t="shared" ref="BU8:BU262" si="30">BR8+BS8</f>
        <v>3677.612325782929</v>
      </c>
      <c r="BV8" s="150"/>
      <c r="BW8" s="2">
        <v>1</v>
      </c>
      <c r="BX8" s="118">
        <v>44866</v>
      </c>
      <c r="BY8" s="11">
        <f>'Amoritization Scenario 10% DP'!$B$7</f>
        <v>539100</v>
      </c>
      <c r="BZ8" s="151">
        <f>$BY$8/((($CA$4)-1)/($CA$3*$CA$4))</f>
        <v>3586.6457515109732</v>
      </c>
      <c r="CA8" s="5">
        <f t="shared" ref="CA8:CA262" si="31">BZ8-CC8</f>
        <v>441.89575151097324</v>
      </c>
      <c r="CB8" s="35">
        <f t="shared" ref="CB8:CB262" si="32">(CA8/BY8)*12</f>
        <v>9.8362994215019095E-3</v>
      </c>
      <c r="CC8" s="5">
        <f t="shared" ref="CC8:CC262" si="33">BY8*($BX$3/12)</f>
        <v>3144.75</v>
      </c>
      <c r="CD8" s="35">
        <f t="shared" ref="CD8:CD262" si="34">(CC8/BY8)*12</f>
        <v>7.0000000000000007E-2</v>
      </c>
      <c r="CE8" s="5">
        <f>CA8</f>
        <v>441.89575151097324</v>
      </c>
      <c r="CF8" s="5">
        <f>CC8</f>
        <v>3144.75</v>
      </c>
      <c r="CG8" s="5">
        <f t="shared" ref="CG8:CG262" si="35">BY8-CA8</f>
        <v>538658.10424848902</v>
      </c>
      <c r="CH8" s="5">
        <f t="shared" ref="CH8:CH262" si="36">CE8+CF8</f>
        <v>3586.6457515109732</v>
      </c>
    </row>
    <row r="9" spans="1:86" ht="14.25" customHeight="1">
      <c r="I9" s="150"/>
      <c r="J9" s="2">
        <v>2</v>
      </c>
      <c r="K9" s="118">
        <v>44896</v>
      </c>
      <c r="L9" s="5">
        <f t="shared" ref="L9:L263" si="37">T8</f>
        <v>538756.23423756147</v>
      </c>
      <c r="M9" s="5">
        <f t="shared" si="0"/>
        <v>4050.0782624385383</v>
      </c>
      <c r="N9" s="5">
        <f t="shared" si="1"/>
        <v>346.12915205530317</v>
      </c>
      <c r="O9" s="35">
        <f t="shared" si="2"/>
        <v>7.7095160310147876E-3</v>
      </c>
      <c r="P9" s="5">
        <f t="shared" si="3"/>
        <v>3703.9491103832352</v>
      </c>
      <c r="Q9" s="35">
        <f t="shared" si="4"/>
        <v>8.2500000000000004E-2</v>
      </c>
      <c r="R9" s="5">
        <f t="shared" ref="R9:R263" si="38">R8+N9</f>
        <v>689.8949144938415</v>
      </c>
      <c r="S9" s="5">
        <f t="shared" ref="S9:S263" si="39">S8+P9</f>
        <v>7410.2616103832352</v>
      </c>
      <c r="T9" s="5">
        <f t="shared" si="5"/>
        <v>538410.10508550622</v>
      </c>
      <c r="U9" s="5">
        <f t="shared" si="6"/>
        <v>8100.1565248770767</v>
      </c>
      <c r="V9" s="150"/>
      <c r="W9" s="2">
        <v>2</v>
      </c>
      <c r="X9" s="118">
        <v>44896</v>
      </c>
      <c r="Y9" s="5">
        <f t="shared" ref="Y9:Y263" si="40">AG8</f>
        <v>538738.27518221631</v>
      </c>
      <c r="Z9" s="5">
        <f t="shared" ref="Z9:Z263" si="41">Z8</f>
        <v>3955.7248177837241</v>
      </c>
      <c r="AA9" s="5">
        <f t="shared" si="7"/>
        <v>364.13631656894859</v>
      </c>
      <c r="AB9" s="35">
        <f t="shared" si="8"/>
        <v>8.1108694149296338E-3</v>
      </c>
      <c r="AC9" s="5">
        <f t="shared" si="9"/>
        <v>3591.5885012147755</v>
      </c>
      <c r="AD9" s="35">
        <f t="shared" si="10"/>
        <v>0.08</v>
      </c>
      <c r="AE9" s="5">
        <f t="shared" ref="AE9:AE263" si="42">AE8+AA9</f>
        <v>725.86113435267225</v>
      </c>
      <c r="AF9" s="5">
        <f t="shared" ref="AF9:AF263" si="43">AF8+AC9</f>
        <v>7185.5885012147755</v>
      </c>
      <c r="AG9" s="5">
        <f t="shared" si="11"/>
        <v>538374.13886564737</v>
      </c>
      <c r="AH9" s="5">
        <f t="shared" si="12"/>
        <v>7911.4496355674473</v>
      </c>
      <c r="AI9" s="150"/>
      <c r="AJ9" s="2">
        <v>2</v>
      </c>
      <c r="AK9" s="118">
        <v>44896</v>
      </c>
      <c r="AL9" s="5">
        <f t="shared" ref="AL9:AL263" si="44">AT8</f>
        <v>538719.50908419117</v>
      </c>
      <c r="AM9" s="5">
        <f t="shared" ref="AM9:AM263" si="45">AM8</f>
        <v>3862.1784158088099</v>
      </c>
      <c r="AN9" s="5">
        <f t="shared" si="13"/>
        <v>382.94825297340867</v>
      </c>
      <c r="AO9" s="35">
        <f t="shared" si="14"/>
        <v>8.5301886384120847E-3</v>
      </c>
      <c r="AP9" s="5">
        <f t="shared" si="15"/>
        <v>3479.2301628354012</v>
      </c>
      <c r="AQ9" s="35">
        <f t="shared" si="16"/>
        <v>7.7499999999999999E-2</v>
      </c>
      <c r="AR9" s="5">
        <f t="shared" ref="AR9:AR263" si="46">AR8+AN9</f>
        <v>763.43916878221853</v>
      </c>
      <c r="AS9" s="5">
        <f t="shared" ref="AS9:AS263" si="47">AS8+AP9</f>
        <v>6960.9176628354016</v>
      </c>
      <c r="AT9" s="5">
        <f t="shared" si="17"/>
        <v>538336.56083121779</v>
      </c>
      <c r="AU9" s="5">
        <f t="shared" si="18"/>
        <v>7724.3568316176206</v>
      </c>
      <c r="AV9" s="150"/>
      <c r="AW9" s="2">
        <v>2</v>
      </c>
      <c r="AX9" s="118">
        <v>44896</v>
      </c>
      <c r="AY9" s="5">
        <f t="shared" ref="AY9:AY263" si="48">BG8</f>
        <v>538699.90958439198</v>
      </c>
      <c r="AZ9" s="5">
        <f t="shared" ref="AZ9:AZ263" si="49">AZ8</f>
        <v>3769.4654156080242</v>
      </c>
      <c r="BA9" s="5">
        <f t="shared" si="19"/>
        <v>402.59098070557457</v>
      </c>
      <c r="BB9" s="35">
        <f t="shared" si="20"/>
        <v>8.968057507553865E-3</v>
      </c>
      <c r="BC9" s="5">
        <f t="shared" si="21"/>
        <v>3366.8744349024496</v>
      </c>
      <c r="BD9" s="35">
        <f t="shared" si="22"/>
        <v>7.4999999999999997E-2</v>
      </c>
      <c r="BE9" s="5">
        <f t="shared" ref="BE9:BE263" si="50">BE8+BA9</f>
        <v>802.68139631359918</v>
      </c>
      <c r="BF9" s="5">
        <f t="shared" ref="BF9:BF263" si="51">BF8+BC9</f>
        <v>6736.2494349024491</v>
      </c>
      <c r="BG9" s="5">
        <f t="shared" si="23"/>
        <v>538297.31860368641</v>
      </c>
      <c r="BH9" s="5">
        <f t="shared" si="24"/>
        <v>7538.9308312160483</v>
      </c>
      <c r="BI9" s="150"/>
      <c r="BJ9" s="2">
        <v>2</v>
      </c>
      <c r="BK9" s="118">
        <v>44896</v>
      </c>
      <c r="BL9" s="5">
        <f t="shared" ref="BL9:BL263" si="52">BT8</f>
        <v>538679.45017421711</v>
      </c>
      <c r="BM9" s="5">
        <f t="shared" ref="BM9:BM263" si="53">BM8</f>
        <v>3677.612325782929</v>
      </c>
      <c r="BN9" s="5">
        <f t="shared" si="25"/>
        <v>423.09064764703407</v>
      </c>
      <c r="BO9" s="35">
        <f t="shared" si="26"/>
        <v>9.425063031683131E-3</v>
      </c>
      <c r="BP9" s="5">
        <f t="shared" si="27"/>
        <v>3254.5216781358949</v>
      </c>
      <c r="BQ9" s="35">
        <f t="shared" si="28"/>
        <v>7.2499999999999995E-2</v>
      </c>
      <c r="BR9" s="5">
        <f t="shared" ref="BR9:BR263" si="54">BR8+BN9</f>
        <v>843.64047342996309</v>
      </c>
      <c r="BS9" s="5">
        <f t="shared" ref="BS9:BS263" si="55">BS8+BP9</f>
        <v>6511.5841781358949</v>
      </c>
      <c r="BT9" s="5">
        <f t="shared" si="29"/>
        <v>538256.35952657007</v>
      </c>
      <c r="BU9" s="5">
        <f t="shared" si="30"/>
        <v>7355.224651565858</v>
      </c>
      <c r="BV9" s="150"/>
      <c r="BW9" s="2">
        <v>2</v>
      </c>
      <c r="BX9" s="118">
        <v>44896</v>
      </c>
      <c r="BY9" s="5">
        <f t="shared" ref="BY9:BY263" si="56">CG8</f>
        <v>538658.10424848902</v>
      </c>
      <c r="BZ9" s="5">
        <f t="shared" ref="BZ9:BZ263" si="57">BZ8</f>
        <v>3586.6457515109732</v>
      </c>
      <c r="CA9" s="5">
        <f t="shared" si="31"/>
        <v>444.47347672812066</v>
      </c>
      <c r="CB9" s="35">
        <f t="shared" si="32"/>
        <v>9.9017942525505206E-3</v>
      </c>
      <c r="CC9" s="5">
        <f t="shared" si="33"/>
        <v>3142.1722747828526</v>
      </c>
      <c r="CD9" s="35">
        <f t="shared" si="34"/>
        <v>7.0000000000000007E-2</v>
      </c>
      <c r="CE9" s="5">
        <f t="shared" ref="CE9:CE263" si="58">CE8+CA9</f>
        <v>886.3692282390939</v>
      </c>
      <c r="CF9" s="5">
        <f t="shared" ref="CF9:CF263" si="59">CF8+CC9</f>
        <v>6286.9222747828526</v>
      </c>
      <c r="CG9" s="5">
        <f t="shared" si="35"/>
        <v>538213.63077176095</v>
      </c>
      <c r="CH9" s="5">
        <f t="shared" si="36"/>
        <v>7173.2915030219465</v>
      </c>
    </row>
    <row r="10" spans="1:86" ht="48" customHeight="1">
      <c r="A10" s="136" t="s">
        <v>104</v>
      </c>
      <c r="B10" s="152" t="str">
        <f>"Cum Interest @ "&amp;K3&amp;"%"</f>
        <v>Cum Interest @ 0.0825%</v>
      </c>
      <c r="C10" s="153" t="str">
        <f>"Cum Interest @ "&amp;X3&amp;"%"</f>
        <v>Cum Interest @ 0.08%</v>
      </c>
      <c r="D10" s="154" t="str">
        <f>"Cum Interest @ "&amp;AK3&amp;"%"</f>
        <v>Cum Interest @ 0.0775%</v>
      </c>
      <c r="E10" s="154" t="str">
        <f>"Cum Interest @ "&amp;AX3&amp;"%"</f>
        <v>Cum Interest @ 0.075%</v>
      </c>
      <c r="F10" s="154" t="str">
        <f>"Cum Interest @ "&amp;BK3&amp;"%"</f>
        <v>Cum Interest @ 0.0725%</v>
      </c>
      <c r="G10" s="155" t="str">
        <f>"Cum Interest @ "&amp;BX3&amp;"%"</f>
        <v>Cum Interest @ 0.07%</v>
      </c>
      <c r="H10" s="156"/>
      <c r="I10" s="150"/>
      <c r="J10" s="2">
        <v>3</v>
      </c>
      <c r="K10" s="118">
        <v>44927</v>
      </c>
      <c r="L10" s="5">
        <f t="shared" si="37"/>
        <v>538410.10508550622</v>
      </c>
      <c r="M10" s="5">
        <f t="shared" si="0"/>
        <v>4050.0782624385383</v>
      </c>
      <c r="N10" s="5">
        <f t="shared" si="1"/>
        <v>348.50878997568316</v>
      </c>
      <c r="O10" s="35">
        <f t="shared" si="2"/>
        <v>7.7675092651614108E-3</v>
      </c>
      <c r="P10" s="5">
        <f t="shared" si="3"/>
        <v>3701.5694724628552</v>
      </c>
      <c r="Q10" s="35">
        <f t="shared" si="4"/>
        <v>8.2500000000000004E-2</v>
      </c>
      <c r="R10" s="5">
        <f t="shared" si="38"/>
        <v>1038.4037044695247</v>
      </c>
      <c r="S10" s="5">
        <f t="shared" si="39"/>
        <v>11111.831082846091</v>
      </c>
      <c r="T10" s="5">
        <f t="shared" si="5"/>
        <v>538061.59629553056</v>
      </c>
      <c r="U10" s="5">
        <f t="shared" si="6"/>
        <v>12150.234787315616</v>
      </c>
      <c r="V10" s="150"/>
      <c r="W10" s="2">
        <v>3</v>
      </c>
      <c r="X10" s="118">
        <v>44927</v>
      </c>
      <c r="Y10" s="5">
        <f t="shared" si="40"/>
        <v>538374.13886564737</v>
      </c>
      <c r="Z10" s="5">
        <f t="shared" si="41"/>
        <v>3955.7248177837241</v>
      </c>
      <c r="AA10" s="5">
        <f t="shared" si="7"/>
        <v>366.56389201274123</v>
      </c>
      <c r="AB10" s="35">
        <f t="shared" si="8"/>
        <v>8.1704643418071352E-3</v>
      </c>
      <c r="AC10" s="5">
        <f t="shared" si="9"/>
        <v>3589.1609257709829</v>
      </c>
      <c r="AD10" s="35">
        <f t="shared" si="10"/>
        <v>0.08</v>
      </c>
      <c r="AE10" s="5">
        <f t="shared" si="42"/>
        <v>1092.4250263654135</v>
      </c>
      <c r="AF10" s="5">
        <f t="shared" si="43"/>
        <v>10774.749426985758</v>
      </c>
      <c r="AG10" s="5">
        <f t="shared" si="11"/>
        <v>538007.57497363468</v>
      </c>
      <c r="AH10" s="5">
        <f t="shared" si="12"/>
        <v>11867.174453351172</v>
      </c>
      <c r="AI10" s="150"/>
      <c r="AJ10" s="2">
        <v>3</v>
      </c>
      <c r="AK10" s="118">
        <v>44927</v>
      </c>
      <c r="AL10" s="5">
        <f t="shared" si="44"/>
        <v>538336.56083121779</v>
      </c>
      <c r="AM10" s="5">
        <f t="shared" si="45"/>
        <v>3862.1784158088099</v>
      </c>
      <c r="AN10" s="5">
        <f t="shared" si="13"/>
        <v>385.42146044052834</v>
      </c>
      <c r="AO10" s="35">
        <f t="shared" si="14"/>
        <v>8.5913866190790132E-3</v>
      </c>
      <c r="AP10" s="5">
        <f t="shared" si="15"/>
        <v>3476.7569553682815</v>
      </c>
      <c r="AQ10" s="35">
        <f t="shared" si="16"/>
        <v>7.7499999999999999E-2</v>
      </c>
      <c r="AR10" s="5">
        <f t="shared" si="46"/>
        <v>1148.8606292227469</v>
      </c>
      <c r="AS10" s="5">
        <f t="shared" si="47"/>
        <v>10437.674618203684</v>
      </c>
      <c r="AT10" s="5">
        <f t="shared" si="17"/>
        <v>537951.13937077729</v>
      </c>
      <c r="AU10" s="5">
        <f t="shared" si="18"/>
        <v>11586.535247426431</v>
      </c>
      <c r="AV10" s="150"/>
      <c r="AW10" s="2">
        <v>3</v>
      </c>
      <c r="AX10" s="118">
        <v>44927</v>
      </c>
      <c r="AY10" s="5">
        <f t="shared" si="48"/>
        <v>538297.31860368641</v>
      </c>
      <c r="AZ10" s="5">
        <f t="shared" si="49"/>
        <v>3769.4654156080242</v>
      </c>
      <c r="BA10" s="5">
        <f t="shared" si="19"/>
        <v>405.10717433498439</v>
      </c>
      <c r="BB10" s="35">
        <f t="shared" si="20"/>
        <v>9.0308569706973856E-3</v>
      </c>
      <c r="BC10" s="5">
        <f t="shared" si="21"/>
        <v>3364.3582412730398</v>
      </c>
      <c r="BD10" s="35">
        <f t="shared" si="22"/>
        <v>7.4999999999999997E-2</v>
      </c>
      <c r="BE10" s="5">
        <f t="shared" si="50"/>
        <v>1207.7885706485836</v>
      </c>
      <c r="BF10" s="5">
        <f t="shared" si="51"/>
        <v>10100.607676175488</v>
      </c>
      <c r="BG10" s="5">
        <f t="shared" si="23"/>
        <v>537892.21142935148</v>
      </c>
      <c r="BH10" s="5">
        <f t="shared" si="24"/>
        <v>11308.396246824072</v>
      </c>
      <c r="BI10" s="150"/>
      <c r="BJ10" s="2">
        <v>3</v>
      </c>
      <c r="BK10" s="118">
        <v>44927</v>
      </c>
      <c r="BL10" s="5">
        <f t="shared" si="52"/>
        <v>538256.35952657007</v>
      </c>
      <c r="BM10" s="5">
        <f t="shared" si="53"/>
        <v>3677.612325782929</v>
      </c>
      <c r="BN10" s="5">
        <f t="shared" si="25"/>
        <v>425.64682030990161</v>
      </c>
      <c r="BO10" s="35">
        <f t="shared" si="26"/>
        <v>9.4894593502089109E-3</v>
      </c>
      <c r="BP10" s="5">
        <f t="shared" si="27"/>
        <v>3251.9655054730274</v>
      </c>
      <c r="BQ10" s="35">
        <f t="shared" si="28"/>
        <v>7.2499999999999995E-2</v>
      </c>
      <c r="BR10" s="5">
        <f t="shared" si="54"/>
        <v>1269.2872937398647</v>
      </c>
      <c r="BS10" s="5">
        <f t="shared" si="55"/>
        <v>9763.5496836089224</v>
      </c>
      <c r="BT10" s="5">
        <f t="shared" si="29"/>
        <v>537830.71270626015</v>
      </c>
      <c r="BU10" s="5">
        <f t="shared" si="30"/>
        <v>11032.836977348787</v>
      </c>
      <c r="BV10" s="150"/>
      <c r="BW10" s="2">
        <v>3</v>
      </c>
      <c r="BX10" s="118">
        <v>44927</v>
      </c>
      <c r="BY10" s="5">
        <f t="shared" si="56"/>
        <v>538213.63077176095</v>
      </c>
      <c r="BZ10" s="5">
        <f t="shared" si="57"/>
        <v>3586.6457515109732</v>
      </c>
      <c r="CA10" s="5">
        <f t="shared" si="31"/>
        <v>447.06623867570079</v>
      </c>
      <c r="CB10" s="35">
        <f t="shared" si="32"/>
        <v>9.9677796276093321E-3</v>
      </c>
      <c r="CC10" s="5">
        <f t="shared" si="33"/>
        <v>3139.5795128352725</v>
      </c>
      <c r="CD10" s="35">
        <f t="shared" si="34"/>
        <v>7.0000000000000007E-2</v>
      </c>
      <c r="CE10" s="5">
        <f t="shared" si="58"/>
        <v>1333.4354669147947</v>
      </c>
      <c r="CF10" s="5">
        <f t="shared" si="59"/>
        <v>9426.5017876181246</v>
      </c>
      <c r="CG10" s="5">
        <f t="shared" si="35"/>
        <v>537766.56453308521</v>
      </c>
      <c r="CH10" s="5">
        <f t="shared" si="36"/>
        <v>10759.937254532919</v>
      </c>
    </row>
    <row r="11" spans="1:86" ht="14.25" customHeight="1">
      <c r="A11" s="157">
        <v>1</v>
      </c>
      <c r="B11" s="158">
        <f>VLOOKUP($A$11*12,$J$7:$U$367,10)</f>
        <v>44316.135750337329</v>
      </c>
      <c r="C11" s="159">
        <f t="shared" ref="C11:C40" si="60">VLOOKUP(A11*12,$W$7:$AH$367,10)</f>
        <v>42965.250591991833</v>
      </c>
      <c r="D11" s="158">
        <f>VLOOKUP(A11*12,$AJ$7:$AU$367,10)</f>
        <v>41614.523016970743</v>
      </c>
      <c r="E11" s="158">
        <f t="shared" ref="E11:E40" si="61">VLOOKUP(A11*12,$AW$7:$BH$367,10)</f>
        <v>40263.975588729874</v>
      </c>
      <c r="F11" s="158">
        <f t="shared" ref="F11:F40" si="62">VLOOKUP(A11*12,$BJ$7:$BU$367,10)</f>
        <v>38913.632225832509</v>
      </c>
      <c r="G11" s="160">
        <f t="shared" ref="G11:G40" si="63">VLOOKUP(A11*12,$BW$7:$CH$367,10)</f>
        <v>37563.518228402208</v>
      </c>
      <c r="H11" s="11"/>
      <c r="I11" s="150"/>
      <c r="J11" s="2">
        <v>4</v>
      </c>
      <c r="K11" s="118">
        <v>44958</v>
      </c>
      <c r="L11" s="5">
        <f t="shared" si="37"/>
        <v>538061.59629553056</v>
      </c>
      <c r="M11" s="5">
        <f t="shared" si="0"/>
        <v>4050.0782624385383</v>
      </c>
      <c r="N11" s="5">
        <f t="shared" si="1"/>
        <v>350.9047879067657</v>
      </c>
      <c r="O11" s="35">
        <f t="shared" si="2"/>
        <v>7.8259765868299823E-3</v>
      </c>
      <c r="P11" s="5">
        <f t="shared" si="3"/>
        <v>3699.1734745317726</v>
      </c>
      <c r="Q11" s="35">
        <f t="shared" si="4"/>
        <v>8.2500000000000004E-2</v>
      </c>
      <c r="R11" s="5">
        <f t="shared" si="38"/>
        <v>1389.3084923762904</v>
      </c>
      <c r="S11" s="5">
        <f t="shared" si="39"/>
        <v>14811.004557377863</v>
      </c>
      <c r="T11" s="5">
        <f t="shared" si="5"/>
        <v>537710.69150762376</v>
      </c>
      <c r="U11" s="5">
        <f t="shared" si="6"/>
        <v>16200.313049754153</v>
      </c>
      <c r="V11" s="150"/>
      <c r="W11" s="2">
        <v>4</v>
      </c>
      <c r="X11" s="118">
        <v>44958</v>
      </c>
      <c r="Y11" s="5">
        <f t="shared" si="40"/>
        <v>538007.57497363468</v>
      </c>
      <c r="Z11" s="5">
        <f t="shared" si="41"/>
        <v>3955.7248177837241</v>
      </c>
      <c r="AA11" s="5">
        <f t="shared" si="7"/>
        <v>369.00765129282627</v>
      </c>
      <c r="AB11" s="35">
        <f t="shared" si="8"/>
        <v>8.2305380472215764E-3</v>
      </c>
      <c r="AC11" s="5">
        <f t="shared" si="9"/>
        <v>3586.7171664908979</v>
      </c>
      <c r="AD11" s="35">
        <f t="shared" si="10"/>
        <v>0.08</v>
      </c>
      <c r="AE11" s="5">
        <f t="shared" si="42"/>
        <v>1461.4326776582398</v>
      </c>
      <c r="AF11" s="5">
        <f t="shared" si="43"/>
        <v>14361.466593476656</v>
      </c>
      <c r="AG11" s="5">
        <f t="shared" si="11"/>
        <v>537638.56732234184</v>
      </c>
      <c r="AH11" s="5">
        <f t="shared" si="12"/>
        <v>15822.899271134896</v>
      </c>
      <c r="AI11" s="150"/>
      <c r="AJ11" s="2">
        <v>4</v>
      </c>
      <c r="AK11" s="118">
        <v>44958</v>
      </c>
      <c r="AL11" s="5">
        <f t="shared" si="44"/>
        <v>537951.13937077729</v>
      </c>
      <c r="AM11" s="5">
        <f t="shared" si="45"/>
        <v>3862.1784158088099</v>
      </c>
      <c r="AN11" s="5">
        <f t="shared" si="13"/>
        <v>387.91064070587299</v>
      </c>
      <c r="AO11" s="35">
        <f t="shared" si="14"/>
        <v>8.6530678119116598E-3</v>
      </c>
      <c r="AP11" s="5">
        <f t="shared" si="15"/>
        <v>3474.2677751029369</v>
      </c>
      <c r="AQ11" s="35">
        <f t="shared" si="16"/>
        <v>7.7499999999999999E-2</v>
      </c>
      <c r="AR11" s="5">
        <f t="shared" si="46"/>
        <v>1536.7712699286199</v>
      </c>
      <c r="AS11" s="5">
        <f t="shared" si="47"/>
        <v>13911.942393306621</v>
      </c>
      <c r="AT11" s="5">
        <f t="shared" si="17"/>
        <v>537563.22873007145</v>
      </c>
      <c r="AU11" s="5">
        <f t="shared" si="18"/>
        <v>15448.713663235241</v>
      </c>
      <c r="AV11" s="150"/>
      <c r="AW11" s="2">
        <v>4</v>
      </c>
      <c r="AX11" s="118">
        <v>44958</v>
      </c>
      <c r="AY11" s="5">
        <f t="shared" si="48"/>
        <v>537892.21142935148</v>
      </c>
      <c r="AZ11" s="5">
        <f t="shared" si="49"/>
        <v>3769.4654156080242</v>
      </c>
      <c r="BA11" s="5">
        <f t="shared" si="19"/>
        <v>407.63909417457762</v>
      </c>
      <c r="BB11" s="35">
        <f t="shared" si="20"/>
        <v>9.0941438194395933E-3</v>
      </c>
      <c r="BC11" s="5">
        <f t="shared" si="21"/>
        <v>3361.8263214334465</v>
      </c>
      <c r="BD11" s="35">
        <f t="shared" si="22"/>
        <v>7.4999999999999997E-2</v>
      </c>
      <c r="BE11" s="5">
        <f t="shared" si="50"/>
        <v>1615.4276648231612</v>
      </c>
      <c r="BF11" s="5">
        <f t="shared" si="51"/>
        <v>13462.433997608936</v>
      </c>
      <c r="BG11" s="5">
        <f t="shared" si="23"/>
        <v>537484.57233517687</v>
      </c>
      <c r="BH11" s="5">
        <f t="shared" si="24"/>
        <v>15077.861662432097</v>
      </c>
      <c r="BI11" s="150"/>
      <c r="BJ11" s="2">
        <v>4</v>
      </c>
      <c r="BK11" s="118">
        <v>44958</v>
      </c>
      <c r="BL11" s="5">
        <f t="shared" si="52"/>
        <v>537830.71270626015</v>
      </c>
      <c r="BM11" s="5">
        <f t="shared" si="53"/>
        <v>3677.612325782929</v>
      </c>
      <c r="BN11" s="5">
        <f t="shared" si="25"/>
        <v>428.21843651594054</v>
      </c>
      <c r="BO11" s="35">
        <f t="shared" si="26"/>
        <v>9.5543469660457625E-3</v>
      </c>
      <c r="BP11" s="5">
        <f t="shared" si="27"/>
        <v>3249.3938892669885</v>
      </c>
      <c r="BQ11" s="35">
        <f t="shared" si="28"/>
        <v>7.2499999999999995E-2</v>
      </c>
      <c r="BR11" s="5">
        <f t="shared" si="54"/>
        <v>1697.5057302558052</v>
      </c>
      <c r="BS11" s="5">
        <f t="shared" si="55"/>
        <v>13012.943572875911</v>
      </c>
      <c r="BT11" s="5">
        <f t="shared" si="29"/>
        <v>537402.49426974426</v>
      </c>
      <c r="BU11" s="5">
        <f t="shared" si="30"/>
        <v>14710.449303131716</v>
      </c>
      <c r="BV11" s="150"/>
      <c r="BW11" s="2">
        <v>4</v>
      </c>
      <c r="BX11" s="118">
        <v>44958</v>
      </c>
      <c r="BY11" s="5">
        <f t="shared" si="56"/>
        <v>537766.56453308521</v>
      </c>
      <c r="BZ11" s="5">
        <f t="shared" si="57"/>
        <v>3586.6457515109732</v>
      </c>
      <c r="CA11" s="5">
        <f t="shared" si="31"/>
        <v>449.67412506797609</v>
      </c>
      <c r="CB11" s="35">
        <f t="shared" si="32"/>
        <v>1.003425994976251E-2</v>
      </c>
      <c r="CC11" s="5">
        <f t="shared" si="33"/>
        <v>3136.9716264429971</v>
      </c>
      <c r="CD11" s="35">
        <f t="shared" si="34"/>
        <v>7.0000000000000007E-2</v>
      </c>
      <c r="CE11" s="5">
        <f t="shared" si="58"/>
        <v>1783.1095919827708</v>
      </c>
      <c r="CF11" s="5">
        <f t="shared" si="59"/>
        <v>12563.473414061122</v>
      </c>
      <c r="CG11" s="5">
        <f t="shared" si="35"/>
        <v>537316.89040801721</v>
      </c>
      <c r="CH11" s="5">
        <f t="shared" si="36"/>
        <v>14346.583006043893</v>
      </c>
    </row>
    <row r="12" spans="1:86" ht="14.25" customHeight="1">
      <c r="A12" s="161">
        <f t="shared" ref="A12:A40" si="64">A11+1</f>
        <v>2</v>
      </c>
      <c r="B12" s="11">
        <f t="shared" ref="B12:B40" si="65">VLOOKUP(A12*12,$J$7:$U$367,10)</f>
        <v>88265.097533855529</v>
      </c>
      <c r="C12" s="162">
        <f t="shared" si="60"/>
        <v>85556.717285672756</v>
      </c>
      <c r="D12" s="11">
        <f t="shared" ref="D12:D40" si="66">VLOOKUP(A12*12,$AJ$7:$AU$367,10)</f>
        <v>82849.035610235602</v>
      </c>
      <c r="E12" s="11">
        <f t="shared" si="61"/>
        <v>80142.147484549685</v>
      </c>
      <c r="F12" s="11">
        <f t="shared" si="62"/>
        <v>77436.153367596591</v>
      </c>
      <c r="G12" s="22">
        <f t="shared" si="63"/>
        <v>74731.159290227472</v>
      </c>
      <c r="H12" s="11"/>
      <c r="I12" s="150"/>
      <c r="J12" s="2">
        <v>5</v>
      </c>
      <c r="K12" s="118">
        <v>44986</v>
      </c>
      <c r="L12" s="5">
        <f t="shared" si="37"/>
        <v>537710.69150762376</v>
      </c>
      <c r="M12" s="5">
        <f t="shared" si="0"/>
        <v>4050.0782624385383</v>
      </c>
      <c r="N12" s="5">
        <f t="shared" si="1"/>
        <v>353.31725832362508</v>
      </c>
      <c r="O12" s="35">
        <f t="shared" si="2"/>
        <v>7.8849224440674676E-3</v>
      </c>
      <c r="P12" s="5">
        <f t="shared" si="3"/>
        <v>3696.7610041149132</v>
      </c>
      <c r="Q12" s="35">
        <f t="shared" si="4"/>
        <v>8.2500000000000004E-2</v>
      </c>
      <c r="R12" s="5">
        <f t="shared" si="38"/>
        <v>1742.6257506999154</v>
      </c>
      <c r="S12" s="5">
        <f t="shared" si="39"/>
        <v>18507.765561492775</v>
      </c>
      <c r="T12" s="5">
        <f t="shared" si="5"/>
        <v>537357.3742493001</v>
      </c>
      <c r="U12" s="5">
        <f t="shared" si="6"/>
        <v>20250.391312192689</v>
      </c>
      <c r="V12" s="150"/>
      <c r="W12" s="2">
        <v>5</v>
      </c>
      <c r="X12" s="118">
        <v>44986</v>
      </c>
      <c r="Y12" s="5">
        <f t="shared" si="40"/>
        <v>537638.56732234184</v>
      </c>
      <c r="Z12" s="5">
        <f t="shared" si="41"/>
        <v>3955.7248177837241</v>
      </c>
      <c r="AA12" s="5">
        <f t="shared" si="7"/>
        <v>371.46770230144512</v>
      </c>
      <c r="AB12" s="35">
        <f t="shared" si="8"/>
        <v>8.2910949819282112E-3</v>
      </c>
      <c r="AC12" s="5">
        <f t="shared" si="9"/>
        <v>3584.257115482279</v>
      </c>
      <c r="AD12" s="35">
        <f t="shared" si="10"/>
        <v>0.08</v>
      </c>
      <c r="AE12" s="5">
        <f t="shared" si="42"/>
        <v>1832.9003799596849</v>
      </c>
      <c r="AF12" s="5">
        <f t="shared" si="43"/>
        <v>17945.723708958936</v>
      </c>
      <c r="AG12" s="5">
        <f t="shared" si="11"/>
        <v>537267.09962004039</v>
      </c>
      <c r="AH12" s="5">
        <f t="shared" si="12"/>
        <v>19778.624088918623</v>
      </c>
      <c r="AI12" s="150"/>
      <c r="AJ12" s="2">
        <v>5</v>
      </c>
      <c r="AK12" s="118">
        <v>44986</v>
      </c>
      <c r="AL12" s="5">
        <f t="shared" si="44"/>
        <v>537563.22873007145</v>
      </c>
      <c r="AM12" s="5">
        <f t="shared" si="45"/>
        <v>3862.1784158088099</v>
      </c>
      <c r="AN12" s="5">
        <f t="shared" si="13"/>
        <v>390.4158969270984</v>
      </c>
      <c r="AO12" s="35">
        <f t="shared" si="14"/>
        <v>8.7152366693549858E-3</v>
      </c>
      <c r="AP12" s="5">
        <f t="shared" si="15"/>
        <v>3471.7625188817115</v>
      </c>
      <c r="AQ12" s="35">
        <f t="shared" si="16"/>
        <v>7.7499999999999999E-2</v>
      </c>
      <c r="AR12" s="5">
        <f t="shared" si="46"/>
        <v>1927.1871668557183</v>
      </c>
      <c r="AS12" s="5">
        <f t="shared" si="47"/>
        <v>17383.704912188332</v>
      </c>
      <c r="AT12" s="5">
        <f t="shared" si="17"/>
        <v>537172.81283314433</v>
      </c>
      <c r="AU12" s="5">
        <f t="shared" si="18"/>
        <v>19310.89207904405</v>
      </c>
      <c r="AV12" s="150"/>
      <c r="AW12" s="2">
        <v>5</v>
      </c>
      <c r="AX12" s="118">
        <v>44986</v>
      </c>
      <c r="AY12" s="5">
        <f t="shared" si="48"/>
        <v>537484.57233517687</v>
      </c>
      <c r="AZ12" s="5">
        <f t="shared" si="49"/>
        <v>3769.4654156080242</v>
      </c>
      <c r="BA12" s="5">
        <f t="shared" si="19"/>
        <v>410.18683851316882</v>
      </c>
      <c r="BB12" s="35">
        <f t="shared" si="20"/>
        <v>9.1579225070082607E-3</v>
      </c>
      <c r="BC12" s="5">
        <f t="shared" si="21"/>
        <v>3359.2785770948553</v>
      </c>
      <c r="BD12" s="35">
        <f t="shared" si="22"/>
        <v>7.4999999999999997E-2</v>
      </c>
      <c r="BE12" s="5">
        <f t="shared" si="50"/>
        <v>2025.61450333633</v>
      </c>
      <c r="BF12" s="5">
        <f t="shared" si="51"/>
        <v>16821.71257470379</v>
      </c>
      <c r="BG12" s="5">
        <f t="shared" si="23"/>
        <v>537074.38549666374</v>
      </c>
      <c r="BH12" s="5">
        <f t="shared" si="24"/>
        <v>18847.327078040122</v>
      </c>
      <c r="BI12" s="150"/>
      <c r="BJ12" s="2">
        <v>5</v>
      </c>
      <c r="BK12" s="118">
        <v>44986</v>
      </c>
      <c r="BL12" s="5">
        <f t="shared" si="52"/>
        <v>537402.49426974426</v>
      </c>
      <c r="BM12" s="5">
        <f t="shared" si="53"/>
        <v>3677.612325782929</v>
      </c>
      <c r="BN12" s="5">
        <f t="shared" si="25"/>
        <v>430.8055895698908</v>
      </c>
      <c r="BO12" s="35">
        <f t="shared" si="26"/>
        <v>9.619730332408585E-3</v>
      </c>
      <c r="BP12" s="5">
        <f t="shared" si="27"/>
        <v>3246.8067362130382</v>
      </c>
      <c r="BQ12" s="35">
        <f t="shared" si="28"/>
        <v>7.2499999999999995E-2</v>
      </c>
      <c r="BR12" s="5">
        <f t="shared" si="54"/>
        <v>2128.311319825696</v>
      </c>
      <c r="BS12" s="5">
        <f t="shared" si="55"/>
        <v>16259.75030908895</v>
      </c>
      <c r="BT12" s="5">
        <f t="shared" si="29"/>
        <v>536971.68868017441</v>
      </c>
      <c r="BU12" s="5">
        <f t="shared" si="30"/>
        <v>18388.061628914646</v>
      </c>
      <c r="BV12" s="150"/>
      <c r="BW12" s="2">
        <v>5</v>
      </c>
      <c r="BX12" s="118">
        <v>44986</v>
      </c>
      <c r="BY12" s="5">
        <f t="shared" si="56"/>
        <v>537316.89040801721</v>
      </c>
      <c r="BZ12" s="5">
        <f t="shared" si="57"/>
        <v>3586.6457515109732</v>
      </c>
      <c r="CA12" s="5">
        <f t="shared" si="31"/>
        <v>452.29722413087256</v>
      </c>
      <c r="CB12" s="35">
        <f t="shared" si="32"/>
        <v>1.0101239671526036E-2</v>
      </c>
      <c r="CC12" s="5">
        <f t="shared" si="33"/>
        <v>3134.3485273801007</v>
      </c>
      <c r="CD12" s="35">
        <f t="shared" si="34"/>
        <v>7.0000000000000007E-2</v>
      </c>
      <c r="CE12" s="5">
        <f t="shared" si="58"/>
        <v>2235.4068161136433</v>
      </c>
      <c r="CF12" s="5">
        <f t="shared" si="59"/>
        <v>15697.821941441223</v>
      </c>
      <c r="CG12" s="5">
        <f t="shared" si="35"/>
        <v>536864.59318388638</v>
      </c>
      <c r="CH12" s="5">
        <f t="shared" si="36"/>
        <v>17933.228757554865</v>
      </c>
    </row>
    <row r="13" spans="1:86" ht="14.25" customHeight="1">
      <c r="A13" s="161">
        <f t="shared" si="64"/>
        <v>3</v>
      </c>
      <c r="B13" s="11">
        <f t="shared" si="65"/>
        <v>131815.42142809238</v>
      </c>
      <c r="C13" s="162">
        <f t="shared" si="60"/>
        <v>127743.37620183035</v>
      </c>
      <c r="D13" s="11">
        <f t="shared" si="66"/>
        <v>123673.01800348188</v>
      </c>
      <c r="E13" s="11">
        <f t="shared" si="61"/>
        <v>119604.56474413055</v>
      </c>
      <c r="F13" s="11">
        <f t="shared" si="62"/>
        <v>115538.24640432786</v>
      </c>
      <c r="G13" s="22">
        <f t="shared" si="63"/>
        <v>111474.30519309478</v>
      </c>
      <c r="H13" s="11"/>
      <c r="I13" s="150"/>
      <c r="J13" s="2">
        <v>6</v>
      </c>
      <c r="K13" s="118">
        <v>45017</v>
      </c>
      <c r="L13" s="5">
        <f t="shared" si="37"/>
        <v>537357.3742493001</v>
      </c>
      <c r="M13" s="5">
        <f t="shared" si="0"/>
        <v>4050.0782624385383</v>
      </c>
      <c r="N13" s="5">
        <f t="shared" si="1"/>
        <v>355.74631447460024</v>
      </c>
      <c r="O13" s="35">
        <f t="shared" si="2"/>
        <v>7.9443513353827638E-3</v>
      </c>
      <c r="P13" s="5">
        <f t="shared" si="3"/>
        <v>3694.3319479639381</v>
      </c>
      <c r="Q13" s="35">
        <f t="shared" si="4"/>
        <v>8.2500000000000004E-2</v>
      </c>
      <c r="R13" s="5">
        <f t="shared" si="38"/>
        <v>2098.3720651745157</v>
      </c>
      <c r="S13" s="5">
        <f t="shared" si="39"/>
        <v>22202.097509456715</v>
      </c>
      <c r="T13" s="5">
        <f t="shared" si="5"/>
        <v>537001.62793482549</v>
      </c>
      <c r="U13" s="5">
        <f t="shared" si="6"/>
        <v>24300.469574631232</v>
      </c>
      <c r="V13" s="150"/>
      <c r="W13" s="2">
        <v>6</v>
      </c>
      <c r="X13" s="118">
        <v>45017</v>
      </c>
      <c r="Y13" s="5">
        <f t="shared" si="40"/>
        <v>537267.09962004039</v>
      </c>
      <c r="Z13" s="5">
        <f t="shared" si="41"/>
        <v>3955.7248177837241</v>
      </c>
      <c r="AA13" s="5">
        <f t="shared" si="7"/>
        <v>373.94415365012128</v>
      </c>
      <c r="AB13" s="35">
        <f t="shared" si="8"/>
        <v>8.3521396470674098E-3</v>
      </c>
      <c r="AC13" s="5">
        <f t="shared" si="9"/>
        <v>3581.7806641336028</v>
      </c>
      <c r="AD13" s="35">
        <f t="shared" si="10"/>
        <v>0.08</v>
      </c>
      <c r="AE13" s="5">
        <f t="shared" si="42"/>
        <v>2206.8445336098061</v>
      </c>
      <c r="AF13" s="5">
        <f t="shared" si="43"/>
        <v>21527.504373092539</v>
      </c>
      <c r="AG13" s="5">
        <f t="shared" si="11"/>
        <v>536893.15546639031</v>
      </c>
      <c r="AH13" s="5">
        <f t="shared" si="12"/>
        <v>23734.348906702344</v>
      </c>
      <c r="AI13" s="150"/>
      <c r="AJ13" s="2">
        <v>6</v>
      </c>
      <c r="AK13" s="118">
        <v>45017</v>
      </c>
      <c r="AL13" s="5">
        <f t="shared" si="44"/>
        <v>537172.81283314433</v>
      </c>
      <c r="AM13" s="5">
        <f t="shared" si="45"/>
        <v>3862.1784158088099</v>
      </c>
      <c r="AN13" s="5">
        <f t="shared" si="13"/>
        <v>392.93733292808611</v>
      </c>
      <c r="AO13" s="35">
        <f t="shared" si="14"/>
        <v>8.7778976941665799E-3</v>
      </c>
      <c r="AP13" s="5">
        <f t="shared" si="15"/>
        <v>3469.2410828807238</v>
      </c>
      <c r="AQ13" s="35">
        <f t="shared" si="16"/>
        <v>7.7499999999999999E-2</v>
      </c>
      <c r="AR13" s="5">
        <f t="shared" si="46"/>
        <v>2320.1244997838044</v>
      </c>
      <c r="AS13" s="5">
        <f t="shared" si="47"/>
        <v>20852.945995069054</v>
      </c>
      <c r="AT13" s="5">
        <f t="shared" si="17"/>
        <v>536779.87550021627</v>
      </c>
      <c r="AU13" s="5">
        <f t="shared" si="18"/>
        <v>23173.070494852858</v>
      </c>
      <c r="AV13" s="150"/>
      <c r="AW13" s="2">
        <v>6</v>
      </c>
      <c r="AX13" s="118">
        <v>45017</v>
      </c>
      <c r="AY13" s="5">
        <f t="shared" si="48"/>
        <v>537074.38549666374</v>
      </c>
      <c r="AZ13" s="5">
        <f t="shared" si="49"/>
        <v>3769.4654156080242</v>
      </c>
      <c r="BA13" s="5">
        <f t="shared" si="19"/>
        <v>412.75050625387621</v>
      </c>
      <c r="BB13" s="35">
        <f t="shared" si="20"/>
        <v>9.2221975368759826E-3</v>
      </c>
      <c r="BC13" s="5">
        <f t="shared" si="21"/>
        <v>3356.7149093541479</v>
      </c>
      <c r="BD13" s="35">
        <f t="shared" si="22"/>
        <v>7.4999999999999997E-2</v>
      </c>
      <c r="BE13" s="5">
        <f t="shared" si="50"/>
        <v>2438.3650095902062</v>
      </c>
      <c r="BF13" s="5">
        <f t="shared" si="51"/>
        <v>20178.427484057938</v>
      </c>
      <c r="BG13" s="5">
        <f t="shared" si="23"/>
        <v>536661.63499040983</v>
      </c>
      <c r="BH13" s="5">
        <f t="shared" si="24"/>
        <v>22616.792493648143</v>
      </c>
      <c r="BI13" s="150"/>
      <c r="BJ13" s="2">
        <v>6</v>
      </c>
      <c r="BK13" s="118">
        <v>45017</v>
      </c>
      <c r="BL13" s="5">
        <f t="shared" si="52"/>
        <v>536971.68868017441</v>
      </c>
      <c r="BM13" s="5">
        <f t="shared" si="53"/>
        <v>3677.612325782929</v>
      </c>
      <c r="BN13" s="5">
        <f t="shared" si="25"/>
        <v>433.40837334020853</v>
      </c>
      <c r="BO13" s="35">
        <f t="shared" si="26"/>
        <v>9.6856139526942733E-3</v>
      </c>
      <c r="BP13" s="5">
        <f t="shared" si="27"/>
        <v>3244.2039524427205</v>
      </c>
      <c r="BQ13" s="35">
        <f t="shared" si="28"/>
        <v>7.2499999999999995E-2</v>
      </c>
      <c r="BR13" s="5">
        <f t="shared" si="54"/>
        <v>2561.7196931659046</v>
      </c>
      <c r="BS13" s="5">
        <f t="shared" si="55"/>
        <v>19503.954261531671</v>
      </c>
      <c r="BT13" s="5">
        <f t="shared" si="29"/>
        <v>536538.28030683415</v>
      </c>
      <c r="BU13" s="5">
        <f t="shared" si="30"/>
        <v>22065.673954697577</v>
      </c>
      <c r="BV13" s="150"/>
      <c r="BW13" s="2">
        <v>6</v>
      </c>
      <c r="BX13" s="118">
        <v>45017</v>
      </c>
      <c r="BY13" s="5">
        <f t="shared" si="56"/>
        <v>536864.59318388638</v>
      </c>
      <c r="BZ13" s="5">
        <f t="shared" si="57"/>
        <v>3586.6457515109732</v>
      </c>
      <c r="CA13" s="5">
        <f t="shared" si="31"/>
        <v>454.93562460496923</v>
      </c>
      <c r="CB13" s="35">
        <f t="shared" si="32"/>
        <v>1.0168723295540076E-2</v>
      </c>
      <c r="CC13" s="5">
        <f t="shared" si="33"/>
        <v>3131.710126906004</v>
      </c>
      <c r="CD13" s="35">
        <f t="shared" si="34"/>
        <v>7.0000000000000007E-2</v>
      </c>
      <c r="CE13" s="5">
        <f t="shared" si="58"/>
        <v>2690.3424407186126</v>
      </c>
      <c r="CF13" s="5">
        <f t="shared" si="59"/>
        <v>18829.532068347227</v>
      </c>
      <c r="CG13" s="5">
        <f t="shared" si="35"/>
        <v>536409.65755928145</v>
      </c>
      <c r="CH13" s="5">
        <f t="shared" si="36"/>
        <v>21519.874509065841</v>
      </c>
    </row>
    <row r="14" spans="1:86" ht="14.25" customHeight="1">
      <c r="A14" s="161">
        <f t="shared" si="64"/>
        <v>4</v>
      </c>
      <c r="B14" s="11">
        <f t="shared" si="65"/>
        <v>174932.94729978047</v>
      </c>
      <c r="C14" s="162">
        <f t="shared" si="60"/>
        <v>169491.62849457836</v>
      </c>
      <c r="D14" s="11">
        <f t="shared" si="66"/>
        <v>164053.49928566985</v>
      </c>
      <c r="E14" s="11">
        <f t="shared" si="61"/>
        <v>158618.95125457479</v>
      </c>
      <c r="F14" s="11">
        <f t="shared" si="62"/>
        <v>153188.39676108499</v>
      </c>
      <c r="G14" s="22">
        <f t="shared" si="63"/>
        <v>147762.26914764001</v>
      </c>
      <c r="H14" s="11"/>
      <c r="I14" s="150"/>
      <c r="J14" s="2">
        <v>7</v>
      </c>
      <c r="K14" s="118">
        <v>45047</v>
      </c>
      <c r="L14" s="5">
        <f t="shared" si="37"/>
        <v>537001.62793482549</v>
      </c>
      <c r="M14" s="5">
        <f t="shared" si="0"/>
        <v>4050.0782624385383</v>
      </c>
      <c r="N14" s="5">
        <f t="shared" si="1"/>
        <v>358.19207038661307</v>
      </c>
      <c r="O14" s="35">
        <f t="shared" si="2"/>
        <v>8.0042678104525807E-3</v>
      </c>
      <c r="P14" s="5">
        <f t="shared" si="3"/>
        <v>3691.8861920519253</v>
      </c>
      <c r="Q14" s="35">
        <f t="shared" si="4"/>
        <v>8.2500000000000004E-2</v>
      </c>
      <c r="R14" s="5">
        <f t="shared" si="38"/>
        <v>2456.5641355611288</v>
      </c>
      <c r="S14" s="5">
        <f t="shared" si="39"/>
        <v>25893.983701508641</v>
      </c>
      <c r="T14" s="5">
        <f t="shared" si="5"/>
        <v>536643.43586443888</v>
      </c>
      <c r="U14" s="5">
        <f t="shared" si="6"/>
        <v>28350.547837069771</v>
      </c>
      <c r="V14" s="150"/>
      <c r="W14" s="2">
        <v>7</v>
      </c>
      <c r="X14" s="118">
        <v>45047</v>
      </c>
      <c r="Y14" s="5">
        <f t="shared" si="40"/>
        <v>536893.15546639031</v>
      </c>
      <c r="Z14" s="5">
        <f t="shared" si="41"/>
        <v>3955.7248177837241</v>
      </c>
      <c r="AA14" s="5">
        <f t="shared" si="7"/>
        <v>376.43711467445519</v>
      </c>
      <c r="AB14" s="35">
        <f t="shared" si="8"/>
        <v>8.4136765948699885E-3</v>
      </c>
      <c r="AC14" s="5">
        <f t="shared" si="9"/>
        <v>3579.2877031092689</v>
      </c>
      <c r="AD14" s="35">
        <f t="shared" si="10"/>
        <v>0.08</v>
      </c>
      <c r="AE14" s="5">
        <f t="shared" si="42"/>
        <v>2583.2816482842613</v>
      </c>
      <c r="AF14" s="5">
        <f t="shared" si="43"/>
        <v>25106.792076201808</v>
      </c>
      <c r="AG14" s="5">
        <f t="shared" si="11"/>
        <v>536516.71835171583</v>
      </c>
      <c r="AH14" s="5">
        <f t="shared" si="12"/>
        <v>27690.073724486068</v>
      </c>
      <c r="AI14" s="150"/>
      <c r="AJ14" s="2">
        <v>7</v>
      </c>
      <c r="AK14" s="118">
        <v>45047</v>
      </c>
      <c r="AL14" s="5">
        <f t="shared" si="44"/>
        <v>536779.87550021627</v>
      </c>
      <c r="AM14" s="5">
        <f t="shared" si="45"/>
        <v>3862.1784158088099</v>
      </c>
      <c r="AN14" s="5">
        <f t="shared" si="13"/>
        <v>395.47505320324672</v>
      </c>
      <c r="AO14" s="35">
        <f t="shared" si="14"/>
        <v>8.8410554401215594E-3</v>
      </c>
      <c r="AP14" s="5">
        <f t="shared" si="15"/>
        <v>3466.7033626055631</v>
      </c>
      <c r="AQ14" s="35">
        <f t="shared" si="16"/>
        <v>7.7499999999999999E-2</v>
      </c>
      <c r="AR14" s="5">
        <f t="shared" si="46"/>
        <v>2715.5995529870511</v>
      </c>
      <c r="AS14" s="5">
        <f t="shared" si="47"/>
        <v>24319.649357674618</v>
      </c>
      <c r="AT14" s="5">
        <f t="shared" si="17"/>
        <v>536384.40044701297</v>
      </c>
      <c r="AU14" s="5">
        <f t="shared" si="18"/>
        <v>27035.24891066167</v>
      </c>
      <c r="AV14" s="150"/>
      <c r="AW14" s="2">
        <v>7</v>
      </c>
      <c r="AX14" s="118">
        <v>45047</v>
      </c>
      <c r="AY14" s="5">
        <f t="shared" si="48"/>
        <v>536661.63499040983</v>
      </c>
      <c r="AZ14" s="5">
        <f t="shared" si="49"/>
        <v>3769.4654156080242</v>
      </c>
      <c r="BA14" s="5">
        <f t="shared" si="19"/>
        <v>415.33019691796289</v>
      </c>
      <c r="BB14" s="35">
        <f t="shared" si="20"/>
        <v>9.286973463464774E-3</v>
      </c>
      <c r="BC14" s="5">
        <f t="shared" si="21"/>
        <v>3354.1352186900613</v>
      </c>
      <c r="BD14" s="35">
        <f t="shared" si="22"/>
        <v>7.4999999999999997E-2</v>
      </c>
      <c r="BE14" s="5">
        <f t="shared" si="50"/>
        <v>2853.6952065081691</v>
      </c>
      <c r="BF14" s="5">
        <f t="shared" si="51"/>
        <v>23532.562702748</v>
      </c>
      <c r="BG14" s="5">
        <f t="shared" si="23"/>
        <v>536246.30479349184</v>
      </c>
      <c r="BH14" s="5">
        <f t="shared" si="24"/>
        <v>26386.257909256168</v>
      </c>
      <c r="BI14" s="150"/>
      <c r="BJ14" s="2">
        <v>7</v>
      </c>
      <c r="BK14" s="118">
        <v>45047</v>
      </c>
      <c r="BL14" s="5">
        <f t="shared" si="52"/>
        <v>536538.28030683415</v>
      </c>
      <c r="BM14" s="5">
        <f t="shared" si="53"/>
        <v>3677.612325782929</v>
      </c>
      <c r="BN14" s="5">
        <f t="shared" si="25"/>
        <v>436.02688226247301</v>
      </c>
      <c r="BO14" s="35">
        <f t="shared" si="26"/>
        <v>9.7520023811859778E-3</v>
      </c>
      <c r="BP14" s="5">
        <f t="shared" si="27"/>
        <v>3241.585443520456</v>
      </c>
      <c r="BQ14" s="35">
        <f t="shared" si="28"/>
        <v>7.2499999999999995E-2</v>
      </c>
      <c r="BR14" s="5">
        <f t="shared" si="54"/>
        <v>2997.7465754283776</v>
      </c>
      <c r="BS14" s="5">
        <f t="shared" si="55"/>
        <v>22745.539705052128</v>
      </c>
      <c r="BT14" s="5">
        <f t="shared" si="29"/>
        <v>536102.25342457171</v>
      </c>
      <c r="BU14" s="5">
        <f t="shared" si="30"/>
        <v>25743.286280480505</v>
      </c>
      <c r="BV14" s="150"/>
      <c r="BW14" s="2">
        <v>7</v>
      </c>
      <c r="BX14" s="118">
        <v>45047</v>
      </c>
      <c r="BY14" s="5">
        <f t="shared" si="56"/>
        <v>536409.65755928145</v>
      </c>
      <c r="BZ14" s="5">
        <f t="shared" si="57"/>
        <v>3586.6457515109732</v>
      </c>
      <c r="CA14" s="5">
        <f t="shared" si="31"/>
        <v>457.58941574849814</v>
      </c>
      <c r="CB14" s="35">
        <f t="shared" si="32"/>
        <v>1.0236715375272919E-2</v>
      </c>
      <c r="CC14" s="5">
        <f t="shared" si="33"/>
        <v>3129.0563357624751</v>
      </c>
      <c r="CD14" s="35">
        <f t="shared" si="34"/>
        <v>7.0000000000000007E-2</v>
      </c>
      <c r="CE14" s="5">
        <f t="shared" si="58"/>
        <v>3147.9318564671107</v>
      </c>
      <c r="CF14" s="5">
        <f t="shared" si="59"/>
        <v>21958.588404109702</v>
      </c>
      <c r="CG14" s="5">
        <f t="shared" si="35"/>
        <v>535952.06814353296</v>
      </c>
      <c r="CH14" s="5">
        <f t="shared" si="36"/>
        <v>25106.520260576814</v>
      </c>
    </row>
    <row r="15" spans="1:86" ht="14.25" customHeight="1">
      <c r="A15" s="161">
        <f t="shared" si="64"/>
        <v>5</v>
      </c>
      <c r="B15" s="11">
        <f t="shared" si="65"/>
        <v>217580.5877607773</v>
      </c>
      <c r="C15" s="162">
        <f t="shared" si="60"/>
        <v>210765.08663039265</v>
      </c>
      <c r="D15" s="11">
        <f t="shared" si="66"/>
        <v>203954.86055305472</v>
      </c>
      <c r="E15" s="11">
        <f t="shared" si="61"/>
        <v>197150.52522445959</v>
      </c>
      <c r="F15" s="11">
        <f t="shared" si="62"/>
        <v>190352.72758404512</v>
      </c>
      <c r="G15" s="22">
        <f t="shared" si="63"/>
        <v>183562.14601401464</v>
      </c>
      <c r="H15" s="11"/>
      <c r="I15" s="150"/>
      <c r="J15" s="2">
        <v>8</v>
      </c>
      <c r="K15" s="118">
        <v>45078</v>
      </c>
      <c r="L15" s="5">
        <f t="shared" si="37"/>
        <v>536643.43586443888</v>
      </c>
      <c r="M15" s="5">
        <f t="shared" si="0"/>
        <v>4050.0782624385383</v>
      </c>
      <c r="N15" s="5">
        <f t="shared" si="1"/>
        <v>360.65464087052078</v>
      </c>
      <c r="O15" s="35">
        <f t="shared" si="2"/>
        <v>8.0646764708392077E-3</v>
      </c>
      <c r="P15" s="5">
        <f t="shared" si="3"/>
        <v>3689.4236215680176</v>
      </c>
      <c r="Q15" s="35">
        <f t="shared" si="4"/>
        <v>8.2500000000000004E-2</v>
      </c>
      <c r="R15" s="5">
        <f t="shared" si="38"/>
        <v>2817.2187764316495</v>
      </c>
      <c r="S15" s="5">
        <f t="shared" si="39"/>
        <v>29583.407323076659</v>
      </c>
      <c r="T15" s="5">
        <f t="shared" si="5"/>
        <v>536282.78122356837</v>
      </c>
      <c r="U15" s="5">
        <f t="shared" si="6"/>
        <v>32400.626099508307</v>
      </c>
      <c r="V15" s="150"/>
      <c r="W15" s="2">
        <v>8</v>
      </c>
      <c r="X15" s="118">
        <v>45078</v>
      </c>
      <c r="Y15" s="5">
        <f t="shared" si="40"/>
        <v>536516.71835171583</v>
      </c>
      <c r="Z15" s="5">
        <f t="shared" si="41"/>
        <v>3955.7248177837241</v>
      </c>
      <c r="AA15" s="5">
        <f t="shared" si="7"/>
        <v>378.94669543895179</v>
      </c>
      <c r="AB15" s="35">
        <f t="shared" si="8"/>
        <v>8.4757104293745056E-3</v>
      </c>
      <c r="AC15" s="5">
        <f t="shared" si="9"/>
        <v>3576.7781223447723</v>
      </c>
      <c r="AD15" s="35">
        <f t="shared" si="10"/>
        <v>0.08</v>
      </c>
      <c r="AE15" s="5">
        <f t="shared" si="42"/>
        <v>2962.2283437232131</v>
      </c>
      <c r="AF15" s="5">
        <f t="shared" si="43"/>
        <v>28683.570198546578</v>
      </c>
      <c r="AG15" s="5">
        <f t="shared" si="11"/>
        <v>536137.77165627689</v>
      </c>
      <c r="AH15" s="5">
        <f t="shared" si="12"/>
        <v>31645.798542269793</v>
      </c>
      <c r="AI15" s="150"/>
      <c r="AJ15" s="2">
        <v>8</v>
      </c>
      <c r="AK15" s="118">
        <v>45078</v>
      </c>
      <c r="AL15" s="5">
        <f t="shared" si="44"/>
        <v>536384.40044701297</v>
      </c>
      <c r="AM15" s="5">
        <f t="shared" si="45"/>
        <v>3862.1784158088099</v>
      </c>
      <c r="AN15" s="5">
        <f t="shared" si="13"/>
        <v>398.02916292185091</v>
      </c>
      <c r="AO15" s="35">
        <f t="shared" si="14"/>
        <v>8.9047145127294676E-3</v>
      </c>
      <c r="AP15" s="5">
        <f t="shared" si="15"/>
        <v>3464.1492528869589</v>
      </c>
      <c r="AQ15" s="35">
        <f t="shared" si="16"/>
        <v>7.7499999999999999E-2</v>
      </c>
      <c r="AR15" s="5">
        <f t="shared" si="46"/>
        <v>3113.628715908902</v>
      </c>
      <c r="AS15" s="5">
        <f t="shared" si="47"/>
        <v>27783.798610561578</v>
      </c>
      <c r="AT15" s="5">
        <f t="shared" si="17"/>
        <v>535986.37128409115</v>
      </c>
      <c r="AU15" s="5">
        <f t="shared" si="18"/>
        <v>30897.427326470479</v>
      </c>
      <c r="AV15" s="150"/>
      <c r="AW15" s="2">
        <v>8</v>
      </c>
      <c r="AX15" s="118">
        <v>45078</v>
      </c>
      <c r="AY15" s="5">
        <f t="shared" si="48"/>
        <v>536246.30479349184</v>
      </c>
      <c r="AZ15" s="5">
        <f t="shared" si="49"/>
        <v>3769.4654156080242</v>
      </c>
      <c r="BA15" s="5">
        <f t="shared" si="19"/>
        <v>417.92601064870041</v>
      </c>
      <c r="BB15" s="35">
        <f t="shared" si="20"/>
        <v>9.3522548928625659E-3</v>
      </c>
      <c r="BC15" s="5">
        <f t="shared" si="21"/>
        <v>3351.5394049593237</v>
      </c>
      <c r="BD15" s="35">
        <f t="shared" si="22"/>
        <v>7.4999999999999997E-2</v>
      </c>
      <c r="BE15" s="5">
        <f t="shared" si="50"/>
        <v>3271.6212171568695</v>
      </c>
      <c r="BF15" s="5">
        <f t="shared" si="51"/>
        <v>26884.102107707324</v>
      </c>
      <c r="BG15" s="5">
        <f t="shared" si="23"/>
        <v>535828.37878284312</v>
      </c>
      <c r="BH15" s="5">
        <f t="shared" si="24"/>
        <v>30155.723324864193</v>
      </c>
      <c r="BI15" s="150"/>
      <c r="BJ15" s="2">
        <v>8</v>
      </c>
      <c r="BK15" s="118">
        <v>45078</v>
      </c>
      <c r="BL15" s="5">
        <f t="shared" si="52"/>
        <v>536102.25342457171</v>
      </c>
      <c r="BM15" s="5">
        <f t="shared" si="53"/>
        <v>3677.612325782929</v>
      </c>
      <c r="BN15" s="5">
        <f t="shared" si="25"/>
        <v>438.6612113428082</v>
      </c>
      <c r="BO15" s="35">
        <f t="shared" si="26"/>
        <v>9.8189002237691978E-3</v>
      </c>
      <c r="BP15" s="5">
        <f t="shared" si="27"/>
        <v>3238.9511144401208</v>
      </c>
      <c r="BQ15" s="35">
        <f t="shared" si="28"/>
        <v>7.2499999999999995E-2</v>
      </c>
      <c r="BR15" s="5">
        <f t="shared" si="54"/>
        <v>3436.4077867711858</v>
      </c>
      <c r="BS15" s="5">
        <f t="shared" si="55"/>
        <v>25984.49081949225</v>
      </c>
      <c r="BT15" s="5">
        <f t="shared" si="29"/>
        <v>535663.59221322893</v>
      </c>
      <c r="BU15" s="5">
        <f t="shared" si="30"/>
        <v>29420.898606263436</v>
      </c>
      <c r="BV15" s="150"/>
      <c r="BW15" s="2">
        <v>8</v>
      </c>
      <c r="BX15" s="118">
        <v>45078</v>
      </c>
      <c r="BY15" s="5">
        <f t="shared" si="56"/>
        <v>535952.06814353296</v>
      </c>
      <c r="BZ15" s="5">
        <f t="shared" si="57"/>
        <v>3586.6457515109732</v>
      </c>
      <c r="CA15" s="5">
        <f t="shared" si="31"/>
        <v>460.2586873403643</v>
      </c>
      <c r="CB15" s="35">
        <f t="shared" si="32"/>
        <v>1.0305220515736927E-2</v>
      </c>
      <c r="CC15" s="5">
        <f t="shared" si="33"/>
        <v>3126.3870641706089</v>
      </c>
      <c r="CD15" s="35">
        <f t="shared" si="34"/>
        <v>7.0000000000000007E-2</v>
      </c>
      <c r="CE15" s="5">
        <f t="shared" si="58"/>
        <v>3608.190543807475</v>
      </c>
      <c r="CF15" s="5">
        <f t="shared" si="59"/>
        <v>25084.97546828031</v>
      </c>
      <c r="CG15" s="5">
        <f t="shared" si="35"/>
        <v>535491.80945619254</v>
      </c>
      <c r="CH15" s="5">
        <f t="shared" si="36"/>
        <v>28693.166012087786</v>
      </c>
    </row>
    <row r="16" spans="1:86" ht="14.25" customHeight="1">
      <c r="A16" s="161">
        <f t="shared" si="64"/>
        <v>6</v>
      </c>
      <c r="B16" s="11">
        <f t="shared" si="65"/>
        <v>259718.07732533445</v>
      </c>
      <c r="C16" s="162">
        <f t="shared" si="60"/>
        <v>251524.34292841257</v>
      </c>
      <c r="D16" s="11">
        <f t="shared" si="66"/>
        <v>243338.62224095489</v>
      </c>
      <c r="E16" s="11">
        <f t="shared" si="61"/>
        <v>235161.80466150094</v>
      </c>
      <c r="F16" s="11">
        <f t="shared" si="62"/>
        <v>226994.82266810074</v>
      </c>
      <c r="G16" s="22">
        <f t="shared" si="63"/>
        <v>218838.6519371499</v>
      </c>
      <c r="H16" s="11"/>
      <c r="I16" s="150"/>
      <c r="J16" s="2">
        <v>9</v>
      </c>
      <c r="K16" s="118">
        <v>45108</v>
      </c>
      <c r="L16" s="5">
        <f t="shared" si="37"/>
        <v>536282.78122356837</v>
      </c>
      <c r="M16" s="5">
        <f t="shared" si="0"/>
        <v>4050.0782624385383</v>
      </c>
      <c r="N16" s="5">
        <f t="shared" si="1"/>
        <v>363.13414152650557</v>
      </c>
      <c r="O16" s="35">
        <f t="shared" si="2"/>
        <v>8.1255819707204864E-3</v>
      </c>
      <c r="P16" s="5">
        <f t="shared" si="3"/>
        <v>3686.9441209120328</v>
      </c>
      <c r="Q16" s="35">
        <f t="shared" si="4"/>
        <v>8.2500000000000004E-2</v>
      </c>
      <c r="R16" s="5">
        <f t="shared" si="38"/>
        <v>3180.3529179581551</v>
      </c>
      <c r="S16" s="5">
        <f t="shared" si="39"/>
        <v>33270.351443988693</v>
      </c>
      <c r="T16" s="5">
        <f t="shared" si="5"/>
        <v>535919.64708204183</v>
      </c>
      <c r="U16" s="5">
        <f t="shared" si="6"/>
        <v>36450.704361946846</v>
      </c>
      <c r="V16" s="150"/>
      <c r="W16" s="2">
        <v>9</v>
      </c>
      <c r="X16" s="118">
        <v>45108</v>
      </c>
      <c r="Y16" s="5">
        <f t="shared" si="40"/>
        <v>536137.77165627689</v>
      </c>
      <c r="Z16" s="5">
        <f t="shared" si="41"/>
        <v>3955.7248177837241</v>
      </c>
      <c r="AA16" s="5">
        <f t="shared" si="7"/>
        <v>381.47300674187773</v>
      </c>
      <c r="AB16" s="35">
        <f t="shared" si="8"/>
        <v>8.5382458071566816E-3</v>
      </c>
      <c r="AC16" s="5">
        <f t="shared" si="9"/>
        <v>3574.2518110418464</v>
      </c>
      <c r="AD16" s="35">
        <f t="shared" si="10"/>
        <v>0.08</v>
      </c>
      <c r="AE16" s="5">
        <f t="shared" si="42"/>
        <v>3343.7013504650909</v>
      </c>
      <c r="AF16" s="5">
        <f t="shared" si="43"/>
        <v>32257.822009588424</v>
      </c>
      <c r="AG16" s="5">
        <f t="shared" si="11"/>
        <v>535756.29864953505</v>
      </c>
      <c r="AH16" s="5">
        <f t="shared" si="12"/>
        <v>35601.523360053514</v>
      </c>
      <c r="AI16" s="150"/>
      <c r="AJ16" s="2">
        <v>9</v>
      </c>
      <c r="AK16" s="118">
        <v>45108</v>
      </c>
      <c r="AL16" s="5">
        <f t="shared" si="44"/>
        <v>535986.37128409115</v>
      </c>
      <c r="AM16" s="5">
        <f t="shared" si="45"/>
        <v>3862.1784158088099</v>
      </c>
      <c r="AN16" s="5">
        <f t="shared" si="13"/>
        <v>400.59976793238775</v>
      </c>
      <c r="AO16" s="35">
        <f t="shared" si="14"/>
        <v>8.9688795699633082E-3</v>
      </c>
      <c r="AP16" s="5">
        <f t="shared" si="15"/>
        <v>3461.5786478764221</v>
      </c>
      <c r="AQ16" s="35">
        <f t="shared" si="16"/>
        <v>7.7499999999999999E-2</v>
      </c>
      <c r="AR16" s="5">
        <f t="shared" si="46"/>
        <v>3514.2284838412897</v>
      </c>
      <c r="AS16" s="5">
        <f t="shared" si="47"/>
        <v>31245.377258437999</v>
      </c>
      <c r="AT16" s="5">
        <f t="shared" si="17"/>
        <v>535585.77151615871</v>
      </c>
      <c r="AU16" s="5">
        <f t="shared" si="18"/>
        <v>34759.605742279287</v>
      </c>
      <c r="AV16" s="150"/>
      <c r="AW16" s="2">
        <v>9</v>
      </c>
      <c r="AX16" s="118">
        <v>45108</v>
      </c>
      <c r="AY16" s="5">
        <f t="shared" si="48"/>
        <v>535828.37878284312</v>
      </c>
      <c r="AZ16" s="5">
        <f t="shared" si="49"/>
        <v>3769.4654156080242</v>
      </c>
      <c r="BA16" s="5">
        <f t="shared" si="19"/>
        <v>420.538048215255</v>
      </c>
      <c r="BB16" s="35">
        <f t="shared" si="20"/>
        <v>9.4180464835518785E-3</v>
      </c>
      <c r="BC16" s="5">
        <f t="shared" si="21"/>
        <v>3348.9273673927692</v>
      </c>
      <c r="BD16" s="35">
        <f t="shared" si="22"/>
        <v>7.4999999999999997E-2</v>
      </c>
      <c r="BE16" s="5">
        <f t="shared" si="50"/>
        <v>3692.1592653721245</v>
      </c>
      <c r="BF16" s="5">
        <f t="shared" si="51"/>
        <v>30233.029475100091</v>
      </c>
      <c r="BG16" s="5">
        <f t="shared" si="23"/>
        <v>535407.84073462791</v>
      </c>
      <c r="BH16" s="5">
        <f t="shared" si="24"/>
        <v>33925.188740472215</v>
      </c>
      <c r="BI16" s="150"/>
      <c r="BJ16" s="2">
        <v>9</v>
      </c>
      <c r="BK16" s="118">
        <v>45108</v>
      </c>
      <c r="BL16" s="5">
        <f t="shared" si="52"/>
        <v>535663.59221322893</v>
      </c>
      <c r="BM16" s="5">
        <f t="shared" si="53"/>
        <v>3677.612325782929</v>
      </c>
      <c r="BN16" s="5">
        <f t="shared" si="25"/>
        <v>441.31145616133745</v>
      </c>
      <c r="BO16" s="35">
        <f t="shared" si="26"/>
        <v>9.8863121386603432E-3</v>
      </c>
      <c r="BP16" s="5">
        <f t="shared" si="27"/>
        <v>3236.3008696215916</v>
      </c>
      <c r="BQ16" s="35">
        <f t="shared" si="28"/>
        <v>7.2499999999999995E-2</v>
      </c>
      <c r="BR16" s="5">
        <f t="shared" si="54"/>
        <v>3877.7192429325232</v>
      </c>
      <c r="BS16" s="5">
        <f t="shared" si="55"/>
        <v>29220.791689113841</v>
      </c>
      <c r="BT16" s="5">
        <f t="shared" si="29"/>
        <v>535222.28075706761</v>
      </c>
      <c r="BU16" s="5">
        <f t="shared" si="30"/>
        <v>33098.510932046367</v>
      </c>
      <c r="BV16" s="150"/>
      <c r="BW16" s="2">
        <v>9</v>
      </c>
      <c r="BX16" s="118">
        <v>45108</v>
      </c>
      <c r="BY16" s="5">
        <f t="shared" si="56"/>
        <v>535491.80945619254</v>
      </c>
      <c r="BZ16" s="5">
        <f t="shared" si="57"/>
        <v>3586.6457515109732</v>
      </c>
      <c r="CA16" s="5">
        <f t="shared" si="31"/>
        <v>462.94352968318344</v>
      </c>
      <c r="CB16" s="35">
        <f t="shared" si="32"/>
        <v>1.037424337421667E-2</v>
      </c>
      <c r="CC16" s="5">
        <f t="shared" si="33"/>
        <v>3123.7022218277898</v>
      </c>
      <c r="CD16" s="35">
        <f t="shared" si="34"/>
        <v>7.0000000000000007E-2</v>
      </c>
      <c r="CE16" s="5">
        <f t="shared" si="58"/>
        <v>4071.1340734906585</v>
      </c>
      <c r="CF16" s="5">
        <f t="shared" si="59"/>
        <v>28208.677690108099</v>
      </c>
      <c r="CG16" s="5">
        <f t="shared" si="35"/>
        <v>535028.86592650937</v>
      </c>
      <c r="CH16" s="5">
        <f t="shared" si="36"/>
        <v>32279.811763598758</v>
      </c>
    </row>
    <row r="17" spans="1:86" ht="14.25" customHeight="1">
      <c r="A17" s="161">
        <f t="shared" si="64"/>
        <v>7</v>
      </c>
      <c r="B17" s="11">
        <f t="shared" si="65"/>
        <v>301301.70007211709</v>
      </c>
      <c r="C17" s="162">
        <f t="shared" si="60"/>
        <v>291726.7188897017</v>
      </c>
      <c r="D17" s="11">
        <f t="shared" si="66"/>
        <v>282163.21437549591</v>
      </c>
      <c r="E17" s="11">
        <f t="shared" si="61"/>
        <v>272612.39774894371</v>
      </c>
      <c r="F17" s="11">
        <f t="shared" si="62"/>
        <v>263075.53611141106</v>
      </c>
      <c r="G17" s="22">
        <f t="shared" si="63"/>
        <v>253553.95238924131</v>
      </c>
      <c r="H17" s="11"/>
      <c r="I17" s="150"/>
      <c r="J17" s="2">
        <v>10</v>
      </c>
      <c r="K17" s="118">
        <v>45139</v>
      </c>
      <c r="L17" s="5">
        <f t="shared" si="37"/>
        <v>535919.64708204183</v>
      </c>
      <c r="M17" s="5">
        <f t="shared" si="0"/>
        <v>4050.0782624385383</v>
      </c>
      <c r="N17" s="5">
        <f t="shared" si="1"/>
        <v>365.63068874950068</v>
      </c>
      <c r="O17" s="35">
        <f t="shared" si="2"/>
        <v>8.1869890176322138E-3</v>
      </c>
      <c r="P17" s="5">
        <f t="shared" si="3"/>
        <v>3684.4475736890377</v>
      </c>
      <c r="Q17" s="35">
        <f t="shared" si="4"/>
        <v>8.2500000000000004E-2</v>
      </c>
      <c r="R17" s="5">
        <f t="shared" si="38"/>
        <v>3545.9836067076558</v>
      </c>
      <c r="S17" s="5">
        <f t="shared" si="39"/>
        <v>36954.799017677731</v>
      </c>
      <c r="T17" s="5">
        <f t="shared" si="5"/>
        <v>535554.01639329235</v>
      </c>
      <c r="U17" s="5">
        <f t="shared" si="6"/>
        <v>40500.782624385385</v>
      </c>
      <c r="V17" s="150"/>
      <c r="W17" s="2">
        <v>10</v>
      </c>
      <c r="X17" s="118">
        <v>45139</v>
      </c>
      <c r="Y17" s="5">
        <f t="shared" si="40"/>
        <v>535756.29864953505</v>
      </c>
      <c r="Z17" s="5">
        <f t="shared" si="41"/>
        <v>3955.7248177837241</v>
      </c>
      <c r="AA17" s="5">
        <f t="shared" si="7"/>
        <v>384.01616012015711</v>
      </c>
      <c r="AB17" s="35">
        <f t="shared" si="8"/>
        <v>8.6012874380714185E-3</v>
      </c>
      <c r="AC17" s="5">
        <f t="shared" si="9"/>
        <v>3571.708657663567</v>
      </c>
      <c r="AD17" s="35">
        <f t="shared" si="10"/>
        <v>0.08</v>
      </c>
      <c r="AE17" s="5">
        <f t="shared" si="42"/>
        <v>3727.717510585248</v>
      </c>
      <c r="AF17" s="5">
        <f t="shared" si="43"/>
        <v>35829.530667251995</v>
      </c>
      <c r="AG17" s="5">
        <f t="shared" si="11"/>
        <v>535372.28248941491</v>
      </c>
      <c r="AH17" s="5">
        <f t="shared" si="12"/>
        <v>39557.248177837246</v>
      </c>
      <c r="AI17" s="150"/>
      <c r="AJ17" s="2">
        <v>10</v>
      </c>
      <c r="AK17" s="118">
        <v>45139</v>
      </c>
      <c r="AL17" s="5">
        <f t="shared" si="44"/>
        <v>535585.77151615871</v>
      </c>
      <c r="AM17" s="5">
        <f t="shared" si="45"/>
        <v>3862.1784158088099</v>
      </c>
      <c r="AN17" s="5">
        <f t="shared" si="13"/>
        <v>403.18697476695161</v>
      </c>
      <c r="AO17" s="35">
        <f t="shared" si="14"/>
        <v>9.0335553230010482E-3</v>
      </c>
      <c r="AP17" s="5">
        <f t="shared" si="15"/>
        <v>3458.9914410418583</v>
      </c>
      <c r="AQ17" s="35">
        <f t="shared" si="16"/>
        <v>7.7499999999999999E-2</v>
      </c>
      <c r="AR17" s="5">
        <f t="shared" si="46"/>
        <v>3917.4154586082414</v>
      </c>
      <c r="AS17" s="5">
        <f t="shared" si="47"/>
        <v>34704.368699479855</v>
      </c>
      <c r="AT17" s="5">
        <f t="shared" si="17"/>
        <v>535182.58454139181</v>
      </c>
      <c r="AU17" s="5">
        <f t="shared" si="18"/>
        <v>38621.7841580881</v>
      </c>
      <c r="AV17" s="150"/>
      <c r="AW17" s="2">
        <v>10</v>
      </c>
      <c r="AX17" s="118">
        <v>45139</v>
      </c>
      <c r="AY17" s="5">
        <f t="shared" si="48"/>
        <v>535407.84073462791</v>
      </c>
      <c r="AZ17" s="5">
        <f t="shared" si="49"/>
        <v>3769.4654156080242</v>
      </c>
      <c r="BA17" s="5">
        <f t="shared" si="19"/>
        <v>423.1664110165998</v>
      </c>
      <c r="BB17" s="35">
        <f t="shared" si="20"/>
        <v>9.4843529471509563E-3</v>
      </c>
      <c r="BC17" s="5">
        <f t="shared" si="21"/>
        <v>3346.2990045914244</v>
      </c>
      <c r="BD17" s="35">
        <f t="shared" si="22"/>
        <v>7.4999999999999997E-2</v>
      </c>
      <c r="BE17" s="5">
        <f t="shared" si="50"/>
        <v>4115.3256763887239</v>
      </c>
      <c r="BF17" s="5">
        <f t="shared" si="51"/>
        <v>33579.328479691518</v>
      </c>
      <c r="BG17" s="5">
        <f t="shared" si="23"/>
        <v>534984.67432361131</v>
      </c>
      <c r="BH17" s="5">
        <f t="shared" si="24"/>
        <v>37694.654156080243</v>
      </c>
      <c r="BI17" s="150"/>
      <c r="BJ17" s="2">
        <v>10</v>
      </c>
      <c r="BK17" s="118">
        <v>45139</v>
      </c>
      <c r="BL17" s="5">
        <f t="shared" si="52"/>
        <v>535222.28075706761</v>
      </c>
      <c r="BM17" s="5">
        <f t="shared" si="53"/>
        <v>3677.612325782929</v>
      </c>
      <c r="BN17" s="5">
        <f t="shared" si="25"/>
        <v>443.97771287564547</v>
      </c>
      <c r="BO17" s="35">
        <f t="shared" si="26"/>
        <v>9.9542428371474194E-3</v>
      </c>
      <c r="BP17" s="5">
        <f t="shared" si="27"/>
        <v>3233.6346129072836</v>
      </c>
      <c r="BQ17" s="35">
        <f t="shared" si="28"/>
        <v>7.2499999999999995E-2</v>
      </c>
      <c r="BR17" s="5">
        <f t="shared" si="54"/>
        <v>4321.6969558081692</v>
      </c>
      <c r="BS17" s="5">
        <f t="shared" si="55"/>
        <v>32454.426302021126</v>
      </c>
      <c r="BT17" s="5">
        <f t="shared" si="29"/>
        <v>534778.30304419191</v>
      </c>
      <c r="BU17" s="5">
        <f t="shared" si="30"/>
        <v>36776.123257829298</v>
      </c>
      <c r="BV17" s="150"/>
      <c r="BW17" s="2">
        <v>10</v>
      </c>
      <c r="BX17" s="118">
        <v>45139</v>
      </c>
      <c r="BY17" s="5">
        <f t="shared" si="56"/>
        <v>535028.86592650937</v>
      </c>
      <c r="BZ17" s="5">
        <f t="shared" si="57"/>
        <v>3586.6457515109732</v>
      </c>
      <c r="CA17" s="5">
        <f t="shared" si="31"/>
        <v>465.64403360633514</v>
      </c>
      <c r="CB17" s="35">
        <f t="shared" si="32"/>
        <v>1.0443788661009446E-2</v>
      </c>
      <c r="CC17" s="5">
        <f t="shared" si="33"/>
        <v>3121.0017179046381</v>
      </c>
      <c r="CD17" s="35">
        <f t="shared" si="34"/>
        <v>7.0000000000000007E-2</v>
      </c>
      <c r="CE17" s="5">
        <f t="shared" si="58"/>
        <v>4536.7781070969941</v>
      </c>
      <c r="CF17" s="5">
        <f t="shared" si="59"/>
        <v>31329.679408012737</v>
      </c>
      <c r="CG17" s="5">
        <f t="shared" si="35"/>
        <v>534563.22189290309</v>
      </c>
      <c r="CH17" s="5">
        <f t="shared" si="36"/>
        <v>35866.457515109731</v>
      </c>
    </row>
    <row r="18" spans="1:86" ht="14.25" customHeight="1">
      <c r="A18" s="161">
        <f t="shared" si="64"/>
        <v>8</v>
      </c>
      <c r="B18" s="11">
        <f t="shared" si="65"/>
        <v>342283.99396899989</v>
      </c>
      <c r="C18" s="162">
        <f t="shared" si="60"/>
        <v>331325.99372096057</v>
      </c>
      <c r="D18" s="11">
        <f t="shared" si="66"/>
        <v>320383.72837358422</v>
      </c>
      <c r="E18" s="11">
        <f t="shared" si="61"/>
        <v>309458.77694832534</v>
      </c>
      <c r="F18" s="11">
        <f t="shared" si="62"/>
        <v>298552.78770198219</v>
      </c>
      <c r="G18" s="22">
        <f t="shared" si="63"/>
        <v>287667.4777814101</v>
      </c>
      <c r="H18" s="11"/>
      <c r="I18" s="150"/>
      <c r="J18" s="2">
        <v>11</v>
      </c>
      <c r="K18" s="118">
        <v>45170</v>
      </c>
      <c r="L18" s="5">
        <f t="shared" si="37"/>
        <v>535554.01639329235</v>
      </c>
      <c r="M18" s="5">
        <f t="shared" si="0"/>
        <v>4050.0782624385383</v>
      </c>
      <c r="N18" s="5">
        <f t="shared" si="1"/>
        <v>368.14439973465323</v>
      </c>
      <c r="O18" s="35">
        <f t="shared" si="2"/>
        <v>8.2489023732231874E-3</v>
      </c>
      <c r="P18" s="5">
        <f t="shared" si="3"/>
        <v>3681.9338627038851</v>
      </c>
      <c r="Q18" s="35">
        <f t="shared" si="4"/>
        <v>8.2500000000000004E-2</v>
      </c>
      <c r="R18" s="5">
        <f t="shared" si="38"/>
        <v>3914.128006442309</v>
      </c>
      <c r="S18" s="5">
        <f t="shared" si="39"/>
        <v>40636.73288038162</v>
      </c>
      <c r="T18" s="5">
        <f t="shared" si="5"/>
        <v>535185.87199355767</v>
      </c>
      <c r="U18" s="5">
        <f t="shared" si="6"/>
        <v>44550.860886823932</v>
      </c>
      <c r="V18" s="150"/>
      <c r="W18" s="2">
        <v>11</v>
      </c>
      <c r="X18" s="118">
        <v>45170</v>
      </c>
      <c r="Y18" s="5">
        <f t="shared" si="40"/>
        <v>535372.28248941491</v>
      </c>
      <c r="Z18" s="5">
        <f t="shared" si="41"/>
        <v>3955.7248177837241</v>
      </c>
      <c r="AA18" s="5">
        <f t="shared" si="7"/>
        <v>386.57626785429102</v>
      </c>
      <c r="AB18" s="35">
        <f t="shared" si="8"/>
        <v>8.6648400860072725E-3</v>
      </c>
      <c r="AC18" s="5">
        <f t="shared" si="9"/>
        <v>3569.1485499294331</v>
      </c>
      <c r="AD18" s="35">
        <f t="shared" si="10"/>
        <v>0.08</v>
      </c>
      <c r="AE18" s="5">
        <f t="shared" si="42"/>
        <v>4114.293778439539</v>
      </c>
      <c r="AF18" s="5">
        <f t="shared" si="43"/>
        <v>39398.67921718143</v>
      </c>
      <c r="AG18" s="5">
        <f t="shared" si="11"/>
        <v>534985.7062215606</v>
      </c>
      <c r="AH18" s="5">
        <f t="shared" si="12"/>
        <v>43512.97299562097</v>
      </c>
      <c r="AI18" s="150"/>
      <c r="AJ18" s="2">
        <v>11</v>
      </c>
      <c r="AK18" s="118">
        <v>45170</v>
      </c>
      <c r="AL18" s="5">
        <f t="shared" si="44"/>
        <v>535182.58454139181</v>
      </c>
      <c r="AM18" s="5">
        <f t="shared" si="45"/>
        <v>3862.1784158088099</v>
      </c>
      <c r="AN18" s="5">
        <f t="shared" si="13"/>
        <v>405.7908906456546</v>
      </c>
      <c r="AO18" s="35">
        <f t="shared" si="14"/>
        <v>9.0987465369797398E-3</v>
      </c>
      <c r="AP18" s="5">
        <f t="shared" si="15"/>
        <v>3456.3875251631553</v>
      </c>
      <c r="AQ18" s="35">
        <f t="shared" si="16"/>
        <v>7.7499999999999999E-2</v>
      </c>
      <c r="AR18" s="5">
        <f t="shared" si="46"/>
        <v>4323.2063492538964</v>
      </c>
      <c r="AS18" s="5">
        <f t="shared" si="47"/>
        <v>38160.75622464301</v>
      </c>
      <c r="AT18" s="5">
        <f t="shared" si="17"/>
        <v>534776.79365074611</v>
      </c>
      <c r="AU18" s="5">
        <f t="shared" si="18"/>
        <v>42483.962573896904</v>
      </c>
      <c r="AV18" s="150"/>
      <c r="AW18" s="2">
        <v>11</v>
      </c>
      <c r="AX18" s="118">
        <v>45170</v>
      </c>
      <c r="AY18" s="5">
        <f t="shared" si="48"/>
        <v>534984.67432361131</v>
      </c>
      <c r="AZ18" s="5">
        <f t="shared" si="49"/>
        <v>3769.4654156080242</v>
      </c>
      <c r="BA18" s="5">
        <f t="shared" si="19"/>
        <v>425.81120108545383</v>
      </c>
      <c r="BB18" s="35">
        <f t="shared" si="20"/>
        <v>9.5511790491676334E-3</v>
      </c>
      <c r="BC18" s="5">
        <f t="shared" si="21"/>
        <v>3343.6542145225703</v>
      </c>
      <c r="BD18" s="35">
        <f t="shared" si="22"/>
        <v>7.4999999999999997E-2</v>
      </c>
      <c r="BE18" s="5">
        <f t="shared" si="50"/>
        <v>4541.1368774741777</v>
      </c>
      <c r="BF18" s="5">
        <f t="shared" si="51"/>
        <v>36922.982694214086</v>
      </c>
      <c r="BG18" s="5">
        <f t="shared" si="23"/>
        <v>534558.86312252586</v>
      </c>
      <c r="BH18" s="5">
        <f t="shared" si="24"/>
        <v>41464.119571688265</v>
      </c>
      <c r="BI18" s="150"/>
      <c r="BJ18" s="2">
        <v>11</v>
      </c>
      <c r="BK18" s="118">
        <v>45170</v>
      </c>
      <c r="BL18" s="5">
        <f t="shared" si="52"/>
        <v>534778.30304419191</v>
      </c>
      <c r="BM18" s="5">
        <f t="shared" si="53"/>
        <v>3677.612325782929</v>
      </c>
      <c r="BN18" s="5">
        <f t="shared" si="25"/>
        <v>446.66007822426945</v>
      </c>
      <c r="BO18" s="35">
        <f t="shared" si="26"/>
        <v>1.0022697084343586E-2</v>
      </c>
      <c r="BP18" s="5">
        <f t="shared" si="27"/>
        <v>3230.9522475586596</v>
      </c>
      <c r="BQ18" s="35">
        <f t="shared" si="28"/>
        <v>7.2499999999999995E-2</v>
      </c>
      <c r="BR18" s="5">
        <f t="shared" si="54"/>
        <v>4768.3570340324386</v>
      </c>
      <c r="BS18" s="5">
        <f t="shared" si="55"/>
        <v>35685.378549579786</v>
      </c>
      <c r="BT18" s="5">
        <f t="shared" si="29"/>
        <v>534331.64296596765</v>
      </c>
      <c r="BU18" s="5">
        <f t="shared" si="30"/>
        <v>40453.735583612222</v>
      </c>
      <c r="BV18" s="150"/>
      <c r="BW18" s="2">
        <v>11</v>
      </c>
      <c r="BX18" s="118">
        <v>45170</v>
      </c>
      <c r="BY18" s="5">
        <f t="shared" si="56"/>
        <v>534563.22189290309</v>
      </c>
      <c r="BZ18" s="5">
        <f t="shared" si="57"/>
        <v>3586.6457515109732</v>
      </c>
      <c r="CA18" s="5">
        <f t="shared" si="31"/>
        <v>468.36029046903832</v>
      </c>
      <c r="CB18" s="35">
        <f t="shared" si="32"/>
        <v>1.0513861140178592E-2</v>
      </c>
      <c r="CC18" s="5">
        <f t="shared" si="33"/>
        <v>3118.2854610419349</v>
      </c>
      <c r="CD18" s="35">
        <f t="shared" si="34"/>
        <v>7.0000000000000007E-2</v>
      </c>
      <c r="CE18" s="5">
        <f t="shared" si="58"/>
        <v>5005.1383975660319</v>
      </c>
      <c r="CF18" s="5">
        <f t="shared" si="59"/>
        <v>34447.964869054675</v>
      </c>
      <c r="CG18" s="5">
        <f t="shared" si="35"/>
        <v>534094.86160243407</v>
      </c>
      <c r="CH18" s="5">
        <f t="shared" si="36"/>
        <v>39453.103266620703</v>
      </c>
    </row>
    <row r="19" spans="1:86" ht="14.25" customHeight="1">
      <c r="A19" s="161">
        <f t="shared" si="64"/>
        <v>9</v>
      </c>
      <c r="B19" s="11">
        <f t="shared" si="65"/>
        <v>382613.42986082094</v>
      </c>
      <c r="C19" s="162">
        <f t="shared" si="60"/>
        <v>370272.11032584176</v>
      </c>
      <c r="D19" s="11">
        <f t="shared" si="66"/>
        <v>357951.64890919247</v>
      </c>
      <c r="E19" s="11">
        <f t="shared" si="61"/>
        <v>345654.03556525096</v>
      </c>
      <c r="F19" s="11">
        <f t="shared" si="62"/>
        <v>333381.34296677419</v>
      </c>
      <c r="G19" s="22">
        <f t="shared" si="63"/>
        <v>321135.72574591718</v>
      </c>
      <c r="H19" s="11"/>
      <c r="I19" s="150"/>
      <c r="J19" s="2">
        <v>12</v>
      </c>
      <c r="K19" s="118">
        <v>45200</v>
      </c>
      <c r="L19" s="5">
        <f t="shared" si="37"/>
        <v>535185.87199355767</v>
      </c>
      <c r="M19" s="5">
        <f t="shared" si="0"/>
        <v>4050.0782624385383</v>
      </c>
      <c r="N19" s="5">
        <f t="shared" si="1"/>
        <v>370.67539248282947</v>
      </c>
      <c r="O19" s="35">
        <f t="shared" si="2"/>
        <v>8.311326854023339E-3</v>
      </c>
      <c r="P19" s="5">
        <f t="shared" si="3"/>
        <v>3679.4028699557089</v>
      </c>
      <c r="Q19" s="35">
        <f t="shared" si="4"/>
        <v>8.2500000000000004E-2</v>
      </c>
      <c r="R19" s="5">
        <f t="shared" si="38"/>
        <v>4284.803398925138</v>
      </c>
      <c r="S19" s="5">
        <f t="shared" si="39"/>
        <v>44316.135750337329</v>
      </c>
      <c r="T19" s="5">
        <f t="shared" si="5"/>
        <v>534815.19660107489</v>
      </c>
      <c r="U19" s="5">
        <f t="shared" si="6"/>
        <v>48600.939149262471</v>
      </c>
      <c r="V19" s="150"/>
      <c r="W19" s="2">
        <v>12</v>
      </c>
      <c r="X19" s="118">
        <v>45200</v>
      </c>
      <c r="Y19" s="5">
        <f t="shared" si="40"/>
        <v>534985.7062215606</v>
      </c>
      <c r="Z19" s="5">
        <f t="shared" si="41"/>
        <v>3955.7248177837241</v>
      </c>
      <c r="AA19" s="5">
        <f t="shared" si="7"/>
        <v>389.15344297332013</v>
      </c>
      <c r="AB19" s="35">
        <f t="shared" si="8"/>
        <v>8.7289085696541195E-3</v>
      </c>
      <c r="AC19" s="5">
        <f t="shared" si="9"/>
        <v>3566.571374810404</v>
      </c>
      <c r="AD19" s="35">
        <f t="shared" si="10"/>
        <v>0.08</v>
      </c>
      <c r="AE19" s="5">
        <f t="shared" si="42"/>
        <v>4503.4472214128591</v>
      </c>
      <c r="AF19" s="5">
        <f t="shared" si="43"/>
        <v>42965.250591991833</v>
      </c>
      <c r="AG19" s="5">
        <f t="shared" si="11"/>
        <v>534596.55277858733</v>
      </c>
      <c r="AH19" s="5">
        <f t="shared" si="12"/>
        <v>47468.697813404695</v>
      </c>
      <c r="AI19" s="150"/>
      <c r="AJ19" s="2">
        <v>12</v>
      </c>
      <c r="AK19" s="118">
        <v>45200</v>
      </c>
      <c r="AL19" s="5">
        <f t="shared" si="44"/>
        <v>534776.79365074611</v>
      </c>
      <c r="AM19" s="5">
        <f t="shared" si="45"/>
        <v>3862.1784158088099</v>
      </c>
      <c r="AN19" s="5">
        <f t="shared" si="13"/>
        <v>408.41162348107446</v>
      </c>
      <c r="AO19" s="35">
        <f t="shared" si="14"/>
        <v>9.1644580317627178E-3</v>
      </c>
      <c r="AP19" s="5">
        <f t="shared" si="15"/>
        <v>3453.7667923277354</v>
      </c>
      <c r="AQ19" s="35">
        <f t="shared" si="16"/>
        <v>7.7499999999999999E-2</v>
      </c>
      <c r="AR19" s="5">
        <f t="shared" si="46"/>
        <v>4731.6179727349709</v>
      </c>
      <c r="AS19" s="5">
        <f t="shared" si="47"/>
        <v>41614.523016970743</v>
      </c>
      <c r="AT19" s="5">
        <f t="shared" si="17"/>
        <v>534368.38202726503</v>
      </c>
      <c r="AU19" s="5">
        <f t="shared" si="18"/>
        <v>46346.140989705716</v>
      </c>
      <c r="AV19" s="150"/>
      <c r="AW19" s="2">
        <v>12</v>
      </c>
      <c r="AX19" s="118">
        <v>45200</v>
      </c>
      <c r="AY19" s="5">
        <f t="shared" si="48"/>
        <v>534558.86312252586</v>
      </c>
      <c r="AZ19" s="5">
        <f t="shared" si="49"/>
        <v>3769.4654156080242</v>
      </c>
      <c r="BA19" s="5">
        <f t="shared" si="19"/>
        <v>428.47252109223791</v>
      </c>
      <c r="BB19" s="35">
        <f t="shared" si="20"/>
        <v>9.6185296097659797E-3</v>
      </c>
      <c r="BC19" s="5">
        <f t="shared" si="21"/>
        <v>3340.9928945157862</v>
      </c>
      <c r="BD19" s="35">
        <f t="shared" si="22"/>
        <v>7.4999999999999997E-2</v>
      </c>
      <c r="BE19" s="5">
        <f t="shared" si="50"/>
        <v>4969.6093985664156</v>
      </c>
      <c r="BF19" s="5">
        <f t="shared" si="51"/>
        <v>40263.975588729874</v>
      </c>
      <c r="BG19" s="5">
        <f t="shared" si="23"/>
        <v>534130.39060143358</v>
      </c>
      <c r="BH19" s="5">
        <f t="shared" si="24"/>
        <v>45233.584987296286</v>
      </c>
      <c r="BI19" s="150"/>
      <c r="BJ19" s="2">
        <v>12</v>
      </c>
      <c r="BK19" s="118">
        <v>45200</v>
      </c>
      <c r="BL19" s="5">
        <f t="shared" si="52"/>
        <v>534331.64296596765</v>
      </c>
      <c r="BM19" s="5">
        <f t="shared" si="53"/>
        <v>3677.612325782929</v>
      </c>
      <c r="BN19" s="5">
        <f t="shared" si="25"/>
        <v>449.35864953020791</v>
      </c>
      <c r="BO19" s="35">
        <f t="shared" si="26"/>
        <v>1.009167969995357E-2</v>
      </c>
      <c r="BP19" s="5">
        <f t="shared" si="27"/>
        <v>3228.2536762527211</v>
      </c>
      <c r="BQ19" s="35">
        <f t="shared" si="28"/>
        <v>7.2499999999999995E-2</v>
      </c>
      <c r="BR19" s="5">
        <f t="shared" si="54"/>
        <v>5217.7156835626465</v>
      </c>
      <c r="BS19" s="5">
        <f t="shared" si="55"/>
        <v>38913.632225832509</v>
      </c>
      <c r="BT19" s="5">
        <f t="shared" si="29"/>
        <v>533882.28431643744</v>
      </c>
      <c r="BU19" s="5">
        <f t="shared" si="30"/>
        <v>44131.347909395154</v>
      </c>
      <c r="BV19" s="150"/>
      <c r="BW19" s="2">
        <v>12</v>
      </c>
      <c r="BX19" s="118">
        <v>45200</v>
      </c>
      <c r="BY19" s="5">
        <f t="shared" si="56"/>
        <v>534094.86160243407</v>
      </c>
      <c r="BZ19" s="5">
        <f t="shared" si="57"/>
        <v>3586.6457515109732</v>
      </c>
      <c r="CA19" s="5">
        <f t="shared" si="31"/>
        <v>471.09239216344122</v>
      </c>
      <c r="CB19" s="35">
        <f t="shared" si="32"/>
        <v>1.0584465630319652E-2</v>
      </c>
      <c r="CC19" s="5">
        <f t="shared" si="33"/>
        <v>3115.553359347532</v>
      </c>
      <c r="CD19" s="35">
        <f t="shared" si="34"/>
        <v>7.0000000000000007E-2</v>
      </c>
      <c r="CE19" s="5">
        <f t="shared" si="58"/>
        <v>5476.2307897294731</v>
      </c>
      <c r="CF19" s="5">
        <f t="shared" si="59"/>
        <v>37563.518228402208</v>
      </c>
      <c r="CG19" s="5">
        <f t="shared" si="35"/>
        <v>533623.76921027061</v>
      </c>
      <c r="CH19" s="5">
        <f t="shared" si="36"/>
        <v>43039.749018131683</v>
      </c>
    </row>
    <row r="20" spans="1:86" ht="14.25" customHeight="1">
      <c r="A20" s="161">
        <f t="shared" si="64"/>
        <v>10</v>
      </c>
      <c r="B20" s="11">
        <f t="shared" si="65"/>
        <v>422234.06294891145</v>
      </c>
      <c r="C20" s="162">
        <f t="shared" si="60"/>
        <v>408510.8568936885</v>
      </c>
      <c r="D20" s="11">
        <f t="shared" si="66"/>
        <v>394814.5642450219</v>
      </c>
      <c r="E20" s="11">
        <f t="shared" si="61"/>
        <v>381147.62541673583</v>
      </c>
      <c r="F20" s="11">
        <f t="shared" si="62"/>
        <v>367512.57673366304</v>
      </c>
      <c r="G20" s="22">
        <f t="shared" si="63"/>
        <v>353912.04912534216</v>
      </c>
      <c r="H20" s="11"/>
      <c r="I20" s="150"/>
      <c r="J20" s="2">
        <v>13</v>
      </c>
      <c r="K20" s="118">
        <v>45231</v>
      </c>
      <c r="L20" s="5">
        <f t="shared" si="37"/>
        <v>534815.19660107489</v>
      </c>
      <c r="M20" s="5">
        <f t="shared" si="0"/>
        <v>4050.0782624385383</v>
      </c>
      <c r="N20" s="5">
        <f t="shared" si="1"/>
        <v>373.2237858061485</v>
      </c>
      <c r="O20" s="35">
        <f t="shared" si="2"/>
        <v>8.3742673322248322E-3</v>
      </c>
      <c r="P20" s="5">
        <f t="shared" si="3"/>
        <v>3676.8544766323898</v>
      </c>
      <c r="Q20" s="35">
        <f t="shared" si="4"/>
        <v>8.2500000000000004E-2</v>
      </c>
      <c r="R20" s="5">
        <f t="shared" si="38"/>
        <v>4658.027184731287</v>
      </c>
      <c r="S20" s="5">
        <f t="shared" si="39"/>
        <v>47992.99022696972</v>
      </c>
      <c r="T20" s="5">
        <f t="shared" si="5"/>
        <v>534441.97281526879</v>
      </c>
      <c r="U20" s="5">
        <f t="shared" si="6"/>
        <v>52651.017411701003</v>
      </c>
      <c r="V20" s="150"/>
      <c r="W20" s="2">
        <v>13</v>
      </c>
      <c r="X20" s="118">
        <v>45231</v>
      </c>
      <c r="Y20" s="5">
        <f t="shared" si="40"/>
        <v>534596.55277858733</v>
      </c>
      <c r="Z20" s="5">
        <f t="shared" si="41"/>
        <v>3955.7248177837241</v>
      </c>
      <c r="AA20" s="5">
        <f t="shared" si="7"/>
        <v>391.74779925980829</v>
      </c>
      <c r="AB20" s="35">
        <f t="shared" si="8"/>
        <v>8.7934977632837287E-3</v>
      </c>
      <c r="AC20" s="5">
        <f t="shared" si="9"/>
        <v>3563.9770185239158</v>
      </c>
      <c r="AD20" s="35">
        <f t="shared" si="10"/>
        <v>0.08</v>
      </c>
      <c r="AE20" s="5">
        <f t="shared" si="42"/>
        <v>4895.1950206726669</v>
      </c>
      <c r="AF20" s="5">
        <f t="shared" si="43"/>
        <v>46529.227610515751</v>
      </c>
      <c r="AG20" s="5">
        <f t="shared" si="11"/>
        <v>534204.80497932748</v>
      </c>
      <c r="AH20" s="5">
        <f t="shared" si="12"/>
        <v>51424.422631188419</v>
      </c>
      <c r="AI20" s="150"/>
      <c r="AJ20" s="2">
        <v>13</v>
      </c>
      <c r="AK20" s="118">
        <v>45231</v>
      </c>
      <c r="AL20" s="5">
        <f t="shared" si="44"/>
        <v>534368.38202726503</v>
      </c>
      <c r="AM20" s="5">
        <f t="shared" si="45"/>
        <v>3862.1784158088099</v>
      </c>
      <c r="AN20" s="5">
        <f t="shared" si="13"/>
        <v>411.04928188272334</v>
      </c>
      <c r="AO20" s="35">
        <f t="shared" si="14"/>
        <v>9.2306946827198401E-3</v>
      </c>
      <c r="AP20" s="5">
        <f t="shared" si="15"/>
        <v>3451.1291339260865</v>
      </c>
      <c r="AQ20" s="35">
        <f t="shared" si="16"/>
        <v>7.7499999999999999E-2</v>
      </c>
      <c r="AR20" s="5">
        <f t="shared" si="46"/>
        <v>5142.6672546176942</v>
      </c>
      <c r="AS20" s="5">
        <f t="shared" si="47"/>
        <v>45065.652150896829</v>
      </c>
      <c r="AT20" s="5">
        <f t="shared" si="17"/>
        <v>533957.33274538233</v>
      </c>
      <c r="AU20" s="5">
        <f t="shared" si="18"/>
        <v>50208.319405514521</v>
      </c>
      <c r="AV20" s="150"/>
      <c r="AW20" s="2">
        <v>13</v>
      </c>
      <c r="AX20" s="118">
        <v>45231</v>
      </c>
      <c r="AY20" s="5">
        <f t="shared" si="48"/>
        <v>534130.39060143358</v>
      </c>
      <c r="AZ20" s="5">
        <f t="shared" si="49"/>
        <v>3769.4654156080242</v>
      </c>
      <c r="BA20" s="5">
        <f t="shared" si="19"/>
        <v>431.15047434906455</v>
      </c>
      <c r="BB20" s="35">
        <f t="shared" si="20"/>
        <v>9.6864095045463387E-3</v>
      </c>
      <c r="BC20" s="5">
        <f t="shared" si="21"/>
        <v>3338.3149412589596</v>
      </c>
      <c r="BD20" s="35">
        <f t="shared" si="22"/>
        <v>7.4999999999999997E-2</v>
      </c>
      <c r="BE20" s="5">
        <f t="shared" si="50"/>
        <v>5400.7598729154797</v>
      </c>
      <c r="BF20" s="5">
        <f t="shared" si="51"/>
        <v>43602.290529988837</v>
      </c>
      <c r="BG20" s="5">
        <f t="shared" si="23"/>
        <v>533699.24012708454</v>
      </c>
      <c r="BH20" s="5">
        <f t="shared" si="24"/>
        <v>49003.050402904315</v>
      </c>
      <c r="BI20" s="150"/>
      <c r="BJ20" s="2">
        <v>13</v>
      </c>
      <c r="BK20" s="118">
        <v>45231</v>
      </c>
      <c r="BL20" s="5">
        <f t="shared" si="52"/>
        <v>533882.28431643744</v>
      </c>
      <c r="BM20" s="5">
        <f t="shared" si="53"/>
        <v>3677.612325782929</v>
      </c>
      <c r="BN20" s="5">
        <f t="shared" si="25"/>
        <v>452.07352470445312</v>
      </c>
      <c r="BO20" s="35">
        <f t="shared" si="26"/>
        <v>1.0161195559053341E-2</v>
      </c>
      <c r="BP20" s="5">
        <f t="shared" si="27"/>
        <v>3225.5388010784759</v>
      </c>
      <c r="BQ20" s="35">
        <f t="shared" si="28"/>
        <v>7.2499999999999995E-2</v>
      </c>
      <c r="BR20" s="5">
        <f t="shared" si="54"/>
        <v>5669.7892082670996</v>
      </c>
      <c r="BS20" s="5">
        <f t="shared" si="55"/>
        <v>42139.171026910983</v>
      </c>
      <c r="BT20" s="5">
        <f t="shared" si="29"/>
        <v>533430.210791733</v>
      </c>
      <c r="BU20" s="5">
        <f t="shared" si="30"/>
        <v>47808.960235178085</v>
      </c>
      <c r="BV20" s="150"/>
      <c r="BW20" s="2">
        <v>13</v>
      </c>
      <c r="BX20" s="118">
        <v>45231</v>
      </c>
      <c r="BY20" s="5">
        <f t="shared" si="56"/>
        <v>533623.76921027061</v>
      </c>
      <c r="BZ20" s="5">
        <f t="shared" si="57"/>
        <v>3586.6457515109732</v>
      </c>
      <c r="CA20" s="5">
        <f t="shared" si="31"/>
        <v>473.8404311177278</v>
      </c>
      <c r="CB20" s="35">
        <f t="shared" si="32"/>
        <v>1.0655607005339698E-2</v>
      </c>
      <c r="CC20" s="5">
        <f t="shared" si="33"/>
        <v>3112.8053203932454</v>
      </c>
      <c r="CD20" s="35">
        <f t="shared" si="34"/>
        <v>7.0000000000000007E-2</v>
      </c>
      <c r="CE20" s="5">
        <f t="shared" si="58"/>
        <v>5950.0712208472014</v>
      </c>
      <c r="CF20" s="5">
        <f t="shared" si="59"/>
        <v>40676.323548795452</v>
      </c>
      <c r="CG20" s="5">
        <f t="shared" si="35"/>
        <v>533149.92877915292</v>
      </c>
      <c r="CH20" s="5">
        <f t="shared" si="36"/>
        <v>46626.394769642655</v>
      </c>
    </row>
    <row r="21" spans="1:86" ht="14.25" customHeight="1">
      <c r="A21" s="161">
        <f t="shared" si="64"/>
        <v>11</v>
      </c>
      <c r="B21" s="11">
        <f t="shared" si="65"/>
        <v>461085.15440516017</v>
      </c>
      <c r="C21" s="162">
        <f t="shared" si="60"/>
        <v>445983.5220602965</v>
      </c>
      <c r="D21" s="11">
        <f t="shared" si="66"/>
        <v>430915.8533000329</v>
      </c>
      <c r="E21" s="11">
        <f t="shared" si="61"/>
        <v>415885.07413298241</v>
      </c>
      <c r="F21" s="11">
        <f t="shared" si="62"/>
        <v>400894.21897041076</v>
      </c>
      <c r="G21" s="22">
        <f t="shared" si="63"/>
        <v>385946.42863548314</v>
      </c>
      <c r="H21" s="11"/>
      <c r="I21" s="150"/>
      <c r="J21" s="2">
        <v>14</v>
      </c>
      <c r="K21" s="118">
        <v>45261</v>
      </c>
      <c r="L21" s="5">
        <f t="shared" si="37"/>
        <v>534441.97281526879</v>
      </c>
      <c r="M21" s="5">
        <f t="shared" si="0"/>
        <v>4050.0782624385383</v>
      </c>
      <c r="N21" s="5">
        <f t="shared" si="1"/>
        <v>375.7896993335653</v>
      </c>
      <c r="O21" s="35">
        <f t="shared" si="2"/>
        <v>8.4377287364768693E-3</v>
      </c>
      <c r="P21" s="5">
        <f t="shared" si="3"/>
        <v>3674.288563104973</v>
      </c>
      <c r="Q21" s="35">
        <f t="shared" si="4"/>
        <v>8.2500000000000004E-2</v>
      </c>
      <c r="R21" s="5">
        <f t="shared" si="38"/>
        <v>5033.8168840648523</v>
      </c>
      <c r="S21" s="5">
        <f t="shared" si="39"/>
        <v>51667.278790074692</v>
      </c>
      <c r="T21" s="5">
        <f t="shared" si="5"/>
        <v>534066.18311593519</v>
      </c>
      <c r="U21" s="5">
        <f t="shared" si="6"/>
        <v>56701.095674139542</v>
      </c>
      <c r="V21" s="150"/>
      <c r="W21" s="2">
        <v>14</v>
      </c>
      <c r="X21" s="118">
        <v>45261</v>
      </c>
      <c r="Y21" s="5">
        <f t="shared" si="40"/>
        <v>534204.80497932748</v>
      </c>
      <c r="Z21" s="5">
        <f t="shared" si="41"/>
        <v>3955.7248177837241</v>
      </c>
      <c r="AA21" s="5">
        <f t="shared" si="7"/>
        <v>394.35945125487387</v>
      </c>
      <c r="AB21" s="35">
        <f t="shared" si="8"/>
        <v>8.8586125975441514E-3</v>
      </c>
      <c r="AC21" s="5">
        <f t="shared" si="9"/>
        <v>3561.3653665288502</v>
      </c>
      <c r="AD21" s="35">
        <f t="shared" si="10"/>
        <v>0.08</v>
      </c>
      <c r="AE21" s="5">
        <f t="shared" si="42"/>
        <v>5289.5544719275404</v>
      </c>
      <c r="AF21" s="5">
        <f t="shared" si="43"/>
        <v>50090.592977044602</v>
      </c>
      <c r="AG21" s="5">
        <f t="shared" si="11"/>
        <v>533810.44552807265</v>
      </c>
      <c r="AH21" s="5">
        <f t="shared" si="12"/>
        <v>55380.147448972144</v>
      </c>
      <c r="AI21" s="150"/>
      <c r="AJ21" s="2">
        <v>14</v>
      </c>
      <c r="AK21" s="118">
        <v>45261</v>
      </c>
      <c r="AL21" s="5">
        <f t="shared" si="44"/>
        <v>533957.33274538233</v>
      </c>
      <c r="AM21" s="5">
        <f t="shared" si="45"/>
        <v>3862.1784158088099</v>
      </c>
      <c r="AN21" s="5">
        <f t="shared" si="13"/>
        <v>413.7039751615489</v>
      </c>
      <c r="AO21" s="35">
        <f t="shared" si="14"/>
        <v>9.2974614215212675E-3</v>
      </c>
      <c r="AP21" s="5">
        <f t="shared" si="15"/>
        <v>3448.474440647261</v>
      </c>
      <c r="AQ21" s="35">
        <f t="shared" si="16"/>
        <v>7.7499999999999999E-2</v>
      </c>
      <c r="AR21" s="5">
        <f t="shared" si="46"/>
        <v>5556.3712297792426</v>
      </c>
      <c r="AS21" s="5">
        <f t="shared" si="47"/>
        <v>48514.126591544089</v>
      </c>
      <c r="AT21" s="5">
        <f t="shared" si="17"/>
        <v>533543.62877022079</v>
      </c>
      <c r="AU21" s="5">
        <f t="shared" si="18"/>
        <v>54070.497821323333</v>
      </c>
      <c r="AV21" s="150"/>
      <c r="AW21" s="2">
        <v>14</v>
      </c>
      <c r="AX21" s="118">
        <v>45261</v>
      </c>
      <c r="AY21" s="5">
        <f t="shared" si="48"/>
        <v>533699.24012708454</v>
      </c>
      <c r="AZ21" s="5">
        <f t="shared" si="49"/>
        <v>3769.4654156080242</v>
      </c>
      <c r="BA21" s="5">
        <f t="shared" si="19"/>
        <v>433.84516481374612</v>
      </c>
      <c r="BB21" s="35">
        <f t="shared" si="20"/>
        <v>9.7548236653386758E-3</v>
      </c>
      <c r="BC21" s="5">
        <f t="shared" si="21"/>
        <v>3335.620250794278</v>
      </c>
      <c r="BD21" s="35">
        <f t="shared" si="22"/>
        <v>7.4999999999999997E-2</v>
      </c>
      <c r="BE21" s="5">
        <f t="shared" si="50"/>
        <v>5834.6050377292258</v>
      </c>
      <c r="BF21" s="5">
        <f t="shared" si="51"/>
        <v>46937.910780783117</v>
      </c>
      <c r="BG21" s="5">
        <f t="shared" si="23"/>
        <v>533265.39496227074</v>
      </c>
      <c r="BH21" s="5">
        <f t="shared" si="24"/>
        <v>52772.515818512344</v>
      </c>
      <c r="BI21" s="150"/>
      <c r="BJ21" s="2">
        <v>14</v>
      </c>
      <c r="BK21" s="118">
        <v>45261</v>
      </c>
      <c r="BL21" s="5">
        <f t="shared" si="52"/>
        <v>533430.210791733</v>
      </c>
      <c r="BM21" s="5">
        <f t="shared" si="53"/>
        <v>3677.612325782929</v>
      </c>
      <c r="BN21" s="5">
        <f t="shared" si="25"/>
        <v>454.80480224954226</v>
      </c>
      <c r="BO21" s="35">
        <f t="shared" si="26"/>
        <v>1.0231249592883181E-2</v>
      </c>
      <c r="BP21" s="5">
        <f t="shared" si="27"/>
        <v>3222.8075235333868</v>
      </c>
      <c r="BQ21" s="35">
        <f t="shared" si="28"/>
        <v>7.2499999999999995E-2</v>
      </c>
      <c r="BR21" s="5">
        <f t="shared" si="54"/>
        <v>6124.5940105166419</v>
      </c>
      <c r="BS21" s="5">
        <f t="shared" si="55"/>
        <v>45361.978550444372</v>
      </c>
      <c r="BT21" s="5">
        <f t="shared" si="29"/>
        <v>532975.40598948346</v>
      </c>
      <c r="BU21" s="5">
        <f t="shared" si="30"/>
        <v>51486.572560961016</v>
      </c>
      <c r="BV21" s="150"/>
      <c r="BW21" s="2">
        <v>14</v>
      </c>
      <c r="BX21" s="118">
        <v>45261</v>
      </c>
      <c r="BY21" s="5">
        <f t="shared" si="56"/>
        <v>533149.92877915292</v>
      </c>
      <c r="BZ21" s="5">
        <f t="shared" si="57"/>
        <v>3586.6457515109732</v>
      </c>
      <c r="CA21" s="5">
        <f t="shared" si="31"/>
        <v>476.60450029924777</v>
      </c>
      <c r="CB21" s="35">
        <f t="shared" si="32"/>
        <v>1.0727290195250243E-2</v>
      </c>
      <c r="CC21" s="5">
        <f t="shared" si="33"/>
        <v>3110.0412512117255</v>
      </c>
      <c r="CD21" s="35">
        <f t="shared" si="34"/>
        <v>7.0000000000000007E-2</v>
      </c>
      <c r="CE21" s="5">
        <f t="shared" si="58"/>
        <v>6426.6757211464492</v>
      </c>
      <c r="CF21" s="5">
        <f t="shared" si="59"/>
        <v>43786.364800007177</v>
      </c>
      <c r="CG21" s="5">
        <f t="shared" si="35"/>
        <v>532673.32427885372</v>
      </c>
      <c r="CH21" s="5">
        <f t="shared" si="36"/>
        <v>50213.040521153627</v>
      </c>
    </row>
    <row r="22" spans="1:86" ht="14.25" customHeight="1">
      <c r="A22" s="161">
        <f t="shared" si="64"/>
        <v>12</v>
      </c>
      <c r="B22" s="11">
        <f t="shared" si="65"/>
        <v>499100.76056137774</v>
      </c>
      <c r="C22" s="162">
        <f t="shared" si="60"/>
        <v>482626.52144718863</v>
      </c>
      <c r="D22" s="11">
        <f t="shared" si="66"/>
        <v>466194.34758443036</v>
      </c>
      <c r="E22" s="11">
        <f t="shared" si="61"/>
        <v>449807.68051256042</v>
      </c>
      <c r="F22" s="11">
        <f t="shared" si="62"/>
        <v>433470.0815721564</v>
      </c>
      <c r="G22" s="22">
        <f t="shared" si="63"/>
        <v>417185.22909403872</v>
      </c>
      <c r="H22" s="11"/>
      <c r="I22" s="150"/>
      <c r="J22" s="2">
        <v>15</v>
      </c>
      <c r="K22" s="118">
        <v>45292</v>
      </c>
      <c r="L22" s="5">
        <f t="shared" si="37"/>
        <v>534066.18311593519</v>
      </c>
      <c r="M22" s="5">
        <f t="shared" si="0"/>
        <v>4050.0782624385383</v>
      </c>
      <c r="N22" s="5">
        <f t="shared" si="1"/>
        <v>378.37325351648406</v>
      </c>
      <c r="O22" s="35">
        <f t="shared" si="2"/>
        <v>8.5017160526940916E-3</v>
      </c>
      <c r="P22" s="5">
        <f t="shared" si="3"/>
        <v>3671.7050089220543</v>
      </c>
      <c r="Q22" s="35">
        <f t="shared" si="4"/>
        <v>8.2500000000000004E-2</v>
      </c>
      <c r="R22" s="5">
        <f t="shared" si="38"/>
        <v>5412.1901375813359</v>
      </c>
      <c r="S22" s="5">
        <f t="shared" si="39"/>
        <v>55338.983798996749</v>
      </c>
      <c r="T22" s="5">
        <f t="shared" si="5"/>
        <v>533687.80986241868</v>
      </c>
      <c r="U22" s="5">
        <f t="shared" si="6"/>
        <v>60751.173936578081</v>
      </c>
      <c r="V22" s="150"/>
      <c r="W22" s="2">
        <v>15</v>
      </c>
      <c r="X22" s="118">
        <v>45292</v>
      </c>
      <c r="Y22" s="5">
        <f t="shared" si="40"/>
        <v>533810.44552807265</v>
      </c>
      <c r="Z22" s="5">
        <f t="shared" si="41"/>
        <v>3955.7248177837241</v>
      </c>
      <c r="AA22" s="5">
        <f t="shared" si="7"/>
        <v>396.98851426323972</v>
      </c>
      <c r="AB22" s="35">
        <f t="shared" si="8"/>
        <v>8.9242580602674794E-3</v>
      </c>
      <c r="AC22" s="5">
        <f t="shared" si="9"/>
        <v>3558.7363035204844</v>
      </c>
      <c r="AD22" s="35">
        <f t="shared" si="10"/>
        <v>0.08</v>
      </c>
      <c r="AE22" s="5">
        <f t="shared" si="42"/>
        <v>5686.5429861907796</v>
      </c>
      <c r="AF22" s="5">
        <f t="shared" si="43"/>
        <v>53649.329280565085</v>
      </c>
      <c r="AG22" s="5">
        <f t="shared" si="11"/>
        <v>533413.45701380947</v>
      </c>
      <c r="AH22" s="5">
        <f t="shared" si="12"/>
        <v>59335.872266755861</v>
      </c>
      <c r="AI22" s="150"/>
      <c r="AJ22" s="2">
        <v>15</v>
      </c>
      <c r="AK22" s="118">
        <v>45292</v>
      </c>
      <c r="AL22" s="5">
        <f t="shared" si="44"/>
        <v>533543.62877022079</v>
      </c>
      <c r="AM22" s="5">
        <f t="shared" si="45"/>
        <v>3862.1784158088099</v>
      </c>
      <c r="AN22" s="5">
        <f t="shared" si="13"/>
        <v>416.37581333446724</v>
      </c>
      <c r="AO22" s="35">
        <f t="shared" si="14"/>
        <v>9.3647632369450243E-3</v>
      </c>
      <c r="AP22" s="5">
        <f t="shared" si="15"/>
        <v>3445.8026024743426</v>
      </c>
      <c r="AQ22" s="35">
        <f t="shared" si="16"/>
        <v>7.7499999999999999E-2</v>
      </c>
      <c r="AR22" s="5">
        <f t="shared" si="46"/>
        <v>5972.7470431137099</v>
      </c>
      <c r="AS22" s="5">
        <f t="shared" si="47"/>
        <v>51959.929194018434</v>
      </c>
      <c r="AT22" s="5">
        <f t="shared" si="17"/>
        <v>533127.25295688631</v>
      </c>
      <c r="AU22" s="5">
        <f t="shared" si="18"/>
        <v>57932.676237132146</v>
      </c>
      <c r="AV22" s="150"/>
      <c r="AW22" s="2">
        <v>15</v>
      </c>
      <c r="AX22" s="118">
        <v>45292</v>
      </c>
      <c r="AY22" s="5">
        <f t="shared" si="48"/>
        <v>533265.39496227074</v>
      </c>
      <c r="AZ22" s="5">
        <f t="shared" si="49"/>
        <v>3769.4654156080242</v>
      </c>
      <c r="BA22" s="5">
        <f t="shared" si="19"/>
        <v>436.5566970938321</v>
      </c>
      <c r="BB22" s="35">
        <f t="shared" si="20"/>
        <v>9.8237770810097845E-3</v>
      </c>
      <c r="BC22" s="5">
        <f t="shared" si="21"/>
        <v>3332.9087185141921</v>
      </c>
      <c r="BD22" s="35">
        <f t="shared" si="22"/>
        <v>7.4999999999999997E-2</v>
      </c>
      <c r="BE22" s="5">
        <f t="shared" si="50"/>
        <v>6271.1617348230575</v>
      </c>
      <c r="BF22" s="5">
        <f t="shared" si="51"/>
        <v>50270.819499297308</v>
      </c>
      <c r="BG22" s="5">
        <f t="shared" si="23"/>
        <v>532828.83826517686</v>
      </c>
      <c r="BH22" s="5">
        <f t="shared" si="24"/>
        <v>56541.981234120365</v>
      </c>
      <c r="BI22" s="150"/>
      <c r="BJ22" s="2">
        <v>15</v>
      </c>
      <c r="BK22" s="118">
        <v>45292</v>
      </c>
      <c r="BL22" s="5">
        <f t="shared" si="52"/>
        <v>532975.40598948346</v>
      </c>
      <c r="BM22" s="5">
        <f t="shared" si="53"/>
        <v>3677.612325782929</v>
      </c>
      <c r="BN22" s="5">
        <f t="shared" si="25"/>
        <v>457.55258126313311</v>
      </c>
      <c r="BO22" s="35">
        <f t="shared" si="26"/>
        <v>1.0301846789654562E-2</v>
      </c>
      <c r="BP22" s="5">
        <f t="shared" si="27"/>
        <v>3220.0597445197959</v>
      </c>
      <c r="BQ22" s="35">
        <f t="shared" si="28"/>
        <v>7.2499999999999995E-2</v>
      </c>
      <c r="BR22" s="5">
        <f t="shared" si="54"/>
        <v>6582.146591779775</v>
      </c>
      <c r="BS22" s="5">
        <f t="shared" si="55"/>
        <v>48582.038294964164</v>
      </c>
      <c r="BT22" s="5">
        <f t="shared" si="29"/>
        <v>532517.85340822034</v>
      </c>
      <c r="BU22" s="5">
        <f t="shared" si="30"/>
        <v>55164.18488674394</v>
      </c>
      <c r="BV22" s="150"/>
      <c r="BW22" s="2">
        <v>15</v>
      </c>
      <c r="BX22" s="118">
        <v>45292</v>
      </c>
      <c r="BY22" s="5">
        <f t="shared" si="56"/>
        <v>532673.32427885372</v>
      </c>
      <c r="BZ22" s="5">
        <f t="shared" si="57"/>
        <v>3586.6457515109732</v>
      </c>
      <c r="CA22" s="5">
        <f t="shared" si="31"/>
        <v>479.38469321765979</v>
      </c>
      <c r="CB22" s="35">
        <f t="shared" si="32"/>
        <v>1.0799520186973792E-2</v>
      </c>
      <c r="CC22" s="5">
        <f t="shared" si="33"/>
        <v>3107.2610582933135</v>
      </c>
      <c r="CD22" s="35">
        <f t="shared" si="34"/>
        <v>7.0000000000000007E-2</v>
      </c>
      <c r="CE22" s="5">
        <f t="shared" si="58"/>
        <v>6906.0604143641085</v>
      </c>
      <c r="CF22" s="5">
        <f t="shared" si="59"/>
        <v>46893.625858300489</v>
      </c>
      <c r="CG22" s="5">
        <f t="shared" si="35"/>
        <v>532193.93958563602</v>
      </c>
      <c r="CH22" s="5">
        <f t="shared" si="36"/>
        <v>53799.6862726646</v>
      </c>
    </row>
    <row r="23" spans="1:86" ht="14.25" customHeight="1">
      <c r="A23" s="161">
        <f t="shared" si="64"/>
        <v>13</v>
      </c>
      <c r="B23" s="11">
        <f t="shared" si="65"/>
        <v>536209.28689541877</v>
      </c>
      <c r="C23" s="162">
        <f t="shared" si="60"/>
        <v>518370.99320383352</v>
      </c>
      <c r="D23" s="11">
        <f t="shared" si="66"/>
        <v>500583.96598363458</v>
      </c>
      <c r="E23" s="11">
        <f t="shared" si="61"/>
        <v>482852.18622721633</v>
      </c>
      <c r="F23" s="11">
        <f t="shared" si="62"/>
        <v>465179.76466936333</v>
      </c>
      <c r="G23" s="22">
        <f t="shared" si="63"/>
        <v>447570.93802704226</v>
      </c>
      <c r="H23" s="11"/>
      <c r="I23" s="150"/>
      <c r="J23" s="2">
        <v>16</v>
      </c>
      <c r="K23" s="118">
        <v>45323</v>
      </c>
      <c r="L23" s="5">
        <f t="shared" si="37"/>
        <v>533687.80986241868</v>
      </c>
      <c r="M23" s="5">
        <f t="shared" si="0"/>
        <v>4050.0782624385383</v>
      </c>
      <c r="N23" s="5">
        <f t="shared" si="1"/>
        <v>380.97456963440982</v>
      </c>
      <c r="O23" s="35">
        <f t="shared" si="2"/>
        <v>8.5662343248789439E-3</v>
      </c>
      <c r="P23" s="5">
        <f t="shared" si="3"/>
        <v>3669.1036928041285</v>
      </c>
      <c r="Q23" s="35">
        <f t="shared" si="4"/>
        <v>8.2500000000000004E-2</v>
      </c>
      <c r="R23" s="5">
        <f t="shared" si="38"/>
        <v>5793.1647072157457</v>
      </c>
      <c r="S23" s="5">
        <f t="shared" si="39"/>
        <v>59008.087491800878</v>
      </c>
      <c r="T23" s="5">
        <f t="shared" si="5"/>
        <v>533306.83529278426</v>
      </c>
      <c r="U23" s="5">
        <f t="shared" si="6"/>
        <v>64801.252199016621</v>
      </c>
      <c r="V23" s="150"/>
      <c r="W23" s="2">
        <v>16</v>
      </c>
      <c r="X23" s="118">
        <v>45323</v>
      </c>
      <c r="Y23" s="5">
        <f t="shared" si="40"/>
        <v>533413.45701380947</v>
      </c>
      <c r="Z23" s="5">
        <f t="shared" si="41"/>
        <v>3955.7248177837241</v>
      </c>
      <c r="AA23" s="5">
        <f t="shared" si="7"/>
        <v>399.63510435832723</v>
      </c>
      <c r="AB23" s="35">
        <f t="shared" si="8"/>
        <v>8.9904391972918923E-3</v>
      </c>
      <c r="AC23" s="5">
        <f t="shared" si="9"/>
        <v>3556.0897134253969</v>
      </c>
      <c r="AD23" s="35">
        <f t="shared" si="10"/>
        <v>0.08</v>
      </c>
      <c r="AE23" s="5">
        <f t="shared" si="42"/>
        <v>6086.1780905491069</v>
      </c>
      <c r="AF23" s="5">
        <f t="shared" si="43"/>
        <v>57205.418993990483</v>
      </c>
      <c r="AG23" s="5">
        <f t="shared" si="11"/>
        <v>533013.82190945116</v>
      </c>
      <c r="AH23" s="5">
        <f t="shared" si="12"/>
        <v>63291.597084539593</v>
      </c>
      <c r="AI23" s="150"/>
      <c r="AJ23" s="2">
        <v>16</v>
      </c>
      <c r="AK23" s="118">
        <v>45323</v>
      </c>
      <c r="AL23" s="5">
        <f t="shared" si="44"/>
        <v>533127.25295688631</v>
      </c>
      <c r="AM23" s="5">
        <f t="shared" si="45"/>
        <v>3862.1784158088099</v>
      </c>
      <c r="AN23" s="5">
        <f t="shared" si="13"/>
        <v>419.064907128919</v>
      </c>
      <c r="AO23" s="35">
        <f t="shared" si="14"/>
        <v>9.4326051756984594E-3</v>
      </c>
      <c r="AP23" s="5">
        <f t="shared" si="15"/>
        <v>3443.1135086798909</v>
      </c>
      <c r="AQ23" s="35">
        <f t="shared" si="16"/>
        <v>7.7499999999999999E-2</v>
      </c>
      <c r="AR23" s="5">
        <f t="shared" si="46"/>
        <v>6391.8119502426289</v>
      </c>
      <c r="AS23" s="5">
        <f t="shared" si="47"/>
        <v>55403.042702698323</v>
      </c>
      <c r="AT23" s="5">
        <f t="shared" si="17"/>
        <v>532708.18804975739</v>
      </c>
      <c r="AU23" s="5">
        <f t="shared" si="18"/>
        <v>61794.85465294095</v>
      </c>
      <c r="AV23" s="150"/>
      <c r="AW23" s="2">
        <v>16</v>
      </c>
      <c r="AX23" s="118">
        <v>45323</v>
      </c>
      <c r="AY23" s="5">
        <f t="shared" si="48"/>
        <v>532828.83826517686</v>
      </c>
      <c r="AZ23" s="5">
        <f t="shared" si="49"/>
        <v>3769.4654156080242</v>
      </c>
      <c r="BA23" s="5">
        <f t="shared" si="19"/>
        <v>439.28517645066904</v>
      </c>
      <c r="BB23" s="35">
        <f t="shared" si="20"/>
        <v>9.8932747982843992E-3</v>
      </c>
      <c r="BC23" s="5">
        <f t="shared" si="21"/>
        <v>3330.1802391573551</v>
      </c>
      <c r="BD23" s="35">
        <f t="shared" si="22"/>
        <v>7.4999999999999997E-2</v>
      </c>
      <c r="BE23" s="5">
        <f t="shared" si="50"/>
        <v>6710.4469112737261</v>
      </c>
      <c r="BF23" s="5">
        <f t="shared" si="51"/>
        <v>53600.999738454666</v>
      </c>
      <c r="BG23" s="5">
        <f t="shared" si="23"/>
        <v>532389.55308872624</v>
      </c>
      <c r="BH23" s="5">
        <f t="shared" si="24"/>
        <v>60311.446649728394</v>
      </c>
      <c r="BI23" s="150"/>
      <c r="BJ23" s="2">
        <v>16</v>
      </c>
      <c r="BK23" s="118">
        <v>45323</v>
      </c>
      <c r="BL23" s="5">
        <f t="shared" si="52"/>
        <v>532517.85340822034</v>
      </c>
      <c r="BM23" s="5">
        <f t="shared" si="53"/>
        <v>3677.612325782929</v>
      </c>
      <c r="BN23" s="5">
        <f t="shared" si="25"/>
        <v>460.31696144159787</v>
      </c>
      <c r="BO23" s="35">
        <f t="shared" si="26"/>
        <v>1.0372992195370974E-2</v>
      </c>
      <c r="BP23" s="5">
        <f t="shared" si="27"/>
        <v>3217.2953643413312</v>
      </c>
      <c r="BQ23" s="35">
        <f t="shared" si="28"/>
        <v>7.2499999999999995E-2</v>
      </c>
      <c r="BR23" s="5">
        <f t="shared" si="54"/>
        <v>7042.4635532213724</v>
      </c>
      <c r="BS23" s="5">
        <f t="shared" si="55"/>
        <v>51799.333659305499</v>
      </c>
      <c r="BT23" s="5">
        <f t="shared" si="29"/>
        <v>532057.53644677869</v>
      </c>
      <c r="BU23" s="5">
        <f t="shared" si="30"/>
        <v>58841.797212526872</v>
      </c>
      <c r="BV23" s="150"/>
      <c r="BW23" s="2">
        <v>16</v>
      </c>
      <c r="BX23" s="118">
        <v>45323</v>
      </c>
      <c r="BY23" s="5">
        <f t="shared" si="56"/>
        <v>532193.93958563602</v>
      </c>
      <c r="BZ23" s="5">
        <f t="shared" si="57"/>
        <v>3586.6457515109732</v>
      </c>
      <c r="CA23" s="5">
        <f t="shared" si="31"/>
        <v>482.18110392809649</v>
      </c>
      <c r="CB23" s="35">
        <f t="shared" si="32"/>
        <v>1.0872302025164451E-2</v>
      </c>
      <c r="CC23" s="5">
        <f t="shared" si="33"/>
        <v>3104.4646475828768</v>
      </c>
      <c r="CD23" s="35">
        <f t="shared" si="34"/>
        <v>7.0000000000000007E-2</v>
      </c>
      <c r="CE23" s="5">
        <f t="shared" si="58"/>
        <v>7388.241518292205</v>
      </c>
      <c r="CF23" s="5">
        <f t="shared" si="59"/>
        <v>49998.090505883367</v>
      </c>
      <c r="CG23" s="5">
        <f t="shared" si="35"/>
        <v>531711.75848170789</v>
      </c>
      <c r="CH23" s="5">
        <f t="shared" si="36"/>
        <v>57386.332024175572</v>
      </c>
    </row>
    <row r="24" spans="1:86" ht="14.25" customHeight="1">
      <c r="A24" s="161">
        <f t="shared" si="64"/>
        <v>14</v>
      </c>
      <c r="B24" s="11">
        <f t="shared" si="65"/>
        <v>572333.00379742228</v>
      </c>
      <c r="C24" s="162">
        <f t="shared" si="60"/>
        <v>553142.35998006735</v>
      </c>
      <c r="D24" s="11">
        <f t="shared" si="66"/>
        <v>534013.32021065778</v>
      </c>
      <c r="E24" s="11">
        <f t="shared" si="61"/>
        <v>514950.42204027489</v>
      </c>
      <c r="F24" s="11">
        <f t="shared" si="62"/>
        <v>495958.34092111024</v>
      </c>
      <c r="G24" s="22">
        <f t="shared" si="63"/>
        <v>477041.88537913386</v>
      </c>
      <c r="H24" s="11"/>
      <c r="I24" s="150"/>
      <c r="J24" s="2">
        <v>17</v>
      </c>
      <c r="K24" s="118">
        <v>45352</v>
      </c>
      <c r="L24" s="5">
        <f t="shared" si="37"/>
        <v>533306.83529278426</v>
      </c>
      <c r="M24" s="5">
        <f t="shared" si="0"/>
        <v>4050.0782624385383</v>
      </c>
      <c r="N24" s="5">
        <f t="shared" si="1"/>
        <v>383.59376980064644</v>
      </c>
      <c r="O24" s="35">
        <f t="shared" si="2"/>
        <v>8.6312886559585383E-3</v>
      </c>
      <c r="P24" s="5">
        <f t="shared" si="3"/>
        <v>3666.4844926378919</v>
      </c>
      <c r="Q24" s="35">
        <f t="shared" si="4"/>
        <v>8.2500000000000004E-2</v>
      </c>
      <c r="R24" s="5">
        <f t="shared" si="38"/>
        <v>6176.7584770163921</v>
      </c>
      <c r="S24" s="5">
        <f t="shared" si="39"/>
        <v>62674.571984438771</v>
      </c>
      <c r="T24" s="5">
        <f t="shared" si="5"/>
        <v>532923.24152298365</v>
      </c>
      <c r="U24" s="5">
        <f t="shared" si="6"/>
        <v>68851.33046145516</v>
      </c>
      <c r="V24" s="150"/>
      <c r="W24" s="2">
        <v>17</v>
      </c>
      <c r="X24" s="118">
        <v>45352</v>
      </c>
      <c r="Y24" s="5">
        <f t="shared" si="40"/>
        <v>533013.82190945116</v>
      </c>
      <c r="Z24" s="5">
        <f t="shared" si="41"/>
        <v>3955.7248177837241</v>
      </c>
      <c r="AA24" s="5">
        <f t="shared" si="7"/>
        <v>402.2993383873827</v>
      </c>
      <c r="AB24" s="35">
        <f t="shared" si="8"/>
        <v>9.0571611132979363E-3</v>
      </c>
      <c r="AC24" s="5">
        <f t="shared" si="9"/>
        <v>3553.4254793963414</v>
      </c>
      <c r="AD24" s="35">
        <f t="shared" si="10"/>
        <v>0.08</v>
      </c>
      <c r="AE24" s="5">
        <f t="shared" si="42"/>
        <v>6488.4774289364896</v>
      </c>
      <c r="AF24" s="5">
        <f t="shared" si="43"/>
        <v>60758.844473386824</v>
      </c>
      <c r="AG24" s="5">
        <f t="shared" si="11"/>
        <v>532611.52257106383</v>
      </c>
      <c r="AH24" s="5">
        <f t="shared" si="12"/>
        <v>67247.32190232331</v>
      </c>
      <c r="AI24" s="150"/>
      <c r="AJ24" s="2">
        <v>17</v>
      </c>
      <c r="AK24" s="118">
        <v>45352</v>
      </c>
      <c r="AL24" s="5">
        <f t="shared" si="44"/>
        <v>532708.18804975739</v>
      </c>
      <c r="AM24" s="5">
        <f t="shared" si="45"/>
        <v>3862.1784158088099</v>
      </c>
      <c r="AN24" s="5">
        <f t="shared" si="13"/>
        <v>421.77136798746005</v>
      </c>
      <c r="AO24" s="35">
        <f t="shared" si="14"/>
        <v>9.5009923432541193E-3</v>
      </c>
      <c r="AP24" s="5">
        <f t="shared" si="15"/>
        <v>3440.4070478213498</v>
      </c>
      <c r="AQ24" s="35">
        <f t="shared" si="16"/>
        <v>7.7499999999999999E-2</v>
      </c>
      <c r="AR24" s="5">
        <f t="shared" si="46"/>
        <v>6813.5833182300885</v>
      </c>
      <c r="AS24" s="5">
        <f t="shared" si="47"/>
        <v>58843.44975051967</v>
      </c>
      <c r="AT24" s="5">
        <f t="shared" si="17"/>
        <v>532286.41668176989</v>
      </c>
      <c r="AU24" s="5">
        <f t="shared" si="18"/>
        <v>65657.033068749763</v>
      </c>
      <c r="AV24" s="150"/>
      <c r="AW24" s="2">
        <v>17</v>
      </c>
      <c r="AX24" s="118">
        <v>45352</v>
      </c>
      <c r="AY24" s="5">
        <f t="shared" si="48"/>
        <v>532389.55308872624</v>
      </c>
      <c r="AZ24" s="5">
        <f t="shared" si="49"/>
        <v>3769.4654156080242</v>
      </c>
      <c r="BA24" s="5">
        <f t="shared" si="19"/>
        <v>442.0307088034856</v>
      </c>
      <c r="BB24" s="35">
        <f t="shared" si="20"/>
        <v>9.9633219225806618E-3</v>
      </c>
      <c r="BC24" s="5">
        <f t="shared" si="21"/>
        <v>3327.4347068045386</v>
      </c>
      <c r="BD24" s="35">
        <f t="shared" si="22"/>
        <v>7.4999999999999997E-2</v>
      </c>
      <c r="BE24" s="5">
        <f t="shared" si="50"/>
        <v>7152.4776200772121</v>
      </c>
      <c r="BF24" s="5">
        <f t="shared" si="51"/>
        <v>56928.434445259205</v>
      </c>
      <c r="BG24" s="5">
        <f t="shared" si="23"/>
        <v>531947.5223799228</v>
      </c>
      <c r="BH24" s="5">
        <f t="shared" si="24"/>
        <v>64080.912065336415</v>
      </c>
      <c r="BI24" s="150"/>
      <c r="BJ24" s="2">
        <v>17</v>
      </c>
      <c r="BK24" s="118">
        <v>45352</v>
      </c>
      <c r="BL24" s="5">
        <f t="shared" si="52"/>
        <v>532057.53644677869</v>
      </c>
      <c r="BM24" s="5">
        <f t="shared" si="53"/>
        <v>3677.612325782929</v>
      </c>
      <c r="BN24" s="5">
        <f t="shared" si="25"/>
        <v>463.09804308364119</v>
      </c>
      <c r="BO24" s="35">
        <f t="shared" si="26"/>
        <v>1.0444690914663088E-2</v>
      </c>
      <c r="BP24" s="5">
        <f t="shared" si="27"/>
        <v>3214.5142826992878</v>
      </c>
      <c r="BQ24" s="35">
        <f t="shared" si="28"/>
        <v>7.2499999999999995E-2</v>
      </c>
      <c r="BR24" s="5">
        <f t="shared" si="54"/>
        <v>7505.5615963050132</v>
      </c>
      <c r="BS24" s="5">
        <f t="shared" si="55"/>
        <v>55013.847942004788</v>
      </c>
      <c r="BT24" s="5">
        <f t="shared" si="29"/>
        <v>531594.43840369501</v>
      </c>
      <c r="BU24" s="5">
        <f t="shared" si="30"/>
        <v>62519.409538309803</v>
      </c>
      <c r="BV24" s="150"/>
      <c r="BW24" s="2">
        <v>17</v>
      </c>
      <c r="BX24" s="118">
        <v>45352</v>
      </c>
      <c r="BY24" s="5">
        <f t="shared" si="56"/>
        <v>531711.75848170789</v>
      </c>
      <c r="BZ24" s="5">
        <f t="shared" si="57"/>
        <v>3586.6457515109732</v>
      </c>
      <c r="CA24" s="5">
        <f t="shared" si="31"/>
        <v>484.99382703434367</v>
      </c>
      <c r="CB24" s="35">
        <f t="shared" si="32"/>
        <v>1.0945640813042773E-2</v>
      </c>
      <c r="CC24" s="5">
        <f t="shared" si="33"/>
        <v>3101.6519244766296</v>
      </c>
      <c r="CD24" s="35">
        <f t="shared" si="34"/>
        <v>7.0000000000000007E-2</v>
      </c>
      <c r="CE24" s="5">
        <f t="shared" si="58"/>
        <v>7873.2353453265487</v>
      </c>
      <c r="CF24" s="5">
        <f t="shared" si="59"/>
        <v>53099.742430359998</v>
      </c>
      <c r="CG24" s="5">
        <f t="shared" si="35"/>
        <v>531226.76465467352</v>
      </c>
      <c r="CH24" s="5">
        <f t="shared" si="36"/>
        <v>60972.977775686544</v>
      </c>
    </row>
    <row r="25" spans="1:86" ht="14.25" customHeight="1">
      <c r="A25" s="161">
        <f t="shared" si="64"/>
        <v>15</v>
      </c>
      <c r="B25" s="11">
        <f t="shared" si="65"/>
        <v>607387.52084102412</v>
      </c>
      <c r="C25" s="162">
        <f t="shared" si="60"/>
        <v>586859.85454244446</v>
      </c>
      <c r="D25" s="11">
        <f t="shared" si="66"/>
        <v>566405.28857117821</v>
      </c>
      <c r="E25" s="11">
        <f t="shared" si="61"/>
        <v>546028.92656005616</v>
      </c>
      <c r="F25" s="11">
        <f t="shared" si="62"/>
        <v>525736.01614354423</v>
      </c>
      <c r="G25" s="22">
        <f t="shared" si="63"/>
        <v>505531.94296166516</v>
      </c>
      <c r="H25" s="11"/>
      <c r="I25" s="150"/>
      <c r="J25" s="2">
        <v>18</v>
      </c>
      <c r="K25" s="118">
        <v>45383</v>
      </c>
      <c r="L25" s="5">
        <f t="shared" si="37"/>
        <v>532923.24152298365</v>
      </c>
      <c r="M25" s="5">
        <f t="shared" si="0"/>
        <v>4050.0782624385383</v>
      </c>
      <c r="N25" s="5">
        <f t="shared" si="1"/>
        <v>386.23097696802552</v>
      </c>
      <c r="O25" s="35">
        <f t="shared" si="2"/>
        <v>8.6968842086359265E-3</v>
      </c>
      <c r="P25" s="5">
        <f t="shared" si="3"/>
        <v>3663.8472854705128</v>
      </c>
      <c r="Q25" s="35">
        <f t="shared" si="4"/>
        <v>8.2500000000000004E-2</v>
      </c>
      <c r="R25" s="5">
        <f t="shared" si="38"/>
        <v>6562.9894539844172</v>
      </c>
      <c r="S25" s="5">
        <f t="shared" si="39"/>
        <v>66338.419269909282</v>
      </c>
      <c r="T25" s="5">
        <f t="shared" si="5"/>
        <v>532537.01054601558</v>
      </c>
      <c r="U25" s="5">
        <f t="shared" si="6"/>
        <v>72901.408723893692</v>
      </c>
      <c r="V25" s="150"/>
      <c r="W25" s="2">
        <v>18</v>
      </c>
      <c r="X25" s="118">
        <v>45383</v>
      </c>
      <c r="Y25" s="5">
        <f t="shared" si="40"/>
        <v>532611.52257106383</v>
      </c>
      <c r="Z25" s="5">
        <f t="shared" si="41"/>
        <v>3955.7248177837241</v>
      </c>
      <c r="AA25" s="5">
        <f t="shared" si="7"/>
        <v>404.9813339766315</v>
      </c>
      <c r="AB25" s="35">
        <f t="shared" si="8"/>
        <v>9.1244289726592626E-3</v>
      </c>
      <c r="AC25" s="5">
        <f t="shared" si="9"/>
        <v>3550.7434838070926</v>
      </c>
      <c r="AD25" s="35">
        <f t="shared" si="10"/>
        <v>0.08</v>
      </c>
      <c r="AE25" s="5">
        <f t="shared" si="42"/>
        <v>6893.4587629131211</v>
      </c>
      <c r="AF25" s="5">
        <f t="shared" si="43"/>
        <v>64309.587957193915</v>
      </c>
      <c r="AG25" s="5">
        <f t="shared" si="11"/>
        <v>532206.54123708722</v>
      </c>
      <c r="AH25" s="5">
        <f t="shared" si="12"/>
        <v>71203.046720107042</v>
      </c>
      <c r="AI25" s="150"/>
      <c r="AJ25" s="2">
        <v>18</v>
      </c>
      <c r="AK25" s="118">
        <v>45383</v>
      </c>
      <c r="AL25" s="5">
        <f t="shared" si="44"/>
        <v>532286.41668176989</v>
      </c>
      <c r="AM25" s="5">
        <f t="shared" si="45"/>
        <v>3862.1784158088099</v>
      </c>
      <c r="AN25" s="5">
        <f t="shared" si="13"/>
        <v>424.49530807237943</v>
      </c>
      <c r="AO25" s="35">
        <f t="shared" si="14"/>
        <v>9.5699299047001477E-3</v>
      </c>
      <c r="AP25" s="5">
        <f t="shared" si="15"/>
        <v>3437.6831077364304</v>
      </c>
      <c r="AQ25" s="35">
        <f t="shared" si="16"/>
        <v>7.7499999999999999E-2</v>
      </c>
      <c r="AR25" s="5">
        <f t="shared" si="46"/>
        <v>7238.0786263024675</v>
      </c>
      <c r="AS25" s="5">
        <f t="shared" si="47"/>
        <v>62281.132858256104</v>
      </c>
      <c r="AT25" s="5">
        <f t="shared" si="17"/>
        <v>531861.92137369746</v>
      </c>
      <c r="AU25" s="5">
        <f t="shared" si="18"/>
        <v>69519.211484558575</v>
      </c>
      <c r="AV25" s="150"/>
      <c r="AW25" s="2">
        <v>18</v>
      </c>
      <c r="AX25" s="118">
        <v>45383</v>
      </c>
      <c r="AY25" s="5">
        <f t="shared" si="48"/>
        <v>531947.5223799228</v>
      </c>
      <c r="AZ25" s="5">
        <f t="shared" si="49"/>
        <v>3769.4654156080242</v>
      </c>
      <c r="BA25" s="5">
        <f t="shared" si="19"/>
        <v>444.79340073350704</v>
      </c>
      <c r="BB25" s="35">
        <f t="shared" si="20"/>
        <v>1.0033923618860224E-2</v>
      </c>
      <c r="BC25" s="5">
        <f t="shared" si="21"/>
        <v>3324.6720148745171</v>
      </c>
      <c r="BD25" s="35">
        <f t="shared" si="22"/>
        <v>7.4999999999999997E-2</v>
      </c>
      <c r="BE25" s="5">
        <f t="shared" si="50"/>
        <v>7597.2710208107192</v>
      </c>
      <c r="BF25" s="5">
        <f t="shared" si="51"/>
        <v>60253.10646013372</v>
      </c>
      <c r="BG25" s="5">
        <f t="shared" si="23"/>
        <v>531502.7289791893</v>
      </c>
      <c r="BH25" s="5">
        <f t="shared" si="24"/>
        <v>67850.377480944444</v>
      </c>
      <c r="BI25" s="150"/>
      <c r="BJ25" s="2">
        <v>18</v>
      </c>
      <c r="BK25" s="118">
        <v>45383</v>
      </c>
      <c r="BL25" s="5">
        <f t="shared" si="52"/>
        <v>531594.43840369501</v>
      </c>
      <c r="BM25" s="5">
        <f t="shared" si="53"/>
        <v>3677.612325782929</v>
      </c>
      <c r="BN25" s="5">
        <f t="shared" si="25"/>
        <v>465.89592709393855</v>
      </c>
      <c r="BO25" s="35">
        <f t="shared" si="26"/>
        <v>1.0516948111638488E-2</v>
      </c>
      <c r="BP25" s="5">
        <f t="shared" si="27"/>
        <v>3211.7163986889905</v>
      </c>
      <c r="BQ25" s="35">
        <f t="shared" si="28"/>
        <v>7.2499999999999995E-2</v>
      </c>
      <c r="BR25" s="5">
        <f t="shared" si="54"/>
        <v>7971.4575233989517</v>
      </c>
      <c r="BS25" s="5">
        <f t="shared" si="55"/>
        <v>58225.564340693782</v>
      </c>
      <c r="BT25" s="5">
        <f t="shared" si="29"/>
        <v>531128.54247660108</v>
      </c>
      <c r="BU25" s="5">
        <f t="shared" si="30"/>
        <v>66197.021864092734</v>
      </c>
      <c r="BV25" s="150"/>
      <c r="BW25" s="2">
        <v>18</v>
      </c>
      <c r="BX25" s="118">
        <v>45383</v>
      </c>
      <c r="BY25" s="5">
        <f t="shared" si="56"/>
        <v>531226.76465467352</v>
      </c>
      <c r="BZ25" s="5">
        <f t="shared" si="57"/>
        <v>3586.6457515109732</v>
      </c>
      <c r="CA25" s="5">
        <f t="shared" si="31"/>
        <v>487.82295769204438</v>
      </c>
      <c r="CB25" s="35">
        <f t="shared" si="32"/>
        <v>1.1019541713245326E-2</v>
      </c>
      <c r="CC25" s="5">
        <f t="shared" si="33"/>
        <v>3098.8227938189289</v>
      </c>
      <c r="CD25" s="35">
        <f t="shared" si="34"/>
        <v>7.0000000000000007E-2</v>
      </c>
      <c r="CE25" s="5">
        <f t="shared" si="58"/>
        <v>8361.0583030185935</v>
      </c>
      <c r="CF25" s="5">
        <f t="shared" si="59"/>
        <v>56198.565224178928</v>
      </c>
      <c r="CG25" s="5">
        <f t="shared" si="35"/>
        <v>530738.94169698143</v>
      </c>
      <c r="CH25" s="5">
        <f t="shared" si="36"/>
        <v>64559.623527197524</v>
      </c>
    </row>
    <row r="26" spans="1:86" ht="14.25" customHeight="1">
      <c r="A26" s="161">
        <f t="shared" si="64"/>
        <v>16</v>
      </c>
      <c r="B26" s="11">
        <f t="shared" si="65"/>
        <v>641281.21600374649</v>
      </c>
      <c r="C26" s="162">
        <f t="shared" si="60"/>
        <v>619436.00601697632</v>
      </c>
      <c r="D26" s="11">
        <f t="shared" si="66"/>
        <v>597676.55549641012</v>
      </c>
      <c r="E26" s="11">
        <f t="shared" si="61"/>
        <v>576008.53539612796</v>
      </c>
      <c r="F26" s="11">
        <f t="shared" si="62"/>
        <v>554437.76449962053</v>
      </c>
      <c r="G26" s="22">
        <f t="shared" si="63"/>
        <v>532970.20217388356</v>
      </c>
      <c r="H26" s="11"/>
      <c r="I26" s="150"/>
      <c r="J26" s="2">
        <v>19</v>
      </c>
      <c r="K26" s="118">
        <v>45413</v>
      </c>
      <c r="L26" s="5">
        <f t="shared" si="37"/>
        <v>532537.01054601558</v>
      </c>
      <c r="M26" s="5">
        <f t="shared" si="0"/>
        <v>4050.0782624385383</v>
      </c>
      <c r="N26" s="5">
        <f t="shared" si="1"/>
        <v>388.8863149346812</v>
      </c>
      <c r="O26" s="35">
        <f t="shared" si="2"/>
        <v>8.7630262062563975E-3</v>
      </c>
      <c r="P26" s="5">
        <f t="shared" si="3"/>
        <v>3661.1919475038571</v>
      </c>
      <c r="Q26" s="35">
        <f t="shared" si="4"/>
        <v>8.2500000000000004E-2</v>
      </c>
      <c r="R26" s="5">
        <f t="shared" si="38"/>
        <v>6951.8757689190988</v>
      </c>
      <c r="S26" s="5">
        <f t="shared" si="39"/>
        <v>69999.611217413141</v>
      </c>
      <c r="T26" s="5">
        <f t="shared" si="5"/>
        <v>532148.12423108087</v>
      </c>
      <c r="U26" s="5">
        <f t="shared" si="6"/>
        <v>76951.486986332238</v>
      </c>
      <c r="V26" s="150"/>
      <c r="W26" s="2">
        <v>19</v>
      </c>
      <c r="X26" s="118">
        <v>45413</v>
      </c>
      <c r="Y26" s="5">
        <f t="shared" si="40"/>
        <v>532206.54123708722</v>
      </c>
      <c r="Z26" s="5">
        <f t="shared" si="41"/>
        <v>3955.7248177837241</v>
      </c>
      <c r="AA26" s="5">
        <f t="shared" si="7"/>
        <v>407.68120953647576</v>
      </c>
      <c r="AB26" s="35">
        <f t="shared" si="8"/>
        <v>9.1922480003084825E-3</v>
      </c>
      <c r="AC26" s="5">
        <f t="shared" si="9"/>
        <v>3548.0436082472484</v>
      </c>
      <c r="AD26" s="35">
        <f t="shared" si="10"/>
        <v>0.08</v>
      </c>
      <c r="AE26" s="5">
        <f t="shared" si="42"/>
        <v>7301.1399724495968</v>
      </c>
      <c r="AF26" s="5">
        <f t="shared" si="43"/>
        <v>67857.631565441159</v>
      </c>
      <c r="AG26" s="5">
        <f t="shared" si="11"/>
        <v>531798.86002755072</v>
      </c>
      <c r="AH26" s="5">
        <f t="shared" si="12"/>
        <v>75158.77153789076</v>
      </c>
      <c r="AI26" s="150"/>
      <c r="AJ26" s="2">
        <v>19</v>
      </c>
      <c r="AK26" s="118">
        <v>45413</v>
      </c>
      <c r="AL26" s="5">
        <f t="shared" si="44"/>
        <v>531861.92137369746</v>
      </c>
      <c r="AM26" s="5">
        <f t="shared" si="45"/>
        <v>3862.1784158088099</v>
      </c>
      <c r="AN26" s="5">
        <f t="shared" si="13"/>
        <v>427.23684027034687</v>
      </c>
      <c r="AO26" s="35">
        <f t="shared" si="14"/>
        <v>9.6394230856055862E-3</v>
      </c>
      <c r="AP26" s="5">
        <f t="shared" si="15"/>
        <v>3434.941575538463</v>
      </c>
      <c r="AQ26" s="35">
        <f t="shared" si="16"/>
        <v>7.7499999999999999E-2</v>
      </c>
      <c r="AR26" s="5">
        <f t="shared" si="46"/>
        <v>7665.3154665728143</v>
      </c>
      <c r="AS26" s="5">
        <f t="shared" si="47"/>
        <v>65716.074433794565</v>
      </c>
      <c r="AT26" s="5">
        <f t="shared" si="17"/>
        <v>531434.68453342712</v>
      </c>
      <c r="AU26" s="5">
        <f t="shared" si="18"/>
        <v>73381.389900367387</v>
      </c>
      <c r="AV26" s="150"/>
      <c r="AW26" s="2">
        <v>19</v>
      </c>
      <c r="AX26" s="118">
        <v>45413</v>
      </c>
      <c r="AY26" s="5">
        <f t="shared" si="48"/>
        <v>531502.7289791893</v>
      </c>
      <c r="AZ26" s="5">
        <f t="shared" si="49"/>
        <v>3769.4654156080242</v>
      </c>
      <c r="BA26" s="5">
        <f t="shared" si="19"/>
        <v>447.57335948809123</v>
      </c>
      <c r="BB26" s="35">
        <f t="shared" si="20"/>
        <v>1.0105085112493164E-2</v>
      </c>
      <c r="BC26" s="5">
        <f t="shared" si="21"/>
        <v>3321.8920561199329</v>
      </c>
      <c r="BD26" s="35">
        <f t="shared" si="22"/>
        <v>7.4999999999999997E-2</v>
      </c>
      <c r="BE26" s="5">
        <f t="shared" si="50"/>
        <v>8044.8443802988104</v>
      </c>
      <c r="BF26" s="5">
        <f t="shared" si="51"/>
        <v>63574.998516253654</v>
      </c>
      <c r="BG26" s="5">
        <f t="shared" si="23"/>
        <v>531055.15561970125</v>
      </c>
      <c r="BH26" s="5">
        <f t="shared" si="24"/>
        <v>71619.842896552465</v>
      </c>
      <c r="BI26" s="150"/>
      <c r="BJ26" s="2">
        <v>19</v>
      </c>
      <c r="BK26" s="118">
        <v>45413</v>
      </c>
      <c r="BL26" s="5">
        <f t="shared" si="52"/>
        <v>531128.54247660108</v>
      </c>
      <c r="BM26" s="5">
        <f t="shared" si="53"/>
        <v>3677.612325782929</v>
      </c>
      <c r="BN26" s="5">
        <f t="shared" si="25"/>
        <v>468.71071498679748</v>
      </c>
      <c r="BO26" s="35">
        <f t="shared" si="26"/>
        <v>1.0589769010746319E-2</v>
      </c>
      <c r="BP26" s="5">
        <f t="shared" si="27"/>
        <v>3208.9016107961315</v>
      </c>
      <c r="BQ26" s="35">
        <f t="shared" si="28"/>
        <v>7.2499999999999995E-2</v>
      </c>
      <c r="BR26" s="5">
        <f t="shared" si="54"/>
        <v>8440.1682383857496</v>
      </c>
      <c r="BS26" s="5">
        <f t="shared" si="55"/>
        <v>61434.46595148991</v>
      </c>
      <c r="BT26" s="5">
        <f t="shared" si="29"/>
        <v>530659.8317616143</v>
      </c>
      <c r="BU26" s="5">
        <f t="shared" si="30"/>
        <v>69874.634189875665</v>
      </c>
      <c r="BV26" s="150"/>
      <c r="BW26" s="2">
        <v>19</v>
      </c>
      <c r="BX26" s="118">
        <v>45413</v>
      </c>
      <c r="BY26" s="5">
        <f t="shared" si="56"/>
        <v>530738.94169698143</v>
      </c>
      <c r="BZ26" s="5">
        <f t="shared" si="57"/>
        <v>3586.6457515109732</v>
      </c>
      <c r="CA26" s="5">
        <f t="shared" si="31"/>
        <v>490.66859161191496</v>
      </c>
      <c r="CB26" s="35">
        <f t="shared" si="32"/>
        <v>1.1094009948688994E-2</v>
      </c>
      <c r="CC26" s="5">
        <f t="shared" si="33"/>
        <v>3095.9771598990583</v>
      </c>
      <c r="CD26" s="35">
        <f t="shared" si="34"/>
        <v>7.0000000000000007E-2</v>
      </c>
      <c r="CE26" s="5">
        <f t="shared" si="58"/>
        <v>8851.7268946305085</v>
      </c>
      <c r="CF26" s="5">
        <f t="shared" si="59"/>
        <v>59294.542384077984</v>
      </c>
      <c r="CG26" s="5">
        <f t="shared" si="35"/>
        <v>530248.27310536953</v>
      </c>
      <c r="CH26" s="5">
        <f t="shared" si="36"/>
        <v>68146.269278708496</v>
      </c>
    </row>
    <row r="27" spans="1:86" ht="14.25" customHeight="1">
      <c r="A27" s="161">
        <f t="shared" si="64"/>
        <v>17</v>
      </c>
      <c r="B27" s="11">
        <f t="shared" si="65"/>
        <v>673914.61597605923</v>
      </c>
      <c r="C27" s="162">
        <f t="shared" si="60"/>
        <v>650776.08349027392</v>
      </c>
      <c r="D27" s="11">
        <f t="shared" si="66"/>
        <v>627737.11409447691</v>
      </c>
      <c r="E27" s="11">
        <f t="shared" si="61"/>
        <v>604803.93842069223</v>
      </c>
      <c r="F27" s="11">
        <f t="shared" si="62"/>
        <v>581982.936343287</v>
      </c>
      <c r="G27" s="22">
        <f t="shared" si="63"/>
        <v>559280.62842655485</v>
      </c>
      <c r="H27" s="11"/>
      <c r="I27" s="150"/>
      <c r="J27" s="2">
        <v>20</v>
      </c>
      <c r="K27" s="118">
        <v>45444</v>
      </c>
      <c r="L27" s="5">
        <f t="shared" si="37"/>
        <v>532148.12423108087</v>
      </c>
      <c r="M27" s="5">
        <f t="shared" si="0"/>
        <v>4050.0782624385383</v>
      </c>
      <c r="N27" s="5">
        <f t="shared" si="1"/>
        <v>391.55990834985732</v>
      </c>
      <c r="O27" s="35">
        <f t="shared" si="2"/>
        <v>8.829719933688817E-3</v>
      </c>
      <c r="P27" s="5">
        <f t="shared" si="3"/>
        <v>3658.518354088681</v>
      </c>
      <c r="Q27" s="35">
        <f t="shared" si="4"/>
        <v>8.2500000000000004E-2</v>
      </c>
      <c r="R27" s="5">
        <f t="shared" si="38"/>
        <v>7343.4356772689562</v>
      </c>
      <c r="S27" s="5">
        <f t="shared" si="39"/>
        <v>73658.12957150182</v>
      </c>
      <c r="T27" s="5">
        <f t="shared" si="5"/>
        <v>531756.56432273099</v>
      </c>
      <c r="U27" s="5">
        <f t="shared" si="6"/>
        <v>81001.56524877077</v>
      </c>
      <c r="V27" s="150"/>
      <c r="W27" s="2">
        <v>20</v>
      </c>
      <c r="X27" s="118">
        <v>45444</v>
      </c>
      <c r="Y27" s="5">
        <f t="shared" si="40"/>
        <v>531798.86002755072</v>
      </c>
      <c r="Z27" s="5">
        <f t="shared" si="41"/>
        <v>3955.7248177837241</v>
      </c>
      <c r="AA27" s="5">
        <f t="shared" si="7"/>
        <v>410.399084266719</v>
      </c>
      <c r="AB27" s="35">
        <f t="shared" si="8"/>
        <v>9.2606234826180158E-3</v>
      </c>
      <c r="AC27" s="5">
        <f t="shared" si="9"/>
        <v>3545.3257335170051</v>
      </c>
      <c r="AD27" s="35">
        <f t="shared" si="10"/>
        <v>0.08</v>
      </c>
      <c r="AE27" s="5">
        <f t="shared" si="42"/>
        <v>7711.5390567163158</v>
      </c>
      <c r="AF27" s="5">
        <f t="shared" si="43"/>
        <v>71402.957298958165</v>
      </c>
      <c r="AG27" s="5">
        <f t="shared" si="11"/>
        <v>531388.46094328398</v>
      </c>
      <c r="AH27" s="5">
        <f t="shared" si="12"/>
        <v>79114.496355674477</v>
      </c>
      <c r="AI27" s="150"/>
      <c r="AJ27" s="2">
        <v>20</v>
      </c>
      <c r="AK27" s="118">
        <v>45444</v>
      </c>
      <c r="AL27" s="5">
        <f t="shared" si="44"/>
        <v>531434.68453342712</v>
      </c>
      <c r="AM27" s="5">
        <f t="shared" si="45"/>
        <v>3862.1784158088099</v>
      </c>
      <c r="AN27" s="5">
        <f t="shared" si="13"/>
        <v>429.99607819709308</v>
      </c>
      <c r="AO27" s="35">
        <f t="shared" si="14"/>
        <v>9.709477172900929E-3</v>
      </c>
      <c r="AP27" s="5">
        <f t="shared" si="15"/>
        <v>3432.1823376117168</v>
      </c>
      <c r="AQ27" s="35">
        <f t="shared" si="16"/>
        <v>7.7499999999999999E-2</v>
      </c>
      <c r="AR27" s="5">
        <f t="shared" si="46"/>
        <v>8095.3115447699074</v>
      </c>
      <c r="AS27" s="5">
        <f t="shared" si="47"/>
        <v>69148.256771406275</v>
      </c>
      <c r="AT27" s="5">
        <f t="shared" si="17"/>
        <v>531004.68845522997</v>
      </c>
      <c r="AU27" s="5">
        <f t="shared" si="18"/>
        <v>77243.568316176184</v>
      </c>
      <c r="AV27" s="150"/>
      <c r="AW27" s="2">
        <v>20</v>
      </c>
      <c r="AX27" s="118">
        <v>45444</v>
      </c>
      <c r="AY27" s="5">
        <f t="shared" si="48"/>
        <v>531055.15561970125</v>
      </c>
      <c r="AZ27" s="5">
        <f t="shared" si="49"/>
        <v>3769.4654156080242</v>
      </c>
      <c r="BA27" s="5">
        <f t="shared" si="19"/>
        <v>450.37069298489178</v>
      </c>
      <c r="BB27" s="35">
        <f t="shared" si="20"/>
        <v>1.0176811690138133E-2</v>
      </c>
      <c r="BC27" s="5">
        <f t="shared" si="21"/>
        <v>3319.0947226231324</v>
      </c>
      <c r="BD27" s="35">
        <f t="shared" si="22"/>
        <v>7.4999999999999997E-2</v>
      </c>
      <c r="BE27" s="5">
        <f t="shared" si="50"/>
        <v>8495.2150732837017</v>
      </c>
      <c r="BF27" s="5">
        <f t="shared" si="51"/>
        <v>66894.093238876783</v>
      </c>
      <c r="BG27" s="5">
        <f t="shared" si="23"/>
        <v>530604.78492671635</v>
      </c>
      <c r="BH27" s="5">
        <f t="shared" si="24"/>
        <v>75389.308312160487</v>
      </c>
      <c r="BI27" s="150"/>
      <c r="BJ27" s="2">
        <v>20</v>
      </c>
      <c r="BK27" s="118">
        <v>45444</v>
      </c>
      <c r="BL27" s="5">
        <f t="shared" si="52"/>
        <v>530659.8317616143</v>
      </c>
      <c r="BM27" s="5">
        <f t="shared" si="53"/>
        <v>3677.612325782929</v>
      </c>
      <c r="BN27" s="5">
        <f t="shared" si="25"/>
        <v>471.54250888984279</v>
      </c>
      <c r="BO27" s="35">
        <f t="shared" si="26"/>
        <v>1.0663158897657168E-2</v>
      </c>
      <c r="BP27" s="5">
        <f t="shared" si="27"/>
        <v>3206.0698168930862</v>
      </c>
      <c r="BQ27" s="35">
        <f t="shared" si="28"/>
        <v>7.2499999999999995E-2</v>
      </c>
      <c r="BR27" s="5">
        <f t="shared" si="54"/>
        <v>8911.7107472755924</v>
      </c>
      <c r="BS27" s="5">
        <f t="shared" si="55"/>
        <v>64640.535768382993</v>
      </c>
      <c r="BT27" s="5">
        <f t="shared" si="29"/>
        <v>530188.2892527245</v>
      </c>
      <c r="BU27" s="5">
        <f t="shared" si="30"/>
        <v>73552.246515658582</v>
      </c>
      <c r="BV27" s="150"/>
      <c r="BW27" s="2">
        <v>20</v>
      </c>
      <c r="BX27" s="118">
        <v>45444</v>
      </c>
      <c r="BY27" s="5">
        <f t="shared" si="56"/>
        <v>530248.27310536953</v>
      </c>
      <c r="BZ27" s="5">
        <f t="shared" si="57"/>
        <v>3586.6457515109732</v>
      </c>
      <c r="CA27" s="5">
        <f t="shared" si="31"/>
        <v>493.53082506298415</v>
      </c>
      <c r="CB27" s="35">
        <f t="shared" si="32"/>
        <v>1.116905080345058E-2</v>
      </c>
      <c r="CC27" s="5">
        <f t="shared" si="33"/>
        <v>3093.1149264479891</v>
      </c>
      <c r="CD27" s="35">
        <f t="shared" si="34"/>
        <v>7.0000000000000007E-2</v>
      </c>
      <c r="CE27" s="5">
        <f t="shared" si="58"/>
        <v>9345.2577196934926</v>
      </c>
      <c r="CF27" s="5">
        <f t="shared" si="59"/>
        <v>62387.657310525974</v>
      </c>
      <c r="CG27" s="5">
        <f t="shared" si="35"/>
        <v>529754.74228030653</v>
      </c>
      <c r="CH27" s="5">
        <f t="shared" si="36"/>
        <v>71732.915030219461</v>
      </c>
    </row>
    <row r="28" spans="1:86" ht="14.25" customHeight="1">
      <c r="A28" s="161">
        <f t="shared" si="64"/>
        <v>18</v>
      </c>
      <c r="B28" s="11">
        <f t="shared" si="65"/>
        <v>705179.72336780443</v>
      </c>
      <c r="C28" s="162">
        <f t="shared" si="60"/>
        <v>680777.49342985696</v>
      </c>
      <c r="D28" s="11">
        <f t="shared" si="66"/>
        <v>656489.7287501957</v>
      </c>
      <c r="E28" s="11">
        <f t="shared" si="61"/>
        <v>632323.20265902136</v>
      </c>
      <c r="F28" s="11">
        <f t="shared" si="62"/>
        <v>608284.83666833618</v>
      </c>
      <c r="G28" s="22">
        <f t="shared" si="63"/>
        <v>584381.69058384094</v>
      </c>
      <c r="H28" s="11"/>
      <c r="I28" s="150"/>
      <c r="J28" s="2">
        <v>21</v>
      </c>
      <c r="K28" s="118">
        <v>45474</v>
      </c>
      <c r="L28" s="5">
        <f t="shared" si="37"/>
        <v>531756.56432273099</v>
      </c>
      <c r="M28" s="5">
        <f t="shared" si="0"/>
        <v>4050.0782624385383</v>
      </c>
      <c r="N28" s="5">
        <f t="shared" si="1"/>
        <v>394.25188271976276</v>
      </c>
      <c r="O28" s="35">
        <f t="shared" si="2"/>
        <v>8.8969707382226589E-3</v>
      </c>
      <c r="P28" s="5">
        <f t="shared" si="3"/>
        <v>3655.8263797187756</v>
      </c>
      <c r="Q28" s="35">
        <f t="shared" si="4"/>
        <v>8.2500000000000004E-2</v>
      </c>
      <c r="R28" s="5">
        <f t="shared" si="38"/>
        <v>7737.6875599887189</v>
      </c>
      <c r="S28" s="5">
        <f t="shared" si="39"/>
        <v>77313.955951220589</v>
      </c>
      <c r="T28" s="5">
        <f t="shared" si="5"/>
        <v>531362.31244001118</v>
      </c>
      <c r="U28" s="5">
        <f t="shared" si="6"/>
        <v>85051.643511209302</v>
      </c>
      <c r="V28" s="150"/>
      <c r="W28" s="2">
        <v>21</v>
      </c>
      <c r="X28" s="118">
        <v>45474</v>
      </c>
      <c r="Y28" s="5">
        <f t="shared" si="40"/>
        <v>531388.46094328398</v>
      </c>
      <c r="Z28" s="5">
        <f t="shared" si="41"/>
        <v>3955.7248177837241</v>
      </c>
      <c r="AA28" s="5">
        <f t="shared" si="7"/>
        <v>413.13507816183073</v>
      </c>
      <c r="AB28" s="35">
        <f t="shared" si="8"/>
        <v>9.3295607682965936E-3</v>
      </c>
      <c r="AC28" s="5">
        <f t="shared" si="9"/>
        <v>3542.5897396218934</v>
      </c>
      <c r="AD28" s="35">
        <f t="shared" si="10"/>
        <v>0.08</v>
      </c>
      <c r="AE28" s="5">
        <f t="shared" si="42"/>
        <v>8124.674134878147</v>
      </c>
      <c r="AF28" s="5">
        <f t="shared" si="43"/>
        <v>74945.547038580058</v>
      </c>
      <c r="AG28" s="5">
        <f t="shared" si="11"/>
        <v>530975.32586512214</v>
      </c>
      <c r="AH28" s="5">
        <f t="shared" si="12"/>
        <v>83070.221173458209</v>
      </c>
      <c r="AI28" s="150"/>
      <c r="AJ28" s="2">
        <v>21</v>
      </c>
      <c r="AK28" s="118">
        <v>45474</v>
      </c>
      <c r="AL28" s="5">
        <f t="shared" si="44"/>
        <v>531004.68845522997</v>
      </c>
      <c r="AM28" s="5">
        <f t="shared" si="45"/>
        <v>3862.1784158088099</v>
      </c>
      <c r="AN28" s="5">
        <f t="shared" si="13"/>
        <v>432.77313620211635</v>
      </c>
      <c r="AO28" s="35">
        <f t="shared" si="14"/>
        <v>9.780097515774102E-3</v>
      </c>
      <c r="AP28" s="5">
        <f t="shared" si="15"/>
        <v>3429.4052796066935</v>
      </c>
      <c r="AQ28" s="35">
        <f t="shared" si="16"/>
        <v>7.7499999999999999E-2</v>
      </c>
      <c r="AR28" s="5">
        <f t="shared" si="46"/>
        <v>8528.0846809720242</v>
      </c>
      <c r="AS28" s="5">
        <f t="shared" si="47"/>
        <v>72577.662051012972</v>
      </c>
      <c r="AT28" s="5">
        <f t="shared" si="17"/>
        <v>530571.91531902784</v>
      </c>
      <c r="AU28" s="5">
        <f t="shared" si="18"/>
        <v>81105.746731984997</v>
      </c>
      <c r="AV28" s="150"/>
      <c r="AW28" s="2">
        <v>21</v>
      </c>
      <c r="AX28" s="118">
        <v>45474</v>
      </c>
      <c r="AY28" s="5">
        <f t="shared" si="48"/>
        <v>530604.78492671635</v>
      </c>
      <c r="AZ28" s="5">
        <f t="shared" si="49"/>
        <v>3769.4654156080242</v>
      </c>
      <c r="BA28" s="5">
        <f t="shared" si="19"/>
        <v>453.18550981604722</v>
      </c>
      <c r="BB28" s="35">
        <f t="shared" si="20"/>
        <v>1.0249108700638006E-2</v>
      </c>
      <c r="BC28" s="5">
        <f t="shared" si="21"/>
        <v>3316.2799057919769</v>
      </c>
      <c r="BD28" s="35">
        <f t="shared" si="22"/>
        <v>7.4999999999999997E-2</v>
      </c>
      <c r="BE28" s="5">
        <f t="shared" si="50"/>
        <v>8948.4005830997485</v>
      </c>
      <c r="BF28" s="5">
        <f t="shared" si="51"/>
        <v>70210.37314466876</v>
      </c>
      <c r="BG28" s="5">
        <f t="shared" si="23"/>
        <v>530151.59941690031</v>
      </c>
      <c r="BH28" s="5">
        <f t="shared" si="24"/>
        <v>79158.773727768508</v>
      </c>
      <c r="BI28" s="150"/>
      <c r="BJ28" s="2">
        <v>21</v>
      </c>
      <c r="BK28" s="118">
        <v>45474</v>
      </c>
      <c r="BL28" s="5">
        <f t="shared" si="52"/>
        <v>530188.2892527245</v>
      </c>
      <c r="BM28" s="5">
        <f t="shared" si="53"/>
        <v>3677.612325782929</v>
      </c>
      <c r="BN28" s="5">
        <f t="shared" si="25"/>
        <v>474.39141154771869</v>
      </c>
      <c r="BO28" s="35">
        <f t="shared" si="26"/>
        <v>1.0737123120158338E-2</v>
      </c>
      <c r="BP28" s="5">
        <f t="shared" si="27"/>
        <v>3203.2209142352103</v>
      </c>
      <c r="BQ28" s="35">
        <f t="shared" si="28"/>
        <v>7.2499999999999995E-2</v>
      </c>
      <c r="BR28" s="5">
        <f t="shared" si="54"/>
        <v>9386.1021588233107</v>
      </c>
      <c r="BS28" s="5">
        <f t="shared" si="55"/>
        <v>67843.756682618201</v>
      </c>
      <c r="BT28" s="5">
        <f t="shared" si="29"/>
        <v>529713.89784117683</v>
      </c>
      <c r="BU28" s="5">
        <f t="shared" si="30"/>
        <v>77229.858841441514</v>
      </c>
      <c r="BV28" s="150"/>
      <c r="BW28" s="2">
        <v>21</v>
      </c>
      <c r="BX28" s="118">
        <v>45474</v>
      </c>
      <c r="BY28" s="5">
        <f t="shared" si="56"/>
        <v>529754.74228030653</v>
      </c>
      <c r="BZ28" s="5">
        <f t="shared" si="57"/>
        <v>3586.6457515109732</v>
      </c>
      <c r="CA28" s="5">
        <f t="shared" si="31"/>
        <v>496.40975487585183</v>
      </c>
      <c r="CB28" s="35">
        <f t="shared" si="32"/>
        <v>1.1244669623661939E-2</v>
      </c>
      <c r="CC28" s="5">
        <f t="shared" si="33"/>
        <v>3090.2359966351214</v>
      </c>
      <c r="CD28" s="35">
        <f t="shared" si="34"/>
        <v>7.0000000000000007E-2</v>
      </c>
      <c r="CE28" s="5">
        <f t="shared" si="58"/>
        <v>9841.6674745693454</v>
      </c>
      <c r="CF28" s="5">
        <f t="shared" si="59"/>
        <v>65477.893307161095</v>
      </c>
      <c r="CG28" s="5">
        <f t="shared" si="35"/>
        <v>529258.33252543071</v>
      </c>
      <c r="CH28" s="5">
        <f t="shared" si="36"/>
        <v>75319.560781730441</v>
      </c>
    </row>
    <row r="29" spans="1:86" ht="14.25" customHeight="1">
      <c r="A29" s="161">
        <f t="shared" si="64"/>
        <v>19</v>
      </c>
      <c r="B29" s="11">
        <f t="shared" si="65"/>
        <v>734959.28626149567</v>
      </c>
      <c r="C29" s="162">
        <f t="shared" si="60"/>
        <v>709329.12709064793</v>
      </c>
      <c r="D29" s="11">
        <f t="shared" si="66"/>
        <v>683829.35456463788</v>
      </c>
      <c r="E29" s="11">
        <f t="shared" si="61"/>
        <v>658467.25814063882</v>
      </c>
      <c r="F29" s="11">
        <f t="shared" si="62"/>
        <v>633250.27195850015</v>
      </c>
      <c r="G29" s="22">
        <f t="shared" si="63"/>
        <v>608185.96361750178</v>
      </c>
      <c r="H29" s="11"/>
      <c r="I29" s="150"/>
      <c r="J29" s="2">
        <v>22</v>
      </c>
      <c r="K29" s="118">
        <v>45505</v>
      </c>
      <c r="L29" s="5">
        <f t="shared" si="37"/>
        <v>531362.31244001118</v>
      </c>
      <c r="M29" s="5">
        <f t="shared" si="0"/>
        <v>4050.0782624385383</v>
      </c>
      <c r="N29" s="5">
        <f t="shared" si="1"/>
        <v>396.96236441346127</v>
      </c>
      <c r="O29" s="35">
        <f t="shared" si="2"/>
        <v>8.9647840304807498E-3</v>
      </c>
      <c r="P29" s="5">
        <f t="shared" si="3"/>
        <v>3653.1158980250771</v>
      </c>
      <c r="Q29" s="35">
        <f t="shared" si="4"/>
        <v>8.2500000000000004E-2</v>
      </c>
      <c r="R29" s="5">
        <f t="shared" si="38"/>
        <v>8134.6499244021797</v>
      </c>
      <c r="S29" s="5">
        <f t="shared" si="39"/>
        <v>80967.071849245665</v>
      </c>
      <c r="T29" s="5">
        <f t="shared" si="5"/>
        <v>530965.35007559776</v>
      </c>
      <c r="U29" s="5">
        <f t="shared" si="6"/>
        <v>89101.721773647849</v>
      </c>
      <c r="V29" s="150"/>
      <c r="W29" s="2">
        <v>22</v>
      </c>
      <c r="X29" s="118">
        <v>45505</v>
      </c>
      <c r="Y29" s="5">
        <f t="shared" si="40"/>
        <v>530975.32586512214</v>
      </c>
      <c r="Z29" s="5">
        <f t="shared" si="41"/>
        <v>3955.7248177837241</v>
      </c>
      <c r="AA29" s="5">
        <f t="shared" si="7"/>
        <v>415.88931201624291</v>
      </c>
      <c r="AB29" s="35">
        <f t="shared" si="8"/>
        <v>9.3990652693014994E-3</v>
      </c>
      <c r="AC29" s="5">
        <f t="shared" si="9"/>
        <v>3539.8355057674812</v>
      </c>
      <c r="AD29" s="35">
        <f t="shared" si="10"/>
        <v>0.08</v>
      </c>
      <c r="AE29" s="5">
        <f t="shared" si="42"/>
        <v>8540.5634468943899</v>
      </c>
      <c r="AF29" s="5">
        <f t="shared" si="43"/>
        <v>78485.382544347536</v>
      </c>
      <c r="AG29" s="5">
        <f t="shared" si="11"/>
        <v>530559.43655310594</v>
      </c>
      <c r="AH29" s="5">
        <f t="shared" si="12"/>
        <v>87025.945991241926</v>
      </c>
      <c r="AI29" s="150"/>
      <c r="AJ29" s="2">
        <v>22</v>
      </c>
      <c r="AK29" s="118">
        <v>45505</v>
      </c>
      <c r="AL29" s="5">
        <f t="shared" si="44"/>
        <v>530571.91531902784</v>
      </c>
      <c r="AM29" s="5">
        <f t="shared" si="45"/>
        <v>3862.1784158088099</v>
      </c>
      <c r="AN29" s="5">
        <f t="shared" si="13"/>
        <v>435.56812937342193</v>
      </c>
      <c r="AO29" s="35">
        <f t="shared" si="14"/>
        <v>9.8512895265823238E-3</v>
      </c>
      <c r="AP29" s="5">
        <f t="shared" si="15"/>
        <v>3426.6102864353879</v>
      </c>
      <c r="AQ29" s="35">
        <f t="shared" si="16"/>
        <v>7.7499999999999999E-2</v>
      </c>
      <c r="AR29" s="5">
        <f t="shared" si="46"/>
        <v>8963.6528103454457</v>
      </c>
      <c r="AS29" s="5">
        <f t="shared" si="47"/>
        <v>76004.272337448361</v>
      </c>
      <c r="AT29" s="5">
        <f t="shared" si="17"/>
        <v>530136.34718965448</v>
      </c>
      <c r="AU29" s="5">
        <f t="shared" si="18"/>
        <v>84967.925147793809</v>
      </c>
      <c r="AV29" s="150"/>
      <c r="AW29" s="2">
        <v>22</v>
      </c>
      <c r="AX29" s="118">
        <v>45505</v>
      </c>
      <c r="AY29" s="5">
        <f t="shared" si="48"/>
        <v>530151.59941690031</v>
      </c>
      <c r="AZ29" s="5">
        <f t="shared" si="49"/>
        <v>3769.4654156080242</v>
      </c>
      <c r="BA29" s="5">
        <f t="shared" si="19"/>
        <v>456.01791925239741</v>
      </c>
      <c r="BB29" s="35">
        <f t="shared" si="20"/>
        <v>1.0321981555931385E-2</v>
      </c>
      <c r="BC29" s="5">
        <f t="shared" si="21"/>
        <v>3313.4474963556268</v>
      </c>
      <c r="BD29" s="35">
        <f t="shared" si="22"/>
        <v>7.4999999999999997E-2</v>
      </c>
      <c r="BE29" s="5">
        <f t="shared" si="50"/>
        <v>9404.4185023521459</v>
      </c>
      <c r="BF29" s="5">
        <f t="shared" si="51"/>
        <v>73523.820641024387</v>
      </c>
      <c r="BG29" s="5">
        <f t="shared" si="23"/>
        <v>529695.58149764792</v>
      </c>
      <c r="BH29" s="5">
        <f t="shared" si="24"/>
        <v>82928.23914337653</v>
      </c>
      <c r="BI29" s="150"/>
      <c r="BJ29" s="2">
        <v>22</v>
      </c>
      <c r="BK29" s="118">
        <v>45505</v>
      </c>
      <c r="BL29" s="5">
        <f t="shared" si="52"/>
        <v>529713.89784117683</v>
      </c>
      <c r="BM29" s="5">
        <f t="shared" si="53"/>
        <v>3677.612325782929</v>
      </c>
      <c r="BN29" s="5">
        <f t="shared" si="25"/>
        <v>477.25752632581907</v>
      </c>
      <c r="BO29" s="35">
        <f t="shared" si="26"/>
        <v>1.0811667089065072E-2</v>
      </c>
      <c r="BP29" s="5">
        <f t="shared" si="27"/>
        <v>3200.3547994571099</v>
      </c>
      <c r="BQ29" s="35">
        <f t="shared" si="28"/>
        <v>7.2499999999999995E-2</v>
      </c>
      <c r="BR29" s="5">
        <f t="shared" si="54"/>
        <v>9863.3596851491293</v>
      </c>
      <c r="BS29" s="5">
        <f t="shared" si="55"/>
        <v>71044.111482075314</v>
      </c>
      <c r="BT29" s="5">
        <f t="shared" si="29"/>
        <v>529236.64031485096</v>
      </c>
      <c r="BU29" s="5">
        <f t="shared" si="30"/>
        <v>80907.471167224445</v>
      </c>
      <c r="BV29" s="150"/>
      <c r="BW29" s="2">
        <v>22</v>
      </c>
      <c r="BX29" s="118">
        <v>45505</v>
      </c>
      <c r="BY29" s="5">
        <f t="shared" si="56"/>
        <v>529258.33252543071</v>
      </c>
      <c r="BZ29" s="5">
        <f t="shared" si="57"/>
        <v>3586.6457515109732</v>
      </c>
      <c r="CA29" s="5">
        <f t="shared" si="31"/>
        <v>499.30547844596049</v>
      </c>
      <c r="CB29" s="35">
        <f t="shared" si="32"/>
        <v>1.1320871818420786E-2</v>
      </c>
      <c r="CC29" s="5">
        <f t="shared" si="33"/>
        <v>3087.3402730650128</v>
      </c>
      <c r="CD29" s="35">
        <f t="shared" si="34"/>
        <v>7.0000000000000007E-2</v>
      </c>
      <c r="CE29" s="5">
        <f t="shared" si="58"/>
        <v>10340.972953015305</v>
      </c>
      <c r="CF29" s="5">
        <f t="shared" si="59"/>
        <v>68565.233580226108</v>
      </c>
      <c r="CG29" s="5">
        <f t="shared" si="35"/>
        <v>528759.02704698476</v>
      </c>
      <c r="CH29" s="5">
        <f t="shared" si="36"/>
        <v>78906.206533241406</v>
      </c>
    </row>
    <row r="30" spans="1:86" ht="14.25" customHeight="1">
      <c r="A30" s="161">
        <f t="shared" si="64"/>
        <v>20</v>
      </c>
      <c r="B30" s="11">
        <f t="shared" si="65"/>
        <v>763126.00517207978</v>
      </c>
      <c r="C30" s="162">
        <f t="shared" si="60"/>
        <v>736310.65375652583</v>
      </c>
      <c r="D30" s="11">
        <f t="shared" si="66"/>
        <v>709642.51016814075</v>
      </c>
      <c r="E30" s="11">
        <f t="shared" si="61"/>
        <v>683129.34383579146</v>
      </c>
      <c r="F30" s="11">
        <f t="shared" si="62"/>
        <v>656779.0630702005</v>
      </c>
      <c r="G30" s="22">
        <f t="shared" si="63"/>
        <v>630599.7025369372</v>
      </c>
      <c r="H30" s="11"/>
      <c r="I30" s="150"/>
      <c r="J30" s="2">
        <v>23</v>
      </c>
      <c r="K30" s="118">
        <v>45536</v>
      </c>
      <c r="L30" s="5">
        <f t="shared" si="37"/>
        <v>530965.35007559776</v>
      </c>
      <c r="M30" s="5">
        <f t="shared" si="0"/>
        <v>4050.0782624385383</v>
      </c>
      <c r="N30" s="5">
        <f t="shared" si="1"/>
        <v>399.69148066880371</v>
      </c>
      <c r="O30" s="35">
        <f t="shared" si="2"/>
        <v>9.0331652853482009E-3</v>
      </c>
      <c r="P30" s="5">
        <f t="shared" si="3"/>
        <v>3650.3867817697346</v>
      </c>
      <c r="Q30" s="35">
        <f t="shared" si="4"/>
        <v>8.2500000000000004E-2</v>
      </c>
      <c r="R30" s="5">
        <f t="shared" si="38"/>
        <v>8534.3414050709835</v>
      </c>
      <c r="S30" s="5">
        <f t="shared" si="39"/>
        <v>84617.458631015397</v>
      </c>
      <c r="T30" s="5">
        <f t="shared" si="5"/>
        <v>530565.65859492891</v>
      </c>
      <c r="U30" s="5">
        <f t="shared" si="6"/>
        <v>93151.800036086381</v>
      </c>
      <c r="V30" s="150"/>
      <c r="W30" s="2">
        <v>23</v>
      </c>
      <c r="X30" s="118">
        <v>45536</v>
      </c>
      <c r="Y30" s="5">
        <f t="shared" si="40"/>
        <v>530559.43655310594</v>
      </c>
      <c r="Z30" s="5">
        <f t="shared" si="41"/>
        <v>3955.7248177837241</v>
      </c>
      <c r="AA30" s="5">
        <f t="shared" si="7"/>
        <v>418.66190742968411</v>
      </c>
      <c r="AB30" s="35">
        <f t="shared" si="8"/>
        <v>9.4691424617670359E-3</v>
      </c>
      <c r="AC30" s="5">
        <f t="shared" si="9"/>
        <v>3537.06291035404</v>
      </c>
      <c r="AD30" s="35">
        <f t="shared" si="10"/>
        <v>0.08</v>
      </c>
      <c r="AE30" s="5">
        <f t="shared" si="42"/>
        <v>8959.2253543240731</v>
      </c>
      <c r="AF30" s="5">
        <f t="shared" si="43"/>
        <v>82022.445454701578</v>
      </c>
      <c r="AG30" s="5">
        <f t="shared" si="11"/>
        <v>530140.77464567625</v>
      </c>
      <c r="AH30" s="5">
        <f t="shared" si="12"/>
        <v>90981.670809025643</v>
      </c>
      <c r="AI30" s="150"/>
      <c r="AJ30" s="2">
        <v>23</v>
      </c>
      <c r="AK30" s="118">
        <v>45536</v>
      </c>
      <c r="AL30" s="5">
        <f t="shared" si="44"/>
        <v>530136.34718965448</v>
      </c>
      <c r="AM30" s="5">
        <f t="shared" si="45"/>
        <v>3862.1784158088099</v>
      </c>
      <c r="AN30" s="5">
        <f t="shared" si="13"/>
        <v>438.38117354229144</v>
      </c>
      <c r="AO30" s="35">
        <f t="shared" si="14"/>
        <v>9.9230586817801135E-3</v>
      </c>
      <c r="AP30" s="5">
        <f t="shared" si="15"/>
        <v>3423.7972422665184</v>
      </c>
      <c r="AQ30" s="35">
        <f t="shared" si="16"/>
        <v>7.7499999999999999E-2</v>
      </c>
      <c r="AR30" s="5">
        <f t="shared" si="46"/>
        <v>9402.0339838877371</v>
      </c>
      <c r="AS30" s="5">
        <f t="shared" si="47"/>
        <v>79428.06957971488</v>
      </c>
      <c r="AT30" s="5">
        <f t="shared" si="17"/>
        <v>529697.96601611224</v>
      </c>
      <c r="AU30" s="5">
        <f t="shared" si="18"/>
        <v>88830.103563602621</v>
      </c>
      <c r="AV30" s="150"/>
      <c r="AW30" s="2">
        <v>23</v>
      </c>
      <c r="AX30" s="118">
        <v>45536</v>
      </c>
      <c r="AY30" s="5">
        <f t="shared" si="48"/>
        <v>529695.58149764792</v>
      </c>
      <c r="AZ30" s="5">
        <f t="shared" si="49"/>
        <v>3769.4654156080242</v>
      </c>
      <c r="BA30" s="5">
        <f t="shared" si="19"/>
        <v>458.86803124772496</v>
      </c>
      <c r="BB30" s="35">
        <f t="shared" si="20"/>
        <v>1.0395435731980238E-2</v>
      </c>
      <c r="BC30" s="5">
        <f t="shared" si="21"/>
        <v>3310.5973843602992</v>
      </c>
      <c r="BD30" s="35">
        <f t="shared" si="22"/>
        <v>7.4999999999999997E-2</v>
      </c>
      <c r="BE30" s="5">
        <f t="shared" si="50"/>
        <v>9863.2865335998704</v>
      </c>
      <c r="BF30" s="5">
        <f t="shared" si="51"/>
        <v>76834.418025384686</v>
      </c>
      <c r="BG30" s="5">
        <f t="shared" si="23"/>
        <v>529236.71346640016</v>
      </c>
      <c r="BH30" s="5">
        <f t="shared" si="24"/>
        <v>86697.704558984551</v>
      </c>
      <c r="BI30" s="150"/>
      <c r="BJ30" s="2">
        <v>23</v>
      </c>
      <c r="BK30" s="118">
        <v>45536</v>
      </c>
      <c r="BL30" s="5">
        <f t="shared" si="52"/>
        <v>529236.64031485096</v>
      </c>
      <c r="BM30" s="5">
        <f t="shared" si="53"/>
        <v>3677.612325782929</v>
      </c>
      <c r="BN30" s="5">
        <f t="shared" si="25"/>
        <v>480.14095721403783</v>
      </c>
      <c r="BO30" s="35">
        <f t="shared" si="26"/>
        <v>1.0886796279147898E-2</v>
      </c>
      <c r="BP30" s="5">
        <f t="shared" si="27"/>
        <v>3197.4713685688912</v>
      </c>
      <c r="BQ30" s="35">
        <f t="shared" si="28"/>
        <v>7.2499999999999995E-2</v>
      </c>
      <c r="BR30" s="5">
        <f t="shared" si="54"/>
        <v>10343.500642363168</v>
      </c>
      <c r="BS30" s="5">
        <f t="shared" si="55"/>
        <v>74241.582850644205</v>
      </c>
      <c r="BT30" s="5">
        <f t="shared" si="29"/>
        <v>528756.4993576369</v>
      </c>
      <c r="BU30" s="5">
        <f t="shared" si="30"/>
        <v>84585.083493007376</v>
      </c>
      <c r="BV30" s="150"/>
      <c r="BW30" s="2">
        <v>23</v>
      </c>
      <c r="BX30" s="118">
        <v>45536</v>
      </c>
      <c r="BY30" s="5">
        <f t="shared" si="56"/>
        <v>528759.02704698476</v>
      </c>
      <c r="BZ30" s="5">
        <f t="shared" si="57"/>
        <v>3586.6457515109732</v>
      </c>
      <c r="CA30" s="5">
        <f t="shared" si="31"/>
        <v>502.2180937368953</v>
      </c>
      <c r="CB30" s="35">
        <f t="shared" si="32"/>
        <v>1.1397662860717889E-2</v>
      </c>
      <c r="CC30" s="5">
        <f t="shared" si="33"/>
        <v>3084.4276577740779</v>
      </c>
      <c r="CD30" s="35">
        <f t="shared" si="34"/>
        <v>7.0000000000000007E-2</v>
      </c>
      <c r="CE30" s="5">
        <f t="shared" si="58"/>
        <v>10843.191046752201</v>
      </c>
      <c r="CF30" s="5">
        <f t="shared" si="59"/>
        <v>71649.66123800019</v>
      </c>
      <c r="CG30" s="5">
        <f t="shared" si="35"/>
        <v>528256.80895324785</v>
      </c>
      <c r="CH30" s="5">
        <f t="shared" si="36"/>
        <v>82492.852284752385</v>
      </c>
    </row>
    <row r="31" spans="1:86" ht="14.25" customHeight="1">
      <c r="A31" s="161">
        <f t="shared" si="64"/>
        <v>21</v>
      </c>
      <c r="B31" s="11">
        <f t="shared" si="65"/>
        <v>789541.67204938445</v>
      </c>
      <c r="C31" s="162">
        <f t="shared" si="60"/>
        <v>761591.755321278</v>
      </c>
      <c r="D31" s="11">
        <f t="shared" si="66"/>
        <v>733806.60016205325</v>
      </c>
      <c r="E31" s="11">
        <f t="shared" si="61"/>
        <v>706194.41057852993</v>
      </c>
      <c r="F31" s="11">
        <f t="shared" si="62"/>
        <v>678763.52160181943</v>
      </c>
      <c r="G31" s="22">
        <f t="shared" si="63"/>
        <v>651522.38551859627</v>
      </c>
      <c r="I31" s="150"/>
      <c r="J31" s="2">
        <v>24</v>
      </c>
      <c r="K31" s="118">
        <v>45566</v>
      </c>
      <c r="L31" s="5">
        <f t="shared" si="37"/>
        <v>530565.65859492891</v>
      </c>
      <c r="M31" s="5">
        <f t="shared" si="0"/>
        <v>4050.0782624385383</v>
      </c>
      <c r="N31" s="5">
        <f t="shared" si="1"/>
        <v>402.43935959840201</v>
      </c>
      <c r="O31" s="35">
        <f t="shared" si="2"/>
        <v>9.1021200429178741E-3</v>
      </c>
      <c r="P31" s="5">
        <f t="shared" si="3"/>
        <v>3647.6389028401363</v>
      </c>
      <c r="Q31" s="35">
        <f t="shared" si="4"/>
        <v>8.2500000000000004E-2</v>
      </c>
      <c r="R31" s="5">
        <f t="shared" si="38"/>
        <v>8936.7807646693855</v>
      </c>
      <c r="S31" s="5">
        <f t="shared" si="39"/>
        <v>88265.097533855529</v>
      </c>
      <c r="T31" s="5">
        <f t="shared" si="5"/>
        <v>530163.21923533047</v>
      </c>
      <c r="U31" s="5">
        <f t="shared" si="6"/>
        <v>97201.878298524913</v>
      </c>
      <c r="V31" s="150"/>
      <c r="W31" s="2">
        <v>24</v>
      </c>
      <c r="X31" s="118">
        <v>45566</v>
      </c>
      <c r="Y31" s="5">
        <f t="shared" si="40"/>
        <v>530140.77464567625</v>
      </c>
      <c r="Z31" s="5">
        <f t="shared" si="41"/>
        <v>3955.7248177837241</v>
      </c>
      <c r="AA31" s="5">
        <f t="shared" si="7"/>
        <v>421.45298681254872</v>
      </c>
      <c r="AB31" s="35">
        <f t="shared" si="8"/>
        <v>9.5397978869494835E-3</v>
      </c>
      <c r="AC31" s="5">
        <f t="shared" si="9"/>
        <v>3534.2718309711754</v>
      </c>
      <c r="AD31" s="35">
        <f t="shared" si="10"/>
        <v>0.08</v>
      </c>
      <c r="AE31" s="5">
        <f t="shared" si="42"/>
        <v>9380.6783411366214</v>
      </c>
      <c r="AF31" s="5">
        <f t="shared" si="43"/>
        <v>85556.717285672756</v>
      </c>
      <c r="AG31" s="5">
        <f t="shared" si="11"/>
        <v>529719.32165886369</v>
      </c>
      <c r="AH31" s="5">
        <f t="shared" si="12"/>
        <v>94937.395626809375</v>
      </c>
      <c r="AI31" s="150"/>
      <c r="AJ31" s="2">
        <v>24</v>
      </c>
      <c r="AK31" s="118">
        <v>45566</v>
      </c>
      <c r="AL31" s="5">
        <f t="shared" si="44"/>
        <v>529697.96601611224</v>
      </c>
      <c r="AM31" s="5">
        <f t="shared" si="45"/>
        <v>3862.1784158088099</v>
      </c>
      <c r="AN31" s="5">
        <f t="shared" si="13"/>
        <v>441.21238528808499</v>
      </c>
      <c r="AO31" s="35">
        <f t="shared" si="14"/>
        <v>9.995410522863837E-3</v>
      </c>
      <c r="AP31" s="5">
        <f t="shared" si="15"/>
        <v>3420.9660305207249</v>
      </c>
      <c r="AQ31" s="35">
        <f t="shared" si="16"/>
        <v>7.7499999999999999E-2</v>
      </c>
      <c r="AR31" s="5">
        <f t="shared" si="46"/>
        <v>9843.2463691758221</v>
      </c>
      <c r="AS31" s="5">
        <f t="shared" si="47"/>
        <v>82849.035610235602</v>
      </c>
      <c r="AT31" s="5">
        <f t="shared" si="17"/>
        <v>529256.75363082415</v>
      </c>
      <c r="AU31" s="5">
        <f t="shared" si="18"/>
        <v>92692.281979411418</v>
      </c>
      <c r="AV31" s="150"/>
      <c r="AW31" s="2">
        <v>24</v>
      </c>
      <c r="AX31" s="118">
        <v>45566</v>
      </c>
      <c r="AY31" s="5">
        <f t="shared" si="48"/>
        <v>529236.71346640016</v>
      </c>
      <c r="AZ31" s="5">
        <f t="shared" si="49"/>
        <v>3769.4654156080242</v>
      </c>
      <c r="BA31" s="5">
        <f t="shared" si="19"/>
        <v>461.7359564430235</v>
      </c>
      <c r="BB31" s="35">
        <f t="shared" si="20"/>
        <v>1.0469476769714041E-2</v>
      </c>
      <c r="BC31" s="5">
        <f t="shared" si="21"/>
        <v>3307.7294591650007</v>
      </c>
      <c r="BD31" s="35">
        <f t="shared" si="22"/>
        <v>7.4999999999999997E-2</v>
      </c>
      <c r="BE31" s="5">
        <f t="shared" si="50"/>
        <v>10325.022490042895</v>
      </c>
      <c r="BF31" s="5">
        <f t="shared" si="51"/>
        <v>80142.147484549685</v>
      </c>
      <c r="BG31" s="5">
        <f t="shared" si="23"/>
        <v>528774.97750995716</v>
      </c>
      <c r="BH31" s="5">
        <f t="shared" si="24"/>
        <v>90467.169974592573</v>
      </c>
      <c r="BI31" s="150"/>
      <c r="BJ31" s="2">
        <v>24</v>
      </c>
      <c r="BK31" s="118">
        <v>45566</v>
      </c>
      <c r="BL31" s="5">
        <f t="shared" si="52"/>
        <v>528756.4993576369</v>
      </c>
      <c r="BM31" s="5">
        <f t="shared" si="53"/>
        <v>3677.612325782929</v>
      </c>
      <c r="BN31" s="5">
        <f t="shared" si="25"/>
        <v>483.04180883053959</v>
      </c>
      <c r="BO31" s="35">
        <f t="shared" si="26"/>
        <v>1.0962516230076399E-2</v>
      </c>
      <c r="BP31" s="5">
        <f t="shared" si="27"/>
        <v>3194.5705169523894</v>
      </c>
      <c r="BQ31" s="35">
        <f t="shared" si="28"/>
        <v>7.2499999999999995E-2</v>
      </c>
      <c r="BR31" s="5">
        <f t="shared" si="54"/>
        <v>10826.542451193707</v>
      </c>
      <c r="BS31" s="5">
        <f t="shared" si="55"/>
        <v>77436.153367596591</v>
      </c>
      <c r="BT31" s="5">
        <f t="shared" si="29"/>
        <v>528273.45754880633</v>
      </c>
      <c r="BU31" s="5">
        <f t="shared" si="30"/>
        <v>88262.695818790293</v>
      </c>
      <c r="BV31" s="150"/>
      <c r="BW31" s="2">
        <v>24</v>
      </c>
      <c r="BX31" s="118">
        <v>45566</v>
      </c>
      <c r="BY31" s="5">
        <f t="shared" si="56"/>
        <v>528256.80895324785</v>
      </c>
      <c r="BZ31" s="5">
        <f t="shared" si="57"/>
        <v>3586.6457515109732</v>
      </c>
      <c r="CA31" s="5">
        <f t="shared" si="31"/>
        <v>505.14769928369378</v>
      </c>
      <c r="CB31" s="35">
        <f t="shared" si="32"/>
        <v>1.1475048288380526E-2</v>
      </c>
      <c r="CC31" s="5">
        <f t="shared" si="33"/>
        <v>3081.4980522272795</v>
      </c>
      <c r="CD31" s="35">
        <f t="shared" si="34"/>
        <v>7.0000000000000007E-2</v>
      </c>
      <c r="CE31" s="5">
        <f t="shared" si="58"/>
        <v>11348.338746035895</v>
      </c>
      <c r="CF31" s="5">
        <f t="shared" si="59"/>
        <v>74731.159290227472</v>
      </c>
      <c r="CG31" s="5">
        <f t="shared" si="35"/>
        <v>527751.66125396418</v>
      </c>
      <c r="CH31" s="5">
        <f t="shared" si="36"/>
        <v>86079.498036263365</v>
      </c>
    </row>
    <row r="32" spans="1:86" ht="14.25" customHeight="1">
      <c r="A32" s="161">
        <f t="shared" si="64"/>
        <v>22</v>
      </c>
      <c r="B32" s="11">
        <f t="shared" si="65"/>
        <v>814056.23549984349</v>
      </c>
      <c r="C32" s="162">
        <f t="shared" si="60"/>
        <v>785031.29734014801</v>
      </c>
      <c r="D32" s="11">
        <f t="shared" si="66"/>
        <v>756189.18314374518</v>
      </c>
      <c r="E32" s="11">
        <f t="shared" si="61"/>
        <v>727538.47763715591</v>
      </c>
      <c r="F32" s="11">
        <f t="shared" si="62"/>
        <v>699087.88701250171</v>
      </c>
      <c r="G32" s="22">
        <f t="shared" si="63"/>
        <v>670846.22400817613</v>
      </c>
      <c r="I32" s="150"/>
      <c r="J32" s="2">
        <v>25</v>
      </c>
      <c r="K32" s="118">
        <v>45597</v>
      </c>
      <c r="L32" s="5">
        <f t="shared" si="37"/>
        <v>530163.21923533047</v>
      </c>
      <c r="M32" s="5">
        <f t="shared" si="0"/>
        <v>4050.0782624385383</v>
      </c>
      <c r="N32" s="5">
        <f t="shared" si="1"/>
        <v>405.20613019564144</v>
      </c>
      <c r="O32" s="35">
        <f t="shared" si="2"/>
        <v>9.1716539094526053E-3</v>
      </c>
      <c r="P32" s="5">
        <f t="shared" si="3"/>
        <v>3644.8721322428969</v>
      </c>
      <c r="Q32" s="35">
        <f t="shared" si="4"/>
        <v>8.2500000000000004E-2</v>
      </c>
      <c r="R32" s="5">
        <f t="shared" si="38"/>
        <v>9341.9868948650274</v>
      </c>
      <c r="S32" s="5">
        <f t="shared" si="39"/>
        <v>91909.969666098419</v>
      </c>
      <c r="T32" s="5">
        <f t="shared" si="5"/>
        <v>529758.01310513483</v>
      </c>
      <c r="U32" s="5">
        <f t="shared" si="6"/>
        <v>101251.95656096344</v>
      </c>
      <c r="V32" s="150"/>
      <c r="W32" s="2">
        <v>25</v>
      </c>
      <c r="X32" s="118">
        <v>45597</v>
      </c>
      <c r="Y32" s="5">
        <f t="shared" si="40"/>
        <v>529719.32165886369</v>
      </c>
      <c r="Z32" s="5">
        <f t="shared" si="41"/>
        <v>3955.7248177837241</v>
      </c>
      <c r="AA32" s="5">
        <f t="shared" si="7"/>
        <v>424.26267339129936</v>
      </c>
      <c r="AB32" s="35">
        <f t="shared" si="8"/>
        <v>9.6110371521888078E-3</v>
      </c>
      <c r="AC32" s="5">
        <f t="shared" si="9"/>
        <v>3531.4621443924248</v>
      </c>
      <c r="AD32" s="35">
        <f t="shared" si="10"/>
        <v>0.08</v>
      </c>
      <c r="AE32" s="5">
        <f t="shared" si="42"/>
        <v>9804.9410145279217</v>
      </c>
      <c r="AF32" s="5">
        <f t="shared" si="43"/>
        <v>89088.179430065182</v>
      </c>
      <c r="AG32" s="5">
        <f t="shared" si="11"/>
        <v>529295.05898547242</v>
      </c>
      <c r="AH32" s="5">
        <f t="shared" si="12"/>
        <v>98893.120444593107</v>
      </c>
      <c r="AI32" s="150"/>
      <c r="AJ32" s="2">
        <v>25</v>
      </c>
      <c r="AK32" s="118">
        <v>45597</v>
      </c>
      <c r="AL32" s="5">
        <f t="shared" si="44"/>
        <v>529256.75363082415</v>
      </c>
      <c r="AM32" s="5">
        <f t="shared" si="45"/>
        <v>3862.1784158088099</v>
      </c>
      <c r="AN32" s="5">
        <f t="shared" si="13"/>
        <v>444.0618819430706</v>
      </c>
      <c r="AO32" s="35">
        <f t="shared" si="14"/>
        <v>1.0068350657333016E-2</v>
      </c>
      <c r="AP32" s="5">
        <f t="shared" si="15"/>
        <v>3418.1165338657393</v>
      </c>
      <c r="AQ32" s="35">
        <f t="shared" si="16"/>
        <v>7.7499999999999999E-2</v>
      </c>
      <c r="AR32" s="5">
        <f t="shared" si="46"/>
        <v>10287.308251118893</v>
      </c>
      <c r="AS32" s="5">
        <f t="shared" si="47"/>
        <v>86267.152144101346</v>
      </c>
      <c r="AT32" s="5">
        <f t="shared" si="17"/>
        <v>528812.69174888113</v>
      </c>
      <c r="AU32" s="5">
        <f t="shared" si="18"/>
        <v>96554.460395220245</v>
      </c>
      <c r="AV32" s="150"/>
      <c r="AW32" s="2">
        <v>25</v>
      </c>
      <c r="AX32" s="118">
        <v>45597</v>
      </c>
      <c r="AY32" s="5">
        <f t="shared" si="48"/>
        <v>528774.97750995716</v>
      </c>
      <c r="AZ32" s="5">
        <f t="shared" si="49"/>
        <v>3769.4654156080242</v>
      </c>
      <c r="BA32" s="5">
        <f t="shared" si="19"/>
        <v>464.6218061707923</v>
      </c>
      <c r="BB32" s="35">
        <f t="shared" si="20"/>
        <v>1.0544110275990733E-2</v>
      </c>
      <c r="BC32" s="5">
        <f t="shared" si="21"/>
        <v>3304.8436094372319</v>
      </c>
      <c r="BD32" s="35">
        <f t="shared" si="22"/>
        <v>7.4999999999999997E-2</v>
      </c>
      <c r="BE32" s="5">
        <f t="shared" si="50"/>
        <v>10789.644296213686</v>
      </c>
      <c r="BF32" s="5">
        <f t="shared" si="51"/>
        <v>83446.991093986915</v>
      </c>
      <c r="BG32" s="5">
        <f t="shared" si="23"/>
        <v>528310.35570378636</v>
      </c>
      <c r="BH32" s="5">
        <f t="shared" si="24"/>
        <v>94236.635390200594</v>
      </c>
      <c r="BI32" s="150"/>
      <c r="BJ32" s="2">
        <v>25</v>
      </c>
      <c r="BK32" s="118">
        <v>45597</v>
      </c>
      <c r="BL32" s="5">
        <f t="shared" si="52"/>
        <v>528273.45754880633</v>
      </c>
      <c r="BM32" s="5">
        <f t="shared" si="53"/>
        <v>3677.612325782929</v>
      </c>
      <c r="BN32" s="5">
        <f t="shared" si="25"/>
        <v>485.96018642555737</v>
      </c>
      <c r="BO32" s="35">
        <f t="shared" si="26"/>
        <v>1.1038832547379921E-2</v>
      </c>
      <c r="BP32" s="5">
        <f t="shared" si="27"/>
        <v>3191.6521393573717</v>
      </c>
      <c r="BQ32" s="35">
        <f t="shared" si="28"/>
        <v>7.2499999999999995E-2</v>
      </c>
      <c r="BR32" s="5">
        <f t="shared" si="54"/>
        <v>11312.502637619265</v>
      </c>
      <c r="BS32" s="5">
        <f t="shared" si="55"/>
        <v>80627.80550695397</v>
      </c>
      <c r="BT32" s="5">
        <f t="shared" si="29"/>
        <v>527787.49736238073</v>
      </c>
      <c r="BU32" s="5">
        <f t="shared" si="30"/>
        <v>91940.308144573239</v>
      </c>
      <c r="BV32" s="150"/>
      <c r="BW32" s="2">
        <v>25</v>
      </c>
      <c r="BX32" s="118">
        <v>45597</v>
      </c>
      <c r="BY32" s="5">
        <f t="shared" si="56"/>
        <v>527751.66125396418</v>
      </c>
      <c r="BZ32" s="5">
        <f t="shared" si="57"/>
        <v>3586.6457515109732</v>
      </c>
      <c r="CA32" s="5">
        <f t="shared" si="31"/>
        <v>508.09439419618184</v>
      </c>
      <c r="CB32" s="35">
        <f t="shared" si="32"/>
        <v>1.1553033705032955E-2</v>
      </c>
      <c r="CC32" s="5">
        <f t="shared" si="33"/>
        <v>3078.5513573147914</v>
      </c>
      <c r="CD32" s="35">
        <f t="shared" si="34"/>
        <v>7.0000000000000007E-2</v>
      </c>
      <c r="CE32" s="5">
        <f t="shared" si="58"/>
        <v>11856.433140232077</v>
      </c>
      <c r="CF32" s="5">
        <f t="shared" si="59"/>
        <v>77809.710647542262</v>
      </c>
      <c r="CG32" s="5">
        <f t="shared" si="35"/>
        <v>527243.56685976801</v>
      </c>
      <c r="CH32" s="5">
        <f t="shared" si="36"/>
        <v>89666.143787774345</v>
      </c>
    </row>
    <row r="33" spans="1:86" ht="14.25" customHeight="1">
      <c r="A33" s="161">
        <f t="shared" si="64"/>
        <v>23</v>
      </c>
      <c r="B33" s="11">
        <f t="shared" si="65"/>
        <v>836506.78590507316</v>
      </c>
      <c r="C33" s="162">
        <f t="shared" si="60"/>
        <v>806476.43127907079</v>
      </c>
      <c r="D33" s="11">
        <f t="shared" si="66"/>
        <v>776647.18094451143</v>
      </c>
      <c r="E33" s="11">
        <f t="shared" si="61"/>
        <v>747027.93933356181</v>
      </c>
      <c r="F33" s="11">
        <f t="shared" si="62"/>
        <v>717627.72154834121</v>
      </c>
      <c r="G33" s="22">
        <f t="shared" si="63"/>
        <v>688455.63740806747</v>
      </c>
      <c r="I33" s="150"/>
      <c r="J33" s="2">
        <v>26</v>
      </c>
      <c r="K33" s="118">
        <v>45627</v>
      </c>
      <c r="L33" s="5">
        <f t="shared" si="37"/>
        <v>529758.01310513483</v>
      </c>
      <c r="M33" s="5">
        <f t="shared" si="0"/>
        <v>4050.0782624385383</v>
      </c>
      <c r="N33" s="5">
        <f t="shared" si="1"/>
        <v>407.99192234073644</v>
      </c>
      <c r="O33" s="35">
        <f t="shared" si="2"/>
        <v>9.2417725583646901E-3</v>
      </c>
      <c r="P33" s="5">
        <f t="shared" si="3"/>
        <v>3642.0863400978019</v>
      </c>
      <c r="Q33" s="35">
        <f t="shared" si="4"/>
        <v>8.2500000000000004E-2</v>
      </c>
      <c r="R33" s="5">
        <f t="shared" si="38"/>
        <v>9749.9788172057633</v>
      </c>
      <c r="S33" s="5">
        <f t="shared" si="39"/>
        <v>95552.056006196217</v>
      </c>
      <c r="T33" s="5">
        <f t="shared" si="5"/>
        <v>529350.02118279412</v>
      </c>
      <c r="U33" s="5">
        <f t="shared" si="6"/>
        <v>105302.03482340198</v>
      </c>
      <c r="V33" s="150"/>
      <c r="W33" s="2">
        <v>26</v>
      </c>
      <c r="X33" s="118">
        <v>45627</v>
      </c>
      <c r="Y33" s="5">
        <f t="shared" si="40"/>
        <v>529295.05898547242</v>
      </c>
      <c r="Z33" s="5">
        <f t="shared" si="41"/>
        <v>3955.7248177837241</v>
      </c>
      <c r="AA33" s="5">
        <f t="shared" si="7"/>
        <v>427.09109121390793</v>
      </c>
      <c r="AB33" s="35">
        <f t="shared" si="8"/>
        <v>9.6828659318876509E-3</v>
      </c>
      <c r="AC33" s="5">
        <f t="shared" si="9"/>
        <v>3528.6337265698162</v>
      </c>
      <c r="AD33" s="35">
        <f t="shared" si="10"/>
        <v>0.08</v>
      </c>
      <c r="AE33" s="5">
        <f t="shared" si="42"/>
        <v>10232.03210574183</v>
      </c>
      <c r="AF33" s="5">
        <f t="shared" si="43"/>
        <v>92616.813156634991</v>
      </c>
      <c r="AG33" s="5">
        <f t="shared" si="11"/>
        <v>528867.96789425856</v>
      </c>
      <c r="AH33" s="5">
        <f t="shared" si="12"/>
        <v>102848.84526237682</v>
      </c>
      <c r="AI33" s="150"/>
      <c r="AJ33" s="2">
        <v>26</v>
      </c>
      <c r="AK33" s="118">
        <v>45627</v>
      </c>
      <c r="AL33" s="5">
        <f t="shared" si="44"/>
        <v>528812.69174888113</v>
      </c>
      <c r="AM33" s="5">
        <f t="shared" si="45"/>
        <v>3862.1784158088099</v>
      </c>
      <c r="AN33" s="5">
        <f t="shared" si="13"/>
        <v>446.92978159728591</v>
      </c>
      <c r="AO33" s="35">
        <f t="shared" si="14"/>
        <v>1.0141884759668835E-2</v>
      </c>
      <c r="AP33" s="5">
        <f t="shared" si="15"/>
        <v>3415.2486342115239</v>
      </c>
      <c r="AQ33" s="35">
        <f t="shared" si="16"/>
        <v>7.7499999999999999E-2</v>
      </c>
      <c r="AR33" s="5">
        <f t="shared" si="46"/>
        <v>10734.238032716179</v>
      </c>
      <c r="AS33" s="5">
        <f t="shared" si="47"/>
        <v>89682.400778312876</v>
      </c>
      <c r="AT33" s="5">
        <f t="shared" si="17"/>
        <v>528365.76196728379</v>
      </c>
      <c r="AU33" s="5">
        <f t="shared" si="18"/>
        <v>100416.63881102906</v>
      </c>
      <c r="AV33" s="150"/>
      <c r="AW33" s="2">
        <v>26</v>
      </c>
      <c r="AX33" s="118">
        <v>45627</v>
      </c>
      <c r="AY33" s="5">
        <f t="shared" si="48"/>
        <v>528310.35570378636</v>
      </c>
      <c r="AZ33" s="5">
        <f t="shared" si="49"/>
        <v>3769.4654156080242</v>
      </c>
      <c r="BA33" s="5">
        <f t="shared" si="19"/>
        <v>467.52569245935956</v>
      </c>
      <c r="BB33" s="35">
        <f t="shared" si="20"/>
        <v>1.0619341924574933E-2</v>
      </c>
      <c r="BC33" s="5">
        <f t="shared" si="21"/>
        <v>3301.9397231486646</v>
      </c>
      <c r="BD33" s="35">
        <f t="shared" si="22"/>
        <v>7.4999999999999997E-2</v>
      </c>
      <c r="BE33" s="5">
        <f t="shared" si="50"/>
        <v>11257.169988673046</v>
      </c>
      <c r="BF33" s="5">
        <f t="shared" si="51"/>
        <v>86748.930817135581</v>
      </c>
      <c r="BG33" s="5">
        <f t="shared" si="23"/>
        <v>527842.83001132705</v>
      </c>
      <c r="BH33" s="5">
        <f t="shared" si="24"/>
        <v>98006.10080580863</v>
      </c>
      <c r="BI33" s="150"/>
      <c r="BJ33" s="2">
        <v>26</v>
      </c>
      <c r="BK33" s="118">
        <v>45627</v>
      </c>
      <c r="BL33" s="5">
        <f t="shared" si="52"/>
        <v>527787.49736238073</v>
      </c>
      <c r="BM33" s="5">
        <f t="shared" si="53"/>
        <v>3677.612325782929</v>
      </c>
      <c r="BN33" s="5">
        <f t="shared" si="25"/>
        <v>488.89619588521236</v>
      </c>
      <c r="BO33" s="35">
        <f t="shared" si="26"/>
        <v>1.1115750903425464E-2</v>
      </c>
      <c r="BP33" s="5">
        <f t="shared" si="27"/>
        <v>3188.7161298977167</v>
      </c>
      <c r="BQ33" s="35">
        <f t="shared" si="28"/>
        <v>7.2499999999999995E-2</v>
      </c>
      <c r="BR33" s="5">
        <f t="shared" si="54"/>
        <v>11801.398833504478</v>
      </c>
      <c r="BS33" s="5">
        <f t="shared" si="55"/>
        <v>83816.521636851685</v>
      </c>
      <c r="BT33" s="5">
        <f t="shared" si="29"/>
        <v>527298.60116649547</v>
      </c>
      <c r="BU33" s="5">
        <f t="shared" si="30"/>
        <v>95617.920470356155</v>
      </c>
      <c r="BV33" s="150"/>
      <c r="BW33" s="2">
        <v>26</v>
      </c>
      <c r="BX33" s="118">
        <v>45627</v>
      </c>
      <c r="BY33" s="5">
        <f t="shared" si="56"/>
        <v>527243.56685976801</v>
      </c>
      <c r="BZ33" s="5">
        <f t="shared" si="57"/>
        <v>3586.6457515109732</v>
      </c>
      <c r="CA33" s="5">
        <f t="shared" si="31"/>
        <v>511.05827816232659</v>
      </c>
      <c r="CB33" s="35">
        <f t="shared" si="32"/>
        <v>1.163162478107399E-2</v>
      </c>
      <c r="CC33" s="5">
        <f t="shared" si="33"/>
        <v>3075.5874733486467</v>
      </c>
      <c r="CD33" s="35">
        <f t="shared" si="34"/>
        <v>7.0000000000000007E-2</v>
      </c>
      <c r="CE33" s="5">
        <f t="shared" si="58"/>
        <v>12367.491418394404</v>
      </c>
      <c r="CF33" s="5">
        <f t="shared" si="59"/>
        <v>80885.298120890904</v>
      </c>
      <c r="CG33" s="5">
        <f t="shared" si="35"/>
        <v>526732.50858160562</v>
      </c>
      <c r="CH33" s="5">
        <f t="shared" si="36"/>
        <v>93252.78953928531</v>
      </c>
    </row>
    <row r="34" spans="1:86" ht="14.25" customHeight="1">
      <c r="A34" s="161">
        <f t="shared" si="64"/>
        <v>24</v>
      </c>
      <c r="B34" s="11">
        <f t="shared" si="65"/>
        <v>856716.45357308863</v>
      </c>
      <c r="C34" s="162">
        <f t="shared" si="60"/>
        <v>825761.62225103762</v>
      </c>
      <c r="D34" s="11">
        <f t="shared" si="66"/>
        <v>795026.02435900318</v>
      </c>
      <c r="E34" s="11">
        <f t="shared" si="61"/>
        <v>764518.81783362594</v>
      </c>
      <c r="F34" s="11">
        <f t="shared" si="62"/>
        <v>734249.2598132639</v>
      </c>
      <c r="G34" s="22">
        <f t="shared" si="63"/>
        <v>704226.68978991488</v>
      </c>
      <c r="I34" s="150"/>
      <c r="J34" s="2">
        <v>27</v>
      </c>
      <c r="K34" s="118">
        <v>45658</v>
      </c>
      <c r="L34" s="5">
        <f t="shared" si="37"/>
        <v>529350.02118279412</v>
      </c>
      <c r="M34" s="5">
        <f t="shared" si="0"/>
        <v>4050.0782624385383</v>
      </c>
      <c r="N34" s="5">
        <f t="shared" si="1"/>
        <v>410.7968668068288</v>
      </c>
      <c r="O34" s="35">
        <f t="shared" si="2"/>
        <v>9.3124817312129245E-3</v>
      </c>
      <c r="P34" s="5">
        <f t="shared" si="3"/>
        <v>3639.2813956317095</v>
      </c>
      <c r="Q34" s="35">
        <f t="shared" si="4"/>
        <v>8.2500000000000004E-2</v>
      </c>
      <c r="R34" s="5">
        <f t="shared" si="38"/>
        <v>10160.775684012591</v>
      </c>
      <c r="S34" s="5">
        <f t="shared" si="39"/>
        <v>99191.337401827928</v>
      </c>
      <c r="T34" s="5">
        <f t="shared" si="5"/>
        <v>528939.22431598732</v>
      </c>
      <c r="U34" s="5">
        <f t="shared" si="6"/>
        <v>109352.11308584052</v>
      </c>
      <c r="V34" s="150"/>
      <c r="W34" s="2">
        <v>27</v>
      </c>
      <c r="X34" s="118">
        <v>45658</v>
      </c>
      <c r="Y34" s="5">
        <f t="shared" si="40"/>
        <v>528867.96789425856</v>
      </c>
      <c r="Z34" s="5">
        <f t="shared" si="41"/>
        <v>3955.7248177837241</v>
      </c>
      <c r="AA34" s="5">
        <f t="shared" si="7"/>
        <v>429.93836515533349</v>
      </c>
      <c r="AB34" s="35">
        <f t="shared" si="8"/>
        <v>9.755289968507868E-3</v>
      </c>
      <c r="AC34" s="5">
        <f t="shared" si="9"/>
        <v>3525.7864526283906</v>
      </c>
      <c r="AD34" s="35">
        <f t="shared" si="10"/>
        <v>0.08</v>
      </c>
      <c r="AE34" s="5">
        <f t="shared" si="42"/>
        <v>10661.970470897162</v>
      </c>
      <c r="AF34" s="5">
        <f t="shared" si="43"/>
        <v>96142.599609263387</v>
      </c>
      <c r="AG34" s="5">
        <f t="shared" si="11"/>
        <v>528438.02952910319</v>
      </c>
      <c r="AH34" s="5">
        <f t="shared" si="12"/>
        <v>106804.57008016054</v>
      </c>
      <c r="AI34" s="150"/>
      <c r="AJ34" s="2">
        <v>27</v>
      </c>
      <c r="AK34" s="118">
        <v>45658</v>
      </c>
      <c r="AL34" s="5">
        <f t="shared" si="44"/>
        <v>528365.76196728379</v>
      </c>
      <c r="AM34" s="5">
        <f t="shared" si="45"/>
        <v>3862.1784158088099</v>
      </c>
      <c r="AN34" s="5">
        <f t="shared" si="13"/>
        <v>449.81620310343533</v>
      </c>
      <c r="AO34" s="35">
        <f t="shared" si="14"/>
        <v>1.0216018572330305E-2</v>
      </c>
      <c r="AP34" s="5">
        <f t="shared" si="15"/>
        <v>3412.3622127053745</v>
      </c>
      <c r="AQ34" s="35">
        <f t="shared" si="16"/>
        <v>7.7499999999999999E-2</v>
      </c>
      <c r="AR34" s="5">
        <f t="shared" si="46"/>
        <v>11184.054235819614</v>
      </c>
      <c r="AS34" s="5">
        <f t="shared" si="47"/>
        <v>93094.762991018244</v>
      </c>
      <c r="AT34" s="5">
        <f t="shared" si="17"/>
        <v>527915.94576418039</v>
      </c>
      <c r="AU34" s="5">
        <f t="shared" si="18"/>
        <v>104278.81722683785</v>
      </c>
      <c r="AV34" s="150"/>
      <c r="AW34" s="2">
        <v>27</v>
      </c>
      <c r="AX34" s="118">
        <v>45658</v>
      </c>
      <c r="AY34" s="5">
        <f t="shared" si="48"/>
        <v>527842.83001132705</v>
      </c>
      <c r="AZ34" s="5">
        <f t="shared" si="49"/>
        <v>3769.4654156080242</v>
      </c>
      <c r="BA34" s="5">
        <f t="shared" si="19"/>
        <v>470.44772803723026</v>
      </c>
      <c r="BB34" s="35">
        <f t="shared" si="20"/>
        <v>1.0695177457133628E-2</v>
      </c>
      <c r="BC34" s="5">
        <f t="shared" si="21"/>
        <v>3299.0176875707939</v>
      </c>
      <c r="BD34" s="35">
        <f t="shared" si="22"/>
        <v>7.4999999999999997E-2</v>
      </c>
      <c r="BE34" s="5">
        <f t="shared" si="50"/>
        <v>11727.617716710276</v>
      </c>
      <c r="BF34" s="5">
        <f t="shared" si="51"/>
        <v>90047.948504706379</v>
      </c>
      <c r="BG34" s="5">
        <f t="shared" si="23"/>
        <v>527372.3822832898</v>
      </c>
      <c r="BH34" s="5">
        <f t="shared" si="24"/>
        <v>101775.56622141665</v>
      </c>
      <c r="BI34" s="150"/>
      <c r="BJ34" s="2">
        <v>27</v>
      </c>
      <c r="BK34" s="118">
        <v>45658</v>
      </c>
      <c r="BL34" s="5">
        <f t="shared" si="52"/>
        <v>527298.60116649547</v>
      </c>
      <c r="BM34" s="5">
        <f t="shared" si="53"/>
        <v>3677.612325782929</v>
      </c>
      <c r="BN34" s="5">
        <f t="shared" si="25"/>
        <v>491.8499437353521</v>
      </c>
      <c r="BO34" s="35">
        <f t="shared" si="26"/>
        <v>1.1193277038412993E-2</v>
      </c>
      <c r="BP34" s="5">
        <f t="shared" si="27"/>
        <v>3185.7623820475769</v>
      </c>
      <c r="BQ34" s="35">
        <f t="shared" si="28"/>
        <v>7.2499999999999995E-2</v>
      </c>
      <c r="BR34" s="5">
        <f t="shared" si="54"/>
        <v>12293.248777239831</v>
      </c>
      <c r="BS34" s="5">
        <f t="shared" si="55"/>
        <v>87002.284018899256</v>
      </c>
      <c r="BT34" s="5">
        <f t="shared" si="29"/>
        <v>526806.75122276007</v>
      </c>
      <c r="BU34" s="5">
        <f t="shared" si="30"/>
        <v>99295.532796139087</v>
      </c>
      <c r="BV34" s="150"/>
      <c r="BW34" s="2">
        <v>27</v>
      </c>
      <c r="BX34" s="118">
        <v>45658</v>
      </c>
      <c r="BY34" s="5">
        <f t="shared" si="56"/>
        <v>526732.50858160562</v>
      </c>
      <c r="BZ34" s="5">
        <f t="shared" si="57"/>
        <v>3586.6457515109732</v>
      </c>
      <c r="CA34" s="5">
        <f t="shared" si="31"/>
        <v>514.03945145160696</v>
      </c>
      <c r="CB34" s="35">
        <f t="shared" si="32"/>
        <v>1.171082725467212E-2</v>
      </c>
      <c r="CC34" s="5">
        <f t="shared" si="33"/>
        <v>3072.6063000593663</v>
      </c>
      <c r="CD34" s="35">
        <f t="shared" si="34"/>
        <v>7.0000000000000007E-2</v>
      </c>
      <c r="CE34" s="5">
        <f t="shared" si="58"/>
        <v>12881.53086984601</v>
      </c>
      <c r="CF34" s="5">
        <f t="shared" si="59"/>
        <v>83957.904420950275</v>
      </c>
      <c r="CG34" s="5">
        <f t="shared" si="35"/>
        <v>526218.469130154</v>
      </c>
      <c r="CH34" s="5">
        <f t="shared" si="36"/>
        <v>96839.435290796289</v>
      </c>
    </row>
    <row r="35" spans="1:86" ht="14.25" customHeight="1">
      <c r="A35" s="161">
        <f t="shared" si="64"/>
        <v>25</v>
      </c>
      <c r="B35" s="11">
        <f t="shared" si="65"/>
        <v>874493.21246974159</v>
      </c>
      <c r="C35" s="162">
        <f t="shared" si="60"/>
        <v>842707.59605505923</v>
      </c>
      <c r="D35" s="11">
        <f t="shared" si="66"/>
        <v>811158.73026562633</v>
      </c>
      <c r="E35" s="11">
        <f t="shared" si="61"/>
        <v>779855.95792978595</v>
      </c>
      <c r="F35" s="11">
        <f t="shared" si="62"/>
        <v>748808.70958485187</v>
      </c>
      <c r="G35" s="22">
        <f t="shared" si="63"/>
        <v>718026.48588708148</v>
      </c>
      <c r="I35" s="150"/>
      <c r="J35" s="2">
        <v>28</v>
      </c>
      <c r="K35" s="118">
        <v>45689</v>
      </c>
      <c r="L35" s="5">
        <f t="shared" si="37"/>
        <v>528939.22431598732</v>
      </c>
      <c r="M35" s="5">
        <f t="shared" si="0"/>
        <v>4050.0782624385383</v>
      </c>
      <c r="N35" s="5">
        <f t="shared" si="1"/>
        <v>413.62109526612539</v>
      </c>
      <c r="O35" s="35">
        <f t="shared" si="2"/>
        <v>9.383787238717519E-3</v>
      </c>
      <c r="P35" s="5">
        <f t="shared" si="3"/>
        <v>3636.4571671724129</v>
      </c>
      <c r="Q35" s="35">
        <f t="shared" si="4"/>
        <v>8.2500000000000004E-2</v>
      </c>
      <c r="R35" s="5">
        <f t="shared" si="38"/>
        <v>10574.396779278717</v>
      </c>
      <c r="S35" s="5">
        <f t="shared" si="39"/>
        <v>102827.79456900034</v>
      </c>
      <c r="T35" s="5">
        <f t="shared" si="5"/>
        <v>528525.60322072124</v>
      </c>
      <c r="U35" s="5">
        <f t="shared" si="6"/>
        <v>113402.19134827906</v>
      </c>
      <c r="V35" s="150"/>
      <c r="W35" s="2">
        <v>28</v>
      </c>
      <c r="X35" s="118">
        <v>45689</v>
      </c>
      <c r="Y35" s="5">
        <f t="shared" si="40"/>
        <v>528438.02952910319</v>
      </c>
      <c r="Z35" s="5">
        <f t="shared" si="41"/>
        <v>3955.7248177837241</v>
      </c>
      <c r="AA35" s="5">
        <f t="shared" si="7"/>
        <v>432.80462092303605</v>
      </c>
      <c r="AB35" s="35">
        <f t="shared" si="8"/>
        <v>9.828315073584986E-3</v>
      </c>
      <c r="AC35" s="5">
        <f t="shared" si="9"/>
        <v>3522.9201968606881</v>
      </c>
      <c r="AD35" s="35">
        <f t="shared" si="10"/>
        <v>0.08</v>
      </c>
      <c r="AE35" s="5">
        <f t="shared" si="42"/>
        <v>11094.775091820198</v>
      </c>
      <c r="AF35" s="5">
        <f t="shared" si="43"/>
        <v>99665.519806124081</v>
      </c>
      <c r="AG35" s="5">
        <f t="shared" si="11"/>
        <v>528005.22490818019</v>
      </c>
      <c r="AH35" s="5">
        <f t="shared" si="12"/>
        <v>110760.29489794427</v>
      </c>
      <c r="AI35" s="150"/>
      <c r="AJ35" s="2">
        <v>28</v>
      </c>
      <c r="AK35" s="118">
        <v>45689</v>
      </c>
      <c r="AL35" s="5">
        <f t="shared" si="44"/>
        <v>527915.94576418039</v>
      </c>
      <c r="AM35" s="5">
        <f t="shared" si="45"/>
        <v>3862.1784158088099</v>
      </c>
      <c r="AN35" s="5">
        <f t="shared" si="13"/>
        <v>452.72126608181134</v>
      </c>
      <c r="AO35" s="35">
        <f t="shared" si="14"/>
        <v>1.029075790676817E-2</v>
      </c>
      <c r="AP35" s="5">
        <f t="shared" si="15"/>
        <v>3409.4571497269985</v>
      </c>
      <c r="AQ35" s="35">
        <f t="shared" si="16"/>
        <v>7.7499999999999999E-2</v>
      </c>
      <c r="AR35" s="5">
        <f t="shared" si="46"/>
        <v>11636.775501901426</v>
      </c>
      <c r="AS35" s="5">
        <f t="shared" si="47"/>
        <v>96504.220140745238</v>
      </c>
      <c r="AT35" s="5">
        <f t="shared" si="17"/>
        <v>527463.2244980986</v>
      </c>
      <c r="AU35" s="5">
        <f t="shared" si="18"/>
        <v>108140.99564264667</v>
      </c>
      <c r="AV35" s="150"/>
      <c r="AW35" s="2">
        <v>28</v>
      </c>
      <c r="AX35" s="118">
        <v>45689</v>
      </c>
      <c r="AY35" s="5">
        <f t="shared" si="48"/>
        <v>527372.3822832898</v>
      </c>
      <c r="AZ35" s="5">
        <f t="shared" si="49"/>
        <v>3769.4654156080242</v>
      </c>
      <c r="BA35" s="5">
        <f t="shared" si="19"/>
        <v>473.38802633746309</v>
      </c>
      <c r="BB35" s="35">
        <f t="shared" si="20"/>
        <v>1.0771622684249828E-2</v>
      </c>
      <c r="BC35" s="5">
        <f t="shared" si="21"/>
        <v>3296.0773892705611</v>
      </c>
      <c r="BD35" s="35">
        <f t="shared" si="22"/>
        <v>7.4999999999999997E-2</v>
      </c>
      <c r="BE35" s="5">
        <f t="shared" si="50"/>
        <v>12201.005743047739</v>
      </c>
      <c r="BF35" s="5">
        <f t="shared" si="51"/>
        <v>93344.025893976941</v>
      </c>
      <c r="BG35" s="5">
        <f t="shared" si="23"/>
        <v>526898.99425695231</v>
      </c>
      <c r="BH35" s="5">
        <f t="shared" si="24"/>
        <v>105545.03163702469</v>
      </c>
      <c r="BI35" s="150"/>
      <c r="BJ35" s="2">
        <v>28</v>
      </c>
      <c r="BK35" s="118">
        <v>45689</v>
      </c>
      <c r="BL35" s="5">
        <f t="shared" si="52"/>
        <v>526806.75122276007</v>
      </c>
      <c r="BM35" s="5">
        <f t="shared" si="53"/>
        <v>3677.612325782929</v>
      </c>
      <c r="BN35" s="5">
        <f t="shared" si="25"/>
        <v>494.82153714542028</v>
      </c>
      <c r="BO35" s="35">
        <f t="shared" si="26"/>
        <v>1.1271416761388887E-2</v>
      </c>
      <c r="BP35" s="5">
        <f t="shared" si="27"/>
        <v>3182.7907886375087</v>
      </c>
      <c r="BQ35" s="35">
        <f t="shared" si="28"/>
        <v>7.2499999999999995E-2</v>
      </c>
      <c r="BR35" s="5">
        <f t="shared" si="54"/>
        <v>12788.070314385252</v>
      </c>
      <c r="BS35" s="5">
        <f t="shared" si="55"/>
        <v>90185.074807536759</v>
      </c>
      <c r="BT35" s="5">
        <f t="shared" si="29"/>
        <v>526311.92968561465</v>
      </c>
      <c r="BU35" s="5">
        <f t="shared" si="30"/>
        <v>102973.14512192202</v>
      </c>
      <c r="BV35" s="150"/>
      <c r="BW35" s="2">
        <v>28</v>
      </c>
      <c r="BX35" s="118">
        <v>45689</v>
      </c>
      <c r="BY35" s="5">
        <f t="shared" si="56"/>
        <v>526218.469130154</v>
      </c>
      <c r="BZ35" s="5">
        <f t="shared" si="57"/>
        <v>3586.6457515109732</v>
      </c>
      <c r="CA35" s="5">
        <f t="shared" si="31"/>
        <v>517.03801491840795</v>
      </c>
      <c r="CB35" s="35">
        <f t="shared" si="32"/>
        <v>1.1790646932778591E-2</v>
      </c>
      <c r="CC35" s="5">
        <f t="shared" si="33"/>
        <v>3069.6077365925653</v>
      </c>
      <c r="CD35" s="35">
        <f t="shared" si="34"/>
        <v>7.0000000000000007E-2</v>
      </c>
      <c r="CE35" s="5">
        <f t="shared" si="58"/>
        <v>13398.568884764418</v>
      </c>
      <c r="CF35" s="5">
        <f t="shared" si="59"/>
        <v>87027.512157542835</v>
      </c>
      <c r="CG35" s="5">
        <f t="shared" si="35"/>
        <v>525701.43111523555</v>
      </c>
      <c r="CH35" s="5">
        <f t="shared" si="36"/>
        <v>100426.08104230725</v>
      </c>
    </row>
    <row r="36" spans="1:86" ht="14.25" customHeight="1">
      <c r="A36" s="161">
        <f t="shared" si="64"/>
        <v>26</v>
      </c>
      <c r="B36" s="11">
        <f t="shared" si="65"/>
        <v>889628.58143934782</v>
      </c>
      <c r="C36" s="162">
        <f t="shared" si="60"/>
        <v>857120.19881988014</v>
      </c>
      <c r="D36" s="11">
        <f t="shared" si="66"/>
        <v>824864.90462771419</v>
      </c>
      <c r="E36" s="11">
        <f t="shared" si="61"/>
        <v>792872.15931249119</v>
      </c>
      <c r="F36" s="11">
        <f t="shared" si="62"/>
        <v>761151.50022051309</v>
      </c>
      <c r="G36" s="22">
        <f t="shared" si="63"/>
        <v>729712.52342335891</v>
      </c>
      <c r="I36" s="150"/>
      <c r="J36" s="2">
        <v>29</v>
      </c>
      <c r="K36" s="118">
        <v>45717</v>
      </c>
      <c r="L36" s="5">
        <f t="shared" si="37"/>
        <v>528525.60322072124</v>
      </c>
      <c r="M36" s="5">
        <f t="shared" si="0"/>
        <v>4050.0782624385383</v>
      </c>
      <c r="N36" s="5">
        <f t="shared" si="1"/>
        <v>416.46474029607998</v>
      </c>
      <c r="O36" s="35">
        <f t="shared" si="2"/>
        <v>9.45569496179334E-3</v>
      </c>
      <c r="P36" s="5">
        <f t="shared" si="3"/>
        <v>3633.6135221424584</v>
      </c>
      <c r="Q36" s="35">
        <f t="shared" si="4"/>
        <v>8.2500000000000004E-2</v>
      </c>
      <c r="R36" s="5">
        <f t="shared" si="38"/>
        <v>10990.861519574797</v>
      </c>
      <c r="S36" s="5">
        <f t="shared" si="39"/>
        <v>106461.4080911428</v>
      </c>
      <c r="T36" s="5">
        <f t="shared" si="5"/>
        <v>528109.13848042511</v>
      </c>
      <c r="U36" s="5">
        <f t="shared" si="6"/>
        <v>117452.2696107176</v>
      </c>
      <c r="V36" s="150"/>
      <c r="W36" s="2">
        <v>29</v>
      </c>
      <c r="X36" s="118">
        <v>45717</v>
      </c>
      <c r="Y36" s="5">
        <f t="shared" si="40"/>
        <v>528005.22490818019</v>
      </c>
      <c r="Z36" s="5">
        <f t="shared" si="41"/>
        <v>3955.7248177837241</v>
      </c>
      <c r="AA36" s="5">
        <f t="shared" si="7"/>
        <v>435.68998506252274</v>
      </c>
      <c r="AB36" s="35">
        <f t="shared" si="8"/>
        <v>9.9019471287608331E-3</v>
      </c>
      <c r="AC36" s="5">
        <f t="shared" si="9"/>
        <v>3520.0348327212014</v>
      </c>
      <c r="AD36" s="35">
        <f t="shared" si="10"/>
        <v>0.08</v>
      </c>
      <c r="AE36" s="5">
        <f t="shared" si="42"/>
        <v>11530.465076882721</v>
      </c>
      <c r="AF36" s="5">
        <f t="shared" si="43"/>
        <v>103185.55463884528</v>
      </c>
      <c r="AG36" s="5">
        <f t="shared" si="11"/>
        <v>527569.53492311761</v>
      </c>
      <c r="AH36" s="5">
        <f t="shared" si="12"/>
        <v>114716.01971572801</v>
      </c>
      <c r="AI36" s="150"/>
      <c r="AJ36" s="2">
        <v>29</v>
      </c>
      <c r="AK36" s="118">
        <v>45717</v>
      </c>
      <c r="AL36" s="5">
        <f t="shared" si="44"/>
        <v>527463.2244980986</v>
      </c>
      <c r="AM36" s="5">
        <f t="shared" si="45"/>
        <v>3862.1784158088099</v>
      </c>
      <c r="AN36" s="5">
        <f t="shared" si="13"/>
        <v>455.64509092525623</v>
      </c>
      <c r="AO36" s="35">
        <f t="shared" si="14"/>
        <v>1.0366108644457325E-2</v>
      </c>
      <c r="AP36" s="5">
        <f t="shared" si="15"/>
        <v>3406.5333248835536</v>
      </c>
      <c r="AQ36" s="35">
        <f t="shared" si="16"/>
        <v>7.7499999999999999E-2</v>
      </c>
      <c r="AR36" s="5">
        <f t="shared" si="46"/>
        <v>12092.420592826682</v>
      </c>
      <c r="AS36" s="5">
        <f t="shared" si="47"/>
        <v>99910.75346562879</v>
      </c>
      <c r="AT36" s="5">
        <f t="shared" si="17"/>
        <v>527007.57940717333</v>
      </c>
      <c r="AU36" s="5">
        <f t="shared" si="18"/>
        <v>112003.17405845548</v>
      </c>
      <c r="AV36" s="150"/>
      <c r="AW36" s="2">
        <v>29</v>
      </c>
      <c r="AX36" s="118">
        <v>45717</v>
      </c>
      <c r="AY36" s="5">
        <f t="shared" si="48"/>
        <v>526898.99425695231</v>
      </c>
      <c r="AZ36" s="5">
        <f t="shared" si="49"/>
        <v>3769.4654156080242</v>
      </c>
      <c r="BA36" s="5">
        <f t="shared" si="19"/>
        <v>476.34670150207239</v>
      </c>
      <c r="BB36" s="35">
        <f t="shared" si="20"/>
        <v>1.0848683486454474E-2</v>
      </c>
      <c r="BC36" s="5">
        <f t="shared" si="21"/>
        <v>3293.1187141059518</v>
      </c>
      <c r="BD36" s="35">
        <f t="shared" si="22"/>
        <v>7.4999999999999997E-2</v>
      </c>
      <c r="BE36" s="5">
        <f t="shared" si="50"/>
        <v>12677.352444549811</v>
      </c>
      <c r="BF36" s="5">
        <f t="shared" si="51"/>
        <v>96637.14460808289</v>
      </c>
      <c r="BG36" s="5">
        <f t="shared" si="23"/>
        <v>526422.64755545021</v>
      </c>
      <c r="BH36" s="5">
        <f t="shared" si="24"/>
        <v>109314.49705263271</v>
      </c>
      <c r="BI36" s="150"/>
      <c r="BJ36" s="2">
        <v>29</v>
      </c>
      <c r="BK36" s="118">
        <v>45717</v>
      </c>
      <c r="BL36" s="5">
        <f t="shared" si="52"/>
        <v>526311.92968561465</v>
      </c>
      <c r="BM36" s="5">
        <f t="shared" si="53"/>
        <v>3677.612325782929</v>
      </c>
      <c r="BN36" s="5">
        <f t="shared" si="25"/>
        <v>497.81108393234035</v>
      </c>
      <c r="BO36" s="35">
        <f t="shared" si="26"/>
        <v>1.1350175951277436E-2</v>
      </c>
      <c r="BP36" s="5">
        <f t="shared" si="27"/>
        <v>3179.8012418505887</v>
      </c>
      <c r="BQ36" s="35">
        <f t="shared" si="28"/>
        <v>7.2499999999999995E-2</v>
      </c>
      <c r="BR36" s="5">
        <f t="shared" si="54"/>
        <v>13285.881398317591</v>
      </c>
      <c r="BS36" s="5">
        <f t="shared" si="55"/>
        <v>93364.876049387341</v>
      </c>
      <c r="BT36" s="5">
        <f t="shared" si="29"/>
        <v>525814.11860168236</v>
      </c>
      <c r="BU36" s="5">
        <f t="shared" si="30"/>
        <v>106650.75744770493</v>
      </c>
      <c r="BV36" s="150"/>
      <c r="BW36" s="2">
        <v>29</v>
      </c>
      <c r="BX36" s="118">
        <v>45717</v>
      </c>
      <c r="BY36" s="5">
        <f t="shared" si="56"/>
        <v>525701.43111523555</v>
      </c>
      <c r="BZ36" s="5">
        <f t="shared" si="57"/>
        <v>3586.6457515109732</v>
      </c>
      <c r="CA36" s="5">
        <f t="shared" si="31"/>
        <v>520.05407000543255</v>
      </c>
      <c r="CB36" s="35">
        <f t="shared" si="32"/>
        <v>1.1871089692158776E-2</v>
      </c>
      <c r="CC36" s="5">
        <f t="shared" si="33"/>
        <v>3066.5916815055407</v>
      </c>
      <c r="CD36" s="35">
        <f t="shared" si="34"/>
        <v>7.0000000000000007E-2</v>
      </c>
      <c r="CE36" s="5">
        <f t="shared" si="58"/>
        <v>13918.622954769849</v>
      </c>
      <c r="CF36" s="5">
        <f t="shared" si="59"/>
        <v>90094.103839048374</v>
      </c>
      <c r="CG36" s="5">
        <f t="shared" si="35"/>
        <v>525181.37704523013</v>
      </c>
      <c r="CH36" s="5">
        <f t="shared" si="36"/>
        <v>104012.72679381822</v>
      </c>
    </row>
    <row r="37" spans="1:86" ht="14.25" customHeight="1">
      <c r="A37" s="161">
        <f t="shared" si="64"/>
        <v>27</v>
      </c>
      <c r="B37" s="11">
        <f t="shared" si="65"/>
        <v>901896.21413012955</v>
      </c>
      <c r="C37" s="162">
        <f t="shared" si="60"/>
        <v>868789.1619986865</v>
      </c>
      <c r="D37" s="11">
        <f t="shared" si="66"/>
        <v>835949.66542273469</v>
      </c>
      <c r="E37" s="11">
        <f t="shared" si="61"/>
        <v>803387.24147763045</v>
      </c>
      <c r="F37" s="11">
        <f t="shared" si="62"/>
        <v>771111.4747254547</v>
      </c>
      <c r="G37" s="22">
        <f t="shared" si="63"/>
        <v>739131.99862146983</v>
      </c>
      <c r="I37" s="150"/>
      <c r="J37" s="2">
        <v>30</v>
      </c>
      <c r="K37" s="118">
        <v>45748</v>
      </c>
      <c r="L37" s="5">
        <f t="shared" si="37"/>
        <v>528109.13848042511</v>
      </c>
      <c r="M37" s="5">
        <f t="shared" si="0"/>
        <v>4050.0782624385383</v>
      </c>
      <c r="N37" s="5">
        <f t="shared" si="1"/>
        <v>419.32793538561555</v>
      </c>
      <c r="O37" s="35">
        <f t="shared" si="2"/>
        <v>9.5282108526018247E-3</v>
      </c>
      <c r="P37" s="5">
        <f t="shared" si="3"/>
        <v>3630.7503270529228</v>
      </c>
      <c r="Q37" s="35">
        <f t="shared" si="4"/>
        <v>8.2500000000000004E-2</v>
      </c>
      <c r="R37" s="5">
        <f t="shared" si="38"/>
        <v>11410.189454960413</v>
      </c>
      <c r="S37" s="5">
        <f t="shared" si="39"/>
        <v>110092.15841819573</v>
      </c>
      <c r="T37" s="5">
        <f t="shared" si="5"/>
        <v>527689.81054503948</v>
      </c>
      <c r="U37" s="5">
        <f t="shared" si="6"/>
        <v>121502.34787315615</v>
      </c>
      <c r="V37" s="150"/>
      <c r="W37" s="2">
        <v>30</v>
      </c>
      <c r="X37" s="118">
        <v>45748</v>
      </c>
      <c r="Y37" s="5">
        <f t="shared" si="40"/>
        <v>527569.53492311761</v>
      </c>
      <c r="Z37" s="5">
        <f t="shared" si="41"/>
        <v>3955.7248177837241</v>
      </c>
      <c r="AA37" s="5">
        <f t="shared" si="7"/>
        <v>438.59458496293973</v>
      </c>
      <c r="AB37" s="35">
        <f t="shared" si="8"/>
        <v>9.9761920868350947E-3</v>
      </c>
      <c r="AC37" s="5">
        <f t="shared" si="9"/>
        <v>3517.1302328207844</v>
      </c>
      <c r="AD37" s="35">
        <f t="shared" si="10"/>
        <v>0.08</v>
      </c>
      <c r="AE37" s="5">
        <f t="shared" si="42"/>
        <v>11969.059661845662</v>
      </c>
      <c r="AF37" s="5">
        <f t="shared" si="43"/>
        <v>106702.68487166606</v>
      </c>
      <c r="AG37" s="5">
        <f t="shared" si="11"/>
        <v>527130.94033815467</v>
      </c>
      <c r="AH37" s="5">
        <f t="shared" si="12"/>
        <v>118671.74453351172</v>
      </c>
      <c r="AI37" s="150"/>
      <c r="AJ37" s="2">
        <v>30</v>
      </c>
      <c r="AK37" s="118">
        <v>45748</v>
      </c>
      <c r="AL37" s="5">
        <f t="shared" si="44"/>
        <v>527007.57940717333</v>
      </c>
      <c r="AM37" s="5">
        <f t="shared" si="45"/>
        <v>3862.1784158088099</v>
      </c>
      <c r="AN37" s="5">
        <f t="shared" si="13"/>
        <v>458.58779880414886</v>
      </c>
      <c r="AO37" s="35">
        <f t="shared" si="14"/>
        <v>1.0442076737947732E-2</v>
      </c>
      <c r="AP37" s="5">
        <f t="shared" si="15"/>
        <v>3403.590617004661</v>
      </c>
      <c r="AQ37" s="35">
        <f t="shared" si="16"/>
        <v>7.7499999999999999E-2</v>
      </c>
      <c r="AR37" s="5">
        <f t="shared" si="46"/>
        <v>12551.00839163083</v>
      </c>
      <c r="AS37" s="5">
        <f t="shared" si="47"/>
        <v>103314.34408263346</v>
      </c>
      <c r="AT37" s="5">
        <f t="shared" si="17"/>
        <v>526548.99160836916</v>
      </c>
      <c r="AU37" s="5">
        <f t="shared" si="18"/>
        <v>115865.35247426429</v>
      </c>
      <c r="AV37" s="150"/>
      <c r="AW37" s="2">
        <v>30</v>
      </c>
      <c r="AX37" s="118">
        <v>45748</v>
      </c>
      <c r="AY37" s="5">
        <f t="shared" si="48"/>
        <v>526422.64755545021</v>
      </c>
      <c r="AZ37" s="5">
        <f t="shared" si="49"/>
        <v>3769.4654156080242</v>
      </c>
      <c r="BA37" s="5">
        <f t="shared" si="19"/>
        <v>479.32386838646062</v>
      </c>
      <c r="BB37" s="35">
        <f t="shared" si="20"/>
        <v>1.0926365815277082E-2</v>
      </c>
      <c r="BC37" s="5">
        <f t="shared" si="21"/>
        <v>3290.1415472215635</v>
      </c>
      <c r="BD37" s="35">
        <f t="shared" si="22"/>
        <v>7.4999999999999997E-2</v>
      </c>
      <c r="BE37" s="5">
        <f t="shared" si="50"/>
        <v>13156.676312936272</v>
      </c>
      <c r="BF37" s="5">
        <f t="shared" si="51"/>
        <v>99927.286155304449</v>
      </c>
      <c r="BG37" s="5">
        <f t="shared" si="23"/>
        <v>525943.32368706376</v>
      </c>
      <c r="BH37" s="5">
        <f t="shared" si="24"/>
        <v>113083.96246824072</v>
      </c>
      <c r="BI37" s="150"/>
      <c r="BJ37" s="2">
        <v>30</v>
      </c>
      <c r="BK37" s="118">
        <v>45748</v>
      </c>
      <c r="BL37" s="5">
        <f t="shared" si="52"/>
        <v>525814.11860168236</v>
      </c>
      <c r="BM37" s="5">
        <f t="shared" si="53"/>
        <v>3677.612325782929</v>
      </c>
      <c r="BN37" s="5">
        <f t="shared" si="25"/>
        <v>500.81869256443133</v>
      </c>
      <c r="BO37" s="35">
        <f t="shared" si="26"/>
        <v>1.1429560557931255E-2</v>
      </c>
      <c r="BP37" s="5">
        <f t="shared" si="27"/>
        <v>3176.7936332184977</v>
      </c>
      <c r="BQ37" s="35">
        <f t="shared" si="28"/>
        <v>7.2499999999999995E-2</v>
      </c>
      <c r="BR37" s="5">
        <f t="shared" si="54"/>
        <v>13786.700090882023</v>
      </c>
      <c r="BS37" s="5">
        <f t="shared" si="55"/>
        <v>96541.669682605832</v>
      </c>
      <c r="BT37" s="5">
        <f t="shared" si="29"/>
        <v>525313.29990911798</v>
      </c>
      <c r="BU37" s="5">
        <f t="shared" si="30"/>
        <v>110328.36977348785</v>
      </c>
      <c r="BV37" s="150"/>
      <c r="BW37" s="2">
        <v>30</v>
      </c>
      <c r="BX37" s="118">
        <v>45748</v>
      </c>
      <c r="BY37" s="5">
        <f t="shared" si="56"/>
        <v>525181.37704523013</v>
      </c>
      <c r="BZ37" s="5">
        <f t="shared" si="57"/>
        <v>3586.6457515109732</v>
      </c>
      <c r="CA37" s="5">
        <f t="shared" si="31"/>
        <v>523.08771874713057</v>
      </c>
      <c r="CB37" s="35">
        <f t="shared" si="32"/>
        <v>1.1952161480442154E-2</v>
      </c>
      <c r="CC37" s="5">
        <f t="shared" si="33"/>
        <v>3063.5580327638427</v>
      </c>
      <c r="CD37" s="35">
        <f t="shared" si="34"/>
        <v>7.0000000000000007E-2</v>
      </c>
      <c r="CE37" s="5">
        <f t="shared" si="58"/>
        <v>14441.71067351698</v>
      </c>
      <c r="CF37" s="5">
        <f t="shared" si="59"/>
        <v>93157.661871812219</v>
      </c>
      <c r="CG37" s="5">
        <f t="shared" si="35"/>
        <v>524658.28932648303</v>
      </c>
      <c r="CH37" s="5">
        <f t="shared" si="36"/>
        <v>107599.3725453292</v>
      </c>
    </row>
    <row r="38" spans="1:86" ht="14.25" customHeight="1">
      <c r="A38" s="161">
        <f t="shared" si="64"/>
        <v>28</v>
      </c>
      <c r="B38" s="11">
        <f t="shared" si="65"/>
        <v>911050.36808735691</v>
      </c>
      <c r="C38" s="162">
        <f t="shared" si="60"/>
        <v>877486.76485898136</v>
      </c>
      <c r="D38" s="11">
        <f t="shared" si="66"/>
        <v>844202.47906871466</v>
      </c>
      <c r="E38" s="11">
        <f t="shared" si="61"/>
        <v>811207.03604029492</v>
      </c>
      <c r="F38" s="11">
        <f t="shared" si="62"/>
        <v>778510.02125945012</v>
      </c>
      <c r="G38" s="22">
        <f t="shared" si="63"/>
        <v>746121.06150672282</v>
      </c>
      <c r="I38" s="150"/>
      <c r="J38" s="2">
        <v>31</v>
      </c>
      <c r="K38" s="118">
        <v>45778</v>
      </c>
      <c r="L38" s="5">
        <f t="shared" si="37"/>
        <v>527689.81054503948</v>
      </c>
      <c r="M38" s="5">
        <f t="shared" si="0"/>
        <v>4050.0782624385383</v>
      </c>
      <c r="N38" s="5">
        <f t="shared" si="1"/>
        <v>422.21081494139207</v>
      </c>
      <c r="O38" s="35">
        <f t="shared" si="2"/>
        <v>9.6013409356219999E-3</v>
      </c>
      <c r="P38" s="5">
        <f t="shared" si="3"/>
        <v>3627.8674474971463</v>
      </c>
      <c r="Q38" s="35">
        <f t="shared" si="4"/>
        <v>8.2500000000000004E-2</v>
      </c>
      <c r="R38" s="5">
        <f t="shared" si="38"/>
        <v>11832.400269901806</v>
      </c>
      <c r="S38" s="5">
        <f t="shared" si="39"/>
        <v>113720.02586569288</v>
      </c>
      <c r="T38" s="5">
        <f t="shared" si="5"/>
        <v>527267.59973009804</v>
      </c>
      <c r="U38" s="5">
        <f t="shared" si="6"/>
        <v>125552.42613559468</v>
      </c>
      <c r="V38" s="150"/>
      <c r="W38" s="2">
        <v>31</v>
      </c>
      <c r="X38" s="118">
        <v>45778</v>
      </c>
      <c r="Y38" s="5">
        <f t="shared" si="40"/>
        <v>527130.94033815467</v>
      </c>
      <c r="Z38" s="5">
        <f t="shared" si="41"/>
        <v>3955.7248177837241</v>
      </c>
      <c r="AA38" s="5">
        <f t="shared" si="7"/>
        <v>441.51854886269257</v>
      </c>
      <c r="AB38" s="35">
        <f t="shared" si="8"/>
        <v>1.0051055972835704E-2</v>
      </c>
      <c r="AC38" s="5">
        <f t="shared" si="9"/>
        <v>3514.2062689210316</v>
      </c>
      <c r="AD38" s="35">
        <f t="shared" si="10"/>
        <v>0.08</v>
      </c>
      <c r="AE38" s="5">
        <f t="shared" si="42"/>
        <v>12410.578210708354</v>
      </c>
      <c r="AF38" s="5">
        <f t="shared" si="43"/>
        <v>110216.89114058709</v>
      </c>
      <c r="AG38" s="5">
        <f t="shared" si="11"/>
        <v>526689.42178929201</v>
      </c>
      <c r="AH38" s="5">
        <f t="shared" si="12"/>
        <v>122627.46935129544</v>
      </c>
      <c r="AI38" s="150"/>
      <c r="AJ38" s="2">
        <v>31</v>
      </c>
      <c r="AK38" s="118">
        <v>45778</v>
      </c>
      <c r="AL38" s="5">
        <f t="shared" si="44"/>
        <v>526548.99160836916</v>
      </c>
      <c r="AM38" s="5">
        <f t="shared" si="45"/>
        <v>3862.1784158088099</v>
      </c>
      <c r="AN38" s="5">
        <f t="shared" si="13"/>
        <v>461.54951167142553</v>
      </c>
      <c r="AO38" s="35">
        <f t="shared" si="14"/>
        <v>1.0518668211934477E-2</v>
      </c>
      <c r="AP38" s="5">
        <f t="shared" si="15"/>
        <v>3400.6289041373843</v>
      </c>
      <c r="AQ38" s="35">
        <f t="shared" si="16"/>
        <v>7.7499999999999999E-2</v>
      </c>
      <c r="AR38" s="5">
        <f t="shared" si="46"/>
        <v>13012.557903302255</v>
      </c>
      <c r="AS38" s="5">
        <f t="shared" si="47"/>
        <v>106714.97298677084</v>
      </c>
      <c r="AT38" s="5">
        <f t="shared" si="17"/>
        <v>526087.44209669775</v>
      </c>
      <c r="AU38" s="5">
        <f t="shared" si="18"/>
        <v>119727.53089007309</v>
      </c>
      <c r="AV38" s="150"/>
      <c r="AW38" s="2">
        <v>31</v>
      </c>
      <c r="AX38" s="118">
        <v>45778</v>
      </c>
      <c r="AY38" s="5">
        <f t="shared" si="48"/>
        <v>525943.32368706376</v>
      </c>
      <c r="AZ38" s="5">
        <f t="shared" si="49"/>
        <v>3769.4654156080242</v>
      </c>
      <c r="BA38" s="5">
        <f t="shared" si="19"/>
        <v>482.31964256387573</v>
      </c>
      <c r="BB38" s="35">
        <f t="shared" si="20"/>
        <v>1.100467569431544E-2</v>
      </c>
      <c r="BC38" s="5">
        <f t="shared" si="21"/>
        <v>3287.1457730441484</v>
      </c>
      <c r="BD38" s="35">
        <f t="shared" si="22"/>
        <v>7.4999999999999997E-2</v>
      </c>
      <c r="BE38" s="5">
        <f t="shared" si="50"/>
        <v>13638.995955500148</v>
      </c>
      <c r="BF38" s="5">
        <f t="shared" si="51"/>
        <v>103214.4319283486</v>
      </c>
      <c r="BG38" s="5">
        <f t="shared" si="23"/>
        <v>525461.00404449983</v>
      </c>
      <c r="BH38" s="5">
        <f t="shared" si="24"/>
        <v>116853.42788384875</v>
      </c>
      <c r="BI38" s="150"/>
      <c r="BJ38" s="2">
        <v>31</v>
      </c>
      <c r="BK38" s="118">
        <v>45778</v>
      </c>
      <c r="BL38" s="5">
        <f t="shared" si="52"/>
        <v>525313.29990911798</v>
      </c>
      <c r="BM38" s="5">
        <f t="shared" si="53"/>
        <v>3677.612325782929</v>
      </c>
      <c r="BN38" s="5">
        <f t="shared" si="25"/>
        <v>503.84447216534136</v>
      </c>
      <c r="BO38" s="35">
        <f t="shared" si="26"/>
        <v>1.1509576603200622E-2</v>
      </c>
      <c r="BP38" s="5">
        <f t="shared" si="27"/>
        <v>3173.7678536175877</v>
      </c>
      <c r="BQ38" s="35">
        <f t="shared" si="28"/>
        <v>7.2499999999999995E-2</v>
      </c>
      <c r="BR38" s="5">
        <f t="shared" si="54"/>
        <v>14290.544563047364</v>
      </c>
      <c r="BS38" s="5">
        <f t="shared" si="55"/>
        <v>99715.437536223413</v>
      </c>
      <c r="BT38" s="5">
        <f t="shared" si="29"/>
        <v>524809.45543695264</v>
      </c>
      <c r="BU38" s="5">
        <f t="shared" si="30"/>
        <v>114005.98209927078</v>
      </c>
      <c r="BV38" s="150"/>
      <c r="BW38" s="2">
        <v>31</v>
      </c>
      <c r="BX38" s="118">
        <v>45778</v>
      </c>
      <c r="BY38" s="5">
        <f t="shared" si="56"/>
        <v>524658.28932648303</v>
      </c>
      <c r="BZ38" s="5">
        <f t="shared" si="57"/>
        <v>3586.6457515109732</v>
      </c>
      <c r="CA38" s="5">
        <f t="shared" si="31"/>
        <v>526.13906377315561</v>
      </c>
      <c r="CB38" s="35">
        <f t="shared" si="32"/>
        <v>1.2033868317191523E-2</v>
      </c>
      <c r="CC38" s="5">
        <f t="shared" si="33"/>
        <v>3060.5066877378176</v>
      </c>
      <c r="CD38" s="35">
        <f t="shared" si="34"/>
        <v>7.0000000000000007E-2</v>
      </c>
      <c r="CE38" s="5">
        <f t="shared" si="58"/>
        <v>14967.849737290137</v>
      </c>
      <c r="CF38" s="5">
        <f t="shared" si="59"/>
        <v>96218.168559550031</v>
      </c>
      <c r="CG38" s="5">
        <f t="shared" si="35"/>
        <v>524132.15026270988</v>
      </c>
      <c r="CH38" s="5">
        <f t="shared" si="36"/>
        <v>111186.01829684016</v>
      </c>
    </row>
    <row r="39" spans="1:86" ht="14.25" customHeight="1">
      <c r="A39" s="161">
        <f t="shared" si="64"/>
        <v>29</v>
      </c>
      <c r="B39" s="11">
        <f t="shared" si="65"/>
        <v>916824.24265980464</v>
      </c>
      <c r="C39" s="162">
        <f t="shared" si="60"/>
        <v>882966.38595978078</v>
      </c>
      <c r="D39" s="11">
        <f t="shared" si="66"/>
        <v>849395.9034005804</v>
      </c>
      <c r="E39" s="11">
        <f t="shared" si="61"/>
        <v>816122.30081924051</v>
      </c>
      <c r="F39" s="11">
        <f t="shared" si="62"/>
        <v>783155.13954282983</v>
      </c>
      <c r="G39" s="22">
        <f t="shared" si="63"/>
        <v>750504.01737650728</v>
      </c>
      <c r="I39" s="150"/>
      <c r="J39" s="2">
        <v>32</v>
      </c>
      <c r="K39" s="118">
        <v>45809</v>
      </c>
      <c r="L39" s="5">
        <f t="shared" si="37"/>
        <v>527267.59973009804</v>
      </c>
      <c r="M39" s="5">
        <f t="shared" si="0"/>
        <v>4050.0782624385383</v>
      </c>
      <c r="N39" s="5">
        <f t="shared" si="1"/>
        <v>425.11351429411434</v>
      </c>
      <c r="O39" s="35">
        <f t="shared" si="2"/>
        <v>9.6750913087409462E-3</v>
      </c>
      <c r="P39" s="5">
        <f t="shared" si="3"/>
        <v>3624.964748144424</v>
      </c>
      <c r="Q39" s="35">
        <f t="shared" si="4"/>
        <v>8.2500000000000004E-2</v>
      </c>
      <c r="R39" s="5">
        <f t="shared" si="38"/>
        <v>12257.51378419592</v>
      </c>
      <c r="S39" s="5">
        <f t="shared" si="39"/>
        <v>117344.9906138373</v>
      </c>
      <c r="T39" s="5">
        <f t="shared" si="5"/>
        <v>526842.48621580389</v>
      </c>
      <c r="U39" s="5">
        <f t="shared" si="6"/>
        <v>129602.50439803323</v>
      </c>
      <c r="V39" s="150"/>
      <c r="W39" s="2">
        <v>32</v>
      </c>
      <c r="X39" s="118">
        <v>45809</v>
      </c>
      <c r="Y39" s="5">
        <f t="shared" si="40"/>
        <v>526689.42178929201</v>
      </c>
      <c r="Z39" s="5">
        <f t="shared" si="41"/>
        <v>3955.7248177837241</v>
      </c>
      <c r="AA39" s="5">
        <f t="shared" si="7"/>
        <v>444.46200585511042</v>
      </c>
      <c r="AB39" s="35">
        <f t="shared" si="8"/>
        <v>1.0126544885108911E-2</v>
      </c>
      <c r="AC39" s="5">
        <f t="shared" si="9"/>
        <v>3511.2628119286137</v>
      </c>
      <c r="AD39" s="35">
        <f t="shared" si="10"/>
        <v>0.08</v>
      </c>
      <c r="AE39" s="5">
        <f t="shared" si="42"/>
        <v>12855.040216563464</v>
      </c>
      <c r="AF39" s="5">
        <f t="shared" si="43"/>
        <v>113728.1539525157</v>
      </c>
      <c r="AG39" s="5">
        <f t="shared" si="11"/>
        <v>526244.95978343685</v>
      </c>
      <c r="AH39" s="5">
        <f t="shared" si="12"/>
        <v>126583.19416907916</v>
      </c>
      <c r="AI39" s="150"/>
      <c r="AJ39" s="2">
        <v>32</v>
      </c>
      <c r="AK39" s="118">
        <v>45809</v>
      </c>
      <c r="AL39" s="5">
        <f t="shared" si="44"/>
        <v>526087.44209669775</v>
      </c>
      <c r="AM39" s="5">
        <f t="shared" si="45"/>
        <v>3862.1784158088099</v>
      </c>
      <c r="AN39" s="5">
        <f t="shared" si="13"/>
        <v>464.53035226763677</v>
      </c>
      <c r="AO39" s="35">
        <f t="shared" si="14"/>
        <v>1.0595889164347403E-2</v>
      </c>
      <c r="AP39" s="5">
        <f t="shared" si="15"/>
        <v>3397.6480635411731</v>
      </c>
      <c r="AQ39" s="35">
        <f t="shared" si="16"/>
        <v>7.7499999999999999E-2</v>
      </c>
      <c r="AR39" s="5">
        <f t="shared" si="46"/>
        <v>13477.088255569892</v>
      </c>
      <c r="AS39" s="5">
        <f t="shared" si="47"/>
        <v>110112.62105031201</v>
      </c>
      <c r="AT39" s="5">
        <f t="shared" si="17"/>
        <v>525622.91174443008</v>
      </c>
      <c r="AU39" s="5">
        <f t="shared" si="18"/>
        <v>123589.7093058819</v>
      </c>
      <c r="AV39" s="150"/>
      <c r="AW39" s="2">
        <v>32</v>
      </c>
      <c r="AX39" s="118">
        <v>45809</v>
      </c>
      <c r="AY39" s="5">
        <f t="shared" si="48"/>
        <v>525461.00404449983</v>
      </c>
      <c r="AZ39" s="5">
        <f t="shared" si="49"/>
        <v>3769.4654156080242</v>
      </c>
      <c r="BA39" s="5">
        <f t="shared" si="19"/>
        <v>485.33414032990049</v>
      </c>
      <c r="BB39" s="35">
        <f t="shared" si="20"/>
        <v>1.1083619220324838E-2</v>
      </c>
      <c r="BC39" s="5">
        <f t="shared" si="21"/>
        <v>3284.1312752781237</v>
      </c>
      <c r="BD39" s="35">
        <f t="shared" si="22"/>
        <v>7.4999999999999997E-2</v>
      </c>
      <c r="BE39" s="5">
        <f t="shared" si="50"/>
        <v>14124.330095830048</v>
      </c>
      <c r="BF39" s="5">
        <f t="shared" si="51"/>
        <v>106498.56320362672</v>
      </c>
      <c r="BG39" s="5">
        <f t="shared" si="23"/>
        <v>524975.66990416998</v>
      </c>
      <c r="BH39" s="5">
        <f t="shared" si="24"/>
        <v>120622.89329945677</v>
      </c>
      <c r="BI39" s="150"/>
      <c r="BJ39" s="2">
        <v>32</v>
      </c>
      <c r="BK39" s="118">
        <v>45809</v>
      </c>
      <c r="BL39" s="5">
        <f t="shared" si="52"/>
        <v>524809.45543695264</v>
      </c>
      <c r="BM39" s="5">
        <f t="shared" si="53"/>
        <v>3677.612325782929</v>
      </c>
      <c r="BN39" s="5">
        <f t="shared" si="25"/>
        <v>506.88853251800674</v>
      </c>
      <c r="BO39" s="35">
        <f t="shared" si="26"/>
        <v>1.1590230182022347E-2</v>
      </c>
      <c r="BP39" s="5">
        <f t="shared" si="27"/>
        <v>3170.7237932649223</v>
      </c>
      <c r="BQ39" s="35">
        <f t="shared" si="28"/>
        <v>7.2499999999999995E-2</v>
      </c>
      <c r="BR39" s="5">
        <f t="shared" si="54"/>
        <v>14797.433095565371</v>
      </c>
      <c r="BS39" s="5">
        <f t="shared" si="55"/>
        <v>102886.16132948833</v>
      </c>
      <c r="BT39" s="5">
        <f t="shared" si="29"/>
        <v>524302.56690443459</v>
      </c>
      <c r="BU39" s="5">
        <f t="shared" si="30"/>
        <v>117683.5944250537</v>
      </c>
      <c r="BV39" s="150"/>
      <c r="BW39" s="2">
        <v>32</v>
      </c>
      <c r="BX39" s="118">
        <v>45809</v>
      </c>
      <c r="BY39" s="5">
        <f t="shared" si="56"/>
        <v>524132.15026270988</v>
      </c>
      <c r="BZ39" s="5">
        <f t="shared" si="57"/>
        <v>3586.6457515109732</v>
      </c>
      <c r="CA39" s="5">
        <f t="shared" si="31"/>
        <v>529.2082083118321</v>
      </c>
      <c r="CB39" s="35">
        <f t="shared" si="32"/>
        <v>1.2116216294991513E-2</v>
      </c>
      <c r="CC39" s="5">
        <f t="shared" si="33"/>
        <v>3057.4375431991411</v>
      </c>
      <c r="CD39" s="35">
        <f t="shared" si="34"/>
        <v>7.0000000000000007E-2</v>
      </c>
      <c r="CE39" s="5">
        <f t="shared" si="58"/>
        <v>15497.05794560197</v>
      </c>
      <c r="CF39" s="5">
        <f t="shared" si="59"/>
        <v>99275.606102749167</v>
      </c>
      <c r="CG39" s="5">
        <f t="shared" si="35"/>
        <v>523602.94205439807</v>
      </c>
      <c r="CH39" s="5">
        <f t="shared" si="36"/>
        <v>114772.66404835114</v>
      </c>
    </row>
    <row r="40" spans="1:86" ht="14.25" customHeight="1">
      <c r="A40" s="163">
        <f t="shared" si="64"/>
        <v>30</v>
      </c>
      <c r="B40" s="164">
        <f t="shared" si="65"/>
        <v>918928.1744778587</v>
      </c>
      <c r="C40" s="165">
        <f t="shared" si="60"/>
        <v>884960.93440213136</v>
      </c>
      <c r="D40" s="164">
        <f t="shared" si="66"/>
        <v>851284.22969116154</v>
      </c>
      <c r="E40" s="164">
        <f t="shared" si="61"/>
        <v>817907.54961890215</v>
      </c>
      <c r="F40" s="164">
        <f t="shared" si="62"/>
        <v>784840.43728185596</v>
      </c>
      <c r="G40" s="26">
        <f t="shared" si="63"/>
        <v>752092.47054395499</v>
      </c>
      <c r="I40" s="150"/>
      <c r="J40" s="2">
        <v>33</v>
      </c>
      <c r="K40" s="118">
        <v>45839</v>
      </c>
      <c r="L40" s="5">
        <f t="shared" si="37"/>
        <v>526842.48621580389</v>
      </c>
      <c r="M40" s="5">
        <f t="shared" si="0"/>
        <v>4050.0782624385383</v>
      </c>
      <c r="N40" s="5">
        <f t="shared" si="1"/>
        <v>428.03616970488656</v>
      </c>
      <c r="O40" s="35">
        <f t="shared" si="2"/>
        <v>9.7494681443642435E-3</v>
      </c>
      <c r="P40" s="5">
        <f t="shared" si="3"/>
        <v>3622.0420927336518</v>
      </c>
      <c r="Q40" s="35">
        <f t="shared" si="4"/>
        <v>8.2500000000000004E-2</v>
      </c>
      <c r="R40" s="5">
        <f t="shared" si="38"/>
        <v>12685.549953900807</v>
      </c>
      <c r="S40" s="5">
        <f t="shared" si="39"/>
        <v>120967.03270657096</v>
      </c>
      <c r="T40" s="5">
        <f t="shared" si="5"/>
        <v>526414.45004609902</v>
      </c>
      <c r="U40" s="5">
        <f t="shared" si="6"/>
        <v>133652.58266047176</v>
      </c>
      <c r="V40" s="150"/>
      <c r="W40" s="2">
        <v>33</v>
      </c>
      <c r="X40" s="118">
        <v>45839</v>
      </c>
      <c r="Y40" s="5">
        <f t="shared" si="40"/>
        <v>526244.95978343685</v>
      </c>
      <c r="Z40" s="5">
        <f t="shared" si="41"/>
        <v>3955.7248177837241</v>
      </c>
      <c r="AA40" s="5">
        <f t="shared" si="7"/>
        <v>447.42508589414501</v>
      </c>
      <c r="AB40" s="35">
        <f t="shared" si="8"/>
        <v>1.0202664996429156E-2</v>
      </c>
      <c r="AC40" s="5">
        <f t="shared" si="9"/>
        <v>3508.2997318895791</v>
      </c>
      <c r="AD40" s="35">
        <f t="shared" si="10"/>
        <v>0.08</v>
      </c>
      <c r="AE40" s="5">
        <f t="shared" si="42"/>
        <v>13302.465302457609</v>
      </c>
      <c r="AF40" s="5">
        <f t="shared" si="43"/>
        <v>117236.45368440528</v>
      </c>
      <c r="AG40" s="5">
        <f t="shared" si="11"/>
        <v>525797.53469754267</v>
      </c>
      <c r="AH40" s="5">
        <f t="shared" si="12"/>
        <v>130538.91898686289</v>
      </c>
      <c r="AI40" s="150"/>
      <c r="AJ40" s="2">
        <v>33</v>
      </c>
      <c r="AK40" s="118">
        <v>45839</v>
      </c>
      <c r="AL40" s="5">
        <f t="shared" si="44"/>
        <v>525622.91174443008</v>
      </c>
      <c r="AM40" s="5">
        <f t="shared" si="45"/>
        <v>3862.1784158088099</v>
      </c>
      <c r="AN40" s="5">
        <f t="shared" si="13"/>
        <v>467.53044412603231</v>
      </c>
      <c r="AO40" s="35">
        <f t="shared" si="14"/>
        <v>1.0673745767460524E-2</v>
      </c>
      <c r="AP40" s="5">
        <f t="shared" si="15"/>
        <v>3394.6479716827776</v>
      </c>
      <c r="AQ40" s="35">
        <f t="shared" si="16"/>
        <v>7.7499999999999999E-2</v>
      </c>
      <c r="AR40" s="5">
        <f t="shared" si="46"/>
        <v>13944.618699695924</v>
      </c>
      <c r="AS40" s="5">
        <f t="shared" si="47"/>
        <v>113507.26902199478</v>
      </c>
      <c r="AT40" s="5">
        <f t="shared" si="17"/>
        <v>525155.38130030409</v>
      </c>
      <c r="AU40" s="5">
        <f t="shared" si="18"/>
        <v>127451.88772169071</v>
      </c>
      <c r="AV40" s="150"/>
      <c r="AW40" s="2">
        <v>33</v>
      </c>
      <c r="AX40" s="118">
        <v>45839</v>
      </c>
      <c r="AY40" s="5">
        <f t="shared" si="48"/>
        <v>524975.66990416998</v>
      </c>
      <c r="AZ40" s="5">
        <f t="shared" si="49"/>
        <v>3769.4654156080242</v>
      </c>
      <c r="BA40" s="5">
        <f t="shared" si="19"/>
        <v>488.36747870696217</v>
      </c>
      <c r="BB40" s="35">
        <f t="shared" si="20"/>
        <v>1.116320256432706E-2</v>
      </c>
      <c r="BC40" s="5">
        <f t="shared" si="21"/>
        <v>3281.097936901062</v>
      </c>
      <c r="BD40" s="35">
        <f t="shared" si="22"/>
        <v>7.4999999999999997E-2</v>
      </c>
      <c r="BE40" s="5">
        <f t="shared" si="50"/>
        <v>14612.697574537011</v>
      </c>
      <c r="BF40" s="5">
        <f t="shared" si="51"/>
        <v>109779.66114052778</v>
      </c>
      <c r="BG40" s="5">
        <f t="shared" si="23"/>
        <v>524487.30242546299</v>
      </c>
      <c r="BH40" s="5">
        <f t="shared" si="24"/>
        <v>124392.35871506479</v>
      </c>
      <c r="BI40" s="150"/>
      <c r="BJ40" s="2">
        <v>33</v>
      </c>
      <c r="BK40" s="118">
        <v>45839</v>
      </c>
      <c r="BL40" s="5">
        <f t="shared" si="52"/>
        <v>524302.56690443459</v>
      </c>
      <c r="BM40" s="5">
        <f t="shared" si="53"/>
        <v>3677.612325782929</v>
      </c>
      <c r="BN40" s="5">
        <f t="shared" si="25"/>
        <v>509.9509840686369</v>
      </c>
      <c r="BO40" s="35">
        <f t="shared" si="26"/>
        <v>1.1671527463528588E-2</v>
      </c>
      <c r="BP40" s="5">
        <f t="shared" si="27"/>
        <v>3167.6613417142921</v>
      </c>
      <c r="BQ40" s="35">
        <f t="shared" si="28"/>
        <v>7.2499999999999995E-2</v>
      </c>
      <c r="BR40" s="5">
        <f t="shared" si="54"/>
        <v>15307.384079634008</v>
      </c>
      <c r="BS40" s="5">
        <f t="shared" si="55"/>
        <v>106053.82267120262</v>
      </c>
      <c r="BT40" s="5">
        <f t="shared" si="29"/>
        <v>523792.61592036596</v>
      </c>
      <c r="BU40" s="5">
        <f t="shared" si="30"/>
        <v>121361.20675083663</v>
      </c>
      <c r="BV40" s="150"/>
      <c r="BW40" s="2">
        <v>33</v>
      </c>
      <c r="BX40" s="118">
        <v>45839</v>
      </c>
      <c r="BY40" s="5">
        <f t="shared" si="56"/>
        <v>523602.94205439807</v>
      </c>
      <c r="BZ40" s="5">
        <f t="shared" si="57"/>
        <v>3586.6457515109732</v>
      </c>
      <c r="CA40" s="5">
        <f t="shared" si="31"/>
        <v>532.29525619365086</v>
      </c>
      <c r="CB40" s="35">
        <f t="shared" si="32"/>
        <v>1.2199211580557156E-2</v>
      </c>
      <c r="CC40" s="5">
        <f t="shared" si="33"/>
        <v>3054.3504953173224</v>
      </c>
      <c r="CD40" s="35">
        <f t="shared" si="34"/>
        <v>7.0000000000000007E-2</v>
      </c>
      <c r="CE40" s="5">
        <f t="shared" si="58"/>
        <v>16029.35320179562</v>
      </c>
      <c r="CF40" s="5">
        <f t="shared" si="59"/>
        <v>102329.95659806649</v>
      </c>
      <c r="CG40" s="5">
        <f t="shared" si="35"/>
        <v>523070.6467982044</v>
      </c>
      <c r="CH40" s="5">
        <f t="shared" si="36"/>
        <v>118359.30979986211</v>
      </c>
    </row>
    <row r="41" spans="1:86" ht="14.25" customHeight="1">
      <c r="I41" s="150"/>
      <c r="J41" s="2">
        <v>34</v>
      </c>
      <c r="K41" s="118">
        <v>45870</v>
      </c>
      <c r="L41" s="5">
        <f t="shared" si="37"/>
        <v>526414.45004609902</v>
      </c>
      <c r="M41" s="5">
        <f t="shared" si="0"/>
        <v>4050.0782624385383</v>
      </c>
      <c r="N41" s="5">
        <f t="shared" si="1"/>
        <v>430.97891837160751</v>
      </c>
      <c r="O41" s="35">
        <f t="shared" si="2"/>
        <v>9.8244776905466614E-3</v>
      </c>
      <c r="P41" s="5">
        <f t="shared" si="3"/>
        <v>3619.0993440669308</v>
      </c>
      <c r="Q41" s="35">
        <f t="shared" si="4"/>
        <v>8.2500000000000004E-2</v>
      </c>
      <c r="R41" s="5">
        <f t="shared" si="38"/>
        <v>13116.528872272414</v>
      </c>
      <c r="S41" s="5">
        <f t="shared" si="39"/>
        <v>124586.13205063788</v>
      </c>
      <c r="T41" s="5">
        <f t="shared" si="5"/>
        <v>525983.47112772742</v>
      </c>
      <c r="U41" s="5">
        <f t="shared" si="6"/>
        <v>137702.66092291029</v>
      </c>
      <c r="V41" s="150"/>
      <c r="W41" s="2">
        <v>34</v>
      </c>
      <c r="X41" s="118">
        <v>45870</v>
      </c>
      <c r="Y41" s="5">
        <f t="shared" si="40"/>
        <v>525797.53469754267</v>
      </c>
      <c r="Z41" s="5">
        <f t="shared" si="41"/>
        <v>3955.7248177837241</v>
      </c>
      <c r="AA41" s="5">
        <f t="shared" si="7"/>
        <v>450.4079198001059</v>
      </c>
      <c r="AB41" s="35">
        <f t="shared" si="8"/>
        <v>1.0279422555129243E-2</v>
      </c>
      <c r="AC41" s="5">
        <f t="shared" si="9"/>
        <v>3505.3168979836182</v>
      </c>
      <c r="AD41" s="35">
        <f t="shared" si="10"/>
        <v>0.08</v>
      </c>
      <c r="AE41" s="5">
        <f t="shared" si="42"/>
        <v>13752.873222257715</v>
      </c>
      <c r="AF41" s="5">
        <f t="shared" si="43"/>
        <v>120741.7705823889</v>
      </c>
      <c r="AG41" s="5">
        <f t="shared" si="11"/>
        <v>525347.12677774252</v>
      </c>
      <c r="AH41" s="5">
        <f t="shared" si="12"/>
        <v>134494.64380464662</v>
      </c>
      <c r="AI41" s="150"/>
      <c r="AJ41" s="2">
        <v>34</v>
      </c>
      <c r="AK41" s="118">
        <v>45870</v>
      </c>
      <c r="AL41" s="5">
        <f t="shared" si="44"/>
        <v>525155.38130030409</v>
      </c>
      <c r="AM41" s="5">
        <f t="shared" si="45"/>
        <v>3862.1784158088099</v>
      </c>
      <c r="AN41" s="5">
        <f t="shared" si="13"/>
        <v>470.54991157767927</v>
      </c>
      <c r="AO41" s="35">
        <f t="shared" si="14"/>
        <v>1.0752244269021797E-2</v>
      </c>
      <c r="AP41" s="5">
        <f t="shared" si="15"/>
        <v>3391.6285042311306</v>
      </c>
      <c r="AQ41" s="35">
        <f t="shared" si="16"/>
        <v>7.7499999999999999E-2</v>
      </c>
      <c r="AR41" s="5">
        <f t="shared" si="46"/>
        <v>14415.168611273602</v>
      </c>
      <c r="AS41" s="5">
        <f t="shared" si="47"/>
        <v>116898.89752622592</v>
      </c>
      <c r="AT41" s="5">
        <f t="shared" si="17"/>
        <v>524684.83138872636</v>
      </c>
      <c r="AU41" s="5">
        <f t="shared" si="18"/>
        <v>131314.06613749953</v>
      </c>
      <c r="AV41" s="150"/>
      <c r="AW41" s="2">
        <v>34</v>
      </c>
      <c r="AX41" s="118">
        <v>45870</v>
      </c>
      <c r="AY41" s="5">
        <f t="shared" si="48"/>
        <v>524487.30242546299</v>
      </c>
      <c r="AZ41" s="5">
        <f t="shared" si="49"/>
        <v>3769.4654156080242</v>
      </c>
      <c r="BA41" s="5">
        <f t="shared" si="19"/>
        <v>491.41977544888096</v>
      </c>
      <c r="BB41" s="35">
        <f t="shared" si="20"/>
        <v>1.1243431972739937E-2</v>
      </c>
      <c r="BC41" s="5">
        <f t="shared" si="21"/>
        <v>3278.0456401591432</v>
      </c>
      <c r="BD41" s="35">
        <f t="shared" si="22"/>
        <v>7.4999999999999997E-2</v>
      </c>
      <c r="BE41" s="5">
        <f t="shared" si="50"/>
        <v>15104.117349985892</v>
      </c>
      <c r="BF41" s="5">
        <f t="shared" si="51"/>
        <v>113057.70678068692</v>
      </c>
      <c r="BG41" s="5">
        <f t="shared" si="23"/>
        <v>523995.88265001413</v>
      </c>
      <c r="BH41" s="5">
        <f t="shared" si="24"/>
        <v>128161.82413067282</v>
      </c>
      <c r="BI41" s="150"/>
      <c r="BJ41" s="2">
        <v>34</v>
      </c>
      <c r="BK41" s="118">
        <v>45870</v>
      </c>
      <c r="BL41" s="5">
        <f t="shared" si="52"/>
        <v>523792.61592036596</v>
      </c>
      <c r="BM41" s="5">
        <f t="shared" si="53"/>
        <v>3677.612325782929</v>
      </c>
      <c r="BN41" s="5">
        <f t="shared" si="25"/>
        <v>513.03193793071796</v>
      </c>
      <c r="BO41" s="35">
        <f t="shared" si="26"/>
        <v>1.1753474692175865E-2</v>
      </c>
      <c r="BP41" s="5">
        <f t="shared" si="27"/>
        <v>3164.5803878522111</v>
      </c>
      <c r="BQ41" s="35">
        <f t="shared" si="28"/>
        <v>7.2499999999999995E-2</v>
      </c>
      <c r="BR41" s="5">
        <f t="shared" si="54"/>
        <v>15820.416017564727</v>
      </c>
      <c r="BS41" s="5">
        <f t="shared" si="55"/>
        <v>109218.40305905484</v>
      </c>
      <c r="BT41" s="5">
        <f t="shared" si="29"/>
        <v>523279.58398243523</v>
      </c>
      <c r="BU41" s="5">
        <f t="shared" si="30"/>
        <v>125038.81907661956</v>
      </c>
      <c r="BV41" s="150"/>
      <c r="BW41" s="2">
        <v>34</v>
      </c>
      <c r="BX41" s="118">
        <v>45870</v>
      </c>
      <c r="BY41" s="5">
        <f t="shared" si="56"/>
        <v>523070.6467982044</v>
      </c>
      <c r="BZ41" s="5">
        <f t="shared" si="57"/>
        <v>3586.6457515109732</v>
      </c>
      <c r="CA41" s="5">
        <f t="shared" si="31"/>
        <v>535.40031185478074</v>
      </c>
      <c r="CB41" s="35">
        <f t="shared" si="32"/>
        <v>1.2282860415862708E-2</v>
      </c>
      <c r="CC41" s="5">
        <f t="shared" si="33"/>
        <v>3051.2454396561925</v>
      </c>
      <c r="CD41" s="35">
        <f t="shared" si="34"/>
        <v>7.0000000000000007E-2</v>
      </c>
      <c r="CE41" s="5">
        <f t="shared" si="58"/>
        <v>16564.753513650401</v>
      </c>
      <c r="CF41" s="5">
        <f t="shared" si="59"/>
        <v>105381.20203772269</v>
      </c>
      <c r="CG41" s="5">
        <f t="shared" si="35"/>
        <v>522535.24648634961</v>
      </c>
      <c r="CH41" s="5">
        <f t="shared" si="36"/>
        <v>121945.95555137309</v>
      </c>
    </row>
    <row r="42" spans="1:86" ht="14.25" customHeight="1">
      <c r="I42" s="150"/>
      <c r="J42" s="2">
        <v>35</v>
      </c>
      <c r="K42" s="118">
        <v>45901</v>
      </c>
      <c r="L42" s="5">
        <f t="shared" si="37"/>
        <v>525983.47112772742</v>
      </c>
      <c r="M42" s="5">
        <f t="shared" si="0"/>
        <v>4050.0782624385383</v>
      </c>
      <c r="N42" s="5">
        <f t="shared" si="1"/>
        <v>433.94189843541244</v>
      </c>
      <c r="O42" s="35">
        <f t="shared" si="2"/>
        <v>9.9001262721436951E-3</v>
      </c>
      <c r="P42" s="5">
        <f t="shared" si="3"/>
        <v>3616.1363640031259</v>
      </c>
      <c r="Q42" s="35">
        <f t="shared" si="4"/>
        <v>8.2500000000000004E-2</v>
      </c>
      <c r="R42" s="5">
        <f t="shared" si="38"/>
        <v>13550.470770707827</v>
      </c>
      <c r="S42" s="5">
        <f t="shared" si="39"/>
        <v>128202.268414641</v>
      </c>
      <c r="T42" s="5">
        <f t="shared" si="5"/>
        <v>525549.52922929195</v>
      </c>
      <c r="U42" s="5">
        <f t="shared" si="6"/>
        <v>141752.73918534882</v>
      </c>
      <c r="V42" s="150"/>
      <c r="W42" s="2">
        <v>35</v>
      </c>
      <c r="X42" s="118">
        <v>45901</v>
      </c>
      <c r="Y42" s="5">
        <f t="shared" si="40"/>
        <v>525347.12677774252</v>
      </c>
      <c r="Z42" s="5">
        <f t="shared" si="41"/>
        <v>3955.7248177837241</v>
      </c>
      <c r="AA42" s="5">
        <f t="shared" si="7"/>
        <v>453.4106392654403</v>
      </c>
      <c r="AB42" s="35">
        <f t="shared" si="8"/>
        <v>1.0356823886251433E-2</v>
      </c>
      <c r="AC42" s="5">
        <f t="shared" si="9"/>
        <v>3502.3141785182838</v>
      </c>
      <c r="AD42" s="35">
        <f t="shared" si="10"/>
        <v>0.08</v>
      </c>
      <c r="AE42" s="5">
        <f t="shared" si="42"/>
        <v>14206.283861523156</v>
      </c>
      <c r="AF42" s="5">
        <f t="shared" si="43"/>
        <v>124244.08476090718</v>
      </c>
      <c r="AG42" s="5">
        <f t="shared" si="11"/>
        <v>524893.71613847709</v>
      </c>
      <c r="AH42" s="5">
        <f t="shared" si="12"/>
        <v>138450.36862243034</v>
      </c>
      <c r="AI42" s="150"/>
      <c r="AJ42" s="2">
        <v>35</v>
      </c>
      <c r="AK42" s="118">
        <v>45901</v>
      </c>
      <c r="AL42" s="5">
        <f t="shared" si="44"/>
        <v>524684.83138872636</v>
      </c>
      <c r="AM42" s="5">
        <f t="shared" si="45"/>
        <v>3862.1784158088099</v>
      </c>
      <c r="AN42" s="5">
        <f t="shared" si="13"/>
        <v>473.58887975661855</v>
      </c>
      <c r="AO42" s="35">
        <f t="shared" si="14"/>
        <v>1.0831390993403762E-2</v>
      </c>
      <c r="AP42" s="5">
        <f t="shared" si="15"/>
        <v>3388.5895360521913</v>
      </c>
      <c r="AQ42" s="35">
        <f t="shared" si="16"/>
        <v>7.7499999999999999E-2</v>
      </c>
      <c r="AR42" s="5">
        <f t="shared" si="46"/>
        <v>14888.757491030221</v>
      </c>
      <c r="AS42" s="5">
        <f t="shared" si="47"/>
        <v>120287.48706227812</v>
      </c>
      <c r="AT42" s="5">
        <f t="shared" si="17"/>
        <v>524211.24250896974</v>
      </c>
      <c r="AU42" s="5">
        <f t="shared" si="18"/>
        <v>135176.24455330835</v>
      </c>
      <c r="AV42" s="150"/>
      <c r="AW42" s="2">
        <v>35</v>
      </c>
      <c r="AX42" s="118">
        <v>45901</v>
      </c>
      <c r="AY42" s="5">
        <f t="shared" si="48"/>
        <v>523995.88265001413</v>
      </c>
      <c r="AZ42" s="5">
        <f t="shared" si="49"/>
        <v>3769.4654156080242</v>
      </c>
      <c r="BA42" s="5">
        <f t="shared" si="19"/>
        <v>494.49114904543603</v>
      </c>
      <c r="BB42" s="35">
        <f t="shared" si="20"/>
        <v>1.1324313768527418E-2</v>
      </c>
      <c r="BC42" s="5">
        <f t="shared" si="21"/>
        <v>3274.9742665625881</v>
      </c>
      <c r="BD42" s="35">
        <f t="shared" si="22"/>
        <v>7.4999999999999997E-2</v>
      </c>
      <c r="BE42" s="5">
        <f t="shared" si="50"/>
        <v>15598.608499031328</v>
      </c>
      <c r="BF42" s="5">
        <f t="shared" si="51"/>
        <v>116332.6810472495</v>
      </c>
      <c r="BG42" s="5">
        <f t="shared" si="23"/>
        <v>523501.39150096872</v>
      </c>
      <c r="BH42" s="5">
        <f t="shared" si="24"/>
        <v>131931.28954628084</v>
      </c>
      <c r="BI42" s="150"/>
      <c r="BJ42" s="2">
        <v>35</v>
      </c>
      <c r="BK42" s="118">
        <v>45901</v>
      </c>
      <c r="BL42" s="5">
        <f t="shared" si="52"/>
        <v>523279.58398243523</v>
      </c>
      <c r="BM42" s="5">
        <f t="shared" si="53"/>
        <v>3677.612325782929</v>
      </c>
      <c r="BN42" s="5">
        <f t="shared" si="25"/>
        <v>516.13150588904955</v>
      </c>
      <c r="BO42" s="35">
        <f t="shared" si="26"/>
        <v>1.1836078188895083E-2</v>
      </c>
      <c r="BP42" s="5">
        <f t="shared" si="27"/>
        <v>3161.4808198938795</v>
      </c>
      <c r="BQ42" s="35">
        <f t="shared" si="28"/>
        <v>7.2499999999999995E-2</v>
      </c>
      <c r="BR42" s="5">
        <f t="shared" si="54"/>
        <v>16336.547523453777</v>
      </c>
      <c r="BS42" s="5">
        <f t="shared" si="55"/>
        <v>112379.88387894872</v>
      </c>
      <c r="BT42" s="5">
        <f t="shared" si="29"/>
        <v>522763.45247654617</v>
      </c>
      <c r="BU42" s="5">
        <f t="shared" si="30"/>
        <v>128716.43140240249</v>
      </c>
      <c r="BV42" s="150"/>
      <c r="BW42" s="2">
        <v>35</v>
      </c>
      <c r="BX42" s="118">
        <v>45901</v>
      </c>
      <c r="BY42" s="5">
        <f t="shared" si="56"/>
        <v>522535.24648634961</v>
      </c>
      <c r="BZ42" s="5">
        <f t="shared" si="57"/>
        <v>3586.6457515109732</v>
      </c>
      <c r="CA42" s="5">
        <f t="shared" si="31"/>
        <v>538.52348034060014</v>
      </c>
      <c r="CB42" s="35">
        <f t="shared" si="32"/>
        <v>1.2367169119291206E-2</v>
      </c>
      <c r="CC42" s="5">
        <f t="shared" si="33"/>
        <v>3048.1222711703731</v>
      </c>
      <c r="CD42" s="35">
        <f t="shared" si="34"/>
        <v>7.0000000000000007E-2</v>
      </c>
      <c r="CE42" s="5">
        <f t="shared" si="58"/>
        <v>17103.276993990999</v>
      </c>
      <c r="CF42" s="5">
        <f t="shared" si="59"/>
        <v>108429.32430889306</v>
      </c>
      <c r="CG42" s="5">
        <f t="shared" si="35"/>
        <v>521996.72300600901</v>
      </c>
      <c r="CH42" s="5">
        <f t="shared" si="36"/>
        <v>125532.60130288405</v>
      </c>
    </row>
    <row r="43" spans="1:86" ht="14.25" customHeight="1">
      <c r="I43" s="150"/>
      <c r="J43" s="2">
        <v>36</v>
      </c>
      <c r="K43" s="118">
        <v>45931</v>
      </c>
      <c r="L43" s="5">
        <f t="shared" si="37"/>
        <v>525549.52922929195</v>
      </c>
      <c r="M43" s="5">
        <f t="shared" si="0"/>
        <v>4050.0782624385383</v>
      </c>
      <c r="N43" s="5">
        <f t="shared" si="1"/>
        <v>436.92524898715601</v>
      </c>
      <c r="O43" s="35">
        <f t="shared" si="2"/>
        <v>9.9764202919842386E-3</v>
      </c>
      <c r="P43" s="5">
        <f t="shared" si="3"/>
        <v>3613.1530134513823</v>
      </c>
      <c r="Q43" s="35">
        <f t="shared" si="4"/>
        <v>8.2500000000000004E-2</v>
      </c>
      <c r="R43" s="5">
        <f t="shared" si="38"/>
        <v>13987.396019694983</v>
      </c>
      <c r="S43" s="5">
        <f t="shared" si="39"/>
        <v>131815.42142809238</v>
      </c>
      <c r="T43" s="5">
        <f t="shared" si="5"/>
        <v>525112.60398030479</v>
      </c>
      <c r="U43" s="5">
        <f t="shared" si="6"/>
        <v>145802.81744778735</v>
      </c>
      <c r="V43" s="150"/>
      <c r="W43" s="2">
        <v>36</v>
      </c>
      <c r="X43" s="118">
        <v>45931</v>
      </c>
      <c r="Y43" s="5">
        <f t="shared" si="40"/>
        <v>524893.71613847709</v>
      </c>
      <c r="Z43" s="5">
        <f t="shared" si="41"/>
        <v>3955.7248177837241</v>
      </c>
      <c r="AA43" s="5">
        <f t="shared" si="7"/>
        <v>456.43337686054338</v>
      </c>
      <c r="AB43" s="35">
        <f t="shared" si="8"/>
        <v>1.0434875392719561E-2</v>
      </c>
      <c r="AC43" s="5">
        <f t="shared" si="9"/>
        <v>3499.2914409231807</v>
      </c>
      <c r="AD43" s="35">
        <f t="shared" si="10"/>
        <v>0.08</v>
      </c>
      <c r="AE43" s="5">
        <f t="shared" si="42"/>
        <v>14662.717238383699</v>
      </c>
      <c r="AF43" s="5">
        <f t="shared" si="43"/>
        <v>127743.37620183035</v>
      </c>
      <c r="AG43" s="5">
        <f t="shared" si="11"/>
        <v>524437.28276161652</v>
      </c>
      <c r="AH43" s="5">
        <f t="shared" si="12"/>
        <v>142406.09344021406</v>
      </c>
      <c r="AI43" s="150"/>
      <c r="AJ43" s="2">
        <v>36</v>
      </c>
      <c r="AK43" s="118">
        <v>45931</v>
      </c>
      <c r="AL43" s="5">
        <f t="shared" si="44"/>
        <v>524211.24250896974</v>
      </c>
      <c r="AM43" s="5">
        <f t="shared" si="45"/>
        <v>3862.1784158088099</v>
      </c>
      <c r="AN43" s="5">
        <f t="shared" si="13"/>
        <v>476.64747460504714</v>
      </c>
      <c r="AO43" s="35">
        <f t="shared" si="14"/>
        <v>1.0911192342775241E-2</v>
      </c>
      <c r="AP43" s="5">
        <f t="shared" si="15"/>
        <v>3385.5309412037627</v>
      </c>
      <c r="AQ43" s="35">
        <f t="shared" si="16"/>
        <v>7.7499999999999999E-2</v>
      </c>
      <c r="AR43" s="5">
        <f t="shared" si="46"/>
        <v>15365.404965635269</v>
      </c>
      <c r="AS43" s="5">
        <f t="shared" si="47"/>
        <v>123673.01800348188</v>
      </c>
      <c r="AT43" s="5">
        <f t="shared" si="17"/>
        <v>523734.59503436467</v>
      </c>
      <c r="AU43" s="5">
        <f t="shared" si="18"/>
        <v>139038.42296911715</v>
      </c>
      <c r="AV43" s="150"/>
      <c r="AW43" s="2">
        <v>36</v>
      </c>
      <c r="AX43" s="118">
        <v>45931</v>
      </c>
      <c r="AY43" s="5">
        <f t="shared" si="48"/>
        <v>523501.39150096872</v>
      </c>
      <c r="AZ43" s="5">
        <f t="shared" si="49"/>
        <v>3769.4654156080242</v>
      </c>
      <c r="BA43" s="5">
        <f t="shared" si="19"/>
        <v>497.58171872696994</v>
      </c>
      <c r="BB43" s="35">
        <f t="shared" si="20"/>
        <v>1.1405854352371077E-2</v>
      </c>
      <c r="BC43" s="5">
        <f t="shared" si="21"/>
        <v>3271.8836968810542</v>
      </c>
      <c r="BD43" s="35">
        <f t="shared" si="22"/>
        <v>7.4999999999999997E-2</v>
      </c>
      <c r="BE43" s="5">
        <f t="shared" si="50"/>
        <v>16096.190217758298</v>
      </c>
      <c r="BF43" s="5">
        <f t="shared" si="51"/>
        <v>119604.56474413055</v>
      </c>
      <c r="BG43" s="5">
        <f t="shared" si="23"/>
        <v>523003.80978224176</v>
      </c>
      <c r="BH43" s="5">
        <f t="shared" si="24"/>
        <v>135700.75496188886</v>
      </c>
      <c r="BI43" s="150"/>
      <c r="BJ43" s="2">
        <v>36</v>
      </c>
      <c r="BK43" s="118">
        <v>45931</v>
      </c>
      <c r="BL43" s="5">
        <f t="shared" si="52"/>
        <v>522763.45247654617</v>
      </c>
      <c r="BM43" s="5">
        <f t="shared" si="53"/>
        <v>3677.612325782929</v>
      </c>
      <c r="BN43" s="5">
        <f t="shared" si="25"/>
        <v>519.24980040379614</v>
      </c>
      <c r="BO43" s="35">
        <f t="shared" si="26"/>
        <v>1.1919344352262475E-2</v>
      </c>
      <c r="BP43" s="5">
        <f t="shared" si="27"/>
        <v>3158.3625253791329</v>
      </c>
      <c r="BQ43" s="35">
        <f t="shared" si="28"/>
        <v>7.2499999999999995E-2</v>
      </c>
      <c r="BR43" s="5">
        <f t="shared" si="54"/>
        <v>16855.797323857572</v>
      </c>
      <c r="BS43" s="5">
        <f t="shared" si="55"/>
        <v>115538.24640432786</v>
      </c>
      <c r="BT43" s="5">
        <f t="shared" si="29"/>
        <v>522244.20267614239</v>
      </c>
      <c r="BU43" s="5">
        <f t="shared" si="30"/>
        <v>132394.04372818544</v>
      </c>
      <c r="BV43" s="150"/>
      <c r="BW43" s="2">
        <v>36</v>
      </c>
      <c r="BX43" s="118">
        <v>45931</v>
      </c>
      <c r="BY43" s="5">
        <f t="shared" si="56"/>
        <v>521996.72300600901</v>
      </c>
      <c r="BZ43" s="5">
        <f t="shared" si="57"/>
        <v>3586.6457515109732</v>
      </c>
      <c r="CA43" s="5">
        <f t="shared" si="31"/>
        <v>541.66486730925408</v>
      </c>
      <c r="CB43" s="35">
        <f t="shared" si="32"/>
        <v>1.2452144086805358E-2</v>
      </c>
      <c r="CC43" s="5">
        <f t="shared" si="33"/>
        <v>3044.9808842017192</v>
      </c>
      <c r="CD43" s="35">
        <f t="shared" si="34"/>
        <v>7.0000000000000007E-2</v>
      </c>
      <c r="CE43" s="5">
        <f t="shared" si="58"/>
        <v>17644.941861300253</v>
      </c>
      <c r="CF43" s="5">
        <f t="shared" si="59"/>
        <v>111474.30519309478</v>
      </c>
      <c r="CG43" s="5">
        <f t="shared" si="35"/>
        <v>521455.05813869974</v>
      </c>
      <c r="CH43" s="5">
        <f t="shared" si="36"/>
        <v>129119.24705439503</v>
      </c>
    </row>
    <row r="44" spans="1:86" ht="14.25" customHeight="1">
      <c r="I44" s="150"/>
      <c r="J44" s="2">
        <v>37</v>
      </c>
      <c r="K44" s="118">
        <v>45962</v>
      </c>
      <c r="L44" s="5">
        <f t="shared" si="37"/>
        <v>525112.60398030479</v>
      </c>
      <c r="M44" s="5">
        <f t="shared" si="0"/>
        <v>4050.0782624385383</v>
      </c>
      <c r="N44" s="5">
        <f t="shared" si="1"/>
        <v>439.92911007394287</v>
      </c>
      <c r="O44" s="35">
        <f t="shared" si="2"/>
        <v>1.0053366232064993E-2</v>
      </c>
      <c r="P44" s="5">
        <f t="shared" si="3"/>
        <v>3610.1491523645955</v>
      </c>
      <c r="Q44" s="35">
        <f t="shared" si="4"/>
        <v>8.2500000000000004E-2</v>
      </c>
      <c r="R44" s="5">
        <f t="shared" si="38"/>
        <v>14427.325129768926</v>
      </c>
      <c r="S44" s="5">
        <f t="shared" si="39"/>
        <v>135425.57058045696</v>
      </c>
      <c r="T44" s="5">
        <f t="shared" si="5"/>
        <v>524672.67487023084</v>
      </c>
      <c r="U44" s="5">
        <f t="shared" si="6"/>
        <v>149852.89571022589</v>
      </c>
      <c r="V44" s="150"/>
      <c r="W44" s="2">
        <v>37</v>
      </c>
      <c r="X44" s="118">
        <v>45962</v>
      </c>
      <c r="Y44" s="5">
        <f t="shared" si="40"/>
        <v>524437.28276161652</v>
      </c>
      <c r="Z44" s="5">
        <f t="shared" si="41"/>
        <v>3955.7248177837241</v>
      </c>
      <c r="AA44" s="5">
        <f t="shared" si="7"/>
        <v>459.47626603961362</v>
      </c>
      <c r="AB44" s="35">
        <f t="shared" si="8"/>
        <v>1.0513583556532971E-2</v>
      </c>
      <c r="AC44" s="5">
        <f t="shared" si="9"/>
        <v>3496.2485517441105</v>
      </c>
      <c r="AD44" s="35">
        <f t="shared" si="10"/>
        <v>0.08</v>
      </c>
      <c r="AE44" s="5">
        <f t="shared" si="42"/>
        <v>15122.193504423312</v>
      </c>
      <c r="AF44" s="5">
        <f t="shared" si="43"/>
        <v>131239.62475357446</v>
      </c>
      <c r="AG44" s="5">
        <f t="shared" si="11"/>
        <v>523977.80649557692</v>
      </c>
      <c r="AH44" s="5">
        <f t="shared" si="12"/>
        <v>146361.81825799777</v>
      </c>
      <c r="AI44" s="150"/>
      <c r="AJ44" s="2">
        <v>37</v>
      </c>
      <c r="AK44" s="118">
        <v>45962</v>
      </c>
      <c r="AL44" s="5">
        <f t="shared" si="44"/>
        <v>523734.59503436467</v>
      </c>
      <c r="AM44" s="5">
        <f t="shared" si="45"/>
        <v>3862.1784158088099</v>
      </c>
      <c r="AN44" s="5">
        <f t="shared" si="13"/>
        <v>479.72582287853811</v>
      </c>
      <c r="AO44" s="35">
        <f t="shared" si="14"/>
        <v>1.0991654798294798E-2</v>
      </c>
      <c r="AP44" s="5">
        <f t="shared" si="15"/>
        <v>3382.4525929302717</v>
      </c>
      <c r="AQ44" s="35">
        <f t="shared" si="16"/>
        <v>7.7499999999999999E-2</v>
      </c>
      <c r="AR44" s="5">
        <f t="shared" si="46"/>
        <v>15845.130788513807</v>
      </c>
      <c r="AS44" s="5">
        <f t="shared" si="47"/>
        <v>127055.47059641215</v>
      </c>
      <c r="AT44" s="5">
        <f t="shared" si="17"/>
        <v>523254.86921148613</v>
      </c>
      <c r="AU44" s="5">
        <f t="shared" si="18"/>
        <v>142900.60138492595</v>
      </c>
      <c r="AV44" s="150"/>
      <c r="AW44" s="2">
        <v>37</v>
      </c>
      <c r="AX44" s="118">
        <v>45962</v>
      </c>
      <c r="AY44" s="5">
        <f t="shared" si="48"/>
        <v>523003.80978224176</v>
      </c>
      <c r="AZ44" s="5">
        <f t="shared" si="49"/>
        <v>3769.4654156080242</v>
      </c>
      <c r="BA44" s="5">
        <f t="shared" si="19"/>
        <v>500.69160446901333</v>
      </c>
      <c r="BB44" s="35">
        <f t="shared" si="20"/>
        <v>1.1488060203863103E-2</v>
      </c>
      <c r="BC44" s="5">
        <f t="shared" si="21"/>
        <v>3268.7738111390108</v>
      </c>
      <c r="BD44" s="35">
        <f t="shared" si="22"/>
        <v>7.4999999999999997E-2</v>
      </c>
      <c r="BE44" s="5">
        <f t="shared" si="50"/>
        <v>16596.881822227311</v>
      </c>
      <c r="BF44" s="5">
        <f t="shared" si="51"/>
        <v>122873.33855526955</v>
      </c>
      <c r="BG44" s="5">
        <f t="shared" si="23"/>
        <v>522503.11817777273</v>
      </c>
      <c r="BH44" s="5">
        <f t="shared" si="24"/>
        <v>139470.22037749685</v>
      </c>
      <c r="BI44" s="150"/>
      <c r="BJ44" s="2">
        <v>37</v>
      </c>
      <c r="BK44" s="118">
        <v>45962</v>
      </c>
      <c r="BL44" s="5">
        <f t="shared" si="52"/>
        <v>522244.20267614239</v>
      </c>
      <c r="BM44" s="5">
        <f t="shared" si="53"/>
        <v>3677.612325782929</v>
      </c>
      <c r="BN44" s="5">
        <f t="shared" si="25"/>
        <v>522.38693461456887</v>
      </c>
      <c r="BO44" s="35">
        <f t="shared" si="26"/>
        <v>1.2003279659692423E-2</v>
      </c>
      <c r="BP44" s="5">
        <f t="shared" si="27"/>
        <v>3155.2253911683601</v>
      </c>
      <c r="BQ44" s="35">
        <f t="shared" si="28"/>
        <v>7.2499999999999995E-2</v>
      </c>
      <c r="BR44" s="5">
        <f t="shared" si="54"/>
        <v>17378.184258472142</v>
      </c>
      <c r="BS44" s="5">
        <f t="shared" si="55"/>
        <v>118693.47179549623</v>
      </c>
      <c r="BT44" s="5">
        <f t="shared" si="29"/>
        <v>521721.81574152783</v>
      </c>
      <c r="BU44" s="5">
        <f t="shared" si="30"/>
        <v>136071.65605396836</v>
      </c>
      <c r="BV44" s="150"/>
      <c r="BW44" s="2">
        <v>37</v>
      </c>
      <c r="BX44" s="118">
        <v>45962</v>
      </c>
      <c r="BY44" s="5">
        <f t="shared" si="56"/>
        <v>521455.05813869974</v>
      </c>
      <c r="BZ44" s="5">
        <f t="shared" si="57"/>
        <v>3586.6457515109732</v>
      </c>
      <c r="CA44" s="5">
        <f t="shared" si="31"/>
        <v>544.82457903522482</v>
      </c>
      <c r="CB44" s="35">
        <f t="shared" si="32"/>
        <v>1.2537791793139935E-2</v>
      </c>
      <c r="CC44" s="5">
        <f t="shared" si="33"/>
        <v>3041.8211724757484</v>
      </c>
      <c r="CD44" s="35">
        <f t="shared" si="34"/>
        <v>7.0000000000000007E-2</v>
      </c>
      <c r="CE44" s="5">
        <f t="shared" si="58"/>
        <v>18189.766440335479</v>
      </c>
      <c r="CF44" s="5">
        <f t="shared" si="59"/>
        <v>114516.12636557053</v>
      </c>
      <c r="CG44" s="5">
        <f t="shared" si="35"/>
        <v>520910.23355966451</v>
      </c>
      <c r="CH44" s="5">
        <f t="shared" si="36"/>
        <v>132705.89280590601</v>
      </c>
    </row>
    <row r="45" spans="1:86" ht="14.25" customHeight="1">
      <c r="I45" s="150"/>
      <c r="J45" s="2">
        <v>38</v>
      </c>
      <c r="K45" s="118">
        <v>45992</v>
      </c>
      <c r="L45" s="5">
        <f t="shared" si="37"/>
        <v>524672.67487023084</v>
      </c>
      <c r="M45" s="5">
        <f t="shared" si="0"/>
        <v>4050.0782624385383</v>
      </c>
      <c r="N45" s="5">
        <f t="shared" si="1"/>
        <v>442.95362270570149</v>
      </c>
      <c r="O45" s="35">
        <f t="shared" si="2"/>
        <v>1.0130970654767004E-2</v>
      </c>
      <c r="P45" s="5">
        <f t="shared" si="3"/>
        <v>3607.1246397328368</v>
      </c>
      <c r="Q45" s="35">
        <f t="shared" si="4"/>
        <v>8.2500000000000004E-2</v>
      </c>
      <c r="R45" s="5">
        <f t="shared" si="38"/>
        <v>14870.278752474627</v>
      </c>
      <c r="S45" s="5">
        <f t="shared" si="39"/>
        <v>139032.69522018981</v>
      </c>
      <c r="T45" s="5">
        <f t="shared" si="5"/>
        <v>524229.72124752513</v>
      </c>
      <c r="U45" s="5">
        <f t="shared" si="6"/>
        <v>153902.97397266445</v>
      </c>
      <c r="V45" s="150"/>
      <c r="W45" s="2">
        <v>38</v>
      </c>
      <c r="X45" s="118">
        <v>45992</v>
      </c>
      <c r="Y45" s="5">
        <f t="shared" si="40"/>
        <v>523977.80649557692</v>
      </c>
      <c r="Z45" s="5">
        <f t="shared" si="41"/>
        <v>3955.7248177837241</v>
      </c>
      <c r="AA45" s="5">
        <f t="shared" si="7"/>
        <v>462.5394411465445</v>
      </c>
      <c r="AB45" s="35">
        <f t="shared" si="8"/>
        <v>1.0592954939982534E-2</v>
      </c>
      <c r="AC45" s="5">
        <f t="shared" si="9"/>
        <v>3493.1853766371796</v>
      </c>
      <c r="AD45" s="35">
        <f t="shared" si="10"/>
        <v>0.08</v>
      </c>
      <c r="AE45" s="5">
        <f t="shared" si="42"/>
        <v>15584.732945569856</v>
      </c>
      <c r="AF45" s="5">
        <f t="shared" si="43"/>
        <v>134732.81013021164</v>
      </c>
      <c r="AG45" s="5">
        <f t="shared" si="11"/>
        <v>523515.26705443038</v>
      </c>
      <c r="AH45" s="5">
        <f t="shared" si="12"/>
        <v>150317.54307578149</v>
      </c>
      <c r="AI45" s="150"/>
      <c r="AJ45" s="2">
        <v>38</v>
      </c>
      <c r="AK45" s="118">
        <v>45992</v>
      </c>
      <c r="AL45" s="5">
        <f t="shared" si="44"/>
        <v>523254.86921148613</v>
      </c>
      <c r="AM45" s="5">
        <f t="shared" si="45"/>
        <v>3862.1784158088099</v>
      </c>
      <c r="AN45" s="5">
        <f t="shared" si="13"/>
        <v>482.82405215129529</v>
      </c>
      <c r="AO45" s="35">
        <f t="shared" si="14"/>
        <v>1.1072784921326366E-2</v>
      </c>
      <c r="AP45" s="5">
        <f t="shared" si="15"/>
        <v>3379.3543636575146</v>
      </c>
      <c r="AQ45" s="35">
        <f t="shared" si="16"/>
        <v>7.7499999999999999E-2</v>
      </c>
      <c r="AR45" s="5">
        <f t="shared" si="46"/>
        <v>16327.954840665101</v>
      </c>
      <c r="AS45" s="5">
        <f t="shared" si="47"/>
        <v>130434.82496006967</v>
      </c>
      <c r="AT45" s="5">
        <f t="shared" si="17"/>
        <v>522772.04515933484</v>
      </c>
      <c r="AU45" s="5">
        <f t="shared" si="18"/>
        <v>146762.77980073477</v>
      </c>
      <c r="AV45" s="150"/>
      <c r="AW45" s="2">
        <v>38</v>
      </c>
      <c r="AX45" s="118">
        <v>45992</v>
      </c>
      <c r="AY45" s="5">
        <f t="shared" si="48"/>
        <v>522503.11817777273</v>
      </c>
      <c r="AZ45" s="5">
        <f t="shared" si="49"/>
        <v>3769.4654156080242</v>
      </c>
      <c r="BA45" s="5">
        <f t="shared" si="19"/>
        <v>503.82092699694476</v>
      </c>
      <c r="BB45" s="35">
        <f t="shared" si="20"/>
        <v>1.1570937882721573E-2</v>
      </c>
      <c r="BC45" s="5">
        <f t="shared" si="21"/>
        <v>3265.6444886110794</v>
      </c>
      <c r="BD45" s="35">
        <f t="shared" si="22"/>
        <v>7.4999999999999997E-2</v>
      </c>
      <c r="BE45" s="5">
        <f t="shared" si="50"/>
        <v>17100.702749224256</v>
      </c>
      <c r="BF45" s="5">
        <f t="shared" si="51"/>
        <v>126138.98304388064</v>
      </c>
      <c r="BG45" s="5">
        <f t="shared" si="23"/>
        <v>521999.29725077579</v>
      </c>
      <c r="BH45" s="5">
        <f t="shared" si="24"/>
        <v>143239.6857931049</v>
      </c>
      <c r="BI45" s="150"/>
      <c r="BJ45" s="2">
        <v>38</v>
      </c>
      <c r="BK45" s="118">
        <v>45992</v>
      </c>
      <c r="BL45" s="5">
        <f t="shared" si="52"/>
        <v>521721.81574152783</v>
      </c>
      <c r="BM45" s="5">
        <f t="shared" si="53"/>
        <v>3677.612325782929</v>
      </c>
      <c r="BN45" s="5">
        <f t="shared" si="25"/>
        <v>525.54302234453189</v>
      </c>
      <c r="BO45" s="35">
        <f t="shared" si="26"/>
        <v>1.2087890668652363E-2</v>
      </c>
      <c r="BP45" s="5">
        <f t="shared" si="27"/>
        <v>3152.0693034383971</v>
      </c>
      <c r="BQ45" s="35">
        <f t="shared" si="28"/>
        <v>7.2499999999999995E-2</v>
      </c>
      <c r="BR45" s="5">
        <f t="shared" si="54"/>
        <v>17903.727280816674</v>
      </c>
      <c r="BS45" s="5">
        <f t="shared" si="55"/>
        <v>121845.54109893463</v>
      </c>
      <c r="BT45" s="5">
        <f t="shared" si="29"/>
        <v>521196.2727191833</v>
      </c>
      <c r="BU45" s="5">
        <f t="shared" si="30"/>
        <v>139749.2683797513</v>
      </c>
      <c r="BV45" s="150"/>
      <c r="BW45" s="2">
        <v>38</v>
      </c>
      <c r="BX45" s="118">
        <v>45992</v>
      </c>
      <c r="BY45" s="5">
        <f t="shared" si="56"/>
        <v>520910.23355966451</v>
      </c>
      <c r="BZ45" s="5">
        <f t="shared" si="57"/>
        <v>3586.6457515109732</v>
      </c>
      <c r="CA45" s="5">
        <f t="shared" si="31"/>
        <v>548.00272241293032</v>
      </c>
      <c r="CB45" s="35">
        <f t="shared" si="32"/>
        <v>1.2624118793016479E-2</v>
      </c>
      <c r="CC45" s="5">
        <f t="shared" si="33"/>
        <v>3038.6430290980429</v>
      </c>
      <c r="CD45" s="35">
        <f t="shared" si="34"/>
        <v>7.0000000000000007E-2</v>
      </c>
      <c r="CE45" s="5">
        <f t="shared" si="58"/>
        <v>18737.769162748409</v>
      </c>
      <c r="CF45" s="5">
        <f t="shared" si="59"/>
        <v>117554.76939466858</v>
      </c>
      <c r="CG45" s="5">
        <f t="shared" si="35"/>
        <v>520362.23083725158</v>
      </c>
      <c r="CH45" s="5">
        <f t="shared" si="36"/>
        <v>136292.53855741699</v>
      </c>
    </row>
    <row r="46" spans="1:86" ht="14.25" customHeight="1">
      <c r="I46" s="150"/>
      <c r="J46" s="2">
        <v>39</v>
      </c>
      <c r="K46" s="118">
        <v>46023</v>
      </c>
      <c r="L46" s="5">
        <f t="shared" si="37"/>
        <v>524229.72124752513</v>
      </c>
      <c r="M46" s="5">
        <f t="shared" si="0"/>
        <v>4050.0782624385383</v>
      </c>
      <c r="N46" s="5">
        <f t="shared" si="1"/>
        <v>445.99892886180305</v>
      </c>
      <c r="O46" s="35">
        <f t="shared" si="2"/>
        <v>1.0209240204094788E-2</v>
      </c>
      <c r="P46" s="5">
        <f t="shared" si="3"/>
        <v>3604.0793335767353</v>
      </c>
      <c r="Q46" s="35">
        <f t="shared" si="4"/>
        <v>8.2500000000000004E-2</v>
      </c>
      <c r="R46" s="5">
        <f t="shared" si="38"/>
        <v>15316.277681336431</v>
      </c>
      <c r="S46" s="5">
        <f t="shared" si="39"/>
        <v>142636.77455376653</v>
      </c>
      <c r="T46" s="5">
        <f t="shared" si="5"/>
        <v>523783.72231866332</v>
      </c>
      <c r="U46" s="5">
        <f t="shared" si="6"/>
        <v>157953.05223510295</v>
      </c>
      <c r="V46" s="150"/>
      <c r="W46" s="2">
        <v>39</v>
      </c>
      <c r="X46" s="118">
        <v>46023</v>
      </c>
      <c r="Y46" s="5">
        <f t="shared" si="40"/>
        <v>523515.26705443038</v>
      </c>
      <c r="Z46" s="5">
        <f t="shared" si="41"/>
        <v>3955.7248177837241</v>
      </c>
      <c r="AA46" s="5">
        <f t="shared" si="7"/>
        <v>465.62303742085487</v>
      </c>
      <c r="AB46" s="35">
        <f t="shared" si="8"/>
        <v>1.0672996186889281E-2</v>
      </c>
      <c r="AC46" s="5">
        <f t="shared" si="9"/>
        <v>3490.1017803628692</v>
      </c>
      <c r="AD46" s="35">
        <f t="shared" si="10"/>
        <v>0.08</v>
      </c>
      <c r="AE46" s="5">
        <f t="shared" si="42"/>
        <v>16050.355982990712</v>
      </c>
      <c r="AF46" s="5">
        <f t="shared" si="43"/>
        <v>138222.9119105745</v>
      </c>
      <c r="AG46" s="5">
        <f t="shared" si="11"/>
        <v>523049.64401700953</v>
      </c>
      <c r="AH46" s="5">
        <f t="shared" si="12"/>
        <v>154273.26789356521</v>
      </c>
      <c r="AI46" s="150"/>
      <c r="AJ46" s="2">
        <v>39</v>
      </c>
      <c r="AK46" s="118">
        <v>46023</v>
      </c>
      <c r="AL46" s="5">
        <f t="shared" si="44"/>
        <v>522772.04515933484</v>
      </c>
      <c r="AM46" s="5">
        <f t="shared" si="45"/>
        <v>3862.1784158088099</v>
      </c>
      <c r="AN46" s="5">
        <f t="shared" si="13"/>
        <v>485.9422908214392</v>
      </c>
      <c r="AO46" s="35">
        <f t="shared" si="14"/>
        <v>1.115458935467744E-2</v>
      </c>
      <c r="AP46" s="5">
        <f t="shared" si="15"/>
        <v>3376.2361249873707</v>
      </c>
      <c r="AQ46" s="35">
        <f t="shared" si="16"/>
        <v>7.7499999999999999E-2</v>
      </c>
      <c r="AR46" s="5">
        <f t="shared" si="46"/>
        <v>16813.897131486541</v>
      </c>
      <c r="AS46" s="5">
        <f t="shared" si="47"/>
        <v>133811.06108505704</v>
      </c>
      <c r="AT46" s="5">
        <f t="shared" si="17"/>
        <v>522286.10286851338</v>
      </c>
      <c r="AU46" s="5">
        <f t="shared" si="18"/>
        <v>150624.95821654357</v>
      </c>
      <c r="AV46" s="150"/>
      <c r="AW46" s="2">
        <v>39</v>
      </c>
      <c r="AX46" s="118">
        <v>46023</v>
      </c>
      <c r="AY46" s="5">
        <f t="shared" si="48"/>
        <v>521999.29725077579</v>
      </c>
      <c r="AZ46" s="5">
        <f t="shared" si="49"/>
        <v>3769.4654156080242</v>
      </c>
      <c r="BA46" s="5">
        <f t="shared" si="19"/>
        <v>506.96980779067553</v>
      </c>
      <c r="BB46" s="35">
        <f t="shared" si="20"/>
        <v>1.1654494030028247E-2</v>
      </c>
      <c r="BC46" s="5">
        <f t="shared" si="21"/>
        <v>3262.4956078173486</v>
      </c>
      <c r="BD46" s="35">
        <f t="shared" si="22"/>
        <v>7.4999999999999997E-2</v>
      </c>
      <c r="BE46" s="5">
        <f t="shared" si="50"/>
        <v>17607.672557014932</v>
      </c>
      <c r="BF46" s="5">
        <f t="shared" si="51"/>
        <v>129401.47865169798</v>
      </c>
      <c r="BG46" s="5">
        <f t="shared" si="23"/>
        <v>521492.32744298514</v>
      </c>
      <c r="BH46" s="5">
        <f t="shared" si="24"/>
        <v>147009.15120871292</v>
      </c>
      <c r="BI46" s="150"/>
      <c r="BJ46" s="2">
        <v>39</v>
      </c>
      <c r="BK46" s="118">
        <v>46023</v>
      </c>
      <c r="BL46" s="5">
        <f t="shared" si="52"/>
        <v>521196.2727191833</v>
      </c>
      <c r="BM46" s="5">
        <f t="shared" si="53"/>
        <v>3677.612325782929</v>
      </c>
      <c r="BN46" s="5">
        <f t="shared" si="25"/>
        <v>528.71817810453012</v>
      </c>
      <c r="BO46" s="35">
        <f t="shared" si="26"/>
        <v>1.2173184017900289E-2</v>
      </c>
      <c r="BP46" s="5">
        <f t="shared" si="27"/>
        <v>3148.8941476783989</v>
      </c>
      <c r="BQ46" s="35">
        <f t="shared" si="28"/>
        <v>7.2499999999999995E-2</v>
      </c>
      <c r="BR46" s="5">
        <f t="shared" si="54"/>
        <v>18432.445458921204</v>
      </c>
      <c r="BS46" s="5">
        <f t="shared" si="55"/>
        <v>124994.43524661302</v>
      </c>
      <c r="BT46" s="5">
        <f t="shared" si="29"/>
        <v>520667.55454107875</v>
      </c>
      <c r="BU46" s="5">
        <f t="shared" si="30"/>
        <v>143426.88070553422</v>
      </c>
      <c r="BV46" s="150"/>
      <c r="BW46" s="2">
        <v>39</v>
      </c>
      <c r="BX46" s="118">
        <v>46023</v>
      </c>
      <c r="BY46" s="5">
        <f t="shared" si="56"/>
        <v>520362.23083725158</v>
      </c>
      <c r="BZ46" s="5">
        <f t="shared" si="57"/>
        <v>3586.6457515109732</v>
      </c>
      <c r="CA46" s="5">
        <f t="shared" si="31"/>
        <v>551.19940496033905</v>
      </c>
      <c r="CB46" s="35">
        <f t="shared" si="32"/>
        <v>1.2711131722380491E-2</v>
      </c>
      <c r="CC46" s="5">
        <f t="shared" si="33"/>
        <v>3035.4463465506342</v>
      </c>
      <c r="CD46" s="35">
        <f t="shared" si="34"/>
        <v>7.0000000000000007E-2</v>
      </c>
      <c r="CE46" s="5">
        <f t="shared" si="58"/>
        <v>19288.968567708747</v>
      </c>
      <c r="CF46" s="5">
        <f t="shared" si="59"/>
        <v>120590.2157412192</v>
      </c>
      <c r="CG46" s="5">
        <f t="shared" si="35"/>
        <v>519811.03143229126</v>
      </c>
      <c r="CH46" s="5">
        <f t="shared" si="36"/>
        <v>139879.18430892794</v>
      </c>
    </row>
    <row r="47" spans="1:86" ht="14.25" customHeight="1">
      <c r="I47" s="150"/>
      <c r="J47" s="2">
        <v>40</v>
      </c>
      <c r="K47" s="118">
        <v>46054</v>
      </c>
      <c r="L47" s="5">
        <f t="shared" si="37"/>
        <v>523783.72231866332</v>
      </c>
      <c r="M47" s="5">
        <f t="shared" si="0"/>
        <v>4050.0782624385383</v>
      </c>
      <c r="N47" s="5">
        <f t="shared" si="1"/>
        <v>449.06517149772799</v>
      </c>
      <c r="O47" s="35">
        <f t="shared" si="2"/>
        <v>1.0288181606938656E-2</v>
      </c>
      <c r="P47" s="5">
        <f t="shared" si="3"/>
        <v>3601.0130909408103</v>
      </c>
      <c r="Q47" s="35">
        <f t="shared" si="4"/>
        <v>8.2500000000000004E-2</v>
      </c>
      <c r="R47" s="5">
        <f t="shared" si="38"/>
        <v>15765.342852834159</v>
      </c>
      <c r="S47" s="5">
        <f t="shared" si="39"/>
        <v>146237.78764470734</v>
      </c>
      <c r="T47" s="5">
        <f t="shared" si="5"/>
        <v>523334.65714716562</v>
      </c>
      <c r="U47" s="5">
        <f t="shared" si="6"/>
        <v>162003.13049754148</v>
      </c>
      <c r="V47" s="150"/>
      <c r="W47" s="2">
        <v>40</v>
      </c>
      <c r="X47" s="118">
        <v>46054</v>
      </c>
      <c r="Y47" s="5">
        <f t="shared" si="40"/>
        <v>523049.64401700953</v>
      </c>
      <c r="Z47" s="5">
        <f t="shared" si="41"/>
        <v>3955.7248177837241</v>
      </c>
      <c r="AA47" s="5">
        <f t="shared" si="7"/>
        <v>468.72719100366021</v>
      </c>
      <c r="AB47" s="35">
        <f t="shared" si="8"/>
        <v>1.0753714023866169E-2</v>
      </c>
      <c r="AC47" s="5">
        <f t="shared" si="9"/>
        <v>3486.9976267800639</v>
      </c>
      <c r="AD47" s="35">
        <f t="shared" si="10"/>
        <v>0.08</v>
      </c>
      <c r="AE47" s="5">
        <f t="shared" si="42"/>
        <v>16519.083173994371</v>
      </c>
      <c r="AF47" s="5">
        <f t="shared" si="43"/>
        <v>141709.90953735457</v>
      </c>
      <c r="AG47" s="5">
        <f t="shared" si="11"/>
        <v>522580.91682600585</v>
      </c>
      <c r="AH47" s="5">
        <f t="shared" si="12"/>
        <v>158228.99271134895</v>
      </c>
      <c r="AI47" s="150"/>
      <c r="AJ47" s="2">
        <v>40</v>
      </c>
      <c r="AK47" s="118">
        <v>46054</v>
      </c>
      <c r="AL47" s="5">
        <f t="shared" si="44"/>
        <v>522286.10286851338</v>
      </c>
      <c r="AM47" s="5">
        <f t="shared" si="45"/>
        <v>3862.1784158088099</v>
      </c>
      <c r="AN47" s="5">
        <f t="shared" si="13"/>
        <v>489.08066811632762</v>
      </c>
      <c r="AO47" s="35">
        <f t="shared" si="14"/>
        <v>1.1237074823860395E-2</v>
      </c>
      <c r="AP47" s="5">
        <f t="shared" si="15"/>
        <v>3373.0977476924822</v>
      </c>
      <c r="AQ47" s="35">
        <f t="shared" si="16"/>
        <v>7.7499999999999999E-2</v>
      </c>
      <c r="AR47" s="5">
        <f t="shared" si="46"/>
        <v>17302.977799602868</v>
      </c>
      <c r="AS47" s="5">
        <f t="shared" si="47"/>
        <v>137184.15883274953</v>
      </c>
      <c r="AT47" s="5">
        <f t="shared" si="17"/>
        <v>521797.02220039704</v>
      </c>
      <c r="AU47" s="5">
        <f t="shared" si="18"/>
        <v>154487.1366323524</v>
      </c>
      <c r="AV47" s="150"/>
      <c r="AW47" s="2">
        <v>40</v>
      </c>
      <c r="AX47" s="118">
        <v>46054</v>
      </c>
      <c r="AY47" s="5">
        <f t="shared" si="48"/>
        <v>521492.32744298514</v>
      </c>
      <c r="AZ47" s="5">
        <f t="shared" si="49"/>
        <v>3769.4654156080242</v>
      </c>
      <c r="BA47" s="5">
        <f t="shared" si="19"/>
        <v>510.13836908936719</v>
      </c>
      <c r="BB47" s="35">
        <f t="shared" si="20"/>
        <v>1.1738735369489571E-2</v>
      </c>
      <c r="BC47" s="5">
        <f t="shared" si="21"/>
        <v>3259.327046518657</v>
      </c>
      <c r="BD47" s="35">
        <f t="shared" si="22"/>
        <v>7.4999999999999997E-2</v>
      </c>
      <c r="BE47" s="5">
        <f t="shared" si="50"/>
        <v>18117.810926104299</v>
      </c>
      <c r="BF47" s="5">
        <f t="shared" si="51"/>
        <v>132660.80569821663</v>
      </c>
      <c r="BG47" s="5">
        <f t="shared" si="23"/>
        <v>520982.1890738958</v>
      </c>
      <c r="BH47" s="5">
        <f t="shared" si="24"/>
        <v>150778.61662432092</v>
      </c>
      <c r="BI47" s="150"/>
      <c r="BJ47" s="2">
        <v>40</v>
      </c>
      <c r="BK47" s="118">
        <v>46054</v>
      </c>
      <c r="BL47" s="5">
        <f t="shared" si="52"/>
        <v>520667.55454107875</v>
      </c>
      <c r="BM47" s="5">
        <f t="shared" si="53"/>
        <v>3677.612325782929</v>
      </c>
      <c r="BN47" s="5">
        <f t="shared" si="25"/>
        <v>531.9125170972452</v>
      </c>
      <c r="BO47" s="35">
        <f t="shared" si="26"/>
        <v>1.2259166428745371E-2</v>
      </c>
      <c r="BP47" s="5">
        <f t="shared" si="27"/>
        <v>3145.6998086856838</v>
      </c>
      <c r="BQ47" s="35">
        <f t="shared" si="28"/>
        <v>7.2499999999999995E-2</v>
      </c>
      <c r="BR47" s="5">
        <f t="shared" si="54"/>
        <v>18964.357976018448</v>
      </c>
      <c r="BS47" s="5">
        <f t="shared" si="55"/>
        <v>128140.13505529871</v>
      </c>
      <c r="BT47" s="5">
        <f t="shared" si="29"/>
        <v>520135.64202398149</v>
      </c>
      <c r="BU47" s="5">
        <f t="shared" si="30"/>
        <v>147104.49303131716</v>
      </c>
      <c r="BV47" s="150"/>
      <c r="BW47" s="2">
        <v>40</v>
      </c>
      <c r="BX47" s="118">
        <v>46054</v>
      </c>
      <c r="BY47" s="5">
        <f t="shared" si="56"/>
        <v>519811.03143229126</v>
      </c>
      <c r="BZ47" s="5">
        <f t="shared" si="57"/>
        <v>3586.6457515109732</v>
      </c>
      <c r="CA47" s="5">
        <f t="shared" si="31"/>
        <v>554.41473482260744</v>
      </c>
      <c r="CB47" s="35">
        <f t="shared" si="32"/>
        <v>1.2798837299661815E-2</v>
      </c>
      <c r="CC47" s="5">
        <f t="shared" si="33"/>
        <v>3032.2310166883658</v>
      </c>
      <c r="CD47" s="35">
        <f t="shared" si="34"/>
        <v>7.0000000000000007E-2</v>
      </c>
      <c r="CE47" s="5">
        <f t="shared" si="58"/>
        <v>19843.383302531354</v>
      </c>
      <c r="CF47" s="5">
        <f t="shared" si="59"/>
        <v>123622.44675790757</v>
      </c>
      <c r="CG47" s="5">
        <f t="shared" si="35"/>
        <v>519256.61669746868</v>
      </c>
      <c r="CH47" s="5">
        <f t="shared" si="36"/>
        <v>143465.83006043892</v>
      </c>
    </row>
    <row r="48" spans="1:86" ht="14.25" customHeight="1">
      <c r="I48" s="150"/>
      <c r="J48" s="2">
        <v>41</v>
      </c>
      <c r="K48" s="118">
        <v>46082</v>
      </c>
      <c r="L48" s="5">
        <f t="shared" si="37"/>
        <v>523334.65714716562</v>
      </c>
      <c r="M48" s="5">
        <f t="shared" si="0"/>
        <v>4050.0782624385383</v>
      </c>
      <c r="N48" s="5">
        <f t="shared" si="1"/>
        <v>452.15249455177445</v>
      </c>
      <c r="O48" s="35">
        <f t="shared" si="2"/>
        <v>1.036780167436056E-2</v>
      </c>
      <c r="P48" s="5">
        <f t="shared" si="3"/>
        <v>3597.9257678867639</v>
      </c>
      <c r="Q48" s="35">
        <f t="shared" si="4"/>
        <v>8.2500000000000004E-2</v>
      </c>
      <c r="R48" s="5">
        <f t="shared" si="38"/>
        <v>16217.495347385933</v>
      </c>
      <c r="S48" s="5">
        <f t="shared" si="39"/>
        <v>149835.71341259411</v>
      </c>
      <c r="T48" s="5">
        <f t="shared" si="5"/>
        <v>522882.50465261383</v>
      </c>
      <c r="U48" s="5">
        <f t="shared" si="6"/>
        <v>166053.20875998004</v>
      </c>
      <c r="V48" s="150"/>
      <c r="W48" s="2">
        <v>41</v>
      </c>
      <c r="X48" s="118">
        <v>46082</v>
      </c>
      <c r="Y48" s="5">
        <f t="shared" si="40"/>
        <v>522580.91682600585</v>
      </c>
      <c r="Z48" s="5">
        <f t="shared" si="41"/>
        <v>3955.7248177837241</v>
      </c>
      <c r="AA48" s="5">
        <f t="shared" si="7"/>
        <v>471.85203894368487</v>
      </c>
      <c r="AB48" s="35">
        <f t="shared" si="8"/>
        <v>1.0835115261603526E-2</v>
      </c>
      <c r="AC48" s="5">
        <f t="shared" si="9"/>
        <v>3483.8727788400392</v>
      </c>
      <c r="AD48" s="35">
        <f t="shared" si="10"/>
        <v>0.08</v>
      </c>
      <c r="AE48" s="5">
        <f t="shared" si="42"/>
        <v>16990.935212938057</v>
      </c>
      <c r="AF48" s="5">
        <f t="shared" si="43"/>
        <v>145193.78231619461</v>
      </c>
      <c r="AG48" s="5">
        <f t="shared" si="11"/>
        <v>522109.06478706218</v>
      </c>
      <c r="AH48" s="5">
        <f t="shared" si="12"/>
        <v>162184.71752913267</v>
      </c>
      <c r="AI48" s="150"/>
      <c r="AJ48" s="2">
        <v>41</v>
      </c>
      <c r="AK48" s="118">
        <v>46082</v>
      </c>
      <c r="AL48" s="5">
        <f t="shared" si="44"/>
        <v>521797.02220039704</v>
      </c>
      <c r="AM48" s="5">
        <f t="shared" si="45"/>
        <v>3862.1784158088099</v>
      </c>
      <c r="AN48" s="5">
        <f t="shared" si="13"/>
        <v>492.23931409791248</v>
      </c>
      <c r="AO48" s="35">
        <f t="shared" si="14"/>
        <v>1.1320248138377466E-2</v>
      </c>
      <c r="AP48" s="5">
        <f t="shared" si="15"/>
        <v>3369.9391017108974</v>
      </c>
      <c r="AQ48" s="35">
        <f t="shared" si="16"/>
        <v>7.7499999999999999E-2</v>
      </c>
      <c r="AR48" s="5">
        <f t="shared" si="46"/>
        <v>17795.217113700779</v>
      </c>
      <c r="AS48" s="5">
        <f t="shared" si="47"/>
        <v>140554.09793446041</v>
      </c>
      <c r="AT48" s="5">
        <f t="shared" si="17"/>
        <v>521304.78288629913</v>
      </c>
      <c r="AU48" s="5">
        <f t="shared" si="18"/>
        <v>158349.3150481612</v>
      </c>
      <c r="AV48" s="150"/>
      <c r="AW48" s="2">
        <v>41</v>
      </c>
      <c r="AX48" s="118">
        <v>46082</v>
      </c>
      <c r="AY48" s="5">
        <f t="shared" si="48"/>
        <v>520982.1890738958</v>
      </c>
      <c r="AZ48" s="5">
        <f t="shared" si="49"/>
        <v>3769.4654156080242</v>
      </c>
      <c r="BA48" s="5">
        <f t="shared" si="19"/>
        <v>513.32673389617548</v>
      </c>
      <c r="BB48" s="35">
        <f t="shared" si="20"/>
        <v>1.1823668708721223E-2</v>
      </c>
      <c r="BC48" s="5">
        <f t="shared" si="21"/>
        <v>3256.1386817118487</v>
      </c>
      <c r="BD48" s="35">
        <f t="shared" si="22"/>
        <v>7.4999999999999997E-2</v>
      </c>
      <c r="BE48" s="5">
        <f t="shared" si="50"/>
        <v>18631.137660000473</v>
      </c>
      <c r="BF48" s="5">
        <f t="shared" si="51"/>
        <v>135916.94437992849</v>
      </c>
      <c r="BG48" s="5">
        <f t="shared" si="23"/>
        <v>520468.86233999964</v>
      </c>
      <c r="BH48" s="5">
        <f t="shared" si="24"/>
        <v>154548.08203992897</v>
      </c>
      <c r="BI48" s="150"/>
      <c r="BJ48" s="2">
        <v>41</v>
      </c>
      <c r="BK48" s="118">
        <v>46082</v>
      </c>
      <c r="BL48" s="5">
        <f t="shared" si="52"/>
        <v>520135.64202398149</v>
      </c>
      <c r="BM48" s="5">
        <f t="shared" si="53"/>
        <v>3677.612325782929</v>
      </c>
      <c r="BN48" s="5">
        <f t="shared" si="25"/>
        <v>535.12615522137412</v>
      </c>
      <c r="BO48" s="35">
        <f t="shared" si="26"/>
        <v>1.2345844706332232E-2</v>
      </c>
      <c r="BP48" s="5">
        <f t="shared" si="27"/>
        <v>3142.4861705615549</v>
      </c>
      <c r="BQ48" s="35">
        <f t="shared" si="28"/>
        <v>7.2499999999999995E-2</v>
      </c>
      <c r="BR48" s="5">
        <f t="shared" si="54"/>
        <v>19499.48413123982</v>
      </c>
      <c r="BS48" s="5">
        <f t="shared" si="55"/>
        <v>131282.62122586026</v>
      </c>
      <c r="BT48" s="5">
        <f t="shared" si="29"/>
        <v>519600.51586876012</v>
      </c>
      <c r="BU48" s="5">
        <f t="shared" si="30"/>
        <v>150782.10535710008</v>
      </c>
      <c r="BV48" s="150"/>
      <c r="BW48" s="2">
        <v>41</v>
      </c>
      <c r="BX48" s="118">
        <v>46082</v>
      </c>
      <c r="BY48" s="5">
        <f t="shared" si="56"/>
        <v>519256.61669746868</v>
      </c>
      <c r="BZ48" s="5">
        <f t="shared" si="57"/>
        <v>3586.6457515109732</v>
      </c>
      <c r="CA48" s="5">
        <f t="shared" si="31"/>
        <v>557.6488207757393</v>
      </c>
      <c r="CB48" s="35">
        <f t="shared" si="32"/>
        <v>1.288724232705862E-2</v>
      </c>
      <c r="CC48" s="5">
        <f t="shared" si="33"/>
        <v>3028.9969307352339</v>
      </c>
      <c r="CD48" s="35">
        <f t="shared" si="34"/>
        <v>7.0000000000000007E-2</v>
      </c>
      <c r="CE48" s="5">
        <f t="shared" si="58"/>
        <v>20401.032123307094</v>
      </c>
      <c r="CF48" s="5">
        <f t="shared" si="59"/>
        <v>126651.4436886428</v>
      </c>
      <c r="CG48" s="5">
        <f t="shared" si="35"/>
        <v>518698.96787669294</v>
      </c>
      <c r="CH48" s="5">
        <f t="shared" si="36"/>
        <v>147052.4758119499</v>
      </c>
    </row>
    <row r="49" spans="9:86" ht="14.25" customHeight="1">
      <c r="I49" s="150"/>
      <c r="J49" s="2">
        <v>42</v>
      </c>
      <c r="K49" s="118">
        <v>46113</v>
      </c>
      <c r="L49" s="5">
        <f t="shared" si="37"/>
        <v>522882.50465261383</v>
      </c>
      <c r="M49" s="5">
        <f t="shared" si="0"/>
        <v>4050.0782624385383</v>
      </c>
      <c r="N49" s="5">
        <f t="shared" si="1"/>
        <v>455.26104295181813</v>
      </c>
      <c r="O49" s="35">
        <f t="shared" si="2"/>
        <v>1.0448107302904207E-2</v>
      </c>
      <c r="P49" s="5">
        <f t="shared" si="3"/>
        <v>3594.8172194867202</v>
      </c>
      <c r="Q49" s="35">
        <f t="shared" si="4"/>
        <v>8.2500000000000004E-2</v>
      </c>
      <c r="R49" s="5">
        <f t="shared" si="38"/>
        <v>16672.756390337752</v>
      </c>
      <c r="S49" s="5">
        <f t="shared" si="39"/>
        <v>153430.53063208083</v>
      </c>
      <c r="T49" s="5">
        <f t="shared" si="5"/>
        <v>522427.24360966199</v>
      </c>
      <c r="U49" s="5">
        <f t="shared" si="6"/>
        <v>170103.28702241858</v>
      </c>
      <c r="V49" s="150"/>
      <c r="W49" s="2">
        <v>42</v>
      </c>
      <c r="X49" s="118">
        <v>46113</v>
      </c>
      <c r="Y49" s="5">
        <f t="shared" si="40"/>
        <v>522109.06478706218</v>
      </c>
      <c r="Z49" s="5">
        <f t="shared" si="41"/>
        <v>3955.7248177837241</v>
      </c>
      <c r="AA49" s="5">
        <f t="shared" si="7"/>
        <v>474.99771920330932</v>
      </c>
      <c r="AB49" s="35">
        <f t="shared" si="8"/>
        <v>1.0917206796178492E-2</v>
      </c>
      <c r="AC49" s="5">
        <f t="shared" si="9"/>
        <v>3480.7270985804148</v>
      </c>
      <c r="AD49" s="35">
        <f t="shared" si="10"/>
        <v>0.08</v>
      </c>
      <c r="AE49" s="5">
        <f t="shared" si="42"/>
        <v>17465.932932141368</v>
      </c>
      <c r="AF49" s="5">
        <f t="shared" si="43"/>
        <v>148674.50941477504</v>
      </c>
      <c r="AG49" s="5">
        <f t="shared" si="11"/>
        <v>521634.06706785888</v>
      </c>
      <c r="AH49" s="5">
        <f t="shared" si="12"/>
        <v>166140.44234691642</v>
      </c>
      <c r="AI49" s="150"/>
      <c r="AJ49" s="2">
        <v>42</v>
      </c>
      <c r="AK49" s="118">
        <v>46113</v>
      </c>
      <c r="AL49" s="5">
        <f t="shared" si="44"/>
        <v>521304.78288629913</v>
      </c>
      <c r="AM49" s="5">
        <f t="shared" si="45"/>
        <v>3862.1784158088099</v>
      </c>
      <c r="AN49" s="5">
        <f t="shared" si="13"/>
        <v>495.41835966812778</v>
      </c>
      <c r="AO49" s="35">
        <f t="shared" si="14"/>
        <v>1.140411619302981E-2</v>
      </c>
      <c r="AP49" s="5">
        <f t="shared" si="15"/>
        <v>3366.7600561406821</v>
      </c>
      <c r="AQ49" s="35">
        <f t="shared" si="16"/>
        <v>7.7499999999999999E-2</v>
      </c>
      <c r="AR49" s="5">
        <f t="shared" si="46"/>
        <v>18290.635473368908</v>
      </c>
      <c r="AS49" s="5">
        <f t="shared" si="47"/>
        <v>143920.8579906011</v>
      </c>
      <c r="AT49" s="5">
        <f t="shared" si="17"/>
        <v>520809.36452663102</v>
      </c>
      <c r="AU49" s="5">
        <f t="shared" si="18"/>
        <v>162211.49346397002</v>
      </c>
      <c r="AV49" s="150"/>
      <c r="AW49" s="2">
        <v>42</v>
      </c>
      <c r="AX49" s="118">
        <v>46113</v>
      </c>
      <c r="AY49" s="5">
        <f t="shared" si="48"/>
        <v>520468.86233999964</v>
      </c>
      <c r="AZ49" s="5">
        <f t="shared" si="49"/>
        <v>3769.4654156080242</v>
      </c>
      <c r="BA49" s="5">
        <f t="shared" si="19"/>
        <v>516.53502598302657</v>
      </c>
      <c r="BB49" s="35">
        <f t="shared" si="20"/>
        <v>1.1909300940556864E-2</v>
      </c>
      <c r="BC49" s="5">
        <f t="shared" si="21"/>
        <v>3252.9303896249976</v>
      </c>
      <c r="BD49" s="35">
        <f t="shared" si="22"/>
        <v>7.4999999999999997E-2</v>
      </c>
      <c r="BE49" s="5">
        <f t="shared" si="50"/>
        <v>19147.6726859835</v>
      </c>
      <c r="BF49" s="5">
        <f t="shared" si="51"/>
        <v>139169.87476955348</v>
      </c>
      <c r="BG49" s="5">
        <f t="shared" si="23"/>
        <v>519952.32731401664</v>
      </c>
      <c r="BH49" s="5">
        <f t="shared" si="24"/>
        <v>158317.54745553699</v>
      </c>
      <c r="BI49" s="150"/>
      <c r="BJ49" s="2">
        <v>42</v>
      </c>
      <c r="BK49" s="118">
        <v>46113</v>
      </c>
      <c r="BL49" s="5">
        <f t="shared" si="52"/>
        <v>519600.51586876012</v>
      </c>
      <c r="BM49" s="5">
        <f t="shared" si="53"/>
        <v>3677.612325782929</v>
      </c>
      <c r="BN49" s="5">
        <f t="shared" si="25"/>
        <v>538.35920907583659</v>
      </c>
      <c r="BO49" s="35">
        <f t="shared" si="26"/>
        <v>1.2433225740949367E-2</v>
      </c>
      <c r="BP49" s="5">
        <f t="shared" si="27"/>
        <v>3139.2531167070924</v>
      </c>
      <c r="BQ49" s="35">
        <f t="shared" si="28"/>
        <v>7.2499999999999995E-2</v>
      </c>
      <c r="BR49" s="5">
        <f t="shared" si="54"/>
        <v>20037.843340315656</v>
      </c>
      <c r="BS49" s="5">
        <f t="shared" si="55"/>
        <v>134421.87434256735</v>
      </c>
      <c r="BT49" s="5">
        <f t="shared" si="29"/>
        <v>519062.15665968426</v>
      </c>
      <c r="BU49" s="5">
        <f t="shared" si="30"/>
        <v>154459.717682883</v>
      </c>
      <c r="BV49" s="150"/>
      <c r="BW49" s="2">
        <v>42</v>
      </c>
      <c r="BX49" s="118">
        <v>46113</v>
      </c>
      <c r="BY49" s="5">
        <f t="shared" si="56"/>
        <v>518698.96787669294</v>
      </c>
      <c r="BZ49" s="5">
        <f t="shared" si="57"/>
        <v>3586.6457515109732</v>
      </c>
      <c r="CA49" s="5">
        <f t="shared" si="31"/>
        <v>560.90177223026421</v>
      </c>
      <c r="CB49" s="35">
        <f t="shared" si="32"/>
        <v>1.2976353691845494E-2</v>
      </c>
      <c r="CC49" s="5">
        <f t="shared" si="33"/>
        <v>3025.743979280709</v>
      </c>
      <c r="CD49" s="35">
        <f t="shared" si="34"/>
        <v>7.0000000000000007E-2</v>
      </c>
      <c r="CE49" s="5">
        <f t="shared" si="58"/>
        <v>20961.933895537357</v>
      </c>
      <c r="CF49" s="5">
        <f t="shared" si="59"/>
        <v>129677.18766792351</v>
      </c>
      <c r="CG49" s="5">
        <f t="shared" si="35"/>
        <v>518138.06610446266</v>
      </c>
      <c r="CH49" s="5">
        <f t="shared" si="36"/>
        <v>150639.12156346088</v>
      </c>
    </row>
    <row r="50" spans="9:86" ht="14.25" customHeight="1">
      <c r="I50" s="150"/>
      <c r="J50" s="2">
        <v>43</v>
      </c>
      <c r="K50" s="118">
        <v>46143</v>
      </c>
      <c r="L50" s="5">
        <f t="shared" si="37"/>
        <v>522427.24360966199</v>
      </c>
      <c r="M50" s="5">
        <f t="shared" si="0"/>
        <v>4050.0782624385383</v>
      </c>
      <c r="N50" s="5">
        <f t="shared" si="1"/>
        <v>458.39096262211206</v>
      </c>
      <c r="O50" s="35">
        <f t="shared" si="2"/>
        <v>1.0529105475929687E-2</v>
      </c>
      <c r="P50" s="5">
        <f t="shared" si="3"/>
        <v>3591.6872998164263</v>
      </c>
      <c r="Q50" s="35">
        <f t="shared" si="4"/>
        <v>8.2500000000000004E-2</v>
      </c>
      <c r="R50" s="5">
        <f t="shared" si="38"/>
        <v>17131.147352959866</v>
      </c>
      <c r="S50" s="5">
        <f t="shared" si="39"/>
        <v>157022.21793189726</v>
      </c>
      <c r="T50" s="5">
        <f t="shared" si="5"/>
        <v>521968.85264703986</v>
      </c>
      <c r="U50" s="5">
        <f t="shared" si="6"/>
        <v>174153.36528485714</v>
      </c>
      <c r="V50" s="150"/>
      <c r="W50" s="2">
        <v>43</v>
      </c>
      <c r="X50" s="118">
        <v>46143</v>
      </c>
      <c r="Y50" s="5">
        <f t="shared" si="40"/>
        <v>521634.06706785888</v>
      </c>
      <c r="Z50" s="5">
        <f t="shared" si="41"/>
        <v>3955.7248177837241</v>
      </c>
      <c r="AA50" s="5">
        <f t="shared" si="7"/>
        <v>478.1643706646646</v>
      </c>
      <c r="AB50" s="35">
        <f t="shared" si="8"/>
        <v>1.0999995610389317E-2</v>
      </c>
      <c r="AC50" s="5">
        <f t="shared" si="9"/>
        <v>3477.5604471190595</v>
      </c>
      <c r="AD50" s="35">
        <f t="shared" si="10"/>
        <v>0.08</v>
      </c>
      <c r="AE50" s="5">
        <f t="shared" si="42"/>
        <v>17944.097302806033</v>
      </c>
      <c r="AF50" s="5">
        <f t="shared" si="43"/>
        <v>152152.0698618941</v>
      </c>
      <c r="AG50" s="5">
        <f t="shared" si="11"/>
        <v>521155.90269719419</v>
      </c>
      <c r="AH50" s="5">
        <f t="shared" si="12"/>
        <v>170096.16716470013</v>
      </c>
      <c r="AI50" s="150"/>
      <c r="AJ50" s="2">
        <v>43</v>
      </c>
      <c r="AK50" s="118">
        <v>46143</v>
      </c>
      <c r="AL50" s="5">
        <f t="shared" si="44"/>
        <v>520809.36452663102</v>
      </c>
      <c r="AM50" s="5">
        <f t="shared" si="45"/>
        <v>3862.1784158088099</v>
      </c>
      <c r="AN50" s="5">
        <f t="shared" si="13"/>
        <v>498.61793657431781</v>
      </c>
      <c r="AO50" s="35">
        <f t="shared" si="14"/>
        <v>1.1488685969251343E-2</v>
      </c>
      <c r="AP50" s="5">
        <f t="shared" si="15"/>
        <v>3363.560479234492</v>
      </c>
      <c r="AQ50" s="35">
        <f t="shared" si="16"/>
        <v>7.7499999999999999E-2</v>
      </c>
      <c r="AR50" s="5">
        <f t="shared" si="46"/>
        <v>18789.253409943227</v>
      </c>
      <c r="AS50" s="5">
        <f t="shared" si="47"/>
        <v>147284.4184698356</v>
      </c>
      <c r="AT50" s="5">
        <f t="shared" si="17"/>
        <v>520310.74659005669</v>
      </c>
      <c r="AU50" s="5">
        <f t="shared" si="18"/>
        <v>166073.67187977882</v>
      </c>
      <c r="AV50" s="150"/>
      <c r="AW50" s="2">
        <v>43</v>
      </c>
      <c r="AX50" s="118">
        <v>46143</v>
      </c>
      <c r="AY50" s="5">
        <f t="shared" si="48"/>
        <v>519952.32731401664</v>
      </c>
      <c r="AZ50" s="5">
        <f t="shared" si="49"/>
        <v>3769.4654156080242</v>
      </c>
      <c r="BA50" s="5">
        <f t="shared" si="19"/>
        <v>519.76336989542051</v>
      </c>
      <c r="BB50" s="35">
        <f t="shared" si="20"/>
        <v>1.1995639044381497E-2</v>
      </c>
      <c r="BC50" s="5">
        <f t="shared" si="21"/>
        <v>3249.7020457126036</v>
      </c>
      <c r="BD50" s="35">
        <f t="shared" si="22"/>
        <v>7.4999999999999997E-2</v>
      </c>
      <c r="BE50" s="5">
        <f t="shared" si="50"/>
        <v>19667.436055878919</v>
      </c>
      <c r="BF50" s="5">
        <f t="shared" si="51"/>
        <v>142419.57681526607</v>
      </c>
      <c r="BG50" s="5">
        <f t="shared" si="23"/>
        <v>519432.56394412124</v>
      </c>
      <c r="BH50" s="5">
        <f t="shared" si="24"/>
        <v>162087.01287114498</v>
      </c>
      <c r="BI50" s="150"/>
      <c r="BJ50" s="2">
        <v>43</v>
      </c>
      <c r="BK50" s="118">
        <v>46143</v>
      </c>
      <c r="BL50" s="5">
        <f t="shared" si="52"/>
        <v>519062.15665968426</v>
      </c>
      <c r="BM50" s="5">
        <f t="shared" si="53"/>
        <v>3677.612325782929</v>
      </c>
      <c r="BN50" s="5">
        <f t="shared" si="25"/>
        <v>541.61179596400325</v>
      </c>
      <c r="BO50" s="35">
        <f t="shared" si="26"/>
        <v>1.2521316509362172E-2</v>
      </c>
      <c r="BP50" s="5">
        <f t="shared" si="27"/>
        <v>3136.0005298189258</v>
      </c>
      <c r="BQ50" s="35">
        <f t="shared" si="28"/>
        <v>7.2499999999999995E-2</v>
      </c>
      <c r="BR50" s="5">
        <f t="shared" si="54"/>
        <v>20579.455136279659</v>
      </c>
      <c r="BS50" s="5">
        <f t="shared" si="55"/>
        <v>137557.87487238628</v>
      </c>
      <c r="BT50" s="5">
        <f t="shared" si="29"/>
        <v>518520.54486372025</v>
      </c>
      <c r="BU50" s="5">
        <f t="shared" si="30"/>
        <v>158137.33000866594</v>
      </c>
      <c r="BV50" s="150"/>
      <c r="BW50" s="2">
        <v>43</v>
      </c>
      <c r="BX50" s="118">
        <v>46143</v>
      </c>
      <c r="BY50" s="5">
        <f t="shared" si="56"/>
        <v>518138.06610446266</v>
      </c>
      <c r="BZ50" s="5">
        <f t="shared" si="57"/>
        <v>3586.6457515109732</v>
      </c>
      <c r="CA50" s="5">
        <f t="shared" si="31"/>
        <v>564.17369923494107</v>
      </c>
      <c r="CB50" s="35">
        <f t="shared" si="32"/>
        <v>1.3066178367706273E-2</v>
      </c>
      <c r="CC50" s="5">
        <f t="shared" si="33"/>
        <v>3022.4720522760322</v>
      </c>
      <c r="CD50" s="35">
        <f t="shared" si="34"/>
        <v>7.0000000000000007E-2</v>
      </c>
      <c r="CE50" s="5">
        <f t="shared" si="58"/>
        <v>21526.107594772297</v>
      </c>
      <c r="CF50" s="5">
        <f t="shared" si="59"/>
        <v>132699.65972019953</v>
      </c>
      <c r="CG50" s="5">
        <f t="shared" si="35"/>
        <v>517573.8924052277</v>
      </c>
      <c r="CH50" s="5">
        <f t="shared" si="36"/>
        <v>154225.76731497183</v>
      </c>
    </row>
    <row r="51" spans="9:86" ht="14.25" customHeight="1">
      <c r="I51" s="150"/>
      <c r="J51" s="2">
        <v>44</v>
      </c>
      <c r="K51" s="118">
        <v>46174</v>
      </c>
      <c r="L51" s="5">
        <f t="shared" si="37"/>
        <v>521968.85264703986</v>
      </c>
      <c r="M51" s="5">
        <f t="shared" si="0"/>
        <v>4050.0782624385383</v>
      </c>
      <c r="N51" s="5">
        <f t="shared" si="1"/>
        <v>461.54240049013924</v>
      </c>
      <c r="O51" s="35">
        <f t="shared" si="2"/>
        <v>1.0610803264973479E-2</v>
      </c>
      <c r="P51" s="5">
        <f t="shared" si="3"/>
        <v>3588.5358619483991</v>
      </c>
      <c r="Q51" s="35">
        <f t="shared" si="4"/>
        <v>8.2500000000000004E-2</v>
      </c>
      <c r="R51" s="5">
        <f t="shared" si="38"/>
        <v>17592.689753450006</v>
      </c>
      <c r="S51" s="5">
        <f t="shared" si="39"/>
        <v>160610.75379384565</v>
      </c>
      <c r="T51" s="5">
        <f t="shared" si="5"/>
        <v>521507.31024654972</v>
      </c>
      <c r="U51" s="5">
        <f t="shared" si="6"/>
        <v>178203.44354729567</v>
      </c>
      <c r="V51" s="150"/>
      <c r="W51" s="2">
        <v>44</v>
      </c>
      <c r="X51" s="118">
        <v>46174</v>
      </c>
      <c r="Y51" s="5">
        <f t="shared" si="40"/>
        <v>521155.90269719419</v>
      </c>
      <c r="Z51" s="5">
        <f t="shared" si="41"/>
        <v>3955.7248177837241</v>
      </c>
      <c r="AA51" s="5">
        <f t="shared" si="7"/>
        <v>481.35213313576241</v>
      </c>
      <c r="AB51" s="35">
        <f t="shared" si="8"/>
        <v>1.1083488775114754E-2</v>
      </c>
      <c r="AC51" s="5">
        <f t="shared" si="9"/>
        <v>3474.3726846479617</v>
      </c>
      <c r="AD51" s="35">
        <f t="shared" si="10"/>
        <v>0.08</v>
      </c>
      <c r="AE51" s="5">
        <f t="shared" si="42"/>
        <v>18425.449435941795</v>
      </c>
      <c r="AF51" s="5">
        <f t="shared" si="43"/>
        <v>155626.44254654206</v>
      </c>
      <c r="AG51" s="5">
        <f t="shared" si="11"/>
        <v>520674.55056405842</v>
      </c>
      <c r="AH51" s="5">
        <f t="shared" si="12"/>
        <v>174051.89198248385</v>
      </c>
      <c r="AI51" s="150"/>
      <c r="AJ51" s="2">
        <v>44</v>
      </c>
      <c r="AK51" s="118">
        <v>46174</v>
      </c>
      <c r="AL51" s="5">
        <f t="shared" si="44"/>
        <v>520310.74659005669</v>
      </c>
      <c r="AM51" s="5">
        <f t="shared" si="45"/>
        <v>3862.1784158088099</v>
      </c>
      <c r="AN51" s="5">
        <f t="shared" si="13"/>
        <v>501.83817741469375</v>
      </c>
      <c r="AO51" s="35">
        <f t="shared" si="14"/>
        <v>1.1573964536467654E-2</v>
      </c>
      <c r="AP51" s="5">
        <f t="shared" si="15"/>
        <v>3360.3402383941161</v>
      </c>
      <c r="AQ51" s="35">
        <f t="shared" si="16"/>
        <v>7.7499999999999999E-2</v>
      </c>
      <c r="AR51" s="5">
        <f t="shared" si="46"/>
        <v>19291.091587357922</v>
      </c>
      <c r="AS51" s="5">
        <f t="shared" si="47"/>
        <v>150644.75870822973</v>
      </c>
      <c r="AT51" s="5">
        <f t="shared" si="17"/>
        <v>519808.90841264202</v>
      </c>
      <c r="AU51" s="5">
        <f t="shared" si="18"/>
        <v>169935.85029558765</v>
      </c>
      <c r="AV51" s="150"/>
      <c r="AW51" s="2">
        <v>44</v>
      </c>
      <c r="AX51" s="118">
        <v>46174</v>
      </c>
      <c r="AY51" s="5">
        <f t="shared" si="48"/>
        <v>519432.56394412124</v>
      </c>
      <c r="AZ51" s="5">
        <f t="shared" si="49"/>
        <v>3769.4654156080242</v>
      </c>
      <c r="BA51" s="5">
        <f t="shared" si="19"/>
        <v>523.01189095726659</v>
      </c>
      <c r="BB51" s="35">
        <f t="shared" si="20"/>
        <v>1.2082690087490097E-2</v>
      </c>
      <c r="BC51" s="5">
        <f t="shared" si="21"/>
        <v>3246.4535246507576</v>
      </c>
      <c r="BD51" s="35">
        <f t="shared" si="22"/>
        <v>7.4999999999999997E-2</v>
      </c>
      <c r="BE51" s="5">
        <f t="shared" si="50"/>
        <v>20190.447946836186</v>
      </c>
      <c r="BF51" s="5">
        <f t="shared" si="51"/>
        <v>145666.03033991682</v>
      </c>
      <c r="BG51" s="5">
        <f t="shared" si="23"/>
        <v>518909.55205316399</v>
      </c>
      <c r="BH51" s="5">
        <f t="shared" si="24"/>
        <v>165856.478286753</v>
      </c>
      <c r="BI51" s="150"/>
      <c r="BJ51" s="2">
        <v>44</v>
      </c>
      <c r="BK51" s="118">
        <v>46174</v>
      </c>
      <c r="BL51" s="5">
        <f t="shared" si="52"/>
        <v>518520.54486372025</v>
      </c>
      <c r="BM51" s="5">
        <f t="shared" si="53"/>
        <v>3677.612325782929</v>
      </c>
      <c r="BN51" s="5">
        <f t="shared" si="25"/>
        <v>544.88403389795258</v>
      </c>
      <c r="BO51" s="35">
        <f t="shared" si="26"/>
        <v>1.2610124076171247E-2</v>
      </c>
      <c r="BP51" s="5">
        <f t="shared" si="27"/>
        <v>3132.7282918849764</v>
      </c>
      <c r="BQ51" s="35">
        <f t="shared" si="28"/>
        <v>7.2499999999999995E-2</v>
      </c>
      <c r="BR51" s="5">
        <f t="shared" si="54"/>
        <v>21124.339170177613</v>
      </c>
      <c r="BS51" s="5">
        <f t="shared" si="55"/>
        <v>140690.60316427125</v>
      </c>
      <c r="BT51" s="5">
        <f t="shared" si="29"/>
        <v>517975.6608298223</v>
      </c>
      <c r="BU51" s="5">
        <f t="shared" si="30"/>
        <v>161814.94233444886</v>
      </c>
      <c r="BV51" s="150"/>
      <c r="BW51" s="2">
        <v>44</v>
      </c>
      <c r="BX51" s="118">
        <v>46174</v>
      </c>
      <c r="BY51" s="5">
        <f t="shared" si="56"/>
        <v>517573.8924052277</v>
      </c>
      <c r="BZ51" s="5">
        <f t="shared" si="57"/>
        <v>3586.6457515109732</v>
      </c>
      <c r="CA51" s="5">
        <f t="shared" si="31"/>
        <v>567.46471248047828</v>
      </c>
      <c r="CB51" s="35">
        <f t="shared" si="32"/>
        <v>1.3156723416091998E-2</v>
      </c>
      <c r="CC51" s="5">
        <f t="shared" si="33"/>
        <v>3019.181039030495</v>
      </c>
      <c r="CD51" s="35">
        <f t="shared" si="34"/>
        <v>7.0000000000000007E-2</v>
      </c>
      <c r="CE51" s="5">
        <f t="shared" si="58"/>
        <v>22093.572307252776</v>
      </c>
      <c r="CF51" s="5">
        <f t="shared" si="59"/>
        <v>135718.84075923002</v>
      </c>
      <c r="CG51" s="5">
        <f t="shared" si="35"/>
        <v>517006.42769274721</v>
      </c>
      <c r="CH51" s="5">
        <f t="shared" si="36"/>
        <v>157812.41306648281</v>
      </c>
    </row>
    <row r="52" spans="9:86" ht="14.25" customHeight="1">
      <c r="I52" s="150"/>
      <c r="J52" s="2">
        <v>45</v>
      </c>
      <c r="K52" s="118">
        <v>46204</v>
      </c>
      <c r="L52" s="5">
        <f t="shared" si="37"/>
        <v>521507.31024654972</v>
      </c>
      <c r="M52" s="5">
        <f t="shared" si="0"/>
        <v>4050.0782624385383</v>
      </c>
      <c r="N52" s="5">
        <f t="shared" si="1"/>
        <v>464.71550449350889</v>
      </c>
      <c r="O52" s="35">
        <f t="shared" si="2"/>
        <v>1.069320783113414E-2</v>
      </c>
      <c r="P52" s="5">
        <f t="shared" si="3"/>
        <v>3585.3627579450294</v>
      </c>
      <c r="Q52" s="35">
        <f t="shared" si="4"/>
        <v>8.2500000000000004E-2</v>
      </c>
      <c r="R52" s="5">
        <f t="shared" si="38"/>
        <v>18057.405257943516</v>
      </c>
      <c r="S52" s="5">
        <f t="shared" si="39"/>
        <v>164196.11655179068</v>
      </c>
      <c r="T52" s="5">
        <f t="shared" si="5"/>
        <v>521042.59474205622</v>
      </c>
      <c r="U52" s="5">
        <f t="shared" si="6"/>
        <v>182253.5218097342</v>
      </c>
      <c r="V52" s="150"/>
      <c r="W52" s="2">
        <v>45</v>
      </c>
      <c r="X52" s="118">
        <v>46204</v>
      </c>
      <c r="Y52" s="5">
        <f t="shared" si="40"/>
        <v>520674.55056405842</v>
      </c>
      <c r="Z52" s="5">
        <f t="shared" si="41"/>
        <v>3955.7248177837241</v>
      </c>
      <c r="AA52" s="5">
        <f t="shared" si="7"/>
        <v>484.56114735666779</v>
      </c>
      <c r="AB52" s="35">
        <f t="shared" si="8"/>
        <v>1.1167693450699255E-2</v>
      </c>
      <c r="AC52" s="5">
        <f t="shared" si="9"/>
        <v>3471.1636704270563</v>
      </c>
      <c r="AD52" s="35">
        <f t="shared" si="10"/>
        <v>0.08</v>
      </c>
      <c r="AE52" s="5">
        <f t="shared" si="42"/>
        <v>18910.010583298463</v>
      </c>
      <c r="AF52" s="5">
        <f t="shared" si="43"/>
        <v>159097.60621696911</v>
      </c>
      <c r="AG52" s="5">
        <f t="shared" si="11"/>
        <v>520189.98941670172</v>
      </c>
      <c r="AH52" s="5">
        <f t="shared" si="12"/>
        <v>178007.61680026757</v>
      </c>
      <c r="AI52" s="150"/>
      <c r="AJ52" s="2">
        <v>45</v>
      </c>
      <c r="AK52" s="118">
        <v>46204</v>
      </c>
      <c r="AL52" s="5">
        <f t="shared" si="44"/>
        <v>519808.90841264202</v>
      </c>
      <c r="AM52" s="5">
        <f t="shared" si="45"/>
        <v>3862.1784158088099</v>
      </c>
      <c r="AN52" s="5">
        <f t="shared" si="13"/>
        <v>505.07921564383014</v>
      </c>
      <c r="AO52" s="35">
        <f t="shared" si="14"/>
        <v>1.1659959053480808E-2</v>
      </c>
      <c r="AP52" s="5">
        <f t="shared" si="15"/>
        <v>3357.0992001649797</v>
      </c>
      <c r="AQ52" s="35">
        <f t="shared" si="16"/>
        <v>7.7499999999999999E-2</v>
      </c>
      <c r="AR52" s="5">
        <f t="shared" si="46"/>
        <v>19796.170803001751</v>
      </c>
      <c r="AS52" s="5">
        <f t="shared" si="47"/>
        <v>154001.85790839471</v>
      </c>
      <c r="AT52" s="5">
        <f t="shared" si="17"/>
        <v>519303.82919699821</v>
      </c>
      <c r="AU52" s="5">
        <f t="shared" si="18"/>
        <v>173798.02871139647</v>
      </c>
      <c r="AV52" s="150"/>
      <c r="AW52" s="2">
        <v>45</v>
      </c>
      <c r="AX52" s="118">
        <v>46204</v>
      </c>
      <c r="AY52" s="5">
        <f t="shared" si="48"/>
        <v>518909.55205316399</v>
      </c>
      <c r="AZ52" s="5">
        <f t="shared" si="49"/>
        <v>3769.4654156080242</v>
      </c>
      <c r="BA52" s="5">
        <f t="shared" si="19"/>
        <v>526.28071527574957</v>
      </c>
      <c r="BB52" s="35">
        <f t="shared" si="20"/>
        <v>1.2170461226472015E-2</v>
      </c>
      <c r="BC52" s="5">
        <f t="shared" si="21"/>
        <v>3243.1847003322746</v>
      </c>
      <c r="BD52" s="35">
        <f t="shared" si="22"/>
        <v>7.4999999999999997E-2</v>
      </c>
      <c r="BE52" s="5">
        <f t="shared" si="50"/>
        <v>20716.728662111935</v>
      </c>
      <c r="BF52" s="5">
        <f t="shared" si="51"/>
        <v>148909.21504024908</v>
      </c>
      <c r="BG52" s="5">
        <f t="shared" si="23"/>
        <v>518383.27133788826</v>
      </c>
      <c r="BH52" s="5">
        <f t="shared" si="24"/>
        <v>169625.94370236102</v>
      </c>
      <c r="BI52" s="150"/>
      <c r="BJ52" s="2">
        <v>45</v>
      </c>
      <c r="BK52" s="118">
        <v>46204</v>
      </c>
      <c r="BL52" s="5">
        <f t="shared" si="52"/>
        <v>517975.6608298223</v>
      </c>
      <c r="BM52" s="5">
        <f t="shared" si="53"/>
        <v>3677.612325782929</v>
      </c>
      <c r="BN52" s="5">
        <f t="shared" si="25"/>
        <v>548.17604160275278</v>
      </c>
      <c r="BO52" s="35">
        <f t="shared" si="26"/>
        <v>1.2699655595196452E-2</v>
      </c>
      <c r="BP52" s="5">
        <f t="shared" si="27"/>
        <v>3129.4362841801762</v>
      </c>
      <c r="BQ52" s="35">
        <f t="shared" si="28"/>
        <v>7.2499999999999995E-2</v>
      </c>
      <c r="BR52" s="5">
        <f t="shared" si="54"/>
        <v>21672.515211780366</v>
      </c>
      <c r="BS52" s="5">
        <f t="shared" si="55"/>
        <v>143820.03944845143</v>
      </c>
      <c r="BT52" s="5">
        <f t="shared" si="29"/>
        <v>517427.48478821956</v>
      </c>
      <c r="BU52" s="5">
        <f t="shared" si="30"/>
        <v>165492.55466023181</v>
      </c>
      <c r="BV52" s="150"/>
      <c r="BW52" s="2">
        <v>45</v>
      </c>
      <c r="BX52" s="118">
        <v>46204</v>
      </c>
      <c r="BY52" s="5">
        <f t="shared" si="56"/>
        <v>517006.42769274721</v>
      </c>
      <c r="BZ52" s="5">
        <f t="shared" si="57"/>
        <v>3586.6457515109732</v>
      </c>
      <c r="CA52" s="5">
        <f t="shared" si="31"/>
        <v>570.77492330328096</v>
      </c>
      <c r="CB52" s="35">
        <f t="shared" si="32"/>
        <v>1.3247995987604733E-2</v>
      </c>
      <c r="CC52" s="5">
        <f t="shared" si="33"/>
        <v>3015.8708282076923</v>
      </c>
      <c r="CD52" s="35">
        <f t="shared" si="34"/>
        <v>7.0000000000000007E-2</v>
      </c>
      <c r="CE52" s="5">
        <f t="shared" si="58"/>
        <v>22664.347230556057</v>
      </c>
      <c r="CF52" s="5">
        <f t="shared" si="59"/>
        <v>138734.71158743772</v>
      </c>
      <c r="CG52" s="5">
        <f t="shared" si="35"/>
        <v>516435.65276944393</v>
      </c>
      <c r="CH52" s="5">
        <f t="shared" si="36"/>
        <v>161399.05881799379</v>
      </c>
    </row>
    <row r="53" spans="9:86" ht="14.25" customHeight="1">
      <c r="I53" s="150"/>
      <c r="J53" s="2">
        <v>46</v>
      </c>
      <c r="K53" s="118">
        <v>46235</v>
      </c>
      <c r="L53" s="5">
        <f t="shared" si="37"/>
        <v>521042.59474205622</v>
      </c>
      <c r="M53" s="5">
        <f t="shared" si="0"/>
        <v>4050.0782624385383</v>
      </c>
      <c r="N53" s="5">
        <f t="shared" si="1"/>
        <v>467.91042358690174</v>
      </c>
      <c r="O53" s="35">
        <f t="shared" si="2"/>
        <v>1.0776326426484397E-2</v>
      </c>
      <c r="P53" s="5">
        <f t="shared" si="3"/>
        <v>3582.1678388516366</v>
      </c>
      <c r="Q53" s="35">
        <f t="shared" si="4"/>
        <v>8.2500000000000004E-2</v>
      </c>
      <c r="R53" s="5">
        <f t="shared" si="38"/>
        <v>18525.315681530417</v>
      </c>
      <c r="S53" s="5">
        <f t="shared" si="39"/>
        <v>167778.28439064231</v>
      </c>
      <c r="T53" s="5">
        <f t="shared" si="5"/>
        <v>520574.68431846931</v>
      </c>
      <c r="U53" s="5">
        <f t="shared" si="6"/>
        <v>186303.60007217273</v>
      </c>
      <c r="V53" s="150"/>
      <c r="W53" s="2">
        <v>46</v>
      </c>
      <c r="X53" s="118">
        <v>46235</v>
      </c>
      <c r="Y53" s="5">
        <f t="shared" si="40"/>
        <v>520189.98941670172</v>
      </c>
      <c r="Z53" s="5">
        <f t="shared" si="41"/>
        <v>3955.7248177837241</v>
      </c>
      <c r="AA53" s="5">
        <f t="shared" si="7"/>
        <v>487.79155500571233</v>
      </c>
      <c r="AB53" s="35">
        <f t="shared" si="8"/>
        <v>1.1252616888364538E-2</v>
      </c>
      <c r="AC53" s="5">
        <f t="shared" si="9"/>
        <v>3467.9332627780118</v>
      </c>
      <c r="AD53" s="35">
        <f t="shared" si="10"/>
        <v>0.08</v>
      </c>
      <c r="AE53" s="5">
        <f t="shared" si="42"/>
        <v>19397.802138304174</v>
      </c>
      <c r="AF53" s="5">
        <f t="shared" si="43"/>
        <v>162565.53947974712</v>
      </c>
      <c r="AG53" s="5">
        <f t="shared" si="11"/>
        <v>519702.19786169601</v>
      </c>
      <c r="AH53" s="5">
        <f t="shared" si="12"/>
        <v>181963.34161805129</v>
      </c>
      <c r="AI53" s="150"/>
      <c r="AJ53" s="2">
        <v>46</v>
      </c>
      <c r="AK53" s="118">
        <v>46235</v>
      </c>
      <c r="AL53" s="5">
        <f t="shared" si="44"/>
        <v>519303.82919699821</v>
      </c>
      <c r="AM53" s="5">
        <f t="shared" si="45"/>
        <v>3862.1784158088099</v>
      </c>
      <c r="AN53" s="5">
        <f t="shared" si="13"/>
        <v>508.34118557819647</v>
      </c>
      <c r="AO53" s="35">
        <f t="shared" si="14"/>
        <v>1.1746676769880476E-2</v>
      </c>
      <c r="AP53" s="5">
        <f t="shared" si="15"/>
        <v>3353.8372302306134</v>
      </c>
      <c r="AQ53" s="35">
        <f t="shared" si="16"/>
        <v>7.7499999999999999E-2</v>
      </c>
      <c r="AR53" s="5">
        <f t="shared" si="46"/>
        <v>20304.511988579947</v>
      </c>
      <c r="AS53" s="5">
        <f t="shared" si="47"/>
        <v>157355.69513862533</v>
      </c>
      <c r="AT53" s="5">
        <f t="shared" si="17"/>
        <v>518795.48801142001</v>
      </c>
      <c r="AU53" s="5">
        <f t="shared" si="18"/>
        <v>177660.20712720527</v>
      </c>
      <c r="AV53" s="150"/>
      <c r="AW53" s="2">
        <v>46</v>
      </c>
      <c r="AX53" s="118">
        <v>46235</v>
      </c>
      <c r="AY53" s="5">
        <f t="shared" si="48"/>
        <v>518383.27133788826</v>
      </c>
      <c r="AZ53" s="5">
        <f t="shared" si="49"/>
        <v>3769.4654156080242</v>
      </c>
      <c r="BA53" s="5">
        <f t="shared" si="19"/>
        <v>529.5699697462228</v>
      </c>
      <c r="BB53" s="35">
        <f t="shared" si="20"/>
        <v>1.2258959708621682E-2</v>
      </c>
      <c r="BC53" s="5">
        <f t="shared" si="21"/>
        <v>3239.8954458618014</v>
      </c>
      <c r="BD53" s="35">
        <f t="shared" si="22"/>
        <v>7.4999999999999997E-2</v>
      </c>
      <c r="BE53" s="5">
        <f t="shared" si="50"/>
        <v>21246.298631858157</v>
      </c>
      <c r="BF53" s="5">
        <f t="shared" si="51"/>
        <v>152149.11048611088</v>
      </c>
      <c r="BG53" s="5">
        <f t="shared" si="23"/>
        <v>517853.70136814204</v>
      </c>
      <c r="BH53" s="5">
        <f t="shared" si="24"/>
        <v>173395.40911796904</v>
      </c>
      <c r="BI53" s="150"/>
      <c r="BJ53" s="2">
        <v>46</v>
      </c>
      <c r="BK53" s="118">
        <v>46235</v>
      </c>
      <c r="BL53" s="5">
        <f t="shared" si="52"/>
        <v>517427.48478821956</v>
      </c>
      <c r="BM53" s="5">
        <f t="shared" si="53"/>
        <v>3677.612325782929</v>
      </c>
      <c r="BN53" s="5">
        <f t="shared" si="25"/>
        <v>551.48793852076915</v>
      </c>
      <c r="BO53" s="35">
        <f t="shared" si="26"/>
        <v>1.2789918310887341E-2</v>
      </c>
      <c r="BP53" s="5">
        <f t="shared" si="27"/>
        <v>3126.1243872621599</v>
      </c>
      <c r="BQ53" s="35">
        <f t="shared" si="28"/>
        <v>7.2499999999999995E-2</v>
      </c>
      <c r="BR53" s="5">
        <f t="shared" si="54"/>
        <v>22224.003150301134</v>
      </c>
      <c r="BS53" s="5">
        <f t="shared" si="55"/>
        <v>146946.16383571358</v>
      </c>
      <c r="BT53" s="5">
        <f t="shared" si="29"/>
        <v>516875.99684969877</v>
      </c>
      <c r="BU53" s="5">
        <f t="shared" si="30"/>
        <v>169170.16698601472</v>
      </c>
      <c r="BV53" s="150"/>
      <c r="BW53" s="2">
        <v>46</v>
      </c>
      <c r="BX53" s="118">
        <v>46235</v>
      </c>
      <c r="BY53" s="5">
        <f t="shared" si="56"/>
        <v>516435.65276944393</v>
      </c>
      <c r="BZ53" s="5">
        <f t="shared" si="57"/>
        <v>3586.6457515109732</v>
      </c>
      <c r="CA53" s="5">
        <f t="shared" si="31"/>
        <v>574.10444368921708</v>
      </c>
      <c r="CB53" s="35">
        <f t="shared" si="32"/>
        <v>1.3340003323407696E-2</v>
      </c>
      <c r="CC53" s="5">
        <f t="shared" si="33"/>
        <v>3012.5413078217562</v>
      </c>
      <c r="CD53" s="35">
        <f t="shared" si="34"/>
        <v>7.0000000000000007E-2</v>
      </c>
      <c r="CE53" s="5">
        <f t="shared" si="58"/>
        <v>23238.451674245276</v>
      </c>
      <c r="CF53" s="5">
        <f t="shared" si="59"/>
        <v>141747.25289525947</v>
      </c>
      <c r="CG53" s="5">
        <f t="shared" si="35"/>
        <v>515861.5483257547</v>
      </c>
      <c r="CH53" s="5">
        <f t="shared" si="36"/>
        <v>164985.70456950474</v>
      </c>
    </row>
    <row r="54" spans="9:86" ht="14.25" customHeight="1">
      <c r="I54" s="150"/>
      <c r="J54" s="2">
        <v>47</v>
      </c>
      <c r="K54" s="118">
        <v>46266</v>
      </c>
      <c r="L54" s="5">
        <f t="shared" si="37"/>
        <v>520574.68431846931</v>
      </c>
      <c r="M54" s="5">
        <f t="shared" si="0"/>
        <v>4050.0782624385383</v>
      </c>
      <c r="N54" s="5">
        <f t="shared" si="1"/>
        <v>471.12730774906186</v>
      </c>
      <c r="O54" s="35">
        <f t="shared" si="2"/>
        <v>1.0860166395510145E-2</v>
      </c>
      <c r="P54" s="5">
        <f t="shared" si="3"/>
        <v>3578.9509546894765</v>
      </c>
      <c r="Q54" s="35">
        <f t="shared" si="4"/>
        <v>8.2500000000000004E-2</v>
      </c>
      <c r="R54" s="5">
        <f t="shared" si="38"/>
        <v>18996.44298927948</v>
      </c>
      <c r="S54" s="5">
        <f t="shared" si="39"/>
        <v>171357.23534533178</v>
      </c>
      <c r="T54" s="5">
        <f t="shared" si="5"/>
        <v>520103.55701072025</v>
      </c>
      <c r="U54" s="5">
        <f t="shared" si="6"/>
        <v>190353.67833461126</v>
      </c>
      <c r="V54" s="150"/>
      <c r="W54" s="2">
        <v>47</v>
      </c>
      <c r="X54" s="118">
        <v>46266</v>
      </c>
      <c r="Y54" s="5">
        <f t="shared" si="40"/>
        <v>519702.19786169601</v>
      </c>
      <c r="Z54" s="5">
        <f t="shared" si="41"/>
        <v>3955.7248177837241</v>
      </c>
      <c r="AA54" s="5">
        <f t="shared" si="7"/>
        <v>491.04349870575061</v>
      </c>
      <c r="AB54" s="35">
        <f t="shared" si="8"/>
        <v>1.1338266431648101E-2</v>
      </c>
      <c r="AC54" s="5">
        <f t="shared" si="9"/>
        <v>3464.6813190779735</v>
      </c>
      <c r="AD54" s="35">
        <f t="shared" si="10"/>
        <v>0.08</v>
      </c>
      <c r="AE54" s="5">
        <f t="shared" si="42"/>
        <v>19888.845637009923</v>
      </c>
      <c r="AF54" s="5">
        <f t="shared" si="43"/>
        <v>166030.22079882509</v>
      </c>
      <c r="AG54" s="5">
        <f t="shared" si="11"/>
        <v>519211.15436299029</v>
      </c>
      <c r="AH54" s="5">
        <f t="shared" si="12"/>
        <v>185919.066435835</v>
      </c>
      <c r="AI54" s="150"/>
      <c r="AJ54" s="2">
        <v>47</v>
      </c>
      <c r="AK54" s="118">
        <v>46266</v>
      </c>
      <c r="AL54" s="5">
        <f t="shared" si="44"/>
        <v>518795.48801142001</v>
      </c>
      <c r="AM54" s="5">
        <f t="shared" si="45"/>
        <v>3862.1784158088099</v>
      </c>
      <c r="AN54" s="5">
        <f t="shared" si="13"/>
        <v>511.62422240172236</v>
      </c>
      <c r="AO54" s="35">
        <f t="shared" si="14"/>
        <v>1.1834125027481972E-2</v>
      </c>
      <c r="AP54" s="5">
        <f t="shared" si="15"/>
        <v>3350.5541934070875</v>
      </c>
      <c r="AQ54" s="35">
        <f t="shared" si="16"/>
        <v>7.7499999999999999E-2</v>
      </c>
      <c r="AR54" s="5">
        <f t="shared" si="46"/>
        <v>20816.136210981669</v>
      </c>
      <c r="AS54" s="5">
        <f t="shared" si="47"/>
        <v>160706.24933203243</v>
      </c>
      <c r="AT54" s="5">
        <f t="shared" si="17"/>
        <v>518283.8637890183</v>
      </c>
      <c r="AU54" s="5">
        <f t="shared" si="18"/>
        <v>181522.3855430141</v>
      </c>
      <c r="AV54" s="150"/>
      <c r="AW54" s="2">
        <v>47</v>
      </c>
      <c r="AX54" s="118">
        <v>46266</v>
      </c>
      <c r="AY54" s="5">
        <f t="shared" si="48"/>
        <v>517853.70136814204</v>
      </c>
      <c r="AZ54" s="5">
        <f t="shared" si="49"/>
        <v>3769.4654156080242</v>
      </c>
      <c r="BA54" s="5">
        <f t="shared" si="19"/>
        <v>532.87978205713671</v>
      </c>
      <c r="BB54" s="35">
        <f t="shared" si="20"/>
        <v>1.234819287337632E-2</v>
      </c>
      <c r="BC54" s="5">
        <f t="shared" si="21"/>
        <v>3236.5856335508875</v>
      </c>
      <c r="BD54" s="35">
        <f t="shared" si="22"/>
        <v>7.4999999999999997E-2</v>
      </c>
      <c r="BE54" s="5">
        <f t="shared" si="50"/>
        <v>21779.178413915295</v>
      </c>
      <c r="BF54" s="5">
        <f t="shared" si="51"/>
        <v>155385.69611966176</v>
      </c>
      <c r="BG54" s="5">
        <f t="shared" si="23"/>
        <v>517320.8215860849</v>
      </c>
      <c r="BH54" s="5">
        <f t="shared" si="24"/>
        <v>177164.87453357707</v>
      </c>
      <c r="BI54" s="150"/>
      <c r="BJ54" s="2">
        <v>47</v>
      </c>
      <c r="BK54" s="118">
        <v>46266</v>
      </c>
      <c r="BL54" s="5">
        <f t="shared" si="52"/>
        <v>516875.99684969877</v>
      </c>
      <c r="BM54" s="5">
        <f t="shared" si="53"/>
        <v>3677.612325782929</v>
      </c>
      <c r="BN54" s="5">
        <f t="shared" si="25"/>
        <v>554.8198448159992</v>
      </c>
      <c r="BO54" s="35">
        <f t="shared" si="26"/>
        <v>1.2880919559760498E-2</v>
      </c>
      <c r="BP54" s="5">
        <f t="shared" si="27"/>
        <v>3122.7924809669298</v>
      </c>
      <c r="BQ54" s="35">
        <f t="shared" si="28"/>
        <v>7.2499999999999995E-2</v>
      </c>
      <c r="BR54" s="5">
        <f t="shared" si="54"/>
        <v>22778.822995117134</v>
      </c>
      <c r="BS54" s="5">
        <f t="shared" si="55"/>
        <v>150068.9563166805</v>
      </c>
      <c r="BT54" s="5">
        <f t="shared" si="29"/>
        <v>516321.17700488277</v>
      </c>
      <c r="BU54" s="5">
        <f t="shared" si="30"/>
        <v>172847.77931179764</v>
      </c>
      <c r="BV54" s="150"/>
      <c r="BW54" s="2">
        <v>47</v>
      </c>
      <c r="BX54" s="118">
        <v>46266</v>
      </c>
      <c r="BY54" s="5">
        <f t="shared" si="56"/>
        <v>515861.5483257547</v>
      </c>
      <c r="BZ54" s="5">
        <f t="shared" si="57"/>
        <v>3586.6457515109732</v>
      </c>
      <c r="CA54" s="5">
        <f t="shared" si="31"/>
        <v>577.45338627740421</v>
      </c>
      <c r="CB54" s="35">
        <f t="shared" si="32"/>
        <v>1.3432752756662274E-2</v>
      </c>
      <c r="CC54" s="5">
        <f t="shared" si="33"/>
        <v>3009.192365233569</v>
      </c>
      <c r="CD54" s="35">
        <f t="shared" si="34"/>
        <v>7.0000000000000007E-2</v>
      </c>
      <c r="CE54" s="5">
        <f t="shared" si="58"/>
        <v>23815.90506052268</v>
      </c>
      <c r="CF54" s="5">
        <f t="shared" si="59"/>
        <v>144756.44526049306</v>
      </c>
      <c r="CG54" s="5">
        <f t="shared" si="35"/>
        <v>515284.09493947728</v>
      </c>
      <c r="CH54" s="5">
        <f t="shared" si="36"/>
        <v>168572.35032101575</v>
      </c>
    </row>
    <row r="55" spans="9:86" ht="14.25" customHeight="1">
      <c r="I55" s="150"/>
      <c r="J55" s="2">
        <v>48</v>
      </c>
      <c r="K55" s="118">
        <v>46296</v>
      </c>
      <c r="L55" s="5">
        <f t="shared" si="37"/>
        <v>520103.55701072025</v>
      </c>
      <c r="M55" s="5">
        <f t="shared" si="0"/>
        <v>4050.0782624385383</v>
      </c>
      <c r="N55" s="5">
        <f t="shared" si="1"/>
        <v>474.36630798983651</v>
      </c>
      <c r="O55" s="35">
        <f t="shared" si="2"/>
        <v>1.0944735176576974E-2</v>
      </c>
      <c r="P55" s="5">
        <f t="shared" si="3"/>
        <v>3575.7119544487018</v>
      </c>
      <c r="Q55" s="35">
        <f t="shared" si="4"/>
        <v>8.2500000000000004E-2</v>
      </c>
      <c r="R55" s="5">
        <f t="shared" si="38"/>
        <v>19470.809297269316</v>
      </c>
      <c r="S55" s="5">
        <f t="shared" si="39"/>
        <v>174932.94729978047</v>
      </c>
      <c r="T55" s="5">
        <f t="shared" si="5"/>
        <v>519629.19070273044</v>
      </c>
      <c r="U55" s="5">
        <f t="shared" si="6"/>
        <v>194403.7565970498</v>
      </c>
      <c r="V55" s="150"/>
      <c r="W55" s="2">
        <v>48</v>
      </c>
      <c r="X55" s="118">
        <v>46296</v>
      </c>
      <c r="Y55" s="5">
        <f t="shared" si="40"/>
        <v>519211.15436299029</v>
      </c>
      <c r="Z55" s="5">
        <f t="shared" si="41"/>
        <v>3955.7248177837241</v>
      </c>
      <c r="AA55" s="5">
        <f t="shared" si="7"/>
        <v>494.31712203045527</v>
      </c>
      <c r="AB55" s="35">
        <f t="shared" si="8"/>
        <v>1.1424649517869229E-2</v>
      </c>
      <c r="AC55" s="5">
        <f t="shared" si="9"/>
        <v>3461.4076957532689</v>
      </c>
      <c r="AD55" s="35">
        <f t="shared" si="10"/>
        <v>0.08</v>
      </c>
      <c r="AE55" s="5">
        <f t="shared" si="42"/>
        <v>20383.162759040377</v>
      </c>
      <c r="AF55" s="5">
        <f t="shared" si="43"/>
        <v>169491.62849457836</v>
      </c>
      <c r="AG55" s="5">
        <f t="shared" si="11"/>
        <v>518716.83724095981</v>
      </c>
      <c r="AH55" s="5">
        <f t="shared" si="12"/>
        <v>189874.79125361872</v>
      </c>
      <c r="AI55" s="150"/>
      <c r="AJ55" s="2">
        <v>48</v>
      </c>
      <c r="AK55" s="118">
        <v>46296</v>
      </c>
      <c r="AL55" s="5">
        <f t="shared" si="44"/>
        <v>518283.8637890183</v>
      </c>
      <c r="AM55" s="5">
        <f t="shared" si="45"/>
        <v>3862.1784158088099</v>
      </c>
      <c r="AN55" s="5">
        <f t="shared" si="13"/>
        <v>514.92846217140004</v>
      </c>
      <c r="AO55" s="35">
        <f t="shared" si="14"/>
        <v>1.192231126179184E-2</v>
      </c>
      <c r="AP55" s="5">
        <f t="shared" si="15"/>
        <v>3347.2499536374098</v>
      </c>
      <c r="AQ55" s="35">
        <f t="shared" si="16"/>
        <v>7.7499999999999999E-2</v>
      </c>
      <c r="AR55" s="5">
        <f t="shared" si="46"/>
        <v>21331.064673153069</v>
      </c>
      <c r="AS55" s="5">
        <f t="shared" si="47"/>
        <v>164053.49928566985</v>
      </c>
      <c r="AT55" s="5">
        <f t="shared" si="17"/>
        <v>517768.9353268469</v>
      </c>
      <c r="AU55" s="5">
        <f t="shared" si="18"/>
        <v>185384.56395882292</v>
      </c>
      <c r="AV55" s="150"/>
      <c r="AW55" s="2">
        <v>48</v>
      </c>
      <c r="AX55" s="118">
        <v>46296</v>
      </c>
      <c r="AY55" s="5">
        <f t="shared" si="48"/>
        <v>517320.8215860849</v>
      </c>
      <c r="AZ55" s="5">
        <f t="shared" si="49"/>
        <v>3769.4654156080242</v>
      </c>
      <c r="BA55" s="5">
        <f t="shared" si="19"/>
        <v>536.2102806949938</v>
      </c>
      <c r="BB55" s="35">
        <f t="shared" si="20"/>
        <v>1.2438168153781119E-2</v>
      </c>
      <c r="BC55" s="5">
        <f t="shared" si="21"/>
        <v>3233.2551349130304</v>
      </c>
      <c r="BD55" s="35">
        <f t="shared" si="22"/>
        <v>7.4999999999999997E-2</v>
      </c>
      <c r="BE55" s="5">
        <f t="shared" si="50"/>
        <v>22315.38869461029</v>
      </c>
      <c r="BF55" s="5">
        <f t="shared" si="51"/>
        <v>158618.95125457479</v>
      </c>
      <c r="BG55" s="5">
        <f t="shared" si="23"/>
        <v>516784.6113053899</v>
      </c>
      <c r="BH55" s="5">
        <f t="shared" si="24"/>
        <v>180934.33994918509</v>
      </c>
      <c r="BI55" s="150"/>
      <c r="BJ55" s="2">
        <v>48</v>
      </c>
      <c r="BK55" s="118">
        <v>46296</v>
      </c>
      <c r="BL55" s="5">
        <f t="shared" si="52"/>
        <v>516321.17700488277</v>
      </c>
      <c r="BM55" s="5">
        <f t="shared" si="53"/>
        <v>3677.612325782929</v>
      </c>
      <c r="BN55" s="5">
        <f t="shared" si="25"/>
        <v>558.17188137842913</v>
      </c>
      <c r="BO55" s="35">
        <f t="shared" si="26"/>
        <v>1.2972666771864379E-2</v>
      </c>
      <c r="BP55" s="5">
        <f t="shared" si="27"/>
        <v>3119.4404444044999</v>
      </c>
      <c r="BQ55" s="35">
        <f t="shared" si="28"/>
        <v>7.2499999999999995E-2</v>
      </c>
      <c r="BR55" s="5">
        <f t="shared" si="54"/>
        <v>23336.994876495562</v>
      </c>
      <c r="BS55" s="5">
        <f t="shared" si="55"/>
        <v>153188.39676108499</v>
      </c>
      <c r="BT55" s="5">
        <f t="shared" si="29"/>
        <v>515763.00512350432</v>
      </c>
      <c r="BU55" s="5">
        <f t="shared" si="30"/>
        <v>176525.39163758056</v>
      </c>
      <c r="BV55" s="150"/>
      <c r="BW55" s="2">
        <v>48</v>
      </c>
      <c r="BX55" s="118">
        <v>46296</v>
      </c>
      <c r="BY55" s="5">
        <f t="shared" si="56"/>
        <v>515284.09493947728</v>
      </c>
      <c r="BZ55" s="5">
        <f t="shared" si="57"/>
        <v>3586.6457515109732</v>
      </c>
      <c r="CA55" s="5">
        <f t="shared" si="31"/>
        <v>580.82186436402253</v>
      </c>
      <c r="CB55" s="35">
        <f t="shared" si="32"/>
        <v>1.3526251713992679E-2</v>
      </c>
      <c r="CC55" s="5">
        <f t="shared" si="33"/>
        <v>3005.8238871469507</v>
      </c>
      <c r="CD55" s="35">
        <f t="shared" si="34"/>
        <v>7.0000000000000007E-2</v>
      </c>
      <c r="CE55" s="5">
        <f t="shared" si="58"/>
        <v>24396.726924886701</v>
      </c>
      <c r="CF55" s="5">
        <f t="shared" si="59"/>
        <v>147762.26914764001</v>
      </c>
      <c r="CG55" s="5">
        <f t="shared" si="35"/>
        <v>514703.27307511325</v>
      </c>
      <c r="CH55" s="5">
        <f t="shared" si="36"/>
        <v>172158.9960725267</v>
      </c>
    </row>
    <row r="56" spans="9:86" ht="14.25" customHeight="1">
      <c r="I56" s="150"/>
      <c r="J56" s="2">
        <v>49</v>
      </c>
      <c r="K56" s="118">
        <v>46327</v>
      </c>
      <c r="L56" s="5">
        <f t="shared" si="37"/>
        <v>519629.19070273044</v>
      </c>
      <c r="M56" s="5">
        <f t="shared" si="0"/>
        <v>4050.0782624385383</v>
      </c>
      <c r="N56" s="5">
        <f t="shared" si="1"/>
        <v>477.62757635726666</v>
      </c>
      <c r="O56" s="35">
        <f t="shared" si="2"/>
        <v>1.1030040303424939E-2</v>
      </c>
      <c r="P56" s="5">
        <f t="shared" si="3"/>
        <v>3572.4506860812717</v>
      </c>
      <c r="Q56" s="35">
        <f t="shared" si="4"/>
        <v>8.2500000000000004E-2</v>
      </c>
      <c r="R56" s="5">
        <f t="shared" si="38"/>
        <v>19948.436873626582</v>
      </c>
      <c r="S56" s="5">
        <f t="shared" si="39"/>
        <v>178505.39798586175</v>
      </c>
      <c r="T56" s="5">
        <f t="shared" si="5"/>
        <v>519151.56312637316</v>
      </c>
      <c r="U56" s="5">
        <f t="shared" si="6"/>
        <v>198453.83485948833</v>
      </c>
      <c r="V56" s="150"/>
      <c r="W56" s="2">
        <v>49</v>
      </c>
      <c r="X56" s="118">
        <v>46327</v>
      </c>
      <c r="Y56" s="5">
        <f t="shared" si="40"/>
        <v>518716.83724095981</v>
      </c>
      <c r="Z56" s="5">
        <f t="shared" si="41"/>
        <v>3955.7248177837241</v>
      </c>
      <c r="AA56" s="5">
        <f t="shared" si="7"/>
        <v>497.61256951065843</v>
      </c>
      <c r="AB56" s="35">
        <f t="shared" si="8"/>
        <v>1.1511773679623256E-2</v>
      </c>
      <c r="AC56" s="5">
        <f t="shared" si="9"/>
        <v>3458.1122482730657</v>
      </c>
      <c r="AD56" s="35">
        <f t="shared" si="10"/>
        <v>0.08</v>
      </c>
      <c r="AE56" s="5">
        <f t="shared" si="42"/>
        <v>20880.775328551033</v>
      </c>
      <c r="AF56" s="5">
        <f t="shared" si="43"/>
        <v>172949.74074285143</v>
      </c>
      <c r="AG56" s="5">
        <f t="shared" si="11"/>
        <v>518219.22467144916</v>
      </c>
      <c r="AH56" s="5">
        <f t="shared" si="12"/>
        <v>193830.51607140247</v>
      </c>
      <c r="AI56" s="150"/>
      <c r="AJ56" s="2">
        <v>49</v>
      </c>
      <c r="AK56" s="118">
        <v>46327</v>
      </c>
      <c r="AL56" s="5">
        <f t="shared" si="44"/>
        <v>517768.9353268469</v>
      </c>
      <c r="AM56" s="5">
        <f t="shared" si="45"/>
        <v>3862.1784158088099</v>
      </c>
      <c r="AN56" s="5">
        <f t="shared" si="13"/>
        <v>518.25404182292368</v>
      </c>
      <c r="AO56" s="35">
        <f t="shared" si="14"/>
        <v>1.2011243003501641E-2</v>
      </c>
      <c r="AP56" s="5">
        <f t="shared" si="15"/>
        <v>3343.9243739858862</v>
      </c>
      <c r="AQ56" s="35">
        <f t="shared" si="16"/>
        <v>7.7499999999999999E-2</v>
      </c>
      <c r="AR56" s="5">
        <f t="shared" si="46"/>
        <v>21849.318714975991</v>
      </c>
      <c r="AS56" s="5">
        <f t="shared" si="47"/>
        <v>167397.42365965573</v>
      </c>
      <c r="AT56" s="5">
        <f t="shared" si="17"/>
        <v>517250.68128502398</v>
      </c>
      <c r="AU56" s="5">
        <f t="shared" si="18"/>
        <v>189246.74237463172</v>
      </c>
      <c r="AV56" s="150"/>
      <c r="AW56" s="2">
        <v>49</v>
      </c>
      <c r="AX56" s="118">
        <v>46327</v>
      </c>
      <c r="AY56" s="5">
        <f t="shared" si="48"/>
        <v>516784.6113053899</v>
      </c>
      <c r="AZ56" s="5">
        <f t="shared" si="49"/>
        <v>3769.4654156080242</v>
      </c>
      <c r="BA56" s="5">
        <f t="shared" si="19"/>
        <v>539.56159494933763</v>
      </c>
      <c r="BB56" s="35">
        <f t="shared" si="20"/>
        <v>1.2528893077982644E-2</v>
      </c>
      <c r="BC56" s="5">
        <f t="shared" si="21"/>
        <v>3229.9038206586865</v>
      </c>
      <c r="BD56" s="35">
        <f t="shared" si="22"/>
        <v>7.4999999999999997E-2</v>
      </c>
      <c r="BE56" s="5">
        <f t="shared" si="50"/>
        <v>22854.950289559627</v>
      </c>
      <c r="BF56" s="5">
        <f t="shared" si="51"/>
        <v>161848.85507523347</v>
      </c>
      <c r="BG56" s="5">
        <f t="shared" si="23"/>
        <v>516245.04971044057</v>
      </c>
      <c r="BH56" s="5">
        <f t="shared" si="24"/>
        <v>184703.80536479311</v>
      </c>
      <c r="BI56" s="150"/>
      <c r="BJ56" s="2">
        <v>49</v>
      </c>
      <c r="BK56" s="118">
        <v>46327</v>
      </c>
      <c r="BL56" s="5">
        <f t="shared" si="52"/>
        <v>515763.00512350432</v>
      </c>
      <c r="BM56" s="5">
        <f t="shared" si="53"/>
        <v>3677.612325782929</v>
      </c>
      <c r="BN56" s="5">
        <f t="shared" si="25"/>
        <v>561.54416982842395</v>
      </c>
      <c r="BO56" s="35">
        <f t="shared" si="26"/>
        <v>1.3065167472272432E-2</v>
      </c>
      <c r="BP56" s="5">
        <f t="shared" si="27"/>
        <v>3116.0681559545051</v>
      </c>
      <c r="BQ56" s="35">
        <f t="shared" si="28"/>
        <v>7.2499999999999995E-2</v>
      </c>
      <c r="BR56" s="5">
        <f t="shared" si="54"/>
        <v>23898.539046323986</v>
      </c>
      <c r="BS56" s="5">
        <f t="shared" si="55"/>
        <v>156304.4649170395</v>
      </c>
      <c r="BT56" s="5">
        <f t="shared" si="29"/>
        <v>515201.46095367591</v>
      </c>
      <c r="BU56" s="5">
        <f t="shared" si="30"/>
        <v>180203.00396336347</v>
      </c>
      <c r="BV56" s="150"/>
      <c r="BW56" s="2">
        <v>49</v>
      </c>
      <c r="BX56" s="118">
        <v>46327</v>
      </c>
      <c r="BY56" s="5">
        <f t="shared" si="56"/>
        <v>514703.27307511325</v>
      </c>
      <c r="BZ56" s="5">
        <f t="shared" si="57"/>
        <v>3586.6457515109732</v>
      </c>
      <c r="CA56" s="5">
        <f t="shared" si="31"/>
        <v>584.20999190614566</v>
      </c>
      <c r="CB56" s="35">
        <f t="shared" si="32"/>
        <v>1.3620507716978647E-2</v>
      </c>
      <c r="CC56" s="5">
        <f t="shared" si="33"/>
        <v>3002.4357596048276</v>
      </c>
      <c r="CD56" s="35">
        <f t="shared" si="34"/>
        <v>7.0000000000000007E-2</v>
      </c>
      <c r="CE56" s="5">
        <f t="shared" si="58"/>
        <v>24980.936916792845</v>
      </c>
      <c r="CF56" s="5">
        <f t="shared" si="59"/>
        <v>150764.70490724483</v>
      </c>
      <c r="CG56" s="5">
        <f t="shared" si="35"/>
        <v>514119.06308320712</v>
      </c>
      <c r="CH56" s="5">
        <f t="shared" si="36"/>
        <v>175745.64182403768</v>
      </c>
    </row>
    <row r="57" spans="9:86" ht="14.25" customHeight="1">
      <c r="I57" s="150"/>
      <c r="J57" s="2">
        <v>50</v>
      </c>
      <c r="K57" s="118">
        <v>46357</v>
      </c>
      <c r="L57" s="5">
        <f t="shared" si="37"/>
        <v>519151.56312637316</v>
      </c>
      <c r="M57" s="5">
        <f t="shared" si="0"/>
        <v>4050.0782624385383</v>
      </c>
      <c r="N57" s="5">
        <f t="shared" si="1"/>
        <v>480.9112659447228</v>
      </c>
      <c r="O57" s="35">
        <f t="shared" si="2"/>
        <v>1.1116089406692007E-2</v>
      </c>
      <c r="P57" s="5">
        <f t="shared" si="3"/>
        <v>3569.1669964938155</v>
      </c>
      <c r="Q57" s="35">
        <f t="shared" si="4"/>
        <v>8.2500000000000004E-2</v>
      </c>
      <c r="R57" s="5">
        <f t="shared" si="38"/>
        <v>20429.348139571306</v>
      </c>
      <c r="S57" s="5">
        <f t="shared" si="39"/>
        <v>182074.56498235557</v>
      </c>
      <c r="T57" s="5">
        <f t="shared" si="5"/>
        <v>518670.65186042845</v>
      </c>
      <c r="U57" s="5">
        <f t="shared" si="6"/>
        <v>202503.91312192689</v>
      </c>
      <c r="V57" s="150"/>
      <c r="W57" s="2">
        <v>50</v>
      </c>
      <c r="X57" s="118">
        <v>46357</v>
      </c>
      <c r="Y57" s="5">
        <f t="shared" si="40"/>
        <v>518219.22467144916</v>
      </c>
      <c r="Z57" s="5">
        <f t="shared" si="41"/>
        <v>3955.7248177837241</v>
      </c>
      <c r="AA57" s="5">
        <f t="shared" si="7"/>
        <v>500.92998664072957</v>
      </c>
      <c r="AB57" s="35">
        <f t="shared" si="8"/>
        <v>1.1599646546304469E-2</v>
      </c>
      <c r="AC57" s="5">
        <f t="shared" si="9"/>
        <v>3454.7948311429946</v>
      </c>
      <c r="AD57" s="35">
        <f t="shared" si="10"/>
        <v>0.08</v>
      </c>
      <c r="AE57" s="5">
        <f t="shared" si="42"/>
        <v>21381.705315191764</v>
      </c>
      <c r="AF57" s="5">
        <f t="shared" si="43"/>
        <v>176404.53557399442</v>
      </c>
      <c r="AG57" s="5">
        <f t="shared" si="11"/>
        <v>517718.29468480841</v>
      </c>
      <c r="AH57" s="5">
        <f t="shared" si="12"/>
        <v>197786.24088918619</v>
      </c>
      <c r="AI57" s="150"/>
      <c r="AJ57" s="2">
        <v>50</v>
      </c>
      <c r="AK57" s="118">
        <v>46357</v>
      </c>
      <c r="AL57" s="5">
        <f t="shared" si="44"/>
        <v>517250.68128502398</v>
      </c>
      <c r="AM57" s="5">
        <f t="shared" si="45"/>
        <v>3862.1784158088099</v>
      </c>
      <c r="AN57" s="5">
        <f t="shared" si="13"/>
        <v>521.60109917636328</v>
      </c>
      <c r="AO57" s="35">
        <f t="shared" si="14"/>
        <v>1.2100927880010475E-2</v>
      </c>
      <c r="AP57" s="5">
        <f t="shared" si="15"/>
        <v>3340.5773166324466</v>
      </c>
      <c r="AQ57" s="35">
        <f t="shared" si="16"/>
        <v>7.7499999999999999E-2</v>
      </c>
      <c r="AR57" s="5">
        <f t="shared" si="46"/>
        <v>22370.919814152352</v>
      </c>
      <c r="AS57" s="5">
        <f t="shared" si="47"/>
        <v>170738.00097628817</v>
      </c>
      <c r="AT57" s="5">
        <f t="shared" si="17"/>
        <v>516729.08018584759</v>
      </c>
      <c r="AU57" s="5">
        <f t="shared" si="18"/>
        <v>193108.92079044052</v>
      </c>
      <c r="AV57" s="150"/>
      <c r="AW57" s="2">
        <v>50</v>
      </c>
      <c r="AX57" s="118">
        <v>46357</v>
      </c>
      <c r="AY57" s="5">
        <f t="shared" si="48"/>
        <v>516245.04971044057</v>
      </c>
      <c r="AZ57" s="5">
        <f t="shared" si="49"/>
        <v>3769.4654156080242</v>
      </c>
      <c r="BA57" s="5">
        <f t="shared" si="19"/>
        <v>542.93385491777099</v>
      </c>
      <c r="BB57" s="35">
        <f t="shared" si="20"/>
        <v>1.2620375270750973E-2</v>
      </c>
      <c r="BC57" s="5">
        <f t="shared" si="21"/>
        <v>3226.5315606902532</v>
      </c>
      <c r="BD57" s="35">
        <f t="shared" si="22"/>
        <v>7.4999999999999997E-2</v>
      </c>
      <c r="BE57" s="5">
        <f t="shared" si="50"/>
        <v>23397.884144477397</v>
      </c>
      <c r="BF57" s="5">
        <f t="shared" si="51"/>
        <v>165075.38663592373</v>
      </c>
      <c r="BG57" s="5">
        <f t="shared" si="23"/>
        <v>515702.1158555228</v>
      </c>
      <c r="BH57" s="5">
        <f t="shared" si="24"/>
        <v>188473.27078040113</v>
      </c>
      <c r="BI57" s="150"/>
      <c r="BJ57" s="2">
        <v>50</v>
      </c>
      <c r="BK57" s="118">
        <v>46357</v>
      </c>
      <c r="BL57" s="5">
        <f t="shared" si="52"/>
        <v>515201.46095367591</v>
      </c>
      <c r="BM57" s="5">
        <f t="shared" si="53"/>
        <v>3677.612325782929</v>
      </c>
      <c r="BN57" s="5">
        <f t="shared" si="25"/>
        <v>564.93683252113715</v>
      </c>
      <c r="BO57" s="35">
        <f t="shared" si="26"/>
        <v>1.3158429282604845E-2</v>
      </c>
      <c r="BP57" s="5">
        <f t="shared" si="27"/>
        <v>3112.6754932617919</v>
      </c>
      <c r="BQ57" s="35">
        <f t="shared" si="28"/>
        <v>7.2499999999999995E-2</v>
      </c>
      <c r="BR57" s="5">
        <f t="shared" si="54"/>
        <v>24463.475878845122</v>
      </c>
      <c r="BS57" s="5">
        <f t="shared" si="55"/>
        <v>159417.1404103013</v>
      </c>
      <c r="BT57" s="5">
        <f t="shared" si="29"/>
        <v>514636.5241211548</v>
      </c>
      <c r="BU57" s="5">
        <f t="shared" si="30"/>
        <v>183880.61628914642</v>
      </c>
      <c r="BV57" s="150"/>
      <c r="BW57" s="2">
        <v>50</v>
      </c>
      <c r="BX57" s="118">
        <v>46357</v>
      </c>
      <c r="BY57" s="5">
        <f t="shared" si="56"/>
        <v>514119.06308320712</v>
      </c>
      <c r="BZ57" s="5">
        <f t="shared" si="57"/>
        <v>3586.6457515109732</v>
      </c>
      <c r="CA57" s="5">
        <f t="shared" si="31"/>
        <v>587.61788352559824</v>
      </c>
      <c r="CB57" s="35">
        <f t="shared" si="32"/>
        <v>1.371552838367705E-2</v>
      </c>
      <c r="CC57" s="5">
        <f t="shared" si="33"/>
        <v>2999.027867985375</v>
      </c>
      <c r="CD57" s="35">
        <f t="shared" si="34"/>
        <v>7.0000000000000007E-2</v>
      </c>
      <c r="CE57" s="5">
        <f t="shared" si="58"/>
        <v>25568.554800318445</v>
      </c>
      <c r="CF57" s="5">
        <f t="shared" si="59"/>
        <v>153763.73277523019</v>
      </c>
      <c r="CG57" s="5">
        <f t="shared" si="35"/>
        <v>513531.4451996815</v>
      </c>
      <c r="CH57" s="5">
        <f t="shared" si="36"/>
        <v>179332.28757554863</v>
      </c>
    </row>
    <row r="58" spans="9:86" ht="14.25" customHeight="1">
      <c r="I58" s="150"/>
      <c r="J58" s="2">
        <v>51</v>
      </c>
      <c r="K58" s="118">
        <v>46388</v>
      </c>
      <c r="L58" s="5">
        <f t="shared" si="37"/>
        <v>518670.65186042845</v>
      </c>
      <c r="M58" s="5">
        <f t="shared" si="0"/>
        <v>4050.0782624385383</v>
      </c>
      <c r="N58" s="5">
        <f t="shared" si="1"/>
        <v>484.21753089809272</v>
      </c>
      <c r="O58" s="35">
        <f t="shared" si="2"/>
        <v>1.1202890215467054E-2</v>
      </c>
      <c r="P58" s="5">
        <f t="shared" si="3"/>
        <v>3565.8607315404456</v>
      </c>
      <c r="Q58" s="35">
        <f t="shared" si="4"/>
        <v>8.2500000000000004E-2</v>
      </c>
      <c r="R58" s="5">
        <f t="shared" si="38"/>
        <v>20913.565670469397</v>
      </c>
      <c r="S58" s="5">
        <f t="shared" si="39"/>
        <v>185640.42571389602</v>
      </c>
      <c r="T58" s="5">
        <f t="shared" si="5"/>
        <v>518186.43432953034</v>
      </c>
      <c r="U58" s="5">
        <f t="shared" si="6"/>
        <v>206553.99138436542</v>
      </c>
      <c r="V58" s="150"/>
      <c r="W58" s="2">
        <v>51</v>
      </c>
      <c r="X58" s="118">
        <v>46388</v>
      </c>
      <c r="Y58" s="5">
        <f t="shared" si="40"/>
        <v>517718.29468480841</v>
      </c>
      <c r="Z58" s="5">
        <f t="shared" si="41"/>
        <v>3955.7248177837241</v>
      </c>
      <c r="AA58" s="5">
        <f t="shared" si="7"/>
        <v>504.26951988500105</v>
      </c>
      <c r="AB58" s="35">
        <f t="shared" si="8"/>
        <v>1.1688275845658611E-2</v>
      </c>
      <c r="AC58" s="5">
        <f t="shared" si="9"/>
        <v>3451.4552978987231</v>
      </c>
      <c r="AD58" s="35">
        <f t="shared" si="10"/>
        <v>0.08</v>
      </c>
      <c r="AE58" s="5">
        <f t="shared" si="42"/>
        <v>21885.974835076766</v>
      </c>
      <c r="AF58" s="5">
        <f t="shared" si="43"/>
        <v>179855.99087189315</v>
      </c>
      <c r="AG58" s="5">
        <f t="shared" si="11"/>
        <v>517214.0251649234</v>
      </c>
      <c r="AH58" s="5">
        <f t="shared" si="12"/>
        <v>201741.96570696993</v>
      </c>
      <c r="AI58" s="150"/>
      <c r="AJ58" s="2">
        <v>51</v>
      </c>
      <c r="AK58" s="118">
        <v>46388</v>
      </c>
      <c r="AL58" s="5">
        <f t="shared" si="44"/>
        <v>516729.08018584759</v>
      </c>
      <c r="AM58" s="5">
        <f t="shared" si="45"/>
        <v>3862.1784158088099</v>
      </c>
      <c r="AN58" s="5">
        <f t="shared" si="13"/>
        <v>524.96977294187764</v>
      </c>
      <c r="AO58" s="35">
        <f t="shared" si="14"/>
        <v>1.2191373616976992E-2</v>
      </c>
      <c r="AP58" s="5">
        <f t="shared" si="15"/>
        <v>3337.2086428669322</v>
      </c>
      <c r="AQ58" s="35">
        <f t="shared" si="16"/>
        <v>7.7499999999999999E-2</v>
      </c>
      <c r="AR58" s="5">
        <f t="shared" si="46"/>
        <v>22895.889587094229</v>
      </c>
      <c r="AS58" s="5">
        <f t="shared" si="47"/>
        <v>174075.2096191551</v>
      </c>
      <c r="AT58" s="5">
        <f t="shared" si="17"/>
        <v>516204.11041290569</v>
      </c>
      <c r="AU58" s="5">
        <f t="shared" si="18"/>
        <v>196971.09920624932</v>
      </c>
      <c r="AV58" s="150"/>
      <c r="AW58" s="2">
        <v>51</v>
      </c>
      <c r="AX58" s="118">
        <v>46388</v>
      </c>
      <c r="AY58" s="5">
        <f t="shared" si="48"/>
        <v>515702.1158555228</v>
      </c>
      <c r="AZ58" s="5">
        <f t="shared" si="49"/>
        <v>3769.4654156080242</v>
      </c>
      <c r="BA58" s="5">
        <f t="shared" si="19"/>
        <v>546.32719151100673</v>
      </c>
      <c r="BB58" s="35">
        <f t="shared" si="20"/>
        <v>1.2712622455031315E-2</v>
      </c>
      <c r="BC58" s="5">
        <f t="shared" si="21"/>
        <v>3223.1382240970174</v>
      </c>
      <c r="BD58" s="35">
        <f t="shared" si="22"/>
        <v>7.4999999999999997E-2</v>
      </c>
      <c r="BE58" s="5">
        <f t="shared" si="50"/>
        <v>23944.211335988402</v>
      </c>
      <c r="BF58" s="5">
        <f t="shared" si="51"/>
        <v>168298.52486002076</v>
      </c>
      <c r="BG58" s="5">
        <f t="shared" si="23"/>
        <v>515155.78866401181</v>
      </c>
      <c r="BH58" s="5">
        <f t="shared" si="24"/>
        <v>192242.73619600915</v>
      </c>
      <c r="BI58" s="150"/>
      <c r="BJ58" s="2">
        <v>51</v>
      </c>
      <c r="BK58" s="118">
        <v>46388</v>
      </c>
      <c r="BL58" s="5">
        <f t="shared" si="52"/>
        <v>514636.5241211548</v>
      </c>
      <c r="BM58" s="5">
        <f t="shared" si="53"/>
        <v>3677.612325782929</v>
      </c>
      <c r="BN58" s="5">
        <f t="shared" si="25"/>
        <v>568.34999255095227</v>
      </c>
      <c r="BO58" s="35">
        <f t="shared" si="26"/>
        <v>1.3252459922579897E-2</v>
      </c>
      <c r="BP58" s="5">
        <f t="shared" si="27"/>
        <v>3109.2623332319768</v>
      </c>
      <c r="BQ58" s="35">
        <f t="shared" si="28"/>
        <v>7.2499999999999995E-2</v>
      </c>
      <c r="BR58" s="5">
        <f t="shared" si="54"/>
        <v>25031.825871396075</v>
      </c>
      <c r="BS58" s="5">
        <f t="shared" si="55"/>
        <v>162526.40274353328</v>
      </c>
      <c r="BT58" s="5">
        <f t="shared" si="29"/>
        <v>514068.17412860383</v>
      </c>
      <c r="BU58" s="5">
        <f t="shared" si="30"/>
        <v>187558.22861492936</v>
      </c>
      <c r="BV58" s="150"/>
      <c r="BW58" s="2">
        <v>51</v>
      </c>
      <c r="BX58" s="118">
        <v>46388</v>
      </c>
      <c r="BY58" s="5">
        <f t="shared" si="56"/>
        <v>513531.4451996815</v>
      </c>
      <c r="BZ58" s="5">
        <f t="shared" si="57"/>
        <v>3586.6457515109732</v>
      </c>
      <c r="CA58" s="5">
        <f t="shared" si="31"/>
        <v>591.04565451283088</v>
      </c>
      <c r="CB58" s="35">
        <f t="shared" si="32"/>
        <v>1.3811321430172802E-2</v>
      </c>
      <c r="CC58" s="5">
        <f t="shared" si="33"/>
        <v>2995.6000969981424</v>
      </c>
      <c r="CD58" s="35">
        <f t="shared" si="34"/>
        <v>7.0000000000000007E-2</v>
      </c>
      <c r="CE58" s="5">
        <f t="shared" si="58"/>
        <v>26159.600454831278</v>
      </c>
      <c r="CF58" s="5">
        <f t="shared" si="59"/>
        <v>156759.33287222835</v>
      </c>
      <c r="CG58" s="5">
        <f t="shared" si="35"/>
        <v>512940.39954516868</v>
      </c>
      <c r="CH58" s="5">
        <f t="shared" si="36"/>
        <v>182918.93332705961</v>
      </c>
    </row>
    <row r="59" spans="9:86" ht="14.25" customHeight="1">
      <c r="I59" s="150"/>
      <c r="J59" s="2">
        <v>52</v>
      </c>
      <c r="K59" s="118">
        <v>46419</v>
      </c>
      <c r="L59" s="5">
        <f t="shared" si="37"/>
        <v>518186.43432953034</v>
      </c>
      <c r="M59" s="5">
        <f t="shared" si="0"/>
        <v>4050.0782624385383</v>
      </c>
      <c r="N59" s="5">
        <f t="shared" si="1"/>
        <v>487.54652642301744</v>
      </c>
      <c r="O59" s="35">
        <f t="shared" si="2"/>
        <v>1.1290450558872915E-2</v>
      </c>
      <c r="P59" s="5">
        <f t="shared" si="3"/>
        <v>3562.5317360155209</v>
      </c>
      <c r="Q59" s="35">
        <f t="shared" si="4"/>
        <v>8.2500000000000004E-2</v>
      </c>
      <c r="R59" s="5">
        <f t="shared" si="38"/>
        <v>21401.112196892416</v>
      </c>
      <c r="S59" s="5">
        <f t="shared" si="39"/>
        <v>189202.95744991154</v>
      </c>
      <c r="T59" s="5">
        <f t="shared" si="5"/>
        <v>517698.88780310733</v>
      </c>
      <c r="U59" s="5">
        <f t="shared" si="6"/>
        <v>210604.06964680395</v>
      </c>
      <c r="V59" s="150"/>
      <c r="W59" s="2">
        <v>52</v>
      </c>
      <c r="X59" s="118">
        <v>46419</v>
      </c>
      <c r="Y59" s="5">
        <f t="shared" si="40"/>
        <v>517214.0251649234</v>
      </c>
      <c r="Z59" s="5">
        <f t="shared" si="41"/>
        <v>3955.7248177837241</v>
      </c>
      <c r="AA59" s="5">
        <f t="shared" si="7"/>
        <v>507.63131668423466</v>
      </c>
      <c r="AB59" s="35">
        <f t="shared" si="8"/>
        <v>1.1777669405365416E-2</v>
      </c>
      <c r="AC59" s="5">
        <f t="shared" si="9"/>
        <v>3448.0935010994895</v>
      </c>
      <c r="AD59" s="35">
        <f t="shared" si="10"/>
        <v>0.08</v>
      </c>
      <c r="AE59" s="5">
        <f t="shared" si="42"/>
        <v>22393.606151761</v>
      </c>
      <c r="AF59" s="5">
        <f t="shared" si="43"/>
        <v>183304.08437299266</v>
      </c>
      <c r="AG59" s="5">
        <f t="shared" si="11"/>
        <v>516706.39384823915</v>
      </c>
      <c r="AH59" s="5">
        <f t="shared" si="12"/>
        <v>205697.69052475365</v>
      </c>
      <c r="AI59" s="150"/>
      <c r="AJ59" s="2">
        <v>52</v>
      </c>
      <c r="AK59" s="118">
        <v>46419</v>
      </c>
      <c r="AL59" s="5">
        <f t="shared" si="44"/>
        <v>516204.11041290569</v>
      </c>
      <c r="AM59" s="5">
        <f t="shared" si="45"/>
        <v>3862.1784158088099</v>
      </c>
      <c r="AN59" s="5">
        <f t="shared" si="13"/>
        <v>528.36020272546057</v>
      </c>
      <c r="AO59" s="35">
        <f t="shared" si="14"/>
        <v>1.2282588039901458E-2</v>
      </c>
      <c r="AP59" s="5">
        <f t="shared" si="15"/>
        <v>3333.8182130833493</v>
      </c>
      <c r="AQ59" s="35">
        <f t="shared" si="16"/>
        <v>7.7499999999999999E-2</v>
      </c>
      <c r="AR59" s="5">
        <f t="shared" si="46"/>
        <v>23424.249789819689</v>
      </c>
      <c r="AS59" s="5">
        <f t="shared" si="47"/>
        <v>177409.02783223844</v>
      </c>
      <c r="AT59" s="5">
        <f t="shared" si="17"/>
        <v>515675.75021018024</v>
      </c>
      <c r="AU59" s="5">
        <f t="shared" si="18"/>
        <v>200833.27762205811</v>
      </c>
      <c r="AV59" s="150"/>
      <c r="AW59" s="2">
        <v>52</v>
      </c>
      <c r="AX59" s="118">
        <v>46419</v>
      </c>
      <c r="AY59" s="5">
        <f t="shared" si="48"/>
        <v>515155.78866401181</v>
      </c>
      <c r="AZ59" s="5">
        <f t="shared" si="49"/>
        <v>3769.4654156080242</v>
      </c>
      <c r="BA59" s="5">
        <f t="shared" si="19"/>
        <v>549.74173645795054</v>
      </c>
      <c r="BB59" s="35">
        <f t="shared" si="20"/>
        <v>1.2805642453525745E-2</v>
      </c>
      <c r="BC59" s="5">
        <f t="shared" si="21"/>
        <v>3219.7236791500736</v>
      </c>
      <c r="BD59" s="35">
        <f t="shared" si="22"/>
        <v>7.4999999999999997E-2</v>
      </c>
      <c r="BE59" s="5">
        <f t="shared" si="50"/>
        <v>24493.953072446355</v>
      </c>
      <c r="BF59" s="5">
        <f t="shared" si="51"/>
        <v>171518.24853917083</v>
      </c>
      <c r="BG59" s="5">
        <f t="shared" si="23"/>
        <v>514606.04692755383</v>
      </c>
      <c r="BH59" s="5">
        <f t="shared" si="24"/>
        <v>196012.20161161717</v>
      </c>
      <c r="BI59" s="150"/>
      <c r="BJ59" s="2">
        <v>52</v>
      </c>
      <c r="BK59" s="118">
        <v>46419</v>
      </c>
      <c r="BL59" s="5">
        <f t="shared" si="52"/>
        <v>514068.17412860383</v>
      </c>
      <c r="BM59" s="5">
        <f t="shared" si="53"/>
        <v>3677.612325782929</v>
      </c>
      <c r="BN59" s="5">
        <f t="shared" si="25"/>
        <v>571.78377375594755</v>
      </c>
      <c r="BO59" s="35">
        <f t="shared" si="26"/>
        <v>1.3347267211595288E-2</v>
      </c>
      <c r="BP59" s="5">
        <f t="shared" si="27"/>
        <v>3105.8285520269815</v>
      </c>
      <c r="BQ59" s="35">
        <f t="shared" si="28"/>
        <v>7.2499999999999995E-2</v>
      </c>
      <c r="BR59" s="5">
        <f t="shared" si="54"/>
        <v>25603.609645152021</v>
      </c>
      <c r="BS59" s="5">
        <f t="shared" si="55"/>
        <v>165632.23129556025</v>
      </c>
      <c r="BT59" s="5">
        <f t="shared" si="29"/>
        <v>513496.39035484788</v>
      </c>
      <c r="BU59" s="5">
        <f t="shared" si="30"/>
        <v>191235.84094071228</v>
      </c>
      <c r="BV59" s="150"/>
      <c r="BW59" s="2">
        <v>52</v>
      </c>
      <c r="BX59" s="118">
        <v>46419</v>
      </c>
      <c r="BY59" s="5">
        <f t="shared" si="56"/>
        <v>512940.39954516868</v>
      </c>
      <c r="BZ59" s="5">
        <f t="shared" si="57"/>
        <v>3586.6457515109732</v>
      </c>
      <c r="CA59" s="5">
        <f t="shared" si="31"/>
        <v>594.49342083082229</v>
      </c>
      <c r="CB59" s="35">
        <f t="shared" si="32"/>
        <v>1.3907894672159988E-2</v>
      </c>
      <c r="CC59" s="5">
        <f t="shared" si="33"/>
        <v>2992.152330680151</v>
      </c>
      <c r="CD59" s="35">
        <f t="shared" si="34"/>
        <v>7.0000000000000007E-2</v>
      </c>
      <c r="CE59" s="5">
        <f t="shared" si="58"/>
        <v>26754.0938756621</v>
      </c>
      <c r="CF59" s="5">
        <f t="shared" si="59"/>
        <v>159751.48520290849</v>
      </c>
      <c r="CG59" s="5">
        <f t="shared" si="35"/>
        <v>512345.90612433787</v>
      </c>
      <c r="CH59" s="5">
        <f t="shared" si="36"/>
        <v>186505.57907857059</v>
      </c>
    </row>
    <row r="60" spans="9:86" ht="14.25" customHeight="1">
      <c r="I60" s="150"/>
      <c r="J60" s="2">
        <v>53</v>
      </c>
      <c r="K60" s="118">
        <v>46447</v>
      </c>
      <c r="L60" s="5">
        <f t="shared" si="37"/>
        <v>517698.88780310733</v>
      </c>
      <c r="M60" s="5">
        <f t="shared" si="0"/>
        <v>4050.0782624385383</v>
      </c>
      <c r="N60" s="5">
        <f t="shared" si="1"/>
        <v>490.89840879217536</v>
      </c>
      <c r="O60" s="35">
        <f t="shared" si="2"/>
        <v>1.1378778367680215E-2</v>
      </c>
      <c r="P60" s="5">
        <f t="shared" si="3"/>
        <v>3559.179853646363</v>
      </c>
      <c r="Q60" s="35">
        <f t="shared" si="4"/>
        <v>8.2500000000000004E-2</v>
      </c>
      <c r="R60" s="5">
        <f t="shared" si="38"/>
        <v>21892.010605684591</v>
      </c>
      <c r="S60" s="5">
        <f t="shared" si="39"/>
        <v>192762.13730355792</v>
      </c>
      <c r="T60" s="5">
        <f t="shared" si="5"/>
        <v>517207.98939431517</v>
      </c>
      <c r="U60" s="5">
        <f t="shared" si="6"/>
        <v>214654.14790924251</v>
      </c>
      <c r="V60" s="150"/>
      <c r="W60" s="2">
        <v>53</v>
      </c>
      <c r="X60" s="118">
        <v>46447</v>
      </c>
      <c r="Y60" s="5">
        <f t="shared" si="40"/>
        <v>516706.39384823915</v>
      </c>
      <c r="Z60" s="5">
        <f t="shared" si="41"/>
        <v>3955.7248177837241</v>
      </c>
      <c r="AA60" s="5">
        <f t="shared" si="7"/>
        <v>511.01552546212952</v>
      </c>
      <c r="AB60" s="35">
        <f t="shared" si="8"/>
        <v>1.186783515465192E-2</v>
      </c>
      <c r="AC60" s="5">
        <f t="shared" si="9"/>
        <v>3444.7092923215946</v>
      </c>
      <c r="AD60" s="35">
        <f t="shared" si="10"/>
        <v>0.08</v>
      </c>
      <c r="AE60" s="5">
        <f t="shared" si="42"/>
        <v>22904.621677223127</v>
      </c>
      <c r="AF60" s="5">
        <f t="shared" si="43"/>
        <v>186748.79366531424</v>
      </c>
      <c r="AG60" s="5">
        <f t="shared" si="11"/>
        <v>516195.37832277705</v>
      </c>
      <c r="AH60" s="5">
        <f t="shared" si="12"/>
        <v>209653.41534253737</v>
      </c>
      <c r="AI60" s="150"/>
      <c r="AJ60" s="2">
        <v>53</v>
      </c>
      <c r="AK60" s="118">
        <v>46447</v>
      </c>
      <c r="AL60" s="5">
        <f t="shared" si="44"/>
        <v>515675.75021018024</v>
      </c>
      <c r="AM60" s="5">
        <f t="shared" si="45"/>
        <v>3862.1784158088099</v>
      </c>
      <c r="AN60" s="5">
        <f t="shared" si="13"/>
        <v>531.77252903472936</v>
      </c>
      <c r="AO60" s="35">
        <f t="shared" si="14"/>
        <v>1.2374579075738697E-2</v>
      </c>
      <c r="AP60" s="5">
        <f t="shared" si="15"/>
        <v>3330.4058867740805</v>
      </c>
      <c r="AQ60" s="35">
        <f t="shared" si="16"/>
        <v>7.7499999999999999E-2</v>
      </c>
      <c r="AR60" s="5">
        <f t="shared" si="46"/>
        <v>23956.022318854419</v>
      </c>
      <c r="AS60" s="5">
        <f t="shared" si="47"/>
        <v>180739.43371901251</v>
      </c>
      <c r="AT60" s="5">
        <f t="shared" si="17"/>
        <v>515143.97768114554</v>
      </c>
      <c r="AU60" s="5">
        <f t="shared" si="18"/>
        <v>204695.45603786694</v>
      </c>
      <c r="AV60" s="150"/>
      <c r="AW60" s="2">
        <v>53</v>
      </c>
      <c r="AX60" s="118">
        <v>46447</v>
      </c>
      <c r="AY60" s="5">
        <f t="shared" si="48"/>
        <v>514606.04692755383</v>
      </c>
      <c r="AZ60" s="5">
        <f t="shared" si="49"/>
        <v>3769.4654156080242</v>
      </c>
      <c r="BA60" s="5">
        <f t="shared" si="19"/>
        <v>553.17762231081315</v>
      </c>
      <c r="BB60" s="35">
        <f t="shared" si="20"/>
        <v>1.2899443190305677E-2</v>
      </c>
      <c r="BC60" s="5">
        <f t="shared" si="21"/>
        <v>3216.287793297211</v>
      </c>
      <c r="BD60" s="35">
        <f t="shared" si="22"/>
        <v>7.4999999999999997E-2</v>
      </c>
      <c r="BE60" s="5">
        <f t="shared" si="50"/>
        <v>25047.130694757168</v>
      </c>
      <c r="BF60" s="5">
        <f t="shared" si="51"/>
        <v>174734.53633246804</v>
      </c>
      <c r="BG60" s="5">
        <f t="shared" si="23"/>
        <v>514052.86930524302</v>
      </c>
      <c r="BH60" s="5">
        <f t="shared" si="24"/>
        <v>199781.66702722519</v>
      </c>
      <c r="BI60" s="150"/>
      <c r="BJ60" s="2">
        <v>53</v>
      </c>
      <c r="BK60" s="118">
        <v>46447</v>
      </c>
      <c r="BL60" s="5">
        <f t="shared" si="52"/>
        <v>513496.39035484788</v>
      </c>
      <c r="BM60" s="5">
        <f t="shared" si="53"/>
        <v>3677.612325782929</v>
      </c>
      <c r="BN60" s="5">
        <f t="shared" si="25"/>
        <v>575.23830072238979</v>
      </c>
      <c r="BO60" s="35">
        <f t="shared" si="26"/>
        <v>1.3442859070340315E-2</v>
      </c>
      <c r="BP60" s="5">
        <f t="shared" si="27"/>
        <v>3102.3740250605392</v>
      </c>
      <c r="BQ60" s="35">
        <f t="shared" si="28"/>
        <v>7.2499999999999995E-2</v>
      </c>
      <c r="BR60" s="5">
        <f t="shared" si="54"/>
        <v>26178.847945874411</v>
      </c>
      <c r="BS60" s="5">
        <f t="shared" si="55"/>
        <v>168734.60532062079</v>
      </c>
      <c r="BT60" s="5">
        <f t="shared" si="29"/>
        <v>512921.1520541255</v>
      </c>
      <c r="BU60" s="5">
        <f t="shared" si="30"/>
        <v>194913.4532664952</v>
      </c>
      <c r="BV60" s="150"/>
      <c r="BW60" s="2">
        <v>53</v>
      </c>
      <c r="BX60" s="118">
        <v>46447</v>
      </c>
      <c r="BY60" s="5">
        <f t="shared" si="56"/>
        <v>512345.90612433787</v>
      </c>
      <c r="BZ60" s="5">
        <f t="shared" si="57"/>
        <v>3586.6457515109732</v>
      </c>
      <c r="CA60" s="5">
        <f t="shared" si="31"/>
        <v>597.96129911900243</v>
      </c>
      <c r="CB60" s="35">
        <f t="shared" si="32"/>
        <v>1.400525602655376E-2</v>
      </c>
      <c r="CC60" s="5">
        <f t="shared" si="33"/>
        <v>2988.6844523919708</v>
      </c>
      <c r="CD60" s="35">
        <f t="shared" si="34"/>
        <v>7.0000000000000007E-2</v>
      </c>
      <c r="CE60" s="5">
        <f t="shared" si="58"/>
        <v>27352.055174781104</v>
      </c>
      <c r="CF60" s="5">
        <f t="shared" si="59"/>
        <v>162740.16965530044</v>
      </c>
      <c r="CG60" s="5">
        <f t="shared" si="35"/>
        <v>511747.94482521887</v>
      </c>
      <c r="CH60" s="5">
        <f t="shared" si="36"/>
        <v>190092.22483008154</v>
      </c>
    </row>
    <row r="61" spans="9:86" ht="14.25" customHeight="1">
      <c r="I61" s="150"/>
      <c r="J61" s="2">
        <v>54</v>
      </c>
      <c r="K61" s="118">
        <v>46478</v>
      </c>
      <c r="L61" s="5">
        <f t="shared" si="37"/>
        <v>517207.98939431517</v>
      </c>
      <c r="M61" s="5">
        <f t="shared" si="0"/>
        <v>4050.0782624385383</v>
      </c>
      <c r="N61" s="5">
        <f t="shared" si="1"/>
        <v>494.27333535262142</v>
      </c>
      <c r="O61" s="35">
        <f t="shared" si="2"/>
        <v>1.14678816759528E-2</v>
      </c>
      <c r="P61" s="5">
        <f t="shared" si="3"/>
        <v>3555.8049270859169</v>
      </c>
      <c r="Q61" s="35">
        <f t="shared" si="4"/>
        <v>8.2500000000000004E-2</v>
      </c>
      <c r="R61" s="5">
        <f t="shared" si="38"/>
        <v>22386.283941037211</v>
      </c>
      <c r="S61" s="5">
        <f t="shared" si="39"/>
        <v>196317.94223064382</v>
      </c>
      <c r="T61" s="5">
        <f t="shared" si="5"/>
        <v>516713.71605896257</v>
      </c>
      <c r="U61" s="5">
        <f t="shared" si="6"/>
        <v>218704.22617168102</v>
      </c>
      <c r="V61" s="150"/>
      <c r="W61" s="2">
        <v>54</v>
      </c>
      <c r="X61" s="118">
        <v>46478</v>
      </c>
      <c r="Y61" s="5">
        <f t="shared" si="40"/>
        <v>516195.37832277705</v>
      </c>
      <c r="Z61" s="5">
        <f t="shared" si="41"/>
        <v>3955.7248177837241</v>
      </c>
      <c r="AA61" s="5">
        <f t="shared" si="7"/>
        <v>514.42229563187675</v>
      </c>
      <c r="AB61" s="35">
        <f t="shared" si="8"/>
        <v>1.1958781125937359E-2</v>
      </c>
      <c r="AC61" s="5">
        <f t="shared" si="9"/>
        <v>3441.3025221518474</v>
      </c>
      <c r="AD61" s="35">
        <f t="shared" si="10"/>
        <v>0.08</v>
      </c>
      <c r="AE61" s="5">
        <f t="shared" si="42"/>
        <v>23419.043972855005</v>
      </c>
      <c r="AF61" s="5">
        <f t="shared" si="43"/>
        <v>190190.09618746609</v>
      </c>
      <c r="AG61" s="5">
        <f t="shared" si="11"/>
        <v>515680.95602714515</v>
      </c>
      <c r="AH61" s="5">
        <f t="shared" si="12"/>
        <v>213609.14016032108</v>
      </c>
      <c r="AI61" s="150"/>
      <c r="AJ61" s="2">
        <v>54</v>
      </c>
      <c r="AK61" s="118">
        <v>46478</v>
      </c>
      <c r="AL61" s="5">
        <f t="shared" si="44"/>
        <v>515143.97768114554</v>
      </c>
      <c r="AM61" s="5">
        <f t="shared" si="45"/>
        <v>3862.1784158088099</v>
      </c>
      <c r="AN61" s="5">
        <f t="shared" si="13"/>
        <v>535.20689328474509</v>
      </c>
      <c r="AO61" s="35">
        <f t="shared" si="14"/>
        <v>1.2467354754542453E-2</v>
      </c>
      <c r="AP61" s="5">
        <f t="shared" si="15"/>
        <v>3326.9715225240648</v>
      </c>
      <c r="AQ61" s="35">
        <f t="shared" si="16"/>
        <v>7.7499999999999999E-2</v>
      </c>
      <c r="AR61" s="5">
        <f t="shared" si="46"/>
        <v>24491.229212139166</v>
      </c>
      <c r="AS61" s="5">
        <f t="shared" si="47"/>
        <v>184066.40524153656</v>
      </c>
      <c r="AT61" s="5">
        <f t="shared" si="17"/>
        <v>514608.77078786079</v>
      </c>
      <c r="AU61" s="5">
        <f t="shared" si="18"/>
        <v>208557.63445367571</v>
      </c>
      <c r="AV61" s="150"/>
      <c r="AW61" s="2">
        <v>54</v>
      </c>
      <c r="AX61" s="118">
        <v>46478</v>
      </c>
      <c r="AY61" s="5">
        <f t="shared" si="48"/>
        <v>514052.86930524302</v>
      </c>
      <c r="AZ61" s="5">
        <f t="shared" si="49"/>
        <v>3769.4654156080242</v>
      </c>
      <c r="BA61" s="5">
        <f t="shared" si="19"/>
        <v>556.63498245025539</v>
      </c>
      <c r="BB61" s="35">
        <f t="shared" si="20"/>
        <v>1.2994032692455856E-2</v>
      </c>
      <c r="BC61" s="5">
        <f t="shared" si="21"/>
        <v>3212.8304331577688</v>
      </c>
      <c r="BD61" s="35">
        <f t="shared" si="22"/>
        <v>7.4999999999999997E-2</v>
      </c>
      <c r="BE61" s="5">
        <f t="shared" si="50"/>
        <v>25603.765677207422</v>
      </c>
      <c r="BF61" s="5">
        <f t="shared" si="51"/>
        <v>177947.3667656258</v>
      </c>
      <c r="BG61" s="5">
        <f t="shared" si="23"/>
        <v>513496.23432279273</v>
      </c>
      <c r="BH61" s="5">
        <f t="shared" si="24"/>
        <v>203551.13244283322</v>
      </c>
      <c r="BI61" s="150"/>
      <c r="BJ61" s="2">
        <v>54</v>
      </c>
      <c r="BK61" s="118">
        <v>46478</v>
      </c>
      <c r="BL61" s="5">
        <f t="shared" si="52"/>
        <v>512921.1520541255</v>
      </c>
      <c r="BM61" s="5">
        <f t="shared" si="53"/>
        <v>3677.612325782929</v>
      </c>
      <c r="BN61" s="5">
        <f t="shared" si="25"/>
        <v>578.71369878925407</v>
      </c>
      <c r="BO61" s="35">
        <f t="shared" si="26"/>
        <v>1.3539243522439549E-2</v>
      </c>
      <c r="BP61" s="5">
        <f t="shared" si="27"/>
        <v>3098.898626993675</v>
      </c>
      <c r="BQ61" s="35">
        <f t="shared" si="28"/>
        <v>7.2499999999999995E-2</v>
      </c>
      <c r="BR61" s="5">
        <f t="shared" si="54"/>
        <v>26757.561644663667</v>
      </c>
      <c r="BS61" s="5">
        <f t="shared" si="55"/>
        <v>171833.50394761446</v>
      </c>
      <c r="BT61" s="5">
        <f t="shared" si="29"/>
        <v>512342.43835533626</v>
      </c>
      <c r="BU61" s="5">
        <f t="shared" si="30"/>
        <v>198591.06559227812</v>
      </c>
      <c r="BV61" s="150"/>
      <c r="BW61" s="2">
        <v>54</v>
      </c>
      <c r="BX61" s="118">
        <v>46478</v>
      </c>
      <c r="BY61" s="5">
        <f t="shared" si="56"/>
        <v>511747.94482521887</v>
      </c>
      <c r="BZ61" s="5">
        <f t="shared" si="57"/>
        <v>3586.6457515109732</v>
      </c>
      <c r="CA61" s="5">
        <f t="shared" si="31"/>
        <v>601.44940669719654</v>
      </c>
      <c r="CB61" s="35">
        <f t="shared" si="32"/>
        <v>1.4103413513133637E-2</v>
      </c>
      <c r="CC61" s="5">
        <f t="shared" si="33"/>
        <v>2985.1963448137767</v>
      </c>
      <c r="CD61" s="35">
        <f t="shared" si="34"/>
        <v>7.0000000000000007E-2</v>
      </c>
      <c r="CE61" s="5">
        <f t="shared" si="58"/>
        <v>27953.504581478301</v>
      </c>
      <c r="CF61" s="5">
        <f t="shared" si="59"/>
        <v>165725.36600011421</v>
      </c>
      <c r="CG61" s="5">
        <f t="shared" si="35"/>
        <v>511146.49541852169</v>
      </c>
      <c r="CH61" s="5">
        <f t="shared" si="36"/>
        <v>193678.87058159252</v>
      </c>
    </row>
    <row r="62" spans="9:86" ht="14.25" customHeight="1">
      <c r="I62" s="150"/>
      <c r="J62" s="2">
        <v>55</v>
      </c>
      <c r="K62" s="118">
        <v>46508</v>
      </c>
      <c r="L62" s="5">
        <f t="shared" si="37"/>
        <v>516713.71605896257</v>
      </c>
      <c r="M62" s="5">
        <f t="shared" si="0"/>
        <v>4050.0782624385383</v>
      </c>
      <c r="N62" s="5">
        <f t="shared" si="1"/>
        <v>497.67146453317082</v>
      </c>
      <c r="O62" s="35">
        <f t="shared" si="2"/>
        <v>1.1557768622725265E-2</v>
      </c>
      <c r="P62" s="5">
        <f t="shared" si="3"/>
        <v>3552.4067979053675</v>
      </c>
      <c r="Q62" s="35">
        <f t="shared" si="4"/>
        <v>8.2500000000000004E-2</v>
      </c>
      <c r="R62" s="5">
        <f t="shared" si="38"/>
        <v>22883.955405570381</v>
      </c>
      <c r="S62" s="5">
        <f t="shared" si="39"/>
        <v>199870.34902854919</v>
      </c>
      <c r="T62" s="5">
        <f t="shared" si="5"/>
        <v>516216.04459442938</v>
      </c>
      <c r="U62" s="5">
        <f t="shared" si="6"/>
        <v>222754.30443411958</v>
      </c>
      <c r="V62" s="150"/>
      <c r="W62" s="2">
        <v>55</v>
      </c>
      <c r="X62" s="118">
        <v>46508</v>
      </c>
      <c r="Y62" s="5">
        <f t="shared" si="40"/>
        <v>515680.95602714515</v>
      </c>
      <c r="Z62" s="5">
        <f t="shared" si="41"/>
        <v>3955.7248177837241</v>
      </c>
      <c r="AA62" s="5">
        <f t="shared" si="7"/>
        <v>517.8517776027561</v>
      </c>
      <c r="AB62" s="35">
        <f t="shared" si="8"/>
        <v>1.2050515456510206E-2</v>
      </c>
      <c r="AC62" s="5">
        <f t="shared" si="9"/>
        <v>3437.873040180968</v>
      </c>
      <c r="AD62" s="35">
        <f t="shared" si="10"/>
        <v>0.08</v>
      </c>
      <c r="AE62" s="5">
        <f t="shared" si="42"/>
        <v>23936.895750457759</v>
      </c>
      <c r="AF62" s="5">
        <f t="shared" si="43"/>
        <v>193627.96922764706</v>
      </c>
      <c r="AG62" s="5">
        <f t="shared" si="11"/>
        <v>515163.1042495424</v>
      </c>
      <c r="AH62" s="5">
        <f t="shared" si="12"/>
        <v>217564.86497810483</v>
      </c>
      <c r="AI62" s="150"/>
      <c r="AJ62" s="2">
        <v>55</v>
      </c>
      <c r="AK62" s="118">
        <v>46508</v>
      </c>
      <c r="AL62" s="5">
        <f t="shared" si="44"/>
        <v>514608.77078786079</v>
      </c>
      <c r="AM62" s="5">
        <f t="shared" si="45"/>
        <v>3862.1784158088099</v>
      </c>
      <c r="AN62" s="5">
        <f t="shared" si="13"/>
        <v>538.66343780387569</v>
      </c>
      <c r="AO62" s="35">
        <f t="shared" si="14"/>
        <v>1.2560923211142029E-2</v>
      </c>
      <c r="AP62" s="5">
        <f t="shared" si="15"/>
        <v>3323.5149780049342</v>
      </c>
      <c r="AQ62" s="35">
        <f t="shared" si="16"/>
        <v>7.7499999999999999E-2</v>
      </c>
      <c r="AR62" s="5">
        <f t="shared" si="46"/>
        <v>25029.892649943042</v>
      </c>
      <c r="AS62" s="5">
        <f t="shared" si="47"/>
        <v>187389.9202195415</v>
      </c>
      <c r="AT62" s="5">
        <f t="shared" si="17"/>
        <v>514070.10735005693</v>
      </c>
      <c r="AU62" s="5">
        <f t="shared" si="18"/>
        <v>212419.81286948454</v>
      </c>
      <c r="AV62" s="150"/>
      <c r="AW62" s="2">
        <v>55</v>
      </c>
      <c r="AX62" s="118">
        <v>46508</v>
      </c>
      <c r="AY62" s="5">
        <f t="shared" si="48"/>
        <v>513496.23432279273</v>
      </c>
      <c r="AZ62" s="5">
        <f t="shared" si="49"/>
        <v>3769.4654156080242</v>
      </c>
      <c r="BA62" s="5">
        <f t="shared" si="19"/>
        <v>560.11395109057003</v>
      </c>
      <c r="BB62" s="35">
        <f t="shared" si="20"/>
        <v>1.3089419091750671E-2</v>
      </c>
      <c r="BC62" s="5">
        <f t="shared" si="21"/>
        <v>3209.3514645174541</v>
      </c>
      <c r="BD62" s="35">
        <f t="shared" si="22"/>
        <v>7.4999999999999997E-2</v>
      </c>
      <c r="BE62" s="5">
        <f t="shared" si="50"/>
        <v>26163.879628297993</v>
      </c>
      <c r="BF62" s="5">
        <f t="shared" si="51"/>
        <v>181156.71823014325</v>
      </c>
      <c r="BG62" s="5">
        <f t="shared" si="23"/>
        <v>512936.12037170219</v>
      </c>
      <c r="BH62" s="5">
        <f t="shared" si="24"/>
        <v>207320.59785844124</v>
      </c>
      <c r="BI62" s="150"/>
      <c r="BJ62" s="2">
        <v>55</v>
      </c>
      <c r="BK62" s="118">
        <v>46508</v>
      </c>
      <c r="BL62" s="5">
        <f t="shared" si="52"/>
        <v>512342.43835533626</v>
      </c>
      <c r="BM62" s="5">
        <f t="shared" si="53"/>
        <v>3677.612325782929</v>
      </c>
      <c r="BN62" s="5">
        <f t="shared" si="25"/>
        <v>582.21009405277255</v>
      </c>
      <c r="BO62" s="35">
        <f t="shared" si="26"/>
        <v>1.3636428696128727E-2</v>
      </c>
      <c r="BP62" s="5">
        <f t="shared" si="27"/>
        <v>3095.4022317301565</v>
      </c>
      <c r="BQ62" s="35">
        <f t="shared" si="28"/>
        <v>7.2499999999999995E-2</v>
      </c>
      <c r="BR62" s="5">
        <f t="shared" si="54"/>
        <v>27339.771738716438</v>
      </c>
      <c r="BS62" s="5">
        <f t="shared" si="55"/>
        <v>174928.9061793446</v>
      </c>
      <c r="BT62" s="5">
        <f t="shared" si="29"/>
        <v>511760.22826128348</v>
      </c>
      <c r="BU62" s="5">
        <f t="shared" si="30"/>
        <v>202268.67791806103</v>
      </c>
      <c r="BV62" s="150"/>
      <c r="BW62" s="2">
        <v>55</v>
      </c>
      <c r="BX62" s="118">
        <v>46508</v>
      </c>
      <c r="BY62" s="5">
        <f t="shared" si="56"/>
        <v>511146.49541852169</v>
      </c>
      <c r="BZ62" s="5">
        <f t="shared" si="57"/>
        <v>3586.6457515109732</v>
      </c>
      <c r="CA62" s="5">
        <f t="shared" si="31"/>
        <v>604.95786156959639</v>
      </c>
      <c r="CB62" s="35">
        <f t="shared" si="32"/>
        <v>1.4202375256219167E-2</v>
      </c>
      <c r="CC62" s="5">
        <f t="shared" si="33"/>
        <v>2981.6878899413769</v>
      </c>
      <c r="CD62" s="35">
        <f t="shared" si="34"/>
        <v>7.0000000000000007E-2</v>
      </c>
      <c r="CE62" s="5">
        <f t="shared" si="58"/>
        <v>28558.462443047898</v>
      </c>
      <c r="CF62" s="5">
        <f t="shared" si="59"/>
        <v>168707.0538900556</v>
      </c>
      <c r="CG62" s="5">
        <f t="shared" si="35"/>
        <v>510541.5375569521</v>
      </c>
      <c r="CH62" s="5">
        <f t="shared" si="36"/>
        <v>197265.5163331035</v>
      </c>
    </row>
    <row r="63" spans="9:86" ht="14.25" customHeight="1">
      <c r="I63" s="150"/>
      <c r="J63" s="2">
        <v>56</v>
      </c>
      <c r="K63" s="118">
        <v>46539</v>
      </c>
      <c r="L63" s="5">
        <f t="shared" si="37"/>
        <v>516216.04459442938</v>
      </c>
      <c r="M63" s="5">
        <f t="shared" si="0"/>
        <v>4050.0782624385383</v>
      </c>
      <c r="N63" s="5">
        <f t="shared" si="1"/>
        <v>501.09295585183645</v>
      </c>
      <c r="O63" s="35">
        <f t="shared" si="2"/>
        <v>1.1648447453713504E-2</v>
      </c>
      <c r="P63" s="5">
        <f t="shared" si="3"/>
        <v>3548.9853065867019</v>
      </c>
      <c r="Q63" s="35">
        <f t="shared" si="4"/>
        <v>8.2500000000000004E-2</v>
      </c>
      <c r="R63" s="5">
        <f t="shared" si="38"/>
        <v>23385.048361422218</v>
      </c>
      <c r="S63" s="5">
        <f t="shared" si="39"/>
        <v>203419.33433513588</v>
      </c>
      <c r="T63" s="5">
        <f t="shared" si="5"/>
        <v>515714.95163857756</v>
      </c>
      <c r="U63" s="5">
        <f t="shared" si="6"/>
        <v>226804.38269655808</v>
      </c>
      <c r="V63" s="150"/>
      <c r="W63" s="2">
        <v>56</v>
      </c>
      <c r="X63" s="118">
        <v>46539</v>
      </c>
      <c r="Y63" s="5">
        <f t="shared" si="40"/>
        <v>515163.1042495424</v>
      </c>
      <c r="Z63" s="5">
        <f t="shared" si="41"/>
        <v>3955.7248177837241</v>
      </c>
      <c r="AA63" s="5">
        <f t="shared" si="7"/>
        <v>521.30412278677431</v>
      </c>
      <c r="AB63" s="35">
        <f t="shared" si="8"/>
        <v>1.2143046390238162E-2</v>
      </c>
      <c r="AC63" s="5">
        <f t="shared" si="9"/>
        <v>3434.4206949969498</v>
      </c>
      <c r="AD63" s="35">
        <f t="shared" si="10"/>
        <v>0.08</v>
      </c>
      <c r="AE63" s="5">
        <f t="shared" si="42"/>
        <v>24458.199873244535</v>
      </c>
      <c r="AF63" s="5">
        <f t="shared" si="43"/>
        <v>197062.38992264401</v>
      </c>
      <c r="AG63" s="5">
        <f t="shared" si="11"/>
        <v>514641.80012675561</v>
      </c>
      <c r="AH63" s="5">
        <f t="shared" si="12"/>
        <v>221520.58979588855</v>
      </c>
      <c r="AI63" s="150"/>
      <c r="AJ63" s="2">
        <v>56</v>
      </c>
      <c r="AK63" s="118">
        <v>46539</v>
      </c>
      <c r="AL63" s="5">
        <f t="shared" si="44"/>
        <v>514070.10735005693</v>
      </c>
      <c r="AM63" s="5">
        <f t="shared" si="45"/>
        <v>3862.1784158088099</v>
      </c>
      <c r="AN63" s="5">
        <f t="shared" si="13"/>
        <v>542.1423058396922</v>
      </c>
      <c r="AO63" s="35">
        <f t="shared" si="14"/>
        <v>1.265529268685182E-2</v>
      </c>
      <c r="AP63" s="5">
        <f t="shared" si="15"/>
        <v>3320.0361099691177</v>
      </c>
      <c r="AQ63" s="35">
        <f t="shared" si="16"/>
        <v>7.7499999999999999E-2</v>
      </c>
      <c r="AR63" s="5">
        <f t="shared" si="46"/>
        <v>25572.034955782736</v>
      </c>
      <c r="AS63" s="5">
        <f t="shared" si="47"/>
        <v>190709.95632951061</v>
      </c>
      <c r="AT63" s="5">
        <f t="shared" si="17"/>
        <v>513527.96504421724</v>
      </c>
      <c r="AU63" s="5">
        <f t="shared" si="18"/>
        <v>216281.99128529333</v>
      </c>
      <c r="AV63" s="150"/>
      <c r="AW63" s="2">
        <v>56</v>
      </c>
      <c r="AX63" s="118">
        <v>46539</v>
      </c>
      <c r="AY63" s="5">
        <f t="shared" si="48"/>
        <v>512936.12037170219</v>
      </c>
      <c r="AZ63" s="5">
        <f t="shared" si="49"/>
        <v>3769.4654156080242</v>
      </c>
      <c r="BA63" s="5">
        <f t="shared" si="19"/>
        <v>563.61466328488586</v>
      </c>
      <c r="BB63" s="35">
        <f t="shared" si="20"/>
        <v>1.3185610626363201E-2</v>
      </c>
      <c r="BC63" s="5">
        <f t="shared" si="21"/>
        <v>3205.8507523231383</v>
      </c>
      <c r="BD63" s="35">
        <f t="shared" si="22"/>
        <v>7.4999999999999997E-2</v>
      </c>
      <c r="BE63" s="5">
        <f t="shared" si="50"/>
        <v>26727.49429158288</v>
      </c>
      <c r="BF63" s="5">
        <f t="shared" si="51"/>
        <v>184362.56898246639</v>
      </c>
      <c r="BG63" s="5">
        <f t="shared" si="23"/>
        <v>512372.50570841727</v>
      </c>
      <c r="BH63" s="5">
        <f t="shared" si="24"/>
        <v>211090.06327404926</v>
      </c>
      <c r="BI63" s="150"/>
      <c r="BJ63" s="2">
        <v>56</v>
      </c>
      <c r="BK63" s="118">
        <v>46539</v>
      </c>
      <c r="BL63" s="5">
        <f t="shared" si="52"/>
        <v>511760.22826128348</v>
      </c>
      <c r="BM63" s="5">
        <f t="shared" si="53"/>
        <v>3677.612325782929</v>
      </c>
      <c r="BN63" s="5">
        <f t="shared" si="25"/>
        <v>585.72761337100792</v>
      </c>
      <c r="BO63" s="35">
        <f t="shared" si="26"/>
        <v>1.3734422825963565E-2</v>
      </c>
      <c r="BP63" s="5">
        <f t="shared" si="27"/>
        <v>3091.8847124119211</v>
      </c>
      <c r="BQ63" s="35">
        <f t="shared" si="28"/>
        <v>7.2499999999999995E-2</v>
      </c>
      <c r="BR63" s="5">
        <f t="shared" si="54"/>
        <v>27925.499352087445</v>
      </c>
      <c r="BS63" s="5">
        <f t="shared" si="55"/>
        <v>178020.79089175654</v>
      </c>
      <c r="BT63" s="5">
        <f t="shared" si="29"/>
        <v>511174.5006479125</v>
      </c>
      <c r="BU63" s="5">
        <f t="shared" si="30"/>
        <v>205946.29024384398</v>
      </c>
      <c r="BV63" s="150"/>
      <c r="BW63" s="2">
        <v>56</v>
      </c>
      <c r="BX63" s="118">
        <v>46539</v>
      </c>
      <c r="BY63" s="5">
        <f t="shared" si="56"/>
        <v>510541.5375569521</v>
      </c>
      <c r="BZ63" s="5">
        <f t="shared" si="57"/>
        <v>3586.6457515109732</v>
      </c>
      <c r="CA63" s="5">
        <f t="shared" si="31"/>
        <v>608.48678242875258</v>
      </c>
      <c r="CB63" s="35">
        <f t="shared" si="32"/>
        <v>1.4302149486378458E-2</v>
      </c>
      <c r="CC63" s="5">
        <f t="shared" si="33"/>
        <v>2978.1589690822207</v>
      </c>
      <c r="CD63" s="35">
        <f t="shared" si="34"/>
        <v>7.0000000000000007E-2</v>
      </c>
      <c r="CE63" s="5">
        <f t="shared" si="58"/>
        <v>29166.949225476652</v>
      </c>
      <c r="CF63" s="5">
        <f t="shared" si="59"/>
        <v>171685.21285913783</v>
      </c>
      <c r="CG63" s="5">
        <f t="shared" si="35"/>
        <v>509933.05077452335</v>
      </c>
      <c r="CH63" s="5">
        <f t="shared" si="36"/>
        <v>200852.16208461448</v>
      </c>
    </row>
    <row r="64" spans="9:86" ht="14.25" customHeight="1">
      <c r="I64" s="150"/>
      <c r="J64" s="2">
        <v>57</v>
      </c>
      <c r="K64" s="118">
        <v>46569</v>
      </c>
      <c r="L64" s="5">
        <f t="shared" si="37"/>
        <v>515714.95163857756</v>
      </c>
      <c r="M64" s="5">
        <f t="shared" si="0"/>
        <v>4050.0782624385383</v>
      </c>
      <c r="N64" s="5">
        <f t="shared" si="1"/>
        <v>504.53796992331763</v>
      </c>
      <c r="O64" s="35">
        <f t="shared" si="2"/>
        <v>1.1739926523058972E-2</v>
      </c>
      <c r="P64" s="5">
        <f t="shared" si="3"/>
        <v>3545.5402925152207</v>
      </c>
      <c r="Q64" s="35">
        <f t="shared" si="4"/>
        <v>8.2500000000000004E-2</v>
      </c>
      <c r="R64" s="5">
        <f t="shared" si="38"/>
        <v>23889.586331345534</v>
      </c>
      <c r="S64" s="5">
        <f t="shared" si="39"/>
        <v>206964.87462765109</v>
      </c>
      <c r="T64" s="5">
        <f t="shared" si="5"/>
        <v>515210.41366865422</v>
      </c>
      <c r="U64" s="5">
        <f t="shared" si="6"/>
        <v>230854.46095899661</v>
      </c>
      <c r="V64" s="150"/>
      <c r="W64" s="2">
        <v>57</v>
      </c>
      <c r="X64" s="118">
        <v>46569</v>
      </c>
      <c r="Y64" s="5">
        <f t="shared" si="40"/>
        <v>514641.80012675561</v>
      </c>
      <c r="Z64" s="5">
        <f t="shared" si="41"/>
        <v>3955.7248177837241</v>
      </c>
      <c r="AA64" s="5">
        <f t="shared" si="7"/>
        <v>524.77948360535311</v>
      </c>
      <c r="AB64" s="35">
        <f t="shared" si="8"/>
        <v>1.2236382279311954E-2</v>
      </c>
      <c r="AC64" s="5">
        <f t="shared" si="9"/>
        <v>3430.945334178371</v>
      </c>
      <c r="AD64" s="35">
        <f t="shared" si="10"/>
        <v>0.08</v>
      </c>
      <c r="AE64" s="5">
        <f t="shared" si="42"/>
        <v>24982.97935684989</v>
      </c>
      <c r="AF64" s="5">
        <f t="shared" si="43"/>
        <v>200493.33525682238</v>
      </c>
      <c r="AG64" s="5">
        <f t="shared" si="11"/>
        <v>514117.02064315026</v>
      </c>
      <c r="AH64" s="5">
        <f t="shared" si="12"/>
        <v>225476.31461367226</v>
      </c>
      <c r="AI64" s="150"/>
      <c r="AJ64" s="2">
        <v>57</v>
      </c>
      <c r="AK64" s="118">
        <v>46569</v>
      </c>
      <c r="AL64" s="5">
        <f t="shared" si="44"/>
        <v>513527.96504421724</v>
      </c>
      <c r="AM64" s="5">
        <f t="shared" si="45"/>
        <v>3862.1784158088099</v>
      </c>
      <c r="AN64" s="5">
        <f t="shared" si="13"/>
        <v>545.64364156490683</v>
      </c>
      <c r="AO64" s="35">
        <f t="shared" si="14"/>
        <v>1.2750471531214645E-2</v>
      </c>
      <c r="AP64" s="5">
        <f t="shared" si="15"/>
        <v>3316.534774243903</v>
      </c>
      <c r="AQ64" s="35">
        <f t="shared" si="16"/>
        <v>7.7499999999999999E-2</v>
      </c>
      <c r="AR64" s="5">
        <f t="shared" si="46"/>
        <v>26117.678597347644</v>
      </c>
      <c r="AS64" s="5">
        <f t="shared" si="47"/>
        <v>194026.4911037545</v>
      </c>
      <c r="AT64" s="5">
        <f t="shared" si="17"/>
        <v>512982.32140265236</v>
      </c>
      <c r="AU64" s="5">
        <f t="shared" si="18"/>
        <v>220144.16970110213</v>
      </c>
      <c r="AV64" s="150"/>
      <c r="AW64" s="2">
        <v>57</v>
      </c>
      <c r="AX64" s="118">
        <v>46569</v>
      </c>
      <c r="AY64" s="5">
        <f t="shared" si="48"/>
        <v>512372.50570841727</v>
      </c>
      <c r="AZ64" s="5">
        <f t="shared" si="49"/>
        <v>3769.4654156080242</v>
      </c>
      <c r="BA64" s="5">
        <f t="shared" si="19"/>
        <v>567.13725493041647</v>
      </c>
      <c r="BB64" s="35">
        <f t="shared" si="20"/>
        <v>1.3282615642608228E-2</v>
      </c>
      <c r="BC64" s="5">
        <f t="shared" si="21"/>
        <v>3202.3281606776077</v>
      </c>
      <c r="BD64" s="35">
        <f t="shared" si="22"/>
        <v>7.4999999999999997E-2</v>
      </c>
      <c r="BE64" s="5">
        <f t="shared" si="50"/>
        <v>27294.631546513298</v>
      </c>
      <c r="BF64" s="5">
        <f t="shared" si="51"/>
        <v>187564.89714314399</v>
      </c>
      <c r="BG64" s="5">
        <f t="shared" si="23"/>
        <v>511805.36845348688</v>
      </c>
      <c r="BH64" s="5">
        <f t="shared" si="24"/>
        <v>214859.52868965728</v>
      </c>
      <c r="BI64" s="150"/>
      <c r="BJ64" s="2">
        <v>57</v>
      </c>
      <c r="BK64" s="118">
        <v>46569</v>
      </c>
      <c r="BL64" s="5">
        <f t="shared" si="52"/>
        <v>511174.5006479125</v>
      </c>
      <c r="BM64" s="5">
        <f t="shared" si="53"/>
        <v>3677.612325782929</v>
      </c>
      <c r="BN64" s="5">
        <f t="shared" si="25"/>
        <v>589.26638436845769</v>
      </c>
      <c r="BO64" s="35">
        <f t="shared" si="26"/>
        <v>1.3833234254562319E-2</v>
      </c>
      <c r="BP64" s="5">
        <f t="shared" si="27"/>
        <v>3088.3459414144713</v>
      </c>
      <c r="BQ64" s="35">
        <f t="shared" si="28"/>
        <v>7.2499999999999995E-2</v>
      </c>
      <c r="BR64" s="5">
        <f t="shared" si="54"/>
        <v>28514.765736455902</v>
      </c>
      <c r="BS64" s="5">
        <f t="shared" si="55"/>
        <v>181109.13683317101</v>
      </c>
      <c r="BT64" s="5">
        <f t="shared" si="29"/>
        <v>510585.23426354403</v>
      </c>
      <c r="BU64" s="5">
        <f t="shared" si="30"/>
        <v>209623.90256962692</v>
      </c>
      <c r="BV64" s="150"/>
      <c r="BW64" s="2">
        <v>57</v>
      </c>
      <c r="BX64" s="118">
        <v>46569</v>
      </c>
      <c r="BY64" s="5">
        <f t="shared" si="56"/>
        <v>509933.05077452335</v>
      </c>
      <c r="BZ64" s="5">
        <f t="shared" si="57"/>
        <v>3586.6457515109732</v>
      </c>
      <c r="CA64" s="5">
        <f t="shared" si="31"/>
        <v>612.03628865958672</v>
      </c>
      <c r="CB64" s="35">
        <f t="shared" si="32"/>
        <v>1.4402744542170345E-2</v>
      </c>
      <c r="CC64" s="5">
        <f t="shared" si="33"/>
        <v>2974.6094628513865</v>
      </c>
      <c r="CD64" s="35">
        <f t="shared" si="34"/>
        <v>7.0000000000000007E-2</v>
      </c>
      <c r="CE64" s="5">
        <f t="shared" si="58"/>
        <v>29778.985514136239</v>
      </c>
      <c r="CF64" s="5">
        <f t="shared" si="59"/>
        <v>174659.82232198922</v>
      </c>
      <c r="CG64" s="5">
        <f t="shared" si="35"/>
        <v>509321.01448586374</v>
      </c>
      <c r="CH64" s="5">
        <f t="shared" si="36"/>
        <v>204438.80783612546</v>
      </c>
    </row>
    <row r="65" spans="9:86" ht="14.25" customHeight="1">
      <c r="I65" s="150"/>
      <c r="J65" s="2">
        <v>58</v>
      </c>
      <c r="K65" s="118">
        <v>46600</v>
      </c>
      <c r="L65" s="5">
        <f t="shared" si="37"/>
        <v>515210.41366865422</v>
      </c>
      <c r="M65" s="5">
        <f t="shared" si="0"/>
        <v>4050.0782624385383</v>
      </c>
      <c r="N65" s="5">
        <f t="shared" si="1"/>
        <v>508.00666846654076</v>
      </c>
      <c r="O65" s="35">
        <f t="shared" si="2"/>
        <v>1.1832214295107481E-2</v>
      </c>
      <c r="P65" s="5">
        <f t="shared" si="3"/>
        <v>3542.0715939719976</v>
      </c>
      <c r="Q65" s="35">
        <f t="shared" si="4"/>
        <v>8.2500000000000004E-2</v>
      </c>
      <c r="R65" s="5">
        <f t="shared" si="38"/>
        <v>24397.592999812074</v>
      </c>
      <c r="S65" s="5">
        <f t="shared" si="39"/>
        <v>210506.9462216231</v>
      </c>
      <c r="T65" s="5">
        <f t="shared" si="5"/>
        <v>514702.40700018767</v>
      </c>
      <c r="U65" s="5">
        <f t="shared" si="6"/>
        <v>234904.53922143517</v>
      </c>
      <c r="V65" s="150"/>
      <c r="W65" s="2">
        <v>58</v>
      </c>
      <c r="X65" s="118">
        <v>46600</v>
      </c>
      <c r="Y65" s="5">
        <f t="shared" si="40"/>
        <v>514117.02064315026</v>
      </c>
      <c r="Z65" s="5">
        <f t="shared" si="41"/>
        <v>3955.7248177837241</v>
      </c>
      <c r="AA65" s="5">
        <f t="shared" si="7"/>
        <v>528.27801349605534</v>
      </c>
      <c r="AB65" s="35">
        <f t="shared" si="8"/>
        <v>1.2330531586023506E-2</v>
      </c>
      <c r="AC65" s="5">
        <f t="shared" si="9"/>
        <v>3427.4468042876688</v>
      </c>
      <c r="AD65" s="35">
        <f t="shared" si="10"/>
        <v>0.08</v>
      </c>
      <c r="AE65" s="5">
        <f t="shared" si="42"/>
        <v>25511.257370345946</v>
      </c>
      <c r="AF65" s="5">
        <f t="shared" si="43"/>
        <v>203920.78206111005</v>
      </c>
      <c r="AG65" s="5">
        <f t="shared" si="11"/>
        <v>513588.74262965418</v>
      </c>
      <c r="AH65" s="5">
        <f t="shared" si="12"/>
        <v>229432.03943145598</v>
      </c>
      <c r="AI65" s="150"/>
      <c r="AJ65" s="2">
        <v>58</v>
      </c>
      <c r="AK65" s="118">
        <v>46600</v>
      </c>
      <c r="AL65" s="5">
        <f t="shared" si="44"/>
        <v>512982.32140265236</v>
      </c>
      <c r="AM65" s="5">
        <f t="shared" si="45"/>
        <v>3862.1784158088099</v>
      </c>
      <c r="AN65" s="5">
        <f t="shared" si="13"/>
        <v>549.16759008334657</v>
      </c>
      <c r="AO65" s="35">
        <f t="shared" si="14"/>
        <v>1.2846468203779479E-2</v>
      </c>
      <c r="AP65" s="5">
        <f t="shared" si="15"/>
        <v>3313.0108257254633</v>
      </c>
      <c r="AQ65" s="35">
        <f t="shared" si="16"/>
        <v>7.7499999999999999E-2</v>
      </c>
      <c r="AR65" s="5">
        <f t="shared" si="46"/>
        <v>26666.846187430991</v>
      </c>
      <c r="AS65" s="5">
        <f t="shared" si="47"/>
        <v>197339.50192947997</v>
      </c>
      <c r="AT65" s="5">
        <f t="shared" si="17"/>
        <v>512433.15381256904</v>
      </c>
      <c r="AU65" s="5">
        <f t="shared" si="18"/>
        <v>224006.34811691096</v>
      </c>
      <c r="AV65" s="150"/>
      <c r="AW65" s="2">
        <v>58</v>
      </c>
      <c r="AX65" s="118">
        <v>46600</v>
      </c>
      <c r="AY65" s="5">
        <f t="shared" si="48"/>
        <v>511805.36845348688</v>
      </c>
      <c r="AZ65" s="5">
        <f t="shared" si="49"/>
        <v>3769.4654156080242</v>
      </c>
      <c r="BA65" s="5">
        <f t="shared" si="19"/>
        <v>570.68186277373161</v>
      </c>
      <c r="BB65" s="35">
        <f t="shared" si="20"/>
        <v>1.3380442596719548E-2</v>
      </c>
      <c r="BC65" s="5">
        <f t="shared" si="21"/>
        <v>3198.7835528342925</v>
      </c>
      <c r="BD65" s="35">
        <f t="shared" si="22"/>
        <v>7.4999999999999997E-2</v>
      </c>
      <c r="BE65" s="5">
        <f t="shared" si="50"/>
        <v>27865.313409287028</v>
      </c>
      <c r="BF65" s="5">
        <f t="shared" si="51"/>
        <v>190763.68069597828</v>
      </c>
      <c r="BG65" s="5">
        <f t="shared" si="23"/>
        <v>511234.68659071316</v>
      </c>
      <c r="BH65" s="5">
        <f t="shared" si="24"/>
        <v>218628.9941052653</v>
      </c>
      <c r="BI65" s="150"/>
      <c r="BJ65" s="2">
        <v>58</v>
      </c>
      <c r="BK65" s="118">
        <v>46600</v>
      </c>
      <c r="BL65" s="5">
        <f t="shared" si="52"/>
        <v>510585.23426354403</v>
      </c>
      <c r="BM65" s="5">
        <f t="shared" si="53"/>
        <v>3677.612325782929</v>
      </c>
      <c r="BN65" s="5">
        <f t="shared" si="25"/>
        <v>592.82653544068398</v>
      </c>
      <c r="BO65" s="35">
        <f t="shared" si="26"/>
        <v>1.3932871434382849E-2</v>
      </c>
      <c r="BP65" s="5">
        <f t="shared" si="27"/>
        <v>3084.785790342245</v>
      </c>
      <c r="BQ65" s="35">
        <f t="shared" si="28"/>
        <v>7.2499999999999995E-2</v>
      </c>
      <c r="BR65" s="5">
        <f t="shared" si="54"/>
        <v>29107.592271896585</v>
      </c>
      <c r="BS65" s="5">
        <f t="shared" si="55"/>
        <v>184193.92262351327</v>
      </c>
      <c r="BT65" s="5">
        <f t="shared" si="29"/>
        <v>509992.40772810334</v>
      </c>
      <c r="BU65" s="5">
        <f t="shared" si="30"/>
        <v>213301.51489540984</v>
      </c>
      <c r="BV65" s="150"/>
      <c r="BW65" s="2">
        <v>58</v>
      </c>
      <c r="BX65" s="118">
        <v>46600</v>
      </c>
      <c r="BY65" s="5">
        <f t="shared" si="56"/>
        <v>509321.01448586374</v>
      </c>
      <c r="BZ65" s="5">
        <f t="shared" si="57"/>
        <v>3586.6457515109732</v>
      </c>
      <c r="CA65" s="5">
        <f t="shared" si="31"/>
        <v>615.60650034343462</v>
      </c>
      <c r="CB65" s="35">
        <f t="shared" si="32"/>
        <v>1.4504168871921247E-2</v>
      </c>
      <c r="CC65" s="5">
        <f t="shared" si="33"/>
        <v>2971.0392511675386</v>
      </c>
      <c r="CD65" s="35">
        <f t="shared" si="34"/>
        <v>7.0000000000000007E-2</v>
      </c>
      <c r="CE65" s="5">
        <f t="shared" si="58"/>
        <v>30394.592014479673</v>
      </c>
      <c r="CF65" s="5">
        <f t="shared" si="59"/>
        <v>177630.86157315676</v>
      </c>
      <c r="CG65" s="5">
        <f t="shared" si="35"/>
        <v>508705.40798552032</v>
      </c>
      <c r="CH65" s="5">
        <f t="shared" si="36"/>
        <v>208025.45358763644</v>
      </c>
    </row>
    <row r="66" spans="9:86" ht="14.25" customHeight="1">
      <c r="I66" s="150"/>
      <c r="J66" s="2">
        <v>59</v>
      </c>
      <c r="K66" s="118">
        <v>46631</v>
      </c>
      <c r="L66" s="5">
        <f t="shared" si="37"/>
        <v>514702.40700018767</v>
      </c>
      <c r="M66" s="5">
        <f t="shared" si="0"/>
        <v>4050.0782624385383</v>
      </c>
      <c r="N66" s="5">
        <f t="shared" si="1"/>
        <v>511.49921431224811</v>
      </c>
      <c r="O66" s="35">
        <f t="shared" si="2"/>
        <v>1.1925319346223186E-2</v>
      </c>
      <c r="P66" s="5">
        <f t="shared" si="3"/>
        <v>3538.5790481262902</v>
      </c>
      <c r="Q66" s="35">
        <f t="shared" si="4"/>
        <v>8.2500000000000004E-2</v>
      </c>
      <c r="R66" s="5">
        <f t="shared" si="38"/>
        <v>24909.092214124321</v>
      </c>
      <c r="S66" s="5">
        <f t="shared" si="39"/>
        <v>214045.5252697494</v>
      </c>
      <c r="T66" s="5">
        <f t="shared" si="5"/>
        <v>514190.90778587543</v>
      </c>
      <c r="U66" s="5">
        <f t="shared" si="6"/>
        <v>238954.61748387374</v>
      </c>
      <c r="V66" s="150"/>
      <c r="W66" s="2">
        <v>59</v>
      </c>
      <c r="X66" s="118">
        <v>46631</v>
      </c>
      <c r="Y66" s="5">
        <f t="shared" si="40"/>
        <v>513588.74262965418</v>
      </c>
      <c r="Z66" s="5">
        <f t="shared" si="41"/>
        <v>3955.7248177837241</v>
      </c>
      <c r="AA66" s="5">
        <f t="shared" si="7"/>
        <v>531.79986691936256</v>
      </c>
      <c r="AB66" s="35">
        <f t="shared" si="8"/>
        <v>1.2425502884579546E-2</v>
      </c>
      <c r="AC66" s="5">
        <f t="shared" si="9"/>
        <v>3423.9249508643616</v>
      </c>
      <c r="AD66" s="35">
        <f t="shared" si="10"/>
        <v>0.08</v>
      </c>
      <c r="AE66" s="5">
        <f t="shared" si="42"/>
        <v>26043.057237265308</v>
      </c>
      <c r="AF66" s="5">
        <f t="shared" si="43"/>
        <v>207344.70701197442</v>
      </c>
      <c r="AG66" s="5">
        <f t="shared" si="11"/>
        <v>513056.94276273483</v>
      </c>
      <c r="AH66" s="5">
        <f t="shared" si="12"/>
        <v>233387.76424923973</v>
      </c>
      <c r="AI66" s="150"/>
      <c r="AJ66" s="2">
        <v>59</v>
      </c>
      <c r="AK66" s="118">
        <v>46631</v>
      </c>
      <c r="AL66" s="5">
        <f t="shared" si="44"/>
        <v>512433.15381256904</v>
      </c>
      <c r="AM66" s="5">
        <f t="shared" si="45"/>
        <v>3862.1784158088099</v>
      </c>
      <c r="AN66" s="5">
        <f t="shared" si="13"/>
        <v>552.71429743596809</v>
      </c>
      <c r="AO66" s="35">
        <f t="shared" si="14"/>
        <v>1.2943291275914575E-2</v>
      </c>
      <c r="AP66" s="5">
        <f t="shared" si="15"/>
        <v>3309.4641183728418</v>
      </c>
      <c r="AQ66" s="35">
        <f t="shared" si="16"/>
        <v>7.7499999999999999E-2</v>
      </c>
      <c r="AR66" s="5">
        <f t="shared" si="46"/>
        <v>27219.560484866957</v>
      </c>
      <c r="AS66" s="5">
        <f t="shared" si="47"/>
        <v>200648.96604785282</v>
      </c>
      <c r="AT66" s="5">
        <f t="shared" si="17"/>
        <v>511880.4395151331</v>
      </c>
      <c r="AU66" s="5">
        <f t="shared" si="18"/>
        <v>227868.52653271978</v>
      </c>
      <c r="AV66" s="150"/>
      <c r="AW66" s="2">
        <v>59</v>
      </c>
      <c r="AX66" s="118">
        <v>46631</v>
      </c>
      <c r="AY66" s="5">
        <f t="shared" si="48"/>
        <v>511234.68659071316</v>
      </c>
      <c r="AZ66" s="5">
        <f t="shared" si="49"/>
        <v>3769.4654156080242</v>
      </c>
      <c r="BA66" s="5">
        <f t="shared" si="19"/>
        <v>574.24862441606729</v>
      </c>
      <c r="BB66" s="35">
        <f t="shared" si="20"/>
        <v>1.3479100056662675E-2</v>
      </c>
      <c r="BC66" s="5">
        <f t="shared" si="21"/>
        <v>3195.2167911919569</v>
      </c>
      <c r="BD66" s="35">
        <f t="shared" si="22"/>
        <v>7.4999999999999997E-2</v>
      </c>
      <c r="BE66" s="5">
        <f t="shared" si="50"/>
        <v>28439.562033703096</v>
      </c>
      <c r="BF66" s="5">
        <f t="shared" si="51"/>
        <v>193958.89748717024</v>
      </c>
      <c r="BG66" s="5">
        <f t="shared" si="23"/>
        <v>510660.43796629709</v>
      </c>
      <c r="BH66" s="5">
        <f t="shared" si="24"/>
        <v>222398.45952087332</v>
      </c>
      <c r="BI66" s="150"/>
      <c r="BJ66" s="2">
        <v>59</v>
      </c>
      <c r="BK66" s="118">
        <v>46631</v>
      </c>
      <c r="BL66" s="5">
        <f t="shared" si="52"/>
        <v>509992.40772810334</v>
      </c>
      <c r="BM66" s="5">
        <f t="shared" si="53"/>
        <v>3677.612325782929</v>
      </c>
      <c r="BN66" s="5">
        <f t="shared" si="25"/>
        <v>596.40819575897149</v>
      </c>
      <c r="BO66" s="35">
        <f t="shared" si="26"/>
        <v>1.4033342929534898E-2</v>
      </c>
      <c r="BP66" s="5">
        <f t="shared" si="27"/>
        <v>3081.2041300239575</v>
      </c>
      <c r="BQ66" s="35">
        <f t="shared" si="28"/>
        <v>7.2499999999999995E-2</v>
      </c>
      <c r="BR66" s="5">
        <f t="shared" si="54"/>
        <v>29704.000467655555</v>
      </c>
      <c r="BS66" s="5">
        <f t="shared" si="55"/>
        <v>187275.12675353722</v>
      </c>
      <c r="BT66" s="5">
        <f t="shared" si="29"/>
        <v>509395.99953234434</v>
      </c>
      <c r="BU66" s="5">
        <f t="shared" si="30"/>
        <v>216979.12722119276</v>
      </c>
      <c r="BV66" s="150"/>
      <c r="BW66" s="2">
        <v>59</v>
      </c>
      <c r="BX66" s="118">
        <v>46631</v>
      </c>
      <c r="BY66" s="5">
        <f t="shared" si="56"/>
        <v>508705.40798552032</v>
      </c>
      <c r="BZ66" s="5">
        <f t="shared" si="57"/>
        <v>3586.6457515109732</v>
      </c>
      <c r="CA66" s="5">
        <f t="shared" si="31"/>
        <v>619.19753826210444</v>
      </c>
      <c r="CB66" s="35">
        <f t="shared" si="32"/>
        <v>1.4606431035537073E-2</v>
      </c>
      <c r="CC66" s="5">
        <f t="shared" si="33"/>
        <v>2967.4482132488688</v>
      </c>
      <c r="CD66" s="35">
        <f t="shared" si="34"/>
        <v>7.0000000000000007E-2</v>
      </c>
      <c r="CE66" s="5">
        <f t="shared" si="58"/>
        <v>31013.789552741779</v>
      </c>
      <c r="CF66" s="5">
        <f t="shared" si="59"/>
        <v>180598.30978640562</v>
      </c>
      <c r="CG66" s="5">
        <f t="shared" si="35"/>
        <v>508086.2104472582</v>
      </c>
      <c r="CH66" s="5">
        <f t="shared" si="36"/>
        <v>211612.09933914739</v>
      </c>
    </row>
    <row r="67" spans="9:86" ht="14.25" customHeight="1">
      <c r="I67" s="150"/>
      <c r="J67" s="2">
        <v>60</v>
      </c>
      <c r="K67" s="118">
        <v>46661</v>
      </c>
      <c r="L67" s="5">
        <f t="shared" si="37"/>
        <v>514190.90778587543</v>
      </c>
      <c r="M67" s="5">
        <f t="shared" si="0"/>
        <v>4050.0782624385383</v>
      </c>
      <c r="N67" s="5">
        <f t="shared" si="1"/>
        <v>515.0157714106449</v>
      </c>
      <c r="O67" s="35">
        <f t="shared" si="2"/>
        <v>1.2019250366638834E-2</v>
      </c>
      <c r="P67" s="5">
        <f t="shared" si="3"/>
        <v>3535.0624910278934</v>
      </c>
      <c r="Q67" s="35">
        <f t="shared" si="4"/>
        <v>8.2500000000000004E-2</v>
      </c>
      <c r="R67" s="5">
        <f t="shared" si="38"/>
        <v>25424.107985534967</v>
      </c>
      <c r="S67" s="5">
        <f t="shared" si="39"/>
        <v>217580.5877607773</v>
      </c>
      <c r="T67" s="5">
        <f t="shared" si="5"/>
        <v>513675.89201446477</v>
      </c>
      <c r="U67" s="5">
        <f t="shared" si="6"/>
        <v>243004.69574631227</v>
      </c>
      <c r="V67" s="150"/>
      <c r="W67" s="2">
        <v>60</v>
      </c>
      <c r="X67" s="118">
        <v>46661</v>
      </c>
      <c r="Y67" s="5">
        <f t="shared" si="40"/>
        <v>513056.94276273483</v>
      </c>
      <c r="Z67" s="5">
        <f t="shared" si="41"/>
        <v>3955.7248177837241</v>
      </c>
      <c r="AA67" s="5">
        <f t="shared" si="7"/>
        <v>535.34519936549168</v>
      </c>
      <c r="AB67" s="35">
        <f t="shared" si="8"/>
        <v>1.2521304862951187E-2</v>
      </c>
      <c r="AC67" s="5">
        <f t="shared" si="9"/>
        <v>3420.3796184182324</v>
      </c>
      <c r="AD67" s="35">
        <f t="shared" si="10"/>
        <v>0.08</v>
      </c>
      <c r="AE67" s="5">
        <f t="shared" si="42"/>
        <v>26578.4024366308</v>
      </c>
      <c r="AF67" s="5">
        <f t="shared" si="43"/>
        <v>210765.08663039265</v>
      </c>
      <c r="AG67" s="5">
        <f t="shared" si="11"/>
        <v>512521.59756336932</v>
      </c>
      <c r="AH67" s="5">
        <f t="shared" si="12"/>
        <v>237343.48906702345</v>
      </c>
      <c r="AI67" s="150"/>
      <c r="AJ67" s="2">
        <v>60</v>
      </c>
      <c r="AK67" s="118">
        <v>46661</v>
      </c>
      <c r="AL67" s="5">
        <f t="shared" si="44"/>
        <v>511880.4395151331</v>
      </c>
      <c r="AM67" s="5">
        <f t="shared" si="45"/>
        <v>3862.1784158088099</v>
      </c>
      <c r="AN67" s="5">
        <f t="shared" si="13"/>
        <v>556.28391060690865</v>
      </c>
      <c r="AO67" s="35">
        <f t="shared" si="14"/>
        <v>1.3040949432656636E-2</v>
      </c>
      <c r="AP67" s="5">
        <f t="shared" si="15"/>
        <v>3305.8945052019012</v>
      </c>
      <c r="AQ67" s="35">
        <f t="shared" si="16"/>
        <v>7.7499999999999999E-2</v>
      </c>
      <c r="AR67" s="5">
        <f t="shared" si="46"/>
        <v>27775.844395473865</v>
      </c>
      <c r="AS67" s="5">
        <f t="shared" si="47"/>
        <v>203954.86055305472</v>
      </c>
      <c r="AT67" s="5">
        <f t="shared" si="17"/>
        <v>511324.15560452617</v>
      </c>
      <c r="AU67" s="5">
        <f t="shared" si="18"/>
        <v>231730.70494852858</v>
      </c>
      <c r="AV67" s="150"/>
      <c r="AW67" s="2">
        <v>60</v>
      </c>
      <c r="AX67" s="118">
        <v>46661</v>
      </c>
      <c r="AY67" s="5">
        <f t="shared" si="48"/>
        <v>510660.43796629709</v>
      </c>
      <c r="AZ67" s="5">
        <f t="shared" si="49"/>
        <v>3769.4654156080242</v>
      </c>
      <c r="BA67" s="5">
        <f t="shared" si="19"/>
        <v>577.83767831866771</v>
      </c>
      <c r="BB67" s="35">
        <f t="shared" si="20"/>
        <v>1.3578596703983658E-2</v>
      </c>
      <c r="BC67" s="5">
        <f t="shared" si="21"/>
        <v>3191.6277372893564</v>
      </c>
      <c r="BD67" s="35">
        <f t="shared" si="22"/>
        <v>7.4999999999999997E-2</v>
      </c>
      <c r="BE67" s="5">
        <f t="shared" si="50"/>
        <v>29017.399712021765</v>
      </c>
      <c r="BF67" s="5">
        <f t="shared" si="51"/>
        <v>197150.52522445959</v>
      </c>
      <c r="BG67" s="5">
        <f t="shared" si="23"/>
        <v>510082.60028797842</v>
      </c>
      <c r="BH67" s="5">
        <f t="shared" si="24"/>
        <v>226167.92493648134</v>
      </c>
      <c r="BI67" s="150"/>
      <c r="BJ67" s="2">
        <v>60</v>
      </c>
      <c r="BK67" s="118">
        <v>46661</v>
      </c>
      <c r="BL67" s="5">
        <f t="shared" si="52"/>
        <v>509395.99953234434</v>
      </c>
      <c r="BM67" s="5">
        <f t="shared" si="53"/>
        <v>3677.612325782929</v>
      </c>
      <c r="BN67" s="5">
        <f t="shared" si="25"/>
        <v>600.01149527501548</v>
      </c>
      <c r="BO67" s="35">
        <f t="shared" si="26"/>
        <v>1.41346574176286E-2</v>
      </c>
      <c r="BP67" s="5">
        <f t="shared" si="27"/>
        <v>3077.6008305079135</v>
      </c>
      <c r="BQ67" s="35">
        <f t="shared" si="28"/>
        <v>7.2499999999999995E-2</v>
      </c>
      <c r="BR67" s="5">
        <f t="shared" si="54"/>
        <v>30304.01196293057</v>
      </c>
      <c r="BS67" s="5">
        <f t="shared" si="55"/>
        <v>190352.72758404512</v>
      </c>
      <c r="BT67" s="5">
        <f t="shared" si="29"/>
        <v>508795.98803706933</v>
      </c>
      <c r="BU67" s="5">
        <f t="shared" si="30"/>
        <v>220656.7395469757</v>
      </c>
      <c r="BV67" s="150"/>
      <c r="BW67" s="2">
        <v>60</v>
      </c>
      <c r="BX67" s="118">
        <v>46661</v>
      </c>
      <c r="BY67" s="5">
        <f t="shared" si="56"/>
        <v>508086.2104472582</v>
      </c>
      <c r="BZ67" s="5">
        <f t="shared" si="57"/>
        <v>3586.6457515109732</v>
      </c>
      <c r="CA67" s="5">
        <f t="shared" si="31"/>
        <v>622.80952390196717</v>
      </c>
      <c r="CB67" s="35">
        <f t="shared" si="32"/>
        <v>1.4709539706351494E-2</v>
      </c>
      <c r="CC67" s="5">
        <f t="shared" si="33"/>
        <v>2963.8362276090061</v>
      </c>
      <c r="CD67" s="35">
        <f t="shared" si="34"/>
        <v>6.9999999999999993E-2</v>
      </c>
      <c r="CE67" s="5">
        <f t="shared" si="58"/>
        <v>31636.599076643746</v>
      </c>
      <c r="CF67" s="5">
        <f t="shared" si="59"/>
        <v>183562.14601401464</v>
      </c>
      <c r="CG67" s="5">
        <f t="shared" si="35"/>
        <v>507463.40092335624</v>
      </c>
      <c r="CH67" s="5">
        <f t="shared" si="36"/>
        <v>215198.74509065837</v>
      </c>
    </row>
    <row r="68" spans="9:86" ht="14.25" customHeight="1">
      <c r="I68" s="150"/>
      <c r="J68" s="2">
        <v>61</v>
      </c>
      <c r="K68" s="118">
        <v>46692</v>
      </c>
      <c r="L68" s="5">
        <f t="shared" si="37"/>
        <v>513675.89201446477</v>
      </c>
      <c r="M68" s="5">
        <f t="shared" si="0"/>
        <v>4050.0782624385383</v>
      </c>
      <c r="N68" s="5">
        <f t="shared" si="1"/>
        <v>518.55650483909312</v>
      </c>
      <c r="O68" s="35">
        <f t="shared" si="2"/>
        <v>1.211401616234287E-2</v>
      </c>
      <c r="P68" s="5">
        <f t="shared" si="3"/>
        <v>3531.5217575994452</v>
      </c>
      <c r="Q68" s="35">
        <f t="shared" si="4"/>
        <v>8.2500000000000004E-2</v>
      </c>
      <c r="R68" s="5">
        <f t="shared" si="38"/>
        <v>25942.66449037406</v>
      </c>
      <c r="S68" s="5">
        <f t="shared" si="39"/>
        <v>221112.10951837673</v>
      </c>
      <c r="T68" s="5">
        <f t="shared" si="5"/>
        <v>513157.33550962567</v>
      </c>
      <c r="U68" s="5">
        <f t="shared" si="6"/>
        <v>247054.7740087508</v>
      </c>
      <c r="V68" s="150"/>
      <c r="W68" s="2">
        <v>61</v>
      </c>
      <c r="X68" s="118">
        <v>46692</v>
      </c>
      <c r="Y68" s="5">
        <f t="shared" si="40"/>
        <v>512521.59756336932</v>
      </c>
      <c r="Z68" s="5">
        <f t="shared" si="41"/>
        <v>3955.7248177837241</v>
      </c>
      <c r="AA68" s="5">
        <f t="shared" si="7"/>
        <v>538.91416736126166</v>
      </c>
      <c r="AB68" s="35">
        <f t="shared" si="8"/>
        <v>1.2617946324760588E-2</v>
      </c>
      <c r="AC68" s="5">
        <f t="shared" si="9"/>
        <v>3416.8106504224625</v>
      </c>
      <c r="AD68" s="35">
        <f t="shared" si="10"/>
        <v>0.08</v>
      </c>
      <c r="AE68" s="5">
        <f t="shared" si="42"/>
        <v>27117.316603992062</v>
      </c>
      <c r="AF68" s="5">
        <f t="shared" si="43"/>
        <v>214181.89728081512</v>
      </c>
      <c r="AG68" s="5">
        <f t="shared" si="11"/>
        <v>511982.68339600804</v>
      </c>
      <c r="AH68" s="5">
        <f t="shared" si="12"/>
        <v>241299.21388480719</v>
      </c>
      <c r="AI68" s="150"/>
      <c r="AJ68" s="2">
        <v>61</v>
      </c>
      <c r="AK68" s="118">
        <v>46692</v>
      </c>
      <c r="AL68" s="5">
        <f t="shared" si="44"/>
        <v>511324.15560452617</v>
      </c>
      <c r="AM68" s="5">
        <f t="shared" si="45"/>
        <v>3862.1784158088099</v>
      </c>
      <c r="AN68" s="5">
        <f t="shared" si="13"/>
        <v>559.8765775295783</v>
      </c>
      <c r="AO68" s="35">
        <f t="shared" si="14"/>
        <v>1.3139451474596966E-2</v>
      </c>
      <c r="AP68" s="5">
        <f t="shared" si="15"/>
        <v>3302.3018382792316</v>
      </c>
      <c r="AQ68" s="35">
        <f t="shared" si="16"/>
        <v>7.7499999999999999E-2</v>
      </c>
      <c r="AR68" s="5">
        <f t="shared" si="46"/>
        <v>28335.720973003445</v>
      </c>
      <c r="AS68" s="5">
        <f t="shared" si="47"/>
        <v>207257.16239133396</v>
      </c>
      <c r="AT68" s="5">
        <f t="shared" si="17"/>
        <v>510764.27902699658</v>
      </c>
      <c r="AU68" s="5">
        <f t="shared" si="18"/>
        <v>235592.88336433741</v>
      </c>
      <c r="AV68" s="150"/>
      <c r="AW68" s="2">
        <v>61</v>
      </c>
      <c r="AX68" s="118">
        <v>46692</v>
      </c>
      <c r="AY68" s="5">
        <f t="shared" si="48"/>
        <v>510082.60028797842</v>
      </c>
      <c r="AZ68" s="5">
        <f t="shared" si="49"/>
        <v>3769.4654156080242</v>
      </c>
      <c r="BA68" s="5">
        <f t="shared" si="19"/>
        <v>581.44916380815948</v>
      </c>
      <c r="BB68" s="35">
        <f t="shared" si="20"/>
        <v>1.3678941335694795E-2</v>
      </c>
      <c r="BC68" s="5">
        <f t="shared" si="21"/>
        <v>3188.0162517998647</v>
      </c>
      <c r="BD68" s="35">
        <f t="shared" si="22"/>
        <v>7.4999999999999997E-2</v>
      </c>
      <c r="BE68" s="5">
        <f t="shared" si="50"/>
        <v>29598.848875829925</v>
      </c>
      <c r="BF68" s="5">
        <f t="shared" si="51"/>
        <v>200338.54147625944</v>
      </c>
      <c r="BG68" s="5">
        <f t="shared" si="23"/>
        <v>509501.15112417028</v>
      </c>
      <c r="BH68" s="5">
        <f t="shared" si="24"/>
        <v>229937.39035208937</v>
      </c>
      <c r="BI68" s="150"/>
      <c r="BJ68" s="2">
        <v>61</v>
      </c>
      <c r="BK68" s="118">
        <v>46692</v>
      </c>
      <c r="BL68" s="5">
        <f t="shared" si="52"/>
        <v>508795.98803706933</v>
      </c>
      <c r="BM68" s="5">
        <f t="shared" si="53"/>
        <v>3677.612325782929</v>
      </c>
      <c r="BN68" s="5">
        <f t="shared" si="25"/>
        <v>603.63656472563525</v>
      </c>
      <c r="BO68" s="35">
        <f t="shared" si="26"/>
        <v>1.4236823691659836E-2</v>
      </c>
      <c r="BP68" s="5">
        <f t="shared" si="27"/>
        <v>3073.9757610572938</v>
      </c>
      <c r="BQ68" s="35">
        <f t="shared" si="28"/>
        <v>7.2499999999999995E-2</v>
      </c>
      <c r="BR68" s="5">
        <f t="shared" si="54"/>
        <v>30907.648527656205</v>
      </c>
      <c r="BS68" s="5">
        <f t="shared" si="55"/>
        <v>193426.7033451024</v>
      </c>
      <c r="BT68" s="5">
        <f t="shared" si="29"/>
        <v>508192.35147234367</v>
      </c>
      <c r="BU68" s="5">
        <f t="shared" si="30"/>
        <v>224334.35187275862</v>
      </c>
      <c r="BV68" s="150"/>
      <c r="BW68" s="2">
        <v>61</v>
      </c>
      <c r="BX68" s="118">
        <v>46692</v>
      </c>
      <c r="BY68" s="5">
        <f t="shared" si="56"/>
        <v>507463.40092335624</v>
      </c>
      <c r="BZ68" s="5">
        <f t="shared" si="57"/>
        <v>3586.6457515109732</v>
      </c>
      <c r="CA68" s="5">
        <f t="shared" si="31"/>
        <v>626.44257945806157</v>
      </c>
      <c r="CB68" s="35">
        <f t="shared" si="32"/>
        <v>1.4813503673010897E-2</v>
      </c>
      <c r="CC68" s="5">
        <f t="shared" si="33"/>
        <v>2960.2031720529117</v>
      </c>
      <c r="CD68" s="35">
        <f t="shared" si="34"/>
        <v>7.0000000000000007E-2</v>
      </c>
      <c r="CE68" s="5">
        <f t="shared" si="58"/>
        <v>32263.041656101806</v>
      </c>
      <c r="CF68" s="5">
        <f t="shared" si="59"/>
        <v>186522.34918606756</v>
      </c>
      <c r="CG68" s="5">
        <f t="shared" si="35"/>
        <v>506836.95834389818</v>
      </c>
      <c r="CH68" s="5">
        <f t="shared" si="36"/>
        <v>218785.39084216935</v>
      </c>
    </row>
    <row r="69" spans="9:86" ht="14.25" customHeight="1">
      <c r="I69" s="150"/>
      <c r="J69" s="2">
        <v>62</v>
      </c>
      <c r="K69" s="118">
        <v>46722</v>
      </c>
      <c r="L69" s="5">
        <f t="shared" si="37"/>
        <v>513157.33550962567</v>
      </c>
      <c r="M69" s="5">
        <f t="shared" si="0"/>
        <v>4050.0782624385383</v>
      </c>
      <c r="N69" s="5">
        <f t="shared" si="1"/>
        <v>522.12158080986183</v>
      </c>
      <c r="O69" s="35">
        <f t="shared" si="2"/>
        <v>1.2209625657004404E-2</v>
      </c>
      <c r="P69" s="5">
        <f t="shared" si="3"/>
        <v>3527.9566816286765</v>
      </c>
      <c r="Q69" s="35">
        <f t="shared" si="4"/>
        <v>8.2500000000000004E-2</v>
      </c>
      <c r="R69" s="5">
        <f t="shared" si="38"/>
        <v>26464.78607118392</v>
      </c>
      <c r="S69" s="5">
        <f t="shared" si="39"/>
        <v>224640.06620000541</v>
      </c>
      <c r="T69" s="5">
        <f t="shared" si="5"/>
        <v>512635.21392881579</v>
      </c>
      <c r="U69" s="5">
        <f t="shared" si="6"/>
        <v>251104.85227118933</v>
      </c>
      <c r="V69" s="150"/>
      <c r="W69" s="2">
        <v>62</v>
      </c>
      <c r="X69" s="118">
        <v>46722</v>
      </c>
      <c r="Y69" s="5">
        <f t="shared" si="40"/>
        <v>511982.68339600804</v>
      </c>
      <c r="Z69" s="5">
        <f t="shared" si="41"/>
        <v>3955.7248177837241</v>
      </c>
      <c r="AA69" s="5">
        <f t="shared" si="7"/>
        <v>542.50692847700384</v>
      </c>
      <c r="AB69" s="35">
        <f t="shared" si="8"/>
        <v>1.271543619120538E-2</v>
      </c>
      <c r="AC69" s="5">
        <f t="shared" si="9"/>
        <v>3413.2178893067203</v>
      </c>
      <c r="AD69" s="35">
        <f t="shared" si="10"/>
        <v>0.08</v>
      </c>
      <c r="AE69" s="5">
        <f t="shared" si="42"/>
        <v>27659.823532469065</v>
      </c>
      <c r="AF69" s="5">
        <f t="shared" si="43"/>
        <v>217595.11517012183</v>
      </c>
      <c r="AG69" s="5">
        <f t="shared" si="11"/>
        <v>511440.17646753101</v>
      </c>
      <c r="AH69" s="5">
        <f t="shared" si="12"/>
        <v>245254.93870259091</v>
      </c>
      <c r="AI69" s="150"/>
      <c r="AJ69" s="2">
        <v>62</v>
      </c>
      <c r="AK69" s="118">
        <v>46722</v>
      </c>
      <c r="AL69" s="5">
        <f t="shared" si="44"/>
        <v>510764.27902699658</v>
      </c>
      <c r="AM69" s="5">
        <f t="shared" si="45"/>
        <v>3862.1784158088099</v>
      </c>
      <c r="AN69" s="5">
        <f t="shared" si="13"/>
        <v>563.49244709279037</v>
      </c>
      <c r="AO69" s="35">
        <f t="shared" si="14"/>
        <v>1.3238806319805466E-2</v>
      </c>
      <c r="AP69" s="5">
        <f t="shared" si="15"/>
        <v>3298.6859687160195</v>
      </c>
      <c r="AQ69" s="35">
        <f t="shared" si="16"/>
        <v>7.7499999999999999E-2</v>
      </c>
      <c r="AR69" s="5">
        <f t="shared" si="46"/>
        <v>28899.213420096235</v>
      </c>
      <c r="AS69" s="5">
        <f t="shared" si="47"/>
        <v>210555.84836004997</v>
      </c>
      <c r="AT69" s="5">
        <f t="shared" si="17"/>
        <v>510200.7865799038</v>
      </c>
      <c r="AU69" s="5">
        <f t="shared" si="18"/>
        <v>239455.06178014621</v>
      </c>
      <c r="AV69" s="150"/>
      <c r="AW69" s="2">
        <v>62</v>
      </c>
      <c r="AX69" s="118">
        <v>46722</v>
      </c>
      <c r="AY69" s="5">
        <f t="shared" si="48"/>
        <v>509501.15112417028</v>
      </c>
      <c r="AZ69" s="5">
        <f t="shared" si="49"/>
        <v>3769.4654156080242</v>
      </c>
      <c r="BA69" s="5">
        <f t="shared" si="19"/>
        <v>585.08322108196035</v>
      </c>
      <c r="BB69" s="35">
        <f t="shared" si="20"/>
        <v>1.3780142866198235E-2</v>
      </c>
      <c r="BC69" s="5">
        <f t="shared" si="21"/>
        <v>3184.3821945260638</v>
      </c>
      <c r="BD69" s="35">
        <f t="shared" si="22"/>
        <v>7.4999999999999997E-2</v>
      </c>
      <c r="BE69" s="5">
        <f t="shared" si="50"/>
        <v>30183.932096911885</v>
      </c>
      <c r="BF69" s="5">
        <f t="shared" si="51"/>
        <v>203522.9236707855</v>
      </c>
      <c r="BG69" s="5">
        <f t="shared" si="23"/>
        <v>508916.06790308835</v>
      </c>
      <c r="BH69" s="5">
        <f t="shared" si="24"/>
        <v>233706.85576769739</v>
      </c>
      <c r="BI69" s="150"/>
      <c r="BJ69" s="2">
        <v>62</v>
      </c>
      <c r="BK69" s="118">
        <v>46722</v>
      </c>
      <c r="BL69" s="5">
        <f t="shared" si="52"/>
        <v>508192.35147234367</v>
      </c>
      <c r="BM69" s="5">
        <f t="shared" si="53"/>
        <v>3677.612325782929</v>
      </c>
      <c r="BN69" s="5">
        <f t="shared" si="25"/>
        <v>607.28353563751944</v>
      </c>
      <c r="BO69" s="35">
        <f t="shared" si="26"/>
        <v>1.4339850661933507E-2</v>
      </c>
      <c r="BP69" s="5">
        <f t="shared" si="27"/>
        <v>3070.3287901454096</v>
      </c>
      <c r="BQ69" s="35">
        <f t="shared" si="28"/>
        <v>7.2499999999999995E-2</v>
      </c>
      <c r="BR69" s="5">
        <f t="shared" si="54"/>
        <v>31514.932063293723</v>
      </c>
      <c r="BS69" s="5">
        <f t="shared" si="55"/>
        <v>196497.03213524781</v>
      </c>
      <c r="BT69" s="5">
        <f t="shared" si="29"/>
        <v>507585.06793670612</v>
      </c>
      <c r="BU69" s="5">
        <f t="shared" si="30"/>
        <v>228011.96419854154</v>
      </c>
      <c r="BV69" s="150"/>
      <c r="BW69" s="2">
        <v>62</v>
      </c>
      <c r="BX69" s="118">
        <v>46722</v>
      </c>
      <c r="BY69" s="5">
        <f t="shared" si="56"/>
        <v>506836.95834389818</v>
      </c>
      <c r="BZ69" s="5">
        <f t="shared" si="57"/>
        <v>3586.6457515109732</v>
      </c>
      <c r="CA69" s="5">
        <f t="shared" si="31"/>
        <v>630.09682783823382</v>
      </c>
      <c r="CB69" s="35">
        <f t="shared" si="32"/>
        <v>1.4918331841397445E-2</v>
      </c>
      <c r="CC69" s="5">
        <f t="shared" si="33"/>
        <v>2956.5489236727394</v>
      </c>
      <c r="CD69" s="35">
        <f t="shared" si="34"/>
        <v>7.0000000000000007E-2</v>
      </c>
      <c r="CE69" s="5">
        <f t="shared" si="58"/>
        <v>32893.138483940042</v>
      </c>
      <c r="CF69" s="5">
        <f t="shared" si="59"/>
        <v>189478.89810974029</v>
      </c>
      <c r="CG69" s="5">
        <f t="shared" si="35"/>
        <v>506206.86151605996</v>
      </c>
      <c r="CH69" s="5">
        <f t="shared" si="36"/>
        <v>222372.03659368033</v>
      </c>
    </row>
    <row r="70" spans="9:86" ht="14.25" customHeight="1">
      <c r="I70" s="150"/>
      <c r="J70" s="2">
        <v>63</v>
      </c>
      <c r="K70" s="118">
        <v>46753</v>
      </c>
      <c r="L70" s="5">
        <f t="shared" si="37"/>
        <v>512635.21392881579</v>
      </c>
      <c r="M70" s="5">
        <f t="shared" si="0"/>
        <v>4050.0782624385383</v>
      </c>
      <c r="N70" s="5">
        <f t="shared" si="1"/>
        <v>525.71116667792967</v>
      </c>
      <c r="O70" s="35">
        <f t="shared" si="2"/>
        <v>1.2306087893936907E-2</v>
      </c>
      <c r="P70" s="5">
        <f t="shared" si="3"/>
        <v>3524.3670957606087</v>
      </c>
      <c r="Q70" s="35">
        <f t="shared" si="4"/>
        <v>8.2500000000000004E-2</v>
      </c>
      <c r="R70" s="5">
        <f t="shared" si="38"/>
        <v>26990.497237861851</v>
      </c>
      <c r="S70" s="5">
        <f t="shared" si="39"/>
        <v>228164.43329576604</v>
      </c>
      <c r="T70" s="5">
        <f t="shared" si="5"/>
        <v>512109.50276213785</v>
      </c>
      <c r="U70" s="5">
        <f t="shared" si="6"/>
        <v>255154.93053362789</v>
      </c>
      <c r="V70" s="150"/>
      <c r="W70" s="2">
        <v>63</v>
      </c>
      <c r="X70" s="118">
        <v>46753</v>
      </c>
      <c r="Y70" s="5">
        <f t="shared" si="40"/>
        <v>511440.17646753101</v>
      </c>
      <c r="Z70" s="5">
        <f t="shared" si="41"/>
        <v>3955.7248177837241</v>
      </c>
      <c r="AA70" s="5">
        <f t="shared" si="7"/>
        <v>546.1236413335173</v>
      </c>
      <c r="AB70" s="35">
        <f t="shared" si="8"/>
        <v>1.2813783503021802E-2</v>
      </c>
      <c r="AC70" s="5">
        <f t="shared" si="9"/>
        <v>3409.6011764502068</v>
      </c>
      <c r="AD70" s="35">
        <f t="shared" si="10"/>
        <v>0.08</v>
      </c>
      <c r="AE70" s="5">
        <f t="shared" si="42"/>
        <v>28205.947173802582</v>
      </c>
      <c r="AF70" s="5">
        <f t="shared" si="43"/>
        <v>221004.71634657204</v>
      </c>
      <c r="AG70" s="5">
        <f t="shared" si="11"/>
        <v>510894.05282619747</v>
      </c>
      <c r="AH70" s="5">
        <f t="shared" si="12"/>
        <v>249210.66352037463</v>
      </c>
      <c r="AI70" s="150"/>
      <c r="AJ70" s="2">
        <v>63</v>
      </c>
      <c r="AK70" s="118">
        <v>46753</v>
      </c>
      <c r="AL70" s="5">
        <f t="shared" si="44"/>
        <v>510200.7865799038</v>
      </c>
      <c r="AM70" s="5">
        <f t="shared" si="45"/>
        <v>3862.1784158088099</v>
      </c>
      <c r="AN70" s="5">
        <f t="shared" si="13"/>
        <v>567.13166914693102</v>
      </c>
      <c r="AO70" s="35">
        <f t="shared" si="14"/>
        <v>1.3339023005793297E-2</v>
      </c>
      <c r="AP70" s="5">
        <f t="shared" si="15"/>
        <v>3295.0467466618788</v>
      </c>
      <c r="AQ70" s="35">
        <f t="shared" si="16"/>
        <v>7.7499999999999999E-2</v>
      </c>
      <c r="AR70" s="5">
        <f t="shared" si="46"/>
        <v>29466.345089243165</v>
      </c>
      <c r="AS70" s="5">
        <f t="shared" si="47"/>
        <v>213850.89510671186</v>
      </c>
      <c r="AT70" s="5">
        <f t="shared" si="17"/>
        <v>509633.65491075686</v>
      </c>
      <c r="AU70" s="5">
        <f t="shared" si="18"/>
        <v>243317.24019595503</v>
      </c>
      <c r="AV70" s="150"/>
      <c r="AW70" s="2">
        <v>63</v>
      </c>
      <c r="AX70" s="118">
        <v>46753</v>
      </c>
      <c r="AY70" s="5">
        <f t="shared" si="48"/>
        <v>508916.06790308835</v>
      </c>
      <c r="AZ70" s="5">
        <f t="shared" si="49"/>
        <v>3769.4654156080242</v>
      </c>
      <c r="BA70" s="5">
        <f t="shared" si="19"/>
        <v>588.73999121372208</v>
      </c>
      <c r="BB70" s="35">
        <f t="shared" si="20"/>
        <v>1.3882210329248265E-2</v>
      </c>
      <c r="BC70" s="5">
        <f t="shared" si="21"/>
        <v>3180.7254243943021</v>
      </c>
      <c r="BD70" s="35">
        <f t="shared" si="22"/>
        <v>7.4999999999999997E-2</v>
      </c>
      <c r="BE70" s="5">
        <f t="shared" si="50"/>
        <v>30772.672088125608</v>
      </c>
      <c r="BF70" s="5">
        <f t="shared" si="51"/>
        <v>206703.6490951798</v>
      </c>
      <c r="BG70" s="5">
        <f t="shared" si="23"/>
        <v>508327.32791187463</v>
      </c>
      <c r="BH70" s="5">
        <f t="shared" si="24"/>
        <v>237476.32118330541</v>
      </c>
      <c r="BI70" s="150"/>
      <c r="BJ70" s="2">
        <v>63</v>
      </c>
      <c r="BK70" s="118">
        <v>46753</v>
      </c>
      <c r="BL70" s="5">
        <f t="shared" si="52"/>
        <v>507585.06793670612</v>
      </c>
      <c r="BM70" s="5">
        <f t="shared" si="53"/>
        <v>3677.612325782929</v>
      </c>
      <c r="BN70" s="5">
        <f t="shared" si="25"/>
        <v>610.95254033199626</v>
      </c>
      <c r="BO70" s="35">
        <f t="shared" si="26"/>
        <v>1.4443747358025425E-2</v>
      </c>
      <c r="BP70" s="5">
        <f t="shared" si="27"/>
        <v>3066.6597854509328</v>
      </c>
      <c r="BQ70" s="35">
        <f t="shared" si="28"/>
        <v>7.2499999999999995E-2</v>
      </c>
      <c r="BR70" s="5">
        <f t="shared" si="54"/>
        <v>32125.88460362572</v>
      </c>
      <c r="BS70" s="5">
        <f t="shared" si="55"/>
        <v>199563.69192069874</v>
      </c>
      <c r="BT70" s="5">
        <f t="shared" si="29"/>
        <v>506974.11539637414</v>
      </c>
      <c r="BU70" s="5">
        <f t="shared" si="30"/>
        <v>231689.57652432445</v>
      </c>
      <c r="BV70" s="150"/>
      <c r="BW70" s="2">
        <v>63</v>
      </c>
      <c r="BX70" s="118">
        <v>46753</v>
      </c>
      <c r="BY70" s="5">
        <f t="shared" si="56"/>
        <v>506206.86151605996</v>
      </c>
      <c r="BZ70" s="5">
        <f t="shared" si="57"/>
        <v>3586.6457515109732</v>
      </c>
      <c r="CA70" s="5">
        <f t="shared" si="31"/>
        <v>633.77239266729021</v>
      </c>
      <c r="CB70" s="35">
        <f t="shared" si="32"/>
        <v>1.5024033236590566E-2</v>
      </c>
      <c r="CC70" s="5">
        <f t="shared" si="33"/>
        <v>2952.873358843683</v>
      </c>
      <c r="CD70" s="35">
        <f t="shared" si="34"/>
        <v>7.0000000000000007E-2</v>
      </c>
      <c r="CE70" s="5">
        <f t="shared" si="58"/>
        <v>33526.910876607333</v>
      </c>
      <c r="CF70" s="5">
        <f t="shared" si="59"/>
        <v>192431.77146858396</v>
      </c>
      <c r="CG70" s="5">
        <f t="shared" si="35"/>
        <v>505573.08912339265</v>
      </c>
      <c r="CH70" s="5">
        <f t="shared" si="36"/>
        <v>225958.68234519131</v>
      </c>
    </row>
    <row r="71" spans="9:86" ht="14.25" customHeight="1">
      <c r="I71" s="150"/>
      <c r="J71" s="2">
        <v>64</v>
      </c>
      <c r="K71" s="118">
        <v>46784</v>
      </c>
      <c r="L71" s="5">
        <f t="shared" si="37"/>
        <v>512109.50276213785</v>
      </c>
      <c r="M71" s="5">
        <f t="shared" si="0"/>
        <v>4050.0782624385383</v>
      </c>
      <c r="N71" s="5">
        <f t="shared" si="1"/>
        <v>529.32543094884068</v>
      </c>
      <c r="O71" s="35">
        <f t="shared" si="2"/>
        <v>1.2403412038101528E-2</v>
      </c>
      <c r="P71" s="5">
        <f t="shared" si="3"/>
        <v>3520.7528314896977</v>
      </c>
      <c r="Q71" s="35">
        <f t="shared" si="4"/>
        <v>8.2500000000000004E-2</v>
      </c>
      <c r="R71" s="5">
        <f t="shared" si="38"/>
        <v>27519.822668810692</v>
      </c>
      <c r="S71" s="5">
        <f t="shared" si="39"/>
        <v>231685.18612725573</v>
      </c>
      <c r="T71" s="5">
        <f t="shared" si="5"/>
        <v>511580.17733118898</v>
      </c>
      <c r="U71" s="5">
        <f t="shared" si="6"/>
        <v>259205.00879606642</v>
      </c>
      <c r="V71" s="150"/>
      <c r="W71" s="2">
        <v>64</v>
      </c>
      <c r="X71" s="118">
        <v>46784</v>
      </c>
      <c r="Y71" s="5">
        <f t="shared" si="40"/>
        <v>510894.05282619747</v>
      </c>
      <c r="Z71" s="5">
        <f t="shared" si="41"/>
        <v>3955.7248177837241</v>
      </c>
      <c r="AA71" s="5">
        <f t="shared" si="7"/>
        <v>549.76446560907425</v>
      </c>
      <c r="AB71" s="35">
        <f t="shared" si="8"/>
        <v>1.2912997422487521E-2</v>
      </c>
      <c r="AC71" s="5">
        <f t="shared" si="9"/>
        <v>3405.9603521746499</v>
      </c>
      <c r="AD71" s="35">
        <f t="shared" si="10"/>
        <v>0.08</v>
      </c>
      <c r="AE71" s="5">
        <f t="shared" si="42"/>
        <v>28755.711639411657</v>
      </c>
      <c r="AF71" s="5">
        <f t="shared" si="43"/>
        <v>224410.67669874668</v>
      </c>
      <c r="AG71" s="5">
        <f t="shared" si="11"/>
        <v>510344.28836058837</v>
      </c>
      <c r="AH71" s="5">
        <f t="shared" si="12"/>
        <v>253166.38833815834</v>
      </c>
      <c r="AI71" s="150"/>
      <c r="AJ71" s="2">
        <v>64</v>
      </c>
      <c r="AK71" s="118">
        <v>46784</v>
      </c>
      <c r="AL71" s="5">
        <f t="shared" si="44"/>
        <v>509633.65491075686</v>
      </c>
      <c r="AM71" s="5">
        <f t="shared" si="45"/>
        <v>3862.1784158088099</v>
      </c>
      <c r="AN71" s="5">
        <f t="shared" si="13"/>
        <v>570.79439451017197</v>
      </c>
      <c r="AO71" s="35">
        <f t="shared" si="14"/>
        <v>1.3440110691515263E-2</v>
      </c>
      <c r="AP71" s="5">
        <f t="shared" si="15"/>
        <v>3291.3840212986379</v>
      </c>
      <c r="AQ71" s="35">
        <f t="shared" si="16"/>
        <v>7.7499999999999999E-2</v>
      </c>
      <c r="AR71" s="5">
        <f t="shared" si="46"/>
        <v>30037.139483753337</v>
      </c>
      <c r="AS71" s="5">
        <f t="shared" si="47"/>
        <v>217142.2791280105</v>
      </c>
      <c r="AT71" s="5">
        <f t="shared" si="17"/>
        <v>509062.8605162467</v>
      </c>
      <c r="AU71" s="5">
        <f t="shared" si="18"/>
        <v>247179.41861176383</v>
      </c>
      <c r="AV71" s="150"/>
      <c r="AW71" s="2">
        <v>64</v>
      </c>
      <c r="AX71" s="118">
        <v>46784</v>
      </c>
      <c r="AY71" s="5">
        <f t="shared" si="48"/>
        <v>508327.32791187463</v>
      </c>
      <c r="AZ71" s="5">
        <f t="shared" si="49"/>
        <v>3769.4654156080242</v>
      </c>
      <c r="BA71" s="5">
        <f t="shared" si="19"/>
        <v>592.41961615880791</v>
      </c>
      <c r="BB71" s="35">
        <f t="shared" si="20"/>
        <v>1.3985152879953253E-2</v>
      </c>
      <c r="BC71" s="5">
        <f t="shared" si="21"/>
        <v>3177.0457994492162</v>
      </c>
      <c r="BD71" s="35">
        <f t="shared" si="22"/>
        <v>7.4999999999999997E-2</v>
      </c>
      <c r="BE71" s="5">
        <f t="shared" si="50"/>
        <v>31365.091704284416</v>
      </c>
      <c r="BF71" s="5">
        <f t="shared" si="51"/>
        <v>209880.69489462901</v>
      </c>
      <c r="BG71" s="5">
        <f t="shared" si="23"/>
        <v>507734.90829571581</v>
      </c>
      <c r="BH71" s="5">
        <f t="shared" si="24"/>
        <v>241245.78659891343</v>
      </c>
      <c r="BI71" s="150"/>
      <c r="BJ71" s="2">
        <v>64</v>
      </c>
      <c r="BK71" s="118">
        <v>46784</v>
      </c>
      <c r="BL71" s="5">
        <f t="shared" si="52"/>
        <v>506974.11539637414</v>
      </c>
      <c r="BM71" s="5">
        <f t="shared" si="53"/>
        <v>3677.612325782929</v>
      </c>
      <c r="BN71" s="5">
        <f t="shared" si="25"/>
        <v>614.64371192983526</v>
      </c>
      <c r="BO71" s="35">
        <f t="shared" si="26"/>
        <v>1.4548522930783882E-2</v>
      </c>
      <c r="BP71" s="5">
        <f t="shared" si="27"/>
        <v>3062.9686138530938</v>
      </c>
      <c r="BQ71" s="35">
        <f t="shared" si="28"/>
        <v>7.2499999999999995E-2</v>
      </c>
      <c r="BR71" s="5">
        <f t="shared" si="54"/>
        <v>32740.528315555555</v>
      </c>
      <c r="BS71" s="5">
        <f t="shared" si="55"/>
        <v>202626.66053455183</v>
      </c>
      <c r="BT71" s="5">
        <f t="shared" si="29"/>
        <v>506359.47168444429</v>
      </c>
      <c r="BU71" s="5">
        <f t="shared" si="30"/>
        <v>235367.1888501074</v>
      </c>
      <c r="BV71" s="150"/>
      <c r="BW71" s="2">
        <v>64</v>
      </c>
      <c r="BX71" s="118">
        <v>46784</v>
      </c>
      <c r="BY71" s="5">
        <f t="shared" si="56"/>
        <v>505573.08912339265</v>
      </c>
      <c r="BZ71" s="5">
        <f t="shared" si="57"/>
        <v>3586.6457515109732</v>
      </c>
      <c r="CA71" s="5">
        <f t="shared" si="31"/>
        <v>637.46939829118264</v>
      </c>
      <c r="CB71" s="35">
        <f t="shared" si="32"/>
        <v>1.5130617004868282E-2</v>
      </c>
      <c r="CC71" s="5">
        <f t="shared" si="33"/>
        <v>2949.1763532197906</v>
      </c>
      <c r="CD71" s="35">
        <f t="shared" si="34"/>
        <v>7.0000000000000007E-2</v>
      </c>
      <c r="CE71" s="5">
        <f t="shared" si="58"/>
        <v>34164.380274898518</v>
      </c>
      <c r="CF71" s="5">
        <f t="shared" si="59"/>
        <v>195380.94782180374</v>
      </c>
      <c r="CG71" s="5">
        <f t="shared" si="35"/>
        <v>504935.61972510145</v>
      </c>
      <c r="CH71" s="5">
        <f t="shared" si="36"/>
        <v>229545.32809670226</v>
      </c>
    </row>
    <row r="72" spans="9:86" ht="14.25" customHeight="1">
      <c r="I72" s="150"/>
      <c r="J72" s="2">
        <v>65</v>
      </c>
      <c r="K72" s="118">
        <v>46813</v>
      </c>
      <c r="L72" s="5">
        <f t="shared" si="37"/>
        <v>511580.17733118898</v>
      </c>
      <c r="M72" s="5">
        <f t="shared" si="0"/>
        <v>4050.0782624385383</v>
      </c>
      <c r="N72" s="5">
        <f t="shared" si="1"/>
        <v>532.96454328661412</v>
      </c>
      <c r="O72" s="35">
        <f t="shared" si="2"/>
        <v>1.250160737815096E-2</v>
      </c>
      <c r="P72" s="5">
        <f t="shared" si="3"/>
        <v>3517.1137191519242</v>
      </c>
      <c r="Q72" s="35">
        <f t="shared" si="4"/>
        <v>8.2500000000000004E-2</v>
      </c>
      <c r="R72" s="5">
        <f t="shared" si="38"/>
        <v>28052.787212097304</v>
      </c>
      <c r="S72" s="5">
        <f t="shared" si="39"/>
        <v>235202.29984640767</v>
      </c>
      <c r="T72" s="5">
        <f t="shared" si="5"/>
        <v>511047.21278790239</v>
      </c>
      <c r="U72" s="5">
        <f t="shared" si="6"/>
        <v>263255.08705850499</v>
      </c>
      <c r="V72" s="150"/>
      <c r="W72" s="2">
        <v>65</v>
      </c>
      <c r="X72" s="118">
        <v>46813</v>
      </c>
      <c r="Y72" s="5">
        <f t="shared" si="40"/>
        <v>510344.28836058837</v>
      </c>
      <c r="Z72" s="5">
        <f t="shared" si="41"/>
        <v>3955.7248177837241</v>
      </c>
      <c r="AA72" s="5">
        <f t="shared" si="7"/>
        <v>553.42956204646816</v>
      </c>
      <c r="AB72" s="35">
        <f t="shared" si="8"/>
        <v>1.3013087235464953E-2</v>
      </c>
      <c r="AC72" s="5">
        <f t="shared" si="9"/>
        <v>3402.295255737256</v>
      </c>
      <c r="AD72" s="35">
        <f t="shared" si="10"/>
        <v>0.08</v>
      </c>
      <c r="AE72" s="5">
        <f t="shared" si="42"/>
        <v>29309.141201458126</v>
      </c>
      <c r="AF72" s="5">
        <f t="shared" si="43"/>
        <v>227812.97195448395</v>
      </c>
      <c r="AG72" s="5">
        <f t="shared" si="11"/>
        <v>509790.85879854189</v>
      </c>
      <c r="AH72" s="5">
        <f t="shared" si="12"/>
        <v>257122.11315594206</v>
      </c>
      <c r="AI72" s="150"/>
      <c r="AJ72" s="2">
        <v>65</v>
      </c>
      <c r="AK72" s="118">
        <v>46813</v>
      </c>
      <c r="AL72" s="5">
        <f t="shared" si="44"/>
        <v>509062.8605162467</v>
      </c>
      <c r="AM72" s="5">
        <f t="shared" si="45"/>
        <v>3862.1784158088099</v>
      </c>
      <c r="AN72" s="5">
        <f t="shared" si="13"/>
        <v>574.4807749747165</v>
      </c>
      <c r="AO72" s="35">
        <f t="shared" si="14"/>
        <v>1.35420786594126E-2</v>
      </c>
      <c r="AP72" s="5">
        <f t="shared" si="15"/>
        <v>3287.6976408340934</v>
      </c>
      <c r="AQ72" s="35">
        <f t="shared" si="16"/>
        <v>7.7499999999999999E-2</v>
      </c>
      <c r="AR72" s="5">
        <f t="shared" si="46"/>
        <v>30611.620258728053</v>
      </c>
      <c r="AS72" s="5">
        <f t="shared" si="47"/>
        <v>220429.97676884459</v>
      </c>
      <c r="AT72" s="5">
        <f t="shared" si="17"/>
        <v>508488.37974127196</v>
      </c>
      <c r="AU72" s="5">
        <f t="shared" si="18"/>
        <v>251041.59702757263</v>
      </c>
      <c r="AV72" s="150"/>
      <c r="AW72" s="2">
        <v>65</v>
      </c>
      <c r="AX72" s="118">
        <v>46813</v>
      </c>
      <c r="AY72" s="5">
        <f t="shared" si="48"/>
        <v>507734.90829571581</v>
      </c>
      <c r="AZ72" s="5">
        <f t="shared" si="49"/>
        <v>3769.4654156080242</v>
      </c>
      <c r="BA72" s="5">
        <f t="shared" si="19"/>
        <v>596.12223875980044</v>
      </c>
      <c r="BB72" s="35">
        <f t="shared" si="20"/>
        <v>1.4088979796818051E-2</v>
      </c>
      <c r="BC72" s="5">
        <f t="shared" si="21"/>
        <v>3173.3431768482237</v>
      </c>
      <c r="BD72" s="35">
        <f t="shared" si="22"/>
        <v>7.4999999999999997E-2</v>
      </c>
      <c r="BE72" s="5">
        <f t="shared" si="50"/>
        <v>31961.213943044215</v>
      </c>
      <c r="BF72" s="5">
        <f t="shared" si="51"/>
        <v>213054.03807147723</v>
      </c>
      <c r="BG72" s="5">
        <f t="shared" si="23"/>
        <v>507138.78605695599</v>
      </c>
      <c r="BH72" s="5">
        <f t="shared" si="24"/>
        <v>245015.25201452145</v>
      </c>
      <c r="BI72" s="150"/>
      <c r="BJ72" s="2">
        <v>65</v>
      </c>
      <c r="BK72" s="118">
        <v>46813</v>
      </c>
      <c r="BL72" s="5">
        <f t="shared" si="52"/>
        <v>506359.47168444429</v>
      </c>
      <c r="BM72" s="5">
        <f t="shared" si="53"/>
        <v>3677.612325782929</v>
      </c>
      <c r="BN72" s="5">
        <f t="shared" si="25"/>
        <v>618.35718435607805</v>
      </c>
      <c r="BO72" s="35">
        <f t="shared" si="26"/>
        <v>1.4654186654371796E-2</v>
      </c>
      <c r="BP72" s="5">
        <f t="shared" si="27"/>
        <v>3059.255141426851</v>
      </c>
      <c r="BQ72" s="35">
        <f t="shared" si="28"/>
        <v>7.2499999999999995E-2</v>
      </c>
      <c r="BR72" s="5">
        <f t="shared" si="54"/>
        <v>33358.88549991163</v>
      </c>
      <c r="BS72" s="5">
        <f t="shared" si="55"/>
        <v>205685.91567597867</v>
      </c>
      <c r="BT72" s="5">
        <f t="shared" si="29"/>
        <v>505741.11450008821</v>
      </c>
      <c r="BU72" s="5">
        <f t="shared" si="30"/>
        <v>239044.80117589032</v>
      </c>
      <c r="BV72" s="150"/>
      <c r="BW72" s="2">
        <v>65</v>
      </c>
      <c r="BX72" s="118">
        <v>46813</v>
      </c>
      <c r="BY72" s="5">
        <f t="shared" si="56"/>
        <v>504935.61972510145</v>
      </c>
      <c r="BZ72" s="5">
        <f t="shared" si="57"/>
        <v>3586.6457515109732</v>
      </c>
      <c r="CA72" s="5">
        <f t="shared" si="31"/>
        <v>641.18796978121463</v>
      </c>
      <c r="CB72" s="35">
        <f t="shared" si="32"/>
        <v>1.5238092415748972E-2</v>
      </c>
      <c r="CC72" s="5">
        <f t="shared" si="33"/>
        <v>2945.4577817297586</v>
      </c>
      <c r="CD72" s="35">
        <f t="shared" si="34"/>
        <v>7.0000000000000007E-2</v>
      </c>
      <c r="CE72" s="5">
        <f t="shared" si="58"/>
        <v>34805.568244679729</v>
      </c>
      <c r="CF72" s="5">
        <f t="shared" si="59"/>
        <v>198326.40560353349</v>
      </c>
      <c r="CG72" s="5">
        <f t="shared" si="35"/>
        <v>504294.43175532023</v>
      </c>
      <c r="CH72" s="5">
        <f t="shared" si="36"/>
        <v>233131.97384821321</v>
      </c>
    </row>
    <row r="73" spans="9:86" ht="14.25" customHeight="1">
      <c r="I73" s="150"/>
      <c r="J73" s="2">
        <v>66</v>
      </c>
      <c r="K73" s="118">
        <v>46844</v>
      </c>
      <c r="L73" s="5">
        <f t="shared" si="37"/>
        <v>511047.21278790239</v>
      </c>
      <c r="M73" s="5">
        <f t="shared" si="0"/>
        <v>4050.0782624385383</v>
      </c>
      <c r="N73" s="5">
        <f t="shared" si="1"/>
        <v>536.6286745217094</v>
      </c>
      <c r="O73" s="35">
        <f t="shared" si="2"/>
        <v>1.2600683328514869E-2</v>
      </c>
      <c r="P73" s="5">
        <f t="shared" si="3"/>
        <v>3513.4495879168289</v>
      </c>
      <c r="Q73" s="35">
        <f t="shared" si="4"/>
        <v>8.2500000000000004E-2</v>
      </c>
      <c r="R73" s="5">
        <f t="shared" si="38"/>
        <v>28589.415886619012</v>
      </c>
      <c r="S73" s="5">
        <f t="shared" si="39"/>
        <v>238715.74943432451</v>
      </c>
      <c r="T73" s="5">
        <f t="shared" si="5"/>
        <v>510510.5841133807</v>
      </c>
      <c r="U73" s="5">
        <f t="shared" si="6"/>
        <v>267305.16532094352</v>
      </c>
      <c r="V73" s="150"/>
      <c r="W73" s="2">
        <v>66</v>
      </c>
      <c r="X73" s="118">
        <v>46844</v>
      </c>
      <c r="Y73" s="5">
        <f t="shared" si="40"/>
        <v>509790.85879854189</v>
      </c>
      <c r="Z73" s="5">
        <f t="shared" si="41"/>
        <v>3955.7248177837241</v>
      </c>
      <c r="AA73" s="5">
        <f t="shared" si="7"/>
        <v>557.11909246011146</v>
      </c>
      <c r="AB73" s="35">
        <f t="shared" si="8"/>
        <v>1.3114062353486163E-2</v>
      </c>
      <c r="AC73" s="5">
        <f t="shared" si="9"/>
        <v>3398.6057253236127</v>
      </c>
      <c r="AD73" s="35">
        <f t="shared" si="10"/>
        <v>0.08</v>
      </c>
      <c r="AE73" s="5">
        <f t="shared" si="42"/>
        <v>29866.260293918236</v>
      </c>
      <c r="AF73" s="5">
        <f t="shared" si="43"/>
        <v>231211.57767980755</v>
      </c>
      <c r="AG73" s="5">
        <f t="shared" si="11"/>
        <v>509233.73970608175</v>
      </c>
      <c r="AH73" s="5">
        <f t="shared" si="12"/>
        <v>261077.83797372578</v>
      </c>
      <c r="AI73" s="150"/>
      <c r="AJ73" s="2">
        <v>66</v>
      </c>
      <c r="AK73" s="118">
        <v>46844</v>
      </c>
      <c r="AL73" s="5">
        <f t="shared" si="44"/>
        <v>508488.37974127196</v>
      </c>
      <c r="AM73" s="5">
        <f t="shared" si="45"/>
        <v>3862.1784158088099</v>
      </c>
      <c r="AN73" s="5">
        <f t="shared" si="13"/>
        <v>578.19096331309538</v>
      </c>
      <c r="AO73" s="35">
        <f t="shared" si="14"/>
        <v>1.3644936317497507E-2</v>
      </c>
      <c r="AP73" s="5">
        <f t="shared" si="15"/>
        <v>3283.9874524957145</v>
      </c>
      <c r="AQ73" s="35">
        <f t="shared" si="16"/>
        <v>7.7499999999999986E-2</v>
      </c>
      <c r="AR73" s="5">
        <f t="shared" si="46"/>
        <v>31189.811222041149</v>
      </c>
      <c r="AS73" s="5">
        <f t="shared" si="47"/>
        <v>223713.96422134031</v>
      </c>
      <c r="AT73" s="5">
        <f t="shared" si="17"/>
        <v>507910.18877795886</v>
      </c>
      <c r="AU73" s="5">
        <f t="shared" si="18"/>
        <v>254903.77544338146</v>
      </c>
      <c r="AV73" s="150"/>
      <c r="AW73" s="2">
        <v>66</v>
      </c>
      <c r="AX73" s="118">
        <v>46844</v>
      </c>
      <c r="AY73" s="5">
        <f t="shared" si="48"/>
        <v>507138.78605695599</v>
      </c>
      <c r="AZ73" s="5">
        <f t="shared" si="49"/>
        <v>3769.4654156080242</v>
      </c>
      <c r="BA73" s="5">
        <f t="shared" si="19"/>
        <v>599.84800275204952</v>
      </c>
      <c r="BB73" s="35">
        <f t="shared" si="20"/>
        <v>1.4193700483828068E-2</v>
      </c>
      <c r="BC73" s="5">
        <f t="shared" si="21"/>
        <v>3169.6174128559746</v>
      </c>
      <c r="BD73" s="35">
        <f t="shared" si="22"/>
        <v>7.4999999999999997E-2</v>
      </c>
      <c r="BE73" s="5">
        <f t="shared" si="50"/>
        <v>32561.061945796264</v>
      </c>
      <c r="BF73" s="5">
        <f t="shared" si="51"/>
        <v>216223.6554843332</v>
      </c>
      <c r="BG73" s="5">
        <f t="shared" si="23"/>
        <v>506538.93805420393</v>
      </c>
      <c r="BH73" s="5">
        <f t="shared" si="24"/>
        <v>248784.71743012947</v>
      </c>
      <c r="BI73" s="150"/>
      <c r="BJ73" s="2">
        <v>66</v>
      </c>
      <c r="BK73" s="118">
        <v>46844</v>
      </c>
      <c r="BL73" s="5">
        <f t="shared" si="52"/>
        <v>505741.11450008821</v>
      </c>
      <c r="BM73" s="5">
        <f t="shared" si="53"/>
        <v>3677.612325782929</v>
      </c>
      <c r="BN73" s="5">
        <f t="shared" si="25"/>
        <v>622.09309234489638</v>
      </c>
      <c r="BO73" s="35">
        <f t="shared" si="26"/>
        <v>1.4760747928350314E-2</v>
      </c>
      <c r="BP73" s="5">
        <f t="shared" si="27"/>
        <v>3055.5192334380326</v>
      </c>
      <c r="BQ73" s="35">
        <f t="shared" si="28"/>
        <v>7.2499999999999981E-2</v>
      </c>
      <c r="BR73" s="5">
        <f t="shared" si="54"/>
        <v>33980.978592256528</v>
      </c>
      <c r="BS73" s="5">
        <f t="shared" si="55"/>
        <v>208741.43490941671</v>
      </c>
      <c r="BT73" s="5">
        <f t="shared" si="29"/>
        <v>505119.02140774333</v>
      </c>
      <c r="BU73" s="5">
        <f t="shared" si="30"/>
        <v>242722.41350167323</v>
      </c>
      <c r="BV73" s="150"/>
      <c r="BW73" s="2">
        <v>66</v>
      </c>
      <c r="BX73" s="118">
        <v>46844</v>
      </c>
      <c r="BY73" s="5">
        <f t="shared" si="56"/>
        <v>504294.43175532023</v>
      </c>
      <c r="BZ73" s="5">
        <f t="shared" si="57"/>
        <v>3586.6457515109732</v>
      </c>
      <c r="CA73" s="5">
        <f t="shared" si="31"/>
        <v>644.92823293827178</v>
      </c>
      <c r="CB73" s="35">
        <f t="shared" si="32"/>
        <v>1.5346468864074692E-2</v>
      </c>
      <c r="CC73" s="5">
        <f t="shared" si="33"/>
        <v>2941.7175185727015</v>
      </c>
      <c r="CD73" s="35">
        <f t="shared" si="34"/>
        <v>7.0000000000000007E-2</v>
      </c>
      <c r="CE73" s="5">
        <f t="shared" si="58"/>
        <v>35450.496477617999</v>
      </c>
      <c r="CF73" s="5">
        <f t="shared" si="59"/>
        <v>201268.12312210619</v>
      </c>
      <c r="CG73" s="5">
        <f t="shared" si="35"/>
        <v>503649.50352238194</v>
      </c>
      <c r="CH73" s="5">
        <f t="shared" si="36"/>
        <v>236718.61959972419</v>
      </c>
    </row>
    <row r="74" spans="9:86" ht="14.25" customHeight="1">
      <c r="I74" s="150"/>
      <c r="J74" s="2">
        <v>67</v>
      </c>
      <c r="K74" s="118">
        <v>46874</v>
      </c>
      <c r="L74" s="5">
        <f t="shared" si="37"/>
        <v>510510.5841133807</v>
      </c>
      <c r="M74" s="5">
        <f t="shared" si="0"/>
        <v>4050.0782624385383</v>
      </c>
      <c r="N74" s="5">
        <f t="shared" si="1"/>
        <v>540.317996659046</v>
      </c>
      <c r="O74" s="35">
        <f t="shared" si="2"/>
        <v>1.2700649431527836E-2</v>
      </c>
      <c r="P74" s="5">
        <f t="shared" si="3"/>
        <v>3509.7602657794923</v>
      </c>
      <c r="Q74" s="35">
        <f t="shared" si="4"/>
        <v>8.2500000000000004E-2</v>
      </c>
      <c r="R74" s="5">
        <f t="shared" si="38"/>
        <v>29129.733883278059</v>
      </c>
      <c r="S74" s="5">
        <f t="shared" si="39"/>
        <v>242225.50970010401</v>
      </c>
      <c r="T74" s="5">
        <f t="shared" si="5"/>
        <v>509970.26611672167</v>
      </c>
      <c r="U74" s="5">
        <f t="shared" si="6"/>
        <v>271355.24358338205</v>
      </c>
      <c r="V74" s="150"/>
      <c r="W74" s="2">
        <v>67</v>
      </c>
      <c r="X74" s="118">
        <v>46874</v>
      </c>
      <c r="Y74" s="5">
        <f t="shared" si="40"/>
        <v>509233.73970608175</v>
      </c>
      <c r="Z74" s="5">
        <f t="shared" si="41"/>
        <v>3955.7248177837241</v>
      </c>
      <c r="AA74" s="5">
        <f t="shared" si="7"/>
        <v>560.83321974317914</v>
      </c>
      <c r="AB74" s="35">
        <f t="shared" si="8"/>
        <v>1.3215932315880235E-2</v>
      </c>
      <c r="AC74" s="5">
        <f t="shared" si="9"/>
        <v>3394.891598040545</v>
      </c>
      <c r="AD74" s="35">
        <f t="shared" si="10"/>
        <v>0.08</v>
      </c>
      <c r="AE74" s="5">
        <f t="shared" si="42"/>
        <v>30427.093513661413</v>
      </c>
      <c r="AF74" s="5">
        <f t="shared" si="43"/>
        <v>234606.46927784811</v>
      </c>
      <c r="AG74" s="5">
        <f t="shared" si="11"/>
        <v>508672.90648633859</v>
      </c>
      <c r="AH74" s="5">
        <f t="shared" si="12"/>
        <v>265033.56279150955</v>
      </c>
      <c r="AI74" s="150"/>
      <c r="AJ74" s="2">
        <v>67</v>
      </c>
      <c r="AK74" s="118">
        <v>46874</v>
      </c>
      <c r="AL74" s="5">
        <f t="shared" si="44"/>
        <v>507910.18877795886</v>
      </c>
      <c r="AM74" s="5">
        <f t="shared" si="45"/>
        <v>3862.1784158088099</v>
      </c>
      <c r="AN74" s="5">
        <f t="shared" si="13"/>
        <v>581.92511328449245</v>
      </c>
      <c r="AO74" s="35">
        <f t="shared" si="14"/>
        <v>1.3748693201479928E-2</v>
      </c>
      <c r="AP74" s="5">
        <f t="shared" si="15"/>
        <v>3280.2533025243174</v>
      </c>
      <c r="AQ74" s="35">
        <f t="shared" si="16"/>
        <v>7.7499999999999999E-2</v>
      </c>
      <c r="AR74" s="5">
        <f t="shared" si="46"/>
        <v>31771.736335325641</v>
      </c>
      <c r="AS74" s="5">
        <f t="shared" si="47"/>
        <v>226994.21752386465</v>
      </c>
      <c r="AT74" s="5">
        <f t="shared" si="17"/>
        <v>507328.26366467436</v>
      </c>
      <c r="AU74" s="5">
        <f t="shared" si="18"/>
        <v>258765.95385919028</v>
      </c>
      <c r="AV74" s="150"/>
      <c r="AW74" s="2">
        <v>67</v>
      </c>
      <c r="AX74" s="118">
        <v>46874</v>
      </c>
      <c r="AY74" s="5">
        <f t="shared" si="48"/>
        <v>506538.93805420393</v>
      </c>
      <c r="AZ74" s="5">
        <f t="shared" si="49"/>
        <v>3769.4654156080242</v>
      </c>
      <c r="BA74" s="5">
        <f t="shared" si="19"/>
        <v>603.59705276924979</v>
      </c>
      <c r="BB74" s="35">
        <f t="shared" si="20"/>
        <v>1.4299324472575724E-2</v>
      </c>
      <c r="BC74" s="5">
        <f t="shared" si="21"/>
        <v>3165.8683628387744</v>
      </c>
      <c r="BD74" s="35">
        <f t="shared" si="22"/>
        <v>7.4999999999999997E-2</v>
      </c>
      <c r="BE74" s="5">
        <f t="shared" si="50"/>
        <v>33164.658998565516</v>
      </c>
      <c r="BF74" s="5">
        <f t="shared" si="51"/>
        <v>219389.52384717198</v>
      </c>
      <c r="BG74" s="5">
        <f t="shared" si="23"/>
        <v>505935.34100143466</v>
      </c>
      <c r="BH74" s="5">
        <f t="shared" si="24"/>
        <v>252554.18284573749</v>
      </c>
      <c r="BI74" s="150"/>
      <c r="BJ74" s="2">
        <v>67</v>
      </c>
      <c r="BK74" s="118">
        <v>46874</v>
      </c>
      <c r="BL74" s="5">
        <f t="shared" si="52"/>
        <v>505119.02140774333</v>
      </c>
      <c r="BM74" s="5">
        <f t="shared" si="53"/>
        <v>3677.612325782929</v>
      </c>
      <c r="BN74" s="5">
        <f t="shared" si="25"/>
        <v>625.85157144447976</v>
      </c>
      <c r="BO74" s="35">
        <f t="shared" si="26"/>
        <v>1.4868216279804954E-2</v>
      </c>
      <c r="BP74" s="5">
        <f t="shared" si="27"/>
        <v>3051.7607543384493</v>
      </c>
      <c r="BQ74" s="35">
        <f t="shared" si="28"/>
        <v>7.2499999999999995E-2</v>
      </c>
      <c r="BR74" s="5">
        <f t="shared" si="54"/>
        <v>34606.830163701008</v>
      </c>
      <c r="BS74" s="5">
        <f t="shared" si="55"/>
        <v>211793.19566375515</v>
      </c>
      <c r="BT74" s="5">
        <f t="shared" si="29"/>
        <v>504493.16983629885</v>
      </c>
      <c r="BU74" s="5">
        <f t="shared" si="30"/>
        <v>246400.02582745615</v>
      </c>
      <c r="BV74" s="150"/>
      <c r="BW74" s="2">
        <v>67</v>
      </c>
      <c r="BX74" s="118">
        <v>46874</v>
      </c>
      <c r="BY74" s="5">
        <f t="shared" si="56"/>
        <v>503649.50352238194</v>
      </c>
      <c r="BZ74" s="5">
        <f t="shared" si="57"/>
        <v>3586.6457515109732</v>
      </c>
      <c r="CA74" s="5">
        <f t="shared" si="31"/>
        <v>648.69031429707866</v>
      </c>
      <c r="CB74" s="35">
        <f t="shared" si="32"/>
        <v>1.5455755872137008E-2</v>
      </c>
      <c r="CC74" s="5">
        <f t="shared" si="33"/>
        <v>2937.9554372138946</v>
      </c>
      <c r="CD74" s="35">
        <f t="shared" si="34"/>
        <v>6.9999999999999993E-2</v>
      </c>
      <c r="CE74" s="5">
        <f t="shared" si="58"/>
        <v>36099.186791915075</v>
      </c>
      <c r="CF74" s="5">
        <f t="shared" si="59"/>
        <v>204206.07855932007</v>
      </c>
      <c r="CG74" s="5">
        <f t="shared" si="35"/>
        <v>503000.81320808484</v>
      </c>
      <c r="CH74" s="5">
        <f t="shared" si="36"/>
        <v>240305.26535123514</v>
      </c>
    </row>
    <row r="75" spans="9:86" ht="14.25" customHeight="1">
      <c r="I75" s="150"/>
      <c r="J75" s="2">
        <v>68</v>
      </c>
      <c r="K75" s="118">
        <v>46905</v>
      </c>
      <c r="L75" s="5">
        <f t="shared" si="37"/>
        <v>509970.26611672167</v>
      </c>
      <c r="M75" s="5">
        <f t="shared" si="0"/>
        <v>4050.0782624385383</v>
      </c>
      <c r="N75" s="5">
        <f t="shared" si="1"/>
        <v>544.0326828860766</v>
      </c>
      <c r="O75" s="35">
        <f t="shared" si="2"/>
        <v>1.28015153596008E-2</v>
      </c>
      <c r="P75" s="5">
        <f t="shared" si="3"/>
        <v>3506.0455795524617</v>
      </c>
      <c r="Q75" s="35">
        <f t="shared" si="4"/>
        <v>8.2500000000000004E-2</v>
      </c>
      <c r="R75" s="5">
        <f t="shared" si="38"/>
        <v>29673.766566164137</v>
      </c>
      <c r="S75" s="5">
        <f t="shared" si="39"/>
        <v>245731.55527965649</v>
      </c>
      <c r="T75" s="5">
        <f t="shared" si="5"/>
        <v>509426.23343383562</v>
      </c>
      <c r="U75" s="5">
        <f t="shared" si="6"/>
        <v>275405.32184582064</v>
      </c>
      <c r="V75" s="150"/>
      <c r="W75" s="2">
        <v>68</v>
      </c>
      <c r="X75" s="118">
        <v>46905</v>
      </c>
      <c r="Y75" s="5">
        <f t="shared" si="40"/>
        <v>508672.90648633859</v>
      </c>
      <c r="Z75" s="5">
        <f t="shared" si="41"/>
        <v>3955.7248177837241</v>
      </c>
      <c r="AA75" s="5">
        <f t="shared" si="7"/>
        <v>564.57210787480017</v>
      </c>
      <c r="AB75" s="35">
        <f t="shared" si="8"/>
        <v>1.3318706791944215E-2</v>
      </c>
      <c r="AC75" s="5">
        <f t="shared" si="9"/>
        <v>3391.152709908924</v>
      </c>
      <c r="AD75" s="35">
        <f t="shared" si="10"/>
        <v>0.08</v>
      </c>
      <c r="AE75" s="5">
        <f t="shared" si="42"/>
        <v>30991.665621536213</v>
      </c>
      <c r="AF75" s="5">
        <f t="shared" si="43"/>
        <v>237997.62198775704</v>
      </c>
      <c r="AG75" s="5">
        <f t="shared" si="11"/>
        <v>508108.3343784638</v>
      </c>
      <c r="AH75" s="5">
        <f t="shared" si="12"/>
        <v>268989.28760929324</v>
      </c>
      <c r="AI75" s="150"/>
      <c r="AJ75" s="2">
        <v>68</v>
      </c>
      <c r="AK75" s="118">
        <v>46905</v>
      </c>
      <c r="AL75" s="5">
        <f t="shared" si="44"/>
        <v>507328.26366467436</v>
      </c>
      <c r="AM75" s="5">
        <f t="shared" si="45"/>
        <v>3862.1784158088099</v>
      </c>
      <c r="AN75" s="5">
        <f t="shared" si="13"/>
        <v>585.68337964112106</v>
      </c>
      <c r="AO75" s="35">
        <f t="shared" si="14"/>
        <v>1.3853358976938134E-2</v>
      </c>
      <c r="AP75" s="5">
        <f t="shared" si="15"/>
        <v>3276.4950361676888</v>
      </c>
      <c r="AQ75" s="35">
        <f t="shared" si="16"/>
        <v>7.7500000000000013E-2</v>
      </c>
      <c r="AR75" s="5">
        <f t="shared" si="46"/>
        <v>32357.41971496676</v>
      </c>
      <c r="AS75" s="5">
        <f t="shared" si="47"/>
        <v>230270.71256003232</v>
      </c>
      <c r="AT75" s="5">
        <f t="shared" si="17"/>
        <v>506742.58028503327</v>
      </c>
      <c r="AU75" s="5">
        <f t="shared" si="18"/>
        <v>262628.13227499905</v>
      </c>
      <c r="AV75" s="150"/>
      <c r="AW75" s="2">
        <v>68</v>
      </c>
      <c r="AX75" s="118">
        <v>46905</v>
      </c>
      <c r="AY75" s="5">
        <f t="shared" si="48"/>
        <v>505935.34100143466</v>
      </c>
      <c r="AZ75" s="5">
        <f t="shared" si="49"/>
        <v>3769.4654156080242</v>
      </c>
      <c r="BA75" s="5">
        <f t="shared" si="19"/>
        <v>607.36953434905763</v>
      </c>
      <c r="BB75" s="35">
        <f t="shared" si="20"/>
        <v>1.4405861424430566E-2</v>
      </c>
      <c r="BC75" s="5">
        <f t="shared" si="21"/>
        <v>3162.0958812589665</v>
      </c>
      <c r="BD75" s="35">
        <f t="shared" si="22"/>
        <v>7.4999999999999997E-2</v>
      </c>
      <c r="BE75" s="5">
        <f t="shared" si="50"/>
        <v>33772.02853291457</v>
      </c>
      <c r="BF75" s="5">
        <f t="shared" si="51"/>
        <v>222551.61972843093</v>
      </c>
      <c r="BG75" s="5">
        <f t="shared" si="23"/>
        <v>505327.97146708559</v>
      </c>
      <c r="BH75" s="5">
        <f t="shared" si="24"/>
        <v>256323.64826134552</v>
      </c>
      <c r="BI75" s="150"/>
      <c r="BJ75" s="2">
        <v>68</v>
      </c>
      <c r="BK75" s="118">
        <v>46905</v>
      </c>
      <c r="BL75" s="5">
        <f t="shared" si="52"/>
        <v>504493.16983629885</v>
      </c>
      <c r="BM75" s="5">
        <f t="shared" si="53"/>
        <v>3677.612325782929</v>
      </c>
      <c r="BN75" s="5">
        <f t="shared" si="25"/>
        <v>629.63275802195676</v>
      </c>
      <c r="BO75" s="35">
        <f t="shared" si="26"/>
        <v>1.497660136551535E-2</v>
      </c>
      <c r="BP75" s="5">
        <f t="shared" si="27"/>
        <v>3047.9795677609723</v>
      </c>
      <c r="BQ75" s="35">
        <f t="shared" si="28"/>
        <v>7.2499999999999995E-2</v>
      </c>
      <c r="BR75" s="5">
        <f t="shared" si="54"/>
        <v>35236.462921722967</v>
      </c>
      <c r="BS75" s="5">
        <f t="shared" si="55"/>
        <v>214841.17523151613</v>
      </c>
      <c r="BT75" s="5">
        <f t="shared" si="29"/>
        <v>503863.53707827692</v>
      </c>
      <c r="BU75" s="5">
        <f t="shared" si="30"/>
        <v>250077.6381532391</v>
      </c>
      <c r="BV75" s="150"/>
      <c r="BW75" s="2">
        <v>68</v>
      </c>
      <c r="BX75" s="118">
        <v>46905</v>
      </c>
      <c r="BY75" s="5">
        <f t="shared" si="56"/>
        <v>503000.81320808484</v>
      </c>
      <c r="BZ75" s="5">
        <f t="shared" si="57"/>
        <v>3586.6457515109732</v>
      </c>
      <c r="CA75" s="5">
        <f t="shared" si="31"/>
        <v>652.47434113047802</v>
      </c>
      <c r="CB75" s="35">
        <f t="shared" si="32"/>
        <v>1.5565963091846324E-2</v>
      </c>
      <c r="CC75" s="5">
        <f t="shared" si="33"/>
        <v>2934.1714103804952</v>
      </c>
      <c r="CD75" s="35">
        <f t="shared" si="34"/>
        <v>7.0000000000000007E-2</v>
      </c>
      <c r="CE75" s="5">
        <f t="shared" si="58"/>
        <v>36751.661133045556</v>
      </c>
      <c r="CF75" s="5">
        <f t="shared" si="59"/>
        <v>207140.24996970056</v>
      </c>
      <c r="CG75" s="5">
        <f t="shared" si="35"/>
        <v>502348.33886695438</v>
      </c>
      <c r="CH75" s="5">
        <f t="shared" si="36"/>
        <v>243891.91110274612</v>
      </c>
    </row>
    <row r="76" spans="9:86" ht="14.25" customHeight="1">
      <c r="I76" s="150"/>
      <c r="J76" s="2">
        <v>69</v>
      </c>
      <c r="K76" s="118">
        <v>46935</v>
      </c>
      <c r="L76" s="5">
        <f t="shared" si="37"/>
        <v>509426.23343383562</v>
      </c>
      <c r="M76" s="5">
        <f t="shared" si="0"/>
        <v>4050.0782624385383</v>
      </c>
      <c r="N76" s="5">
        <f t="shared" si="1"/>
        <v>547.7729075809184</v>
      </c>
      <c r="O76" s="35">
        <f t="shared" si="2"/>
        <v>1.2903290917437134E-2</v>
      </c>
      <c r="P76" s="5">
        <f t="shared" si="3"/>
        <v>3502.3053548576199</v>
      </c>
      <c r="Q76" s="35">
        <f t="shared" si="4"/>
        <v>8.2500000000000004E-2</v>
      </c>
      <c r="R76" s="5">
        <f t="shared" si="38"/>
        <v>30221.539473745055</v>
      </c>
      <c r="S76" s="5">
        <f t="shared" si="39"/>
        <v>249233.8606345141</v>
      </c>
      <c r="T76" s="5">
        <f t="shared" si="5"/>
        <v>508878.46052625473</v>
      </c>
      <c r="U76" s="5">
        <f t="shared" si="6"/>
        <v>279455.40010825917</v>
      </c>
      <c r="V76" s="150"/>
      <c r="W76" s="2">
        <v>69</v>
      </c>
      <c r="X76" s="118">
        <v>46935</v>
      </c>
      <c r="Y76" s="5">
        <f t="shared" si="40"/>
        <v>508108.3343784638</v>
      </c>
      <c r="Z76" s="5">
        <f t="shared" si="41"/>
        <v>3955.7248177837241</v>
      </c>
      <c r="AA76" s="5">
        <f t="shared" si="7"/>
        <v>568.33592192729839</v>
      </c>
      <c r="AB76" s="35">
        <f t="shared" si="8"/>
        <v>1.3422395583158629E-2</v>
      </c>
      <c r="AC76" s="5">
        <f t="shared" si="9"/>
        <v>3387.3888958564257</v>
      </c>
      <c r="AD76" s="35">
        <f t="shared" si="10"/>
        <v>0.08</v>
      </c>
      <c r="AE76" s="5">
        <f t="shared" si="42"/>
        <v>31560.00154346351</v>
      </c>
      <c r="AF76" s="5">
        <f t="shared" si="43"/>
        <v>241385.01088361346</v>
      </c>
      <c r="AG76" s="5">
        <f t="shared" si="11"/>
        <v>507539.9984565365</v>
      </c>
      <c r="AH76" s="5">
        <f t="shared" si="12"/>
        <v>272945.01242707699</v>
      </c>
      <c r="AI76" s="150"/>
      <c r="AJ76" s="2">
        <v>69</v>
      </c>
      <c r="AK76" s="118">
        <v>46935</v>
      </c>
      <c r="AL76" s="5">
        <f t="shared" si="44"/>
        <v>506742.58028503327</v>
      </c>
      <c r="AM76" s="5">
        <f t="shared" si="45"/>
        <v>3862.1784158088099</v>
      </c>
      <c r="AN76" s="5">
        <f t="shared" si="13"/>
        <v>589.46591813463647</v>
      </c>
      <c r="AO76" s="35">
        <f t="shared" si="14"/>
        <v>1.3958943441533714E-2</v>
      </c>
      <c r="AP76" s="5">
        <f t="shared" si="15"/>
        <v>3272.7124976741734</v>
      </c>
      <c r="AQ76" s="35">
        <f t="shared" si="16"/>
        <v>7.7499999999999999E-2</v>
      </c>
      <c r="AR76" s="5">
        <f t="shared" si="46"/>
        <v>32946.885633101396</v>
      </c>
      <c r="AS76" s="5">
        <f t="shared" si="47"/>
        <v>233543.42505770648</v>
      </c>
      <c r="AT76" s="5">
        <f t="shared" si="17"/>
        <v>506153.1143668986</v>
      </c>
      <c r="AU76" s="5">
        <f t="shared" si="18"/>
        <v>266490.31069080788</v>
      </c>
      <c r="AV76" s="150"/>
      <c r="AW76" s="2">
        <v>69</v>
      </c>
      <c r="AX76" s="118">
        <v>46935</v>
      </c>
      <c r="AY76" s="5">
        <f t="shared" si="48"/>
        <v>505327.97146708559</v>
      </c>
      <c r="AZ76" s="5">
        <f t="shared" si="49"/>
        <v>3769.4654156080242</v>
      </c>
      <c r="BA76" s="5">
        <f t="shared" si="19"/>
        <v>611.16559393873968</v>
      </c>
      <c r="BB76" s="35">
        <f t="shared" si="20"/>
        <v>1.4513321132753828E-2</v>
      </c>
      <c r="BC76" s="5">
        <f t="shared" si="21"/>
        <v>3158.2998216692845</v>
      </c>
      <c r="BD76" s="35">
        <f t="shared" si="22"/>
        <v>7.4999999999999997E-2</v>
      </c>
      <c r="BE76" s="5">
        <f t="shared" si="50"/>
        <v>34383.194126853312</v>
      </c>
      <c r="BF76" s="5">
        <f t="shared" si="51"/>
        <v>225709.91955010023</v>
      </c>
      <c r="BG76" s="5">
        <f t="shared" si="23"/>
        <v>504716.80587314686</v>
      </c>
      <c r="BH76" s="5">
        <f t="shared" si="24"/>
        <v>260093.11367695354</v>
      </c>
      <c r="BI76" s="150"/>
      <c r="BJ76" s="2">
        <v>69</v>
      </c>
      <c r="BK76" s="118">
        <v>46935</v>
      </c>
      <c r="BL76" s="5">
        <f t="shared" si="52"/>
        <v>503863.53707827692</v>
      </c>
      <c r="BM76" s="5">
        <f t="shared" si="53"/>
        <v>3677.612325782929</v>
      </c>
      <c r="BN76" s="5">
        <f t="shared" si="25"/>
        <v>633.43678926833945</v>
      </c>
      <c r="BO76" s="35">
        <f t="shared" si="26"/>
        <v>1.5085912974169422E-2</v>
      </c>
      <c r="BP76" s="5">
        <f t="shared" si="27"/>
        <v>3044.1755365145896</v>
      </c>
      <c r="BQ76" s="35">
        <f t="shared" si="28"/>
        <v>7.2499999999999995E-2</v>
      </c>
      <c r="BR76" s="5">
        <f t="shared" si="54"/>
        <v>35869.899710991303</v>
      </c>
      <c r="BS76" s="5">
        <f t="shared" si="55"/>
        <v>217885.35076803071</v>
      </c>
      <c r="BT76" s="5">
        <f t="shared" si="29"/>
        <v>503230.10028900858</v>
      </c>
      <c r="BU76" s="5">
        <f t="shared" si="30"/>
        <v>253755.25047902201</v>
      </c>
      <c r="BV76" s="150"/>
      <c r="BW76" s="2">
        <v>69</v>
      </c>
      <c r="BX76" s="118">
        <v>46935</v>
      </c>
      <c r="BY76" s="5">
        <f t="shared" si="56"/>
        <v>502348.33886695438</v>
      </c>
      <c r="BZ76" s="5">
        <f t="shared" si="57"/>
        <v>3586.6457515109732</v>
      </c>
      <c r="CA76" s="5">
        <f t="shared" si="31"/>
        <v>656.28044145373906</v>
      </c>
      <c r="CB76" s="35">
        <f t="shared" si="32"/>
        <v>1.567710030694585E-2</v>
      </c>
      <c r="CC76" s="5">
        <f t="shared" si="33"/>
        <v>2930.3653100572342</v>
      </c>
      <c r="CD76" s="35">
        <f t="shared" si="34"/>
        <v>7.0000000000000007E-2</v>
      </c>
      <c r="CE76" s="5">
        <f t="shared" si="58"/>
        <v>37407.941574499295</v>
      </c>
      <c r="CF76" s="5">
        <f t="shared" si="59"/>
        <v>210070.6152797578</v>
      </c>
      <c r="CG76" s="5">
        <f t="shared" si="35"/>
        <v>501692.05842550064</v>
      </c>
      <c r="CH76" s="5">
        <f t="shared" si="36"/>
        <v>247478.5568542571</v>
      </c>
    </row>
    <row r="77" spans="9:86" ht="14.25" customHeight="1">
      <c r="I77" s="150"/>
      <c r="J77" s="2">
        <v>70</v>
      </c>
      <c r="K77" s="118">
        <v>46966</v>
      </c>
      <c r="L77" s="5">
        <f t="shared" si="37"/>
        <v>508878.46052625473</v>
      </c>
      <c r="M77" s="5">
        <f t="shared" si="0"/>
        <v>4050.0782624385383</v>
      </c>
      <c r="N77" s="5">
        <f t="shared" si="1"/>
        <v>551.53884632053723</v>
      </c>
      <c r="O77" s="35">
        <f t="shared" si="2"/>
        <v>1.3005986044294321E-2</v>
      </c>
      <c r="P77" s="5">
        <f t="shared" si="3"/>
        <v>3498.5394161180011</v>
      </c>
      <c r="Q77" s="35">
        <f t="shared" si="4"/>
        <v>8.2500000000000004E-2</v>
      </c>
      <c r="R77" s="5">
        <f t="shared" si="38"/>
        <v>30773.078320065593</v>
      </c>
      <c r="S77" s="5">
        <f t="shared" si="39"/>
        <v>252732.4000506321</v>
      </c>
      <c r="T77" s="5">
        <f t="shared" si="5"/>
        <v>508326.9216799342</v>
      </c>
      <c r="U77" s="5">
        <f t="shared" si="6"/>
        <v>283505.4783706977</v>
      </c>
      <c r="V77" s="150"/>
      <c r="W77" s="2">
        <v>70</v>
      </c>
      <c r="X77" s="118">
        <v>46966</v>
      </c>
      <c r="Y77" s="5">
        <f t="shared" si="40"/>
        <v>507539.9984565365</v>
      </c>
      <c r="Z77" s="5">
        <f t="shared" si="41"/>
        <v>3955.7248177837241</v>
      </c>
      <c r="AA77" s="5">
        <f t="shared" si="7"/>
        <v>572.12482807348078</v>
      </c>
      <c r="AB77" s="35">
        <f t="shared" si="8"/>
        <v>1.352700862544866E-2</v>
      </c>
      <c r="AC77" s="5">
        <f t="shared" si="9"/>
        <v>3383.5999897102433</v>
      </c>
      <c r="AD77" s="35">
        <f t="shared" si="10"/>
        <v>7.9999999999999988E-2</v>
      </c>
      <c r="AE77" s="5">
        <f t="shared" si="42"/>
        <v>32132.12637153699</v>
      </c>
      <c r="AF77" s="5">
        <f t="shared" si="43"/>
        <v>244768.61087332369</v>
      </c>
      <c r="AG77" s="5">
        <f t="shared" si="11"/>
        <v>506967.87362846301</v>
      </c>
      <c r="AH77" s="5">
        <f t="shared" si="12"/>
        <v>276900.73724486068</v>
      </c>
      <c r="AI77" s="150"/>
      <c r="AJ77" s="2">
        <v>70</v>
      </c>
      <c r="AK77" s="118">
        <v>46966</v>
      </c>
      <c r="AL77" s="5">
        <f t="shared" si="44"/>
        <v>506153.1143668986</v>
      </c>
      <c r="AM77" s="5">
        <f t="shared" si="45"/>
        <v>3862.1784158088099</v>
      </c>
      <c r="AN77" s="5">
        <f t="shared" si="13"/>
        <v>593.2728855225896</v>
      </c>
      <c r="AO77" s="35">
        <f t="shared" si="14"/>
        <v>1.4065456527272258E-2</v>
      </c>
      <c r="AP77" s="5">
        <f t="shared" si="15"/>
        <v>3268.9055302862203</v>
      </c>
      <c r="AQ77" s="35">
        <f t="shared" si="16"/>
        <v>7.7499999999999999E-2</v>
      </c>
      <c r="AR77" s="5">
        <f t="shared" si="46"/>
        <v>33540.158518623983</v>
      </c>
      <c r="AS77" s="5">
        <f t="shared" si="47"/>
        <v>236812.33058799271</v>
      </c>
      <c r="AT77" s="5">
        <f t="shared" si="17"/>
        <v>505559.84148137603</v>
      </c>
      <c r="AU77" s="5">
        <f t="shared" si="18"/>
        <v>270352.4891066167</v>
      </c>
      <c r="AV77" s="150"/>
      <c r="AW77" s="2">
        <v>70</v>
      </c>
      <c r="AX77" s="118">
        <v>46966</v>
      </c>
      <c r="AY77" s="5">
        <f t="shared" si="48"/>
        <v>504716.80587314686</v>
      </c>
      <c r="AZ77" s="5">
        <f t="shared" si="49"/>
        <v>3769.4654156080242</v>
      </c>
      <c r="BA77" s="5">
        <f t="shared" si="19"/>
        <v>614.98537890085663</v>
      </c>
      <c r="BB77" s="35">
        <f t="shared" si="20"/>
        <v>1.4621713525158678E-2</v>
      </c>
      <c r="BC77" s="5">
        <f t="shared" si="21"/>
        <v>3154.4800367071675</v>
      </c>
      <c r="BD77" s="35">
        <f t="shared" si="22"/>
        <v>7.4999999999999997E-2</v>
      </c>
      <c r="BE77" s="5">
        <f t="shared" si="50"/>
        <v>34998.179505754168</v>
      </c>
      <c r="BF77" s="5">
        <f t="shared" si="51"/>
        <v>228864.39958680738</v>
      </c>
      <c r="BG77" s="5">
        <f t="shared" si="23"/>
        <v>504101.82049424603</v>
      </c>
      <c r="BH77" s="5">
        <f t="shared" si="24"/>
        <v>263862.57909256156</v>
      </c>
      <c r="BI77" s="150"/>
      <c r="BJ77" s="2">
        <v>70</v>
      </c>
      <c r="BK77" s="118">
        <v>46966</v>
      </c>
      <c r="BL77" s="5">
        <f t="shared" si="52"/>
        <v>503230.10028900858</v>
      </c>
      <c r="BM77" s="5">
        <f t="shared" si="53"/>
        <v>3677.612325782929</v>
      </c>
      <c r="BN77" s="5">
        <f t="shared" si="25"/>
        <v>637.26380320350245</v>
      </c>
      <c r="BO77" s="35">
        <f t="shared" si="26"/>
        <v>1.5196161028623305E-2</v>
      </c>
      <c r="BP77" s="5">
        <f t="shared" si="27"/>
        <v>3040.3485225794266</v>
      </c>
      <c r="BQ77" s="35">
        <f t="shared" si="28"/>
        <v>7.2499999999999995E-2</v>
      </c>
      <c r="BR77" s="5">
        <f t="shared" si="54"/>
        <v>36507.163514194806</v>
      </c>
      <c r="BS77" s="5">
        <f t="shared" si="55"/>
        <v>220925.69929061012</v>
      </c>
      <c r="BT77" s="5">
        <f t="shared" si="29"/>
        <v>502592.83648580511</v>
      </c>
      <c r="BU77" s="5">
        <f t="shared" si="30"/>
        <v>257432.86280480493</v>
      </c>
      <c r="BV77" s="150"/>
      <c r="BW77" s="2">
        <v>70</v>
      </c>
      <c r="BX77" s="118">
        <v>46966</v>
      </c>
      <c r="BY77" s="5">
        <f t="shared" si="56"/>
        <v>501692.05842550064</v>
      </c>
      <c r="BZ77" s="5">
        <f t="shared" si="57"/>
        <v>3586.6457515109732</v>
      </c>
      <c r="CA77" s="5">
        <f t="shared" si="31"/>
        <v>660.10874402888612</v>
      </c>
      <c r="CB77" s="35">
        <f t="shared" si="32"/>
        <v>1.5789177435271119E-2</v>
      </c>
      <c r="CC77" s="5">
        <f t="shared" si="33"/>
        <v>2926.5370074820871</v>
      </c>
      <c r="CD77" s="35">
        <f t="shared" si="34"/>
        <v>7.0000000000000007E-2</v>
      </c>
      <c r="CE77" s="5">
        <f t="shared" si="58"/>
        <v>38068.050318528178</v>
      </c>
      <c r="CF77" s="5">
        <f t="shared" si="59"/>
        <v>212997.15228723988</v>
      </c>
      <c r="CG77" s="5">
        <f t="shared" si="35"/>
        <v>501031.94968147174</v>
      </c>
      <c r="CH77" s="5">
        <f t="shared" si="36"/>
        <v>251065.20260576805</v>
      </c>
    </row>
    <row r="78" spans="9:86" ht="14.25" customHeight="1">
      <c r="I78" s="150"/>
      <c r="J78" s="2">
        <v>71</v>
      </c>
      <c r="K78" s="118">
        <v>46997</v>
      </c>
      <c r="L78" s="5">
        <f t="shared" si="37"/>
        <v>508326.9216799342</v>
      </c>
      <c r="M78" s="5">
        <f t="shared" si="0"/>
        <v>4050.0782624385383</v>
      </c>
      <c r="N78" s="5">
        <f t="shared" si="1"/>
        <v>555.33067588899075</v>
      </c>
      <c r="O78" s="35">
        <f t="shared" si="2"/>
        <v>1.3109610816292408E-2</v>
      </c>
      <c r="P78" s="5">
        <f t="shared" si="3"/>
        <v>3494.7475865495476</v>
      </c>
      <c r="Q78" s="35">
        <f t="shared" si="4"/>
        <v>8.2500000000000004E-2</v>
      </c>
      <c r="R78" s="5">
        <f t="shared" si="38"/>
        <v>31328.408995954585</v>
      </c>
      <c r="S78" s="5">
        <f t="shared" si="39"/>
        <v>256227.14763718165</v>
      </c>
      <c r="T78" s="5">
        <f t="shared" si="5"/>
        <v>507771.59100404521</v>
      </c>
      <c r="U78" s="5">
        <f t="shared" si="6"/>
        <v>287555.55663313624</v>
      </c>
      <c r="V78" s="150"/>
      <c r="W78" s="2">
        <v>71</v>
      </c>
      <c r="X78" s="118">
        <v>46997</v>
      </c>
      <c r="Y78" s="5">
        <f t="shared" si="40"/>
        <v>506967.87362846301</v>
      </c>
      <c r="Z78" s="5">
        <f t="shared" si="41"/>
        <v>3955.7248177837241</v>
      </c>
      <c r="AA78" s="5">
        <f t="shared" si="7"/>
        <v>575.93899359397028</v>
      </c>
      <c r="AB78" s="35">
        <f t="shared" si="8"/>
        <v>1.3632555991491963E-2</v>
      </c>
      <c r="AC78" s="5">
        <f t="shared" si="9"/>
        <v>3379.7858241897538</v>
      </c>
      <c r="AD78" s="35">
        <f t="shared" si="10"/>
        <v>0.08</v>
      </c>
      <c r="AE78" s="5">
        <f t="shared" si="42"/>
        <v>32708.065365130959</v>
      </c>
      <c r="AF78" s="5">
        <f t="shared" si="43"/>
        <v>248148.39669751344</v>
      </c>
      <c r="AG78" s="5">
        <f t="shared" si="11"/>
        <v>506391.93463486905</v>
      </c>
      <c r="AH78" s="5">
        <f t="shared" si="12"/>
        <v>280856.46206264442</v>
      </c>
      <c r="AI78" s="150"/>
      <c r="AJ78" s="2">
        <v>71</v>
      </c>
      <c r="AK78" s="118">
        <v>46997</v>
      </c>
      <c r="AL78" s="5">
        <f t="shared" si="44"/>
        <v>505559.84148137603</v>
      </c>
      <c r="AM78" s="5">
        <f t="shared" si="45"/>
        <v>3862.1784158088099</v>
      </c>
      <c r="AN78" s="5">
        <f t="shared" si="13"/>
        <v>597.10443957492316</v>
      </c>
      <c r="AO78" s="35">
        <f t="shared" si="14"/>
        <v>1.4172908302810743E-2</v>
      </c>
      <c r="AP78" s="5">
        <f t="shared" si="15"/>
        <v>3265.0739762338867</v>
      </c>
      <c r="AQ78" s="35">
        <f t="shared" si="16"/>
        <v>7.7499999999999999E-2</v>
      </c>
      <c r="AR78" s="5">
        <f t="shared" si="46"/>
        <v>34137.262958198902</v>
      </c>
      <c r="AS78" s="5">
        <f t="shared" si="47"/>
        <v>240077.4045642266</v>
      </c>
      <c r="AT78" s="5">
        <f t="shared" si="17"/>
        <v>504962.7370418011</v>
      </c>
      <c r="AU78" s="5">
        <f t="shared" si="18"/>
        <v>274214.66752242553</v>
      </c>
      <c r="AV78" s="150"/>
      <c r="AW78" s="2">
        <v>71</v>
      </c>
      <c r="AX78" s="118">
        <v>46997</v>
      </c>
      <c r="AY78" s="5">
        <f t="shared" si="48"/>
        <v>504101.82049424603</v>
      </c>
      <c r="AZ78" s="5">
        <f t="shared" si="49"/>
        <v>3769.4654156080242</v>
      </c>
      <c r="BA78" s="5">
        <f t="shared" si="19"/>
        <v>618.82903751898675</v>
      </c>
      <c r="BB78" s="35">
        <f t="shared" si="20"/>
        <v>1.4731048665817311E-2</v>
      </c>
      <c r="BC78" s="5">
        <f t="shared" si="21"/>
        <v>3150.6363780890374</v>
      </c>
      <c r="BD78" s="35">
        <f t="shared" si="22"/>
        <v>7.4999999999999997E-2</v>
      </c>
      <c r="BE78" s="5">
        <f t="shared" si="50"/>
        <v>35617.008543273158</v>
      </c>
      <c r="BF78" s="5">
        <f t="shared" si="51"/>
        <v>232015.03596489641</v>
      </c>
      <c r="BG78" s="5">
        <f t="shared" si="23"/>
        <v>503482.99145672703</v>
      </c>
      <c r="BH78" s="5">
        <f t="shared" si="24"/>
        <v>267632.04450816958</v>
      </c>
      <c r="BI78" s="150"/>
      <c r="BJ78" s="2">
        <v>71</v>
      </c>
      <c r="BK78" s="118">
        <v>46997</v>
      </c>
      <c r="BL78" s="5">
        <f t="shared" si="52"/>
        <v>502592.83648580511</v>
      </c>
      <c r="BM78" s="5">
        <f t="shared" si="53"/>
        <v>3677.612325782929</v>
      </c>
      <c r="BN78" s="5">
        <f t="shared" si="25"/>
        <v>641.11393868119012</v>
      </c>
      <c r="BO78" s="35">
        <f t="shared" si="26"/>
        <v>1.5307355588207967E-2</v>
      </c>
      <c r="BP78" s="5">
        <f t="shared" si="27"/>
        <v>3036.4983871017389</v>
      </c>
      <c r="BQ78" s="35">
        <f t="shared" si="28"/>
        <v>7.2499999999999981E-2</v>
      </c>
      <c r="BR78" s="5">
        <f t="shared" si="54"/>
        <v>37148.277452875998</v>
      </c>
      <c r="BS78" s="5">
        <f t="shared" si="55"/>
        <v>223962.19767771187</v>
      </c>
      <c r="BT78" s="5">
        <f t="shared" si="29"/>
        <v>501951.72254712391</v>
      </c>
      <c r="BU78" s="5">
        <f t="shared" si="30"/>
        <v>261110.47513058787</v>
      </c>
      <c r="BV78" s="150"/>
      <c r="BW78" s="2">
        <v>71</v>
      </c>
      <c r="BX78" s="118">
        <v>46997</v>
      </c>
      <c r="BY78" s="5">
        <f t="shared" si="56"/>
        <v>501031.94968147174</v>
      </c>
      <c r="BZ78" s="5">
        <f t="shared" si="57"/>
        <v>3586.6457515109732</v>
      </c>
      <c r="CA78" s="5">
        <f t="shared" si="31"/>
        <v>663.95937836905478</v>
      </c>
      <c r="CB78" s="35">
        <f t="shared" si="32"/>
        <v>1.5902204531056272E-2</v>
      </c>
      <c r="CC78" s="5">
        <f t="shared" si="33"/>
        <v>2922.6863731419185</v>
      </c>
      <c r="CD78" s="35">
        <f t="shared" si="34"/>
        <v>7.0000000000000007E-2</v>
      </c>
      <c r="CE78" s="5">
        <f t="shared" si="58"/>
        <v>38732.009696897236</v>
      </c>
      <c r="CF78" s="5">
        <f t="shared" si="59"/>
        <v>215919.83866038179</v>
      </c>
      <c r="CG78" s="5">
        <f t="shared" si="35"/>
        <v>500367.99030310271</v>
      </c>
      <c r="CH78" s="5">
        <f t="shared" si="36"/>
        <v>254651.84835727903</v>
      </c>
    </row>
    <row r="79" spans="9:86" ht="14.25" customHeight="1">
      <c r="I79" s="150"/>
      <c r="J79" s="2">
        <v>72</v>
      </c>
      <c r="K79" s="118">
        <v>47027</v>
      </c>
      <c r="L79" s="5">
        <f t="shared" si="37"/>
        <v>507771.59100404521</v>
      </c>
      <c r="M79" s="5">
        <f t="shared" si="0"/>
        <v>4050.0782624385383</v>
      </c>
      <c r="N79" s="5">
        <f t="shared" si="1"/>
        <v>559.14857428572759</v>
      </c>
      <c r="O79" s="35">
        <f t="shared" si="2"/>
        <v>1.3214175448770385E-2</v>
      </c>
      <c r="P79" s="5">
        <f t="shared" si="3"/>
        <v>3490.9296881528107</v>
      </c>
      <c r="Q79" s="35">
        <f t="shared" si="4"/>
        <v>8.2500000000000004E-2</v>
      </c>
      <c r="R79" s="5">
        <f t="shared" si="38"/>
        <v>31887.557570240315</v>
      </c>
      <c r="S79" s="5">
        <f t="shared" si="39"/>
        <v>259718.07732533445</v>
      </c>
      <c r="T79" s="5">
        <f t="shared" si="5"/>
        <v>507212.44242975948</v>
      </c>
      <c r="U79" s="5">
        <f t="shared" si="6"/>
        <v>291605.63489557477</v>
      </c>
      <c r="V79" s="150"/>
      <c r="W79" s="2">
        <v>72</v>
      </c>
      <c r="X79" s="118">
        <v>47027</v>
      </c>
      <c r="Y79" s="5">
        <f t="shared" si="40"/>
        <v>506391.93463486905</v>
      </c>
      <c r="Z79" s="5">
        <f t="shared" si="41"/>
        <v>3955.7248177837241</v>
      </c>
      <c r="AA79" s="5">
        <f t="shared" si="7"/>
        <v>579.77858688459673</v>
      </c>
      <c r="AB79" s="35">
        <f t="shared" si="8"/>
        <v>1.3739047893074584E-2</v>
      </c>
      <c r="AC79" s="5">
        <f t="shared" si="9"/>
        <v>3375.9462308991274</v>
      </c>
      <c r="AD79" s="35">
        <f t="shared" si="10"/>
        <v>0.08</v>
      </c>
      <c r="AE79" s="5">
        <f t="shared" si="42"/>
        <v>33287.843952015552</v>
      </c>
      <c r="AF79" s="5">
        <f t="shared" si="43"/>
        <v>251524.34292841257</v>
      </c>
      <c r="AG79" s="5">
        <f t="shared" si="11"/>
        <v>505812.15604798443</v>
      </c>
      <c r="AH79" s="5">
        <f t="shared" si="12"/>
        <v>284812.18688042811</v>
      </c>
      <c r="AI79" s="150"/>
      <c r="AJ79" s="2">
        <v>72</v>
      </c>
      <c r="AK79" s="118">
        <v>47027</v>
      </c>
      <c r="AL79" s="5">
        <f t="shared" si="44"/>
        <v>504962.7370418011</v>
      </c>
      <c r="AM79" s="5">
        <f t="shared" si="45"/>
        <v>3862.1784158088099</v>
      </c>
      <c r="AN79" s="5">
        <f t="shared" si="13"/>
        <v>600.9607390805113</v>
      </c>
      <c r="AO79" s="35">
        <f t="shared" si="14"/>
        <v>1.4281308975812925E-2</v>
      </c>
      <c r="AP79" s="5">
        <f t="shared" si="15"/>
        <v>3261.2176767282986</v>
      </c>
      <c r="AQ79" s="35">
        <f t="shared" si="16"/>
        <v>7.7499999999999999E-2</v>
      </c>
      <c r="AR79" s="5">
        <f t="shared" si="46"/>
        <v>34738.223697279413</v>
      </c>
      <c r="AS79" s="5">
        <f t="shared" si="47"/>
        <v>243338.62224095489</v>
      </c>
      <c r="AT79" s="5">
        <f t="shared" si="17"/>
        <v>504361.77630272059</v>
      </c>
      <c r="AU79" s="5">
        <f t="shared" si="18"/>
        <v>278076.8459382343</v>
      </c>
      <c r="AV79" s="150"/>
      <c r="AW79" s="2">
        <v>72</v>
      </c>
      <c r="AX79" s="118">
        <v>47027</v>
      </c>
      <c r="AY79" s="5">
        <f t="shared" si="48"/>
        <v>503482.99145672703</v>
      </c>
      <c r="AZ79" s="5">
        <f t="shared" si="49"/>
        <v>3769.4654156080242</v>
      </c>
      <c r="BA79" s="5">
        <f t="shared" si="19"/>
        <v>622.69671900348067</v>
      </c>
      <c r="BB79" s="35">
        <f t="shared" si="20"/>
        <v>1.4841336757815774E-2</v>
      </c>
      <c r="BC79" s="5">
        <f t="shared" si="21"/>
        <v>3146.7686966045435</v>
      </c>
      <c r="BD79" s="35">
        <f t="shared" si="22"/>
        <v>7.4999999999999997E-2</v>
      </c>
      <c r="BE79" s="5">
        <f t="shared" si="50"/>
        <v>36239.705262276635</v>
      </c>
      <c r="BF79" s="5">
        <f t="shared" si="51"/>
        <v>235161.80466150094</v>
      </c>
      <c r="BG79" s="5">
        <f t="shared" si="23"/>
        <v>502860.29473772354</v>
      </c>
      <c r="BH79" s="5">
        <f t="shared" si="24"/>
        <v>271401.50992377754</v>
      </c>
      <c r="BI79" s="150"/>
      <c r="BJ79" s="2">
        <v>72</v>
      </c>
      <c r="BK79" s="118">
        <v>47027</v>
      </c>
      <c r="BL79" s="5">
        <f t="shared" si="52"/>
        <v>501951.72254712391</v>
      </c>
      <c r="BM79" s="5">
        <f t="shared" si="53"/>
        <v>3677.612325782929</v>
      </c>
      <c r="BN79" s="5">
        <f t="shared" si="25"/>
        <v>644.98733539405566</v>
      </c>
      <c r="BO79" s="35">
        <f t="shared" si="26"/>
        <v>1.5419506851083752E-2</v>
      </c>
      <c r="BP79" s="5">
        <f t="shared" si="27"/>
        <v>3032.6249903888734</v>
      </c>
      <c r="BQ79" s="35">
        <f t="shared" si="28"/>
        <v>7.2499999999999995E-2</v>
      </c>
      <c r="BR79" s="5">
        <f t="shared" si="54"/>
        <v>37793.264788270055</v>
      </c>
      <c r="BS79" s="5">
        <f t="shared" si="55"/>
        <v>226994.82266810074</v>
      </c>
      <c r="BT79" s="5">
        <f t="shared" si="29"/>
        <v>501306.73521172983</v>
      </c>
      <c r="BU79" s="5">
        <f t="shared" si="30"/>
        <v>264788.08745637082</v>
      </c>
      <c r="BV79" s="150"/>
      <c r="BW79" s="2">
        <v>72</v>
      </c>
      <c r="BX79" s="118">
        <v>47027</v>
      </c>
      <c r="BY79" s="5">
        <f t="shared" si="56"/>
        <v>500367.99030310271</v>
      </c>
      <c r="BZ79" s="5">
        <f t="shared" si="57"/>
        <v>3586.6457515109732</v>
      </c>
      <c r="CA79" s="5">
        <f t="shared" si="31"/>
        <v>667.83247474287418</v>
      </c>
      <c r="CB79" s="35">
        <f t="shared" si="32"/>
        <v>1.6016191787288268E-2</v>
      </c>
      <c r="CC79" s="5">
        <f t="shared" si="33"/>
        <v>2918.8132767680991</v>
      </c>
      <c r="CD79" s="35">
        <f t="shared" si="34"/>
        <v>7.0000000000000007E-2</v>
      </c>
      <c r="CE79" s="5">
        <f t="shared" si="58"/>
        <v>39399.842171640106</v>
      </c>
      <c r="CF79" s="5">
        <f t="shared" si="59"/>
        <v>218838.6519371499</v>
      </c>
      <c r="CG79" s="5">
        <f t="shared" si="35"/>
        <v>499700.15782835981</v>
      </c>
      <c r="CH79" s="5">
        <f t="shared" si="36"/>
        <v>258238.49410879001</v>
      </c>
    </row>
    <row r="80" spans="9:86" ht="14.25" customHeight="1">
      <c r="I80" s="150"/>
      <c r="J80" s="2">
        <v>73</v>
      </c>
      <c r="K80" s="118">
        <v>47058</v>
      </c>
      <c r="L80" s="5">
        <f t="shared" si="37"/>
        <v>507212.44242975948</v>
      </c>
      <c r="M80" s="5">
        <f t="shared" si="0"/>
        <v>4050.0782624385383</v>
      </c>
      <c r="N80" s="5">
        <f t="shared" si="1"/>
        <v>562.99272073394195</v>
      </c>
      <c r="O80" s="35">
        <f t="shared" si="2"/>
        <v>1.331969029869153E-2</v>
      </c>
      <c r="P80" s="5">
        <f t="shared" si="3"/>
        <v>3487.0855417045964</v>
      </c>
      <c r="Q80" s="35">
        <f t="shared" si="4"/>
        <v>8.2500000000000004E-2</v>
      </c>
      <c r="R80" s="5">
        <f t="shared" si="38"/>
        <v>32450.550290974257</v>
      </c>
      <c r="S80" s="5">
        <f t="shared" si="39"/>
        <v>263205.16286703903</v>
      </c>
      <c r="T80" s="5">
        <f t="shared" si="5"/>
        <v>506649.44970902556</v>
      </c>
      <c r="U80" s="5">
        <f t="shared" si="6"/>
        <v>295655.7131580133</v>
      </c>
      <c r="V80" s="150"/>
      <c r="W80" s="2">
        <v>73</v>
      </c>
      <c r="X80" s="118">
        <v>47058</v>
      </c>
      <c r="Y80" s="5">
        <f t="shared" si="40"/>
        <v>505812.15604798443</v>
      </c>
      <c r="Z80" s="5">
        <f t="shared" si="41"/>
        <v>3955.7248177837241</v>
      </c>
      <c r="AA80" s="5">
        <f t="shared" si="7"/>
        <v>583.64377746382752</v>
      </c>
      <c r="AB80" s="35">
        <f t="shared" si="8"/>
        <v>1.3846494683495731E-2</v>
      </c>
      <c r="AC80" s="5">
        <f t="shared" si="9"/>
        <v>3372.0810403198966</v>
      </c>
      <c r="AD80" s="35">
        <f t="shared" si="10"/>
        <v>0.08</v>
      </c>
      <c r="AE80" s="5">
        <f t="shared" si="42"/>
        <v>33871.487729479377</v>
      </c>
      <c r="AF80" s="5">
        <f t="shared" si="43"/>
        <v>254896.42396873247</v>
      </c>
      <c r="AG80" s="5">
        <f t="shared" si="11"/>
        <v>505228.51227052062</v>
      </c>
      <c r="AH80" s="5">
        <f t="shared" si="12"/>
        <v>288767.91169821186</v>
      </c>
      <c r="AI80" s="150"/>
      <c r="AJ80" s="2">
        <v>73</v>
      </c>
      <c r="AK80" s="118">
        <v>47058</v>
      </c>
      <c r="AL80" s="5">
        <f t="shared" si="44"/>
        <v>504361.77630272059</v>
      </c>
      <c r="AM80" s="5">
        <f t="shared" si="45"/>
        <v>3862.1784158088099</v>
      </c>
      <c r="AN80" s="5">
        <f t="shared" si="13"/>
        <v>604.84194385373939</v>
      </c>
      <c r="AO80" s="35">
        <f t="shared" si="14"/>
        <v>1.4390668895353641E-2</v>
      </c>
      <c r="AP80" s="5">
        <f t="shared" si="15"/>
        <v>3257.3364719550705</v>
      </c>
      <c r="AQ80" s="35">
        <f t="shared" si="16"/>
        <v>7.7499999999999999E-2</v>
      </c>
      <c r="AR80" s="5">
        <f t="shared" si="46"/>
        <v>35343.065641133151</v>
      </c>
      <c r="AS80" s="5">
        <f t="shared" si="47"/>
        <v>246595.95871290995</v>
      </c>
      <c r="AT80" s="5">
        <f t="shared" si="17"/>
        <v>503756.93435886683</v>
      </c>
      <c r="AU80" s="5">
        <f t="shared" si="18"/>
        <v>281939.02435404313</v>
      </c>
      <c r="AV80" s="150"/>
      <c r="AW80" s="2">
        <v>73</v>
      </c>
      <c r="AX80" s="118">
        <v>47058</v>
      </c>
      <c r="AY80" s="5">
        <f t="shared" si="48"/>
        <v>502860.29473772354</v>
      </c>
      <c r="AZ80" s="5">
        <f t="shared" si="49"/>
        <v>3769.4654156080242</v>
      </c>
      <c r="BA80" s="5">
        <f t="shared" si="19"/>
        <v>626.58857349725213</v>
      </c>
      <c r="BB80" s="35">
        <f t="shared" si="20"/>
        <v>1.4952588145557878E-2</v>
      </c>
      <c r="BC80" s="5">
        <f t="shared" si="21"/>
        <v>3142.876842110772</v>
      </c>
      <c r="BD80" s="35">
        <f t="shared" si="22"/>
        <v>7.4999999999999997E-2</v>
      </c>
      <c r="BE80" s="5">
        <f t="shared" si="50"/>
        <v>36866.293835773889</v>
      </c>
      <c r="BF80" s="5">
        <f t="shared" si="51"/>
        <v>238304.6815036117</v>
      </c>
      <c r="BG80" s="5">
        <f t="shared" si="23"/>
        <v>502233.70616422629</v>
      </c>
      <c r="BH80" s="5">
        <f t="shared" si="24"/>
        <v>275170.97533938556</v>
      </c>
      <c r="BI80" s="150"/>
      <c r="BJ80" s="2">
        <v>73</v>
      </c>
      <c r="BK80" s="118">
        <v>47058</v>
      </c>
      <c r="BL80" s="5">
        <f t="shared" si="52"/>
        <v>501306.73521172983</v>
      </c>
      <c r="BM80" s="5">
        <f t="shared" si="53"/>
        <v>3677.612325782929</v>
      </c>
      <c r="BN80" s="5">
        <f t="shared" si="25"/>
        <v>648.88413387872788</v>
      </c>
      <c r="BO80" s="35">
        <f t="shared" si="26"/>
        <v>1.5532625156643894E-2</v>
      </c>
      <c r="BP80" s="5">
        <f t="shared" si="27"/>
        <v>3028.7281919042011</v>
      </c>
      <c r="BQ80" s="35">
        <f t="shared" si="28"/>
        <v>7.2499999999999995E-2</v>
      </c>
      <c r="BR80" s="5">
        <f t="shared" si="54"/>
        <v>38442.148922148786</v>
      </c>
      <c r="BS80" s="5">
        <f t="shared" si="55"/>
        <v>230023.55086000494</v>
      </c>
      <c r="BT80" s="5">
        <f t="shared" si="29"/>
        <v>500657.85107785108</v>
      </c>
      <c r="BU80" s="5">
        <f t="shared" si="30"/>
        <v>268465.69978215371</v>
      </c>
      <c r="BV80" s="150"/>
      <c r="BW80" s="2">
        <v>73</v>
      </c>
      <c r="BX80" s="118">
        <v>47058</v>
      </c>
      <c r="BY80" s="5">
        <f t="shared" si="56"/>
        <v>499700.15782835981</v>
      </c>
      <c r="BZ80" s="5">
        <f t="shared" si="57"/>
        <v>3586.6457515109732</v>
      </c>
      <c r="CA80" s="5">
        <f t="shared" si="31"/>
        <v>671.72816417887407</v>
      </c>
      <c r="CB80" s="35">
        <f t="shared" si="32"/>
        <v>1.6131149538110096E-2</v>
      </c>
      <c r="CC80" s="5">
        <f t="shared" si="33"/>
        <v>2914.9175873320992</v>
      </c>
      <c r="CD80" s="35">
        <f t="shared" si="34"/>
        <v>7.0000000000000007E-2</v>
      </c>
      <c r="CE80" s="5">
        <f t="shared" si="58"/>
        <v>40071.570335818978</v>
      </c>
      <c r="CF80" s="5">
        <f t="shared" si="59"/>
        <v>221753.56952448201</v>
      </c>
      <c r="CG80" s="5">
        <f t="shared" si="35"/>
        <v>499028.42966418091</v>
      </c>
      <c r="CH80" s="5">
        <f t="shared" si="36"/>
        <v>261825.13986030099</v>
      </c>
    </row>
    <row r="81" spans="9:86" ht="14.25" customHeight="1">
      <c r="I81" s="150"/>
      <c r="J81" s="2">
        <v>74</v>
      </c>
      <c r="K81" s="118">
        <v>47088</v>
      </c>
      <c r="L81" s="5">
        <f t="shared" si="37"/>
        <v>506649.44970902556</v>
      </c>
      <c r="M81" s="5">
        <f t="shared" si="0"/>
        <v>4050.0782624385383</v>
      </c>
      <c r="N81" s="5">
        <f t="shared" si="1"/>
        <v>566.86329568898736</v>
      </c>
      <c r="O81" s="35">
        <f t="shared" si="2"/>
        <v>1.3426165867099075E-2</v>
      </c>
      <c r="P81" s="5">
        <f t="shared" si="3"/>
        <v>3483.214966749551</v>
      </c>
      <c r="Q81" s="35">
        <f t="shared" si="4"/>
        <v>8.2500000000000004E-2</v>
      </c>
      <c r="R81" s="5">
        <f t="shared" si="38"/>
        <v>33017.413586663242</v>
      </c>
      <c r="S81" s="5">
        <f t="shared" si="39"/>
        <v>266688.37783378857</v>
      </c>
      <c r="T81" s="5">
        <f t="shared" si="5"/>
        <v>506082.58641333657</v>
      </c>
      <c r="U81" s="5">
        <f t="shared" si="6"/>
        <v>299705.79142045183</v>
      </c>
      <c r="V81" s="150"/>
      <c r="W81" s="2">
        <v>74</v>
      </c>
      <c r="X81" s="118">
        <v>47088</v>
      </c>
      <c r="Y81" s="5">
        <f t="shared" si="40"/>
        <v>505228.51227052062</v>
      </c>
      <c r="Z81" s="5">
        <f t="shared" si="41"/>
        <v>3955.7248177837241</v>
      </c>
      <c r="AA81" s="5">
        <f t="shared" si="7"/>
        <v>587.53473598025312</v>
      </c>
      <c r="AB81" s="35">
        <f t="shared" si="8"/>
        <v>1.3954906860022872E-2</v>
      </c>
      <c r="AC81" s="5">
        <f t="shared" si="9"/>
        <v>3368.190081803471</v>
      </c>
      <c r="AD81" s="35">
        <f t="shared" si="10"/>
        <v>0.08</v>
      </c>
      <c r="AE81" s="5">
        <f t="shared" si="42"/>
        <v>34459.022465459631</v>
      </c>
      <c r="AF81" s="5">
        <f t="shared" si="43"/>
        <v>258264.61405053595</v>
      </c>
      <c r="AG81" s="5">
        <f t="shared" si="11"/>
        <v>504640.97753454035</v>
      </c>
      <c r="AH81" s="5">
        <f t="shared" si="12"/>
        <v>292723.6365159956</v>
      </c>
      <c r="AI81" s="150"/>
      <c r="AJ81" s="2">
        <v>74</v>
      </c>
      <c r="AK81" s="118">
        <v>47088</v>
      </c>
      <c r="AL81" s="5">
        <f t="shared" si="44"/>
        <v>503756.93435886683</v>
      </c>
      <c r="AM81" s="5">
        <f t="shared" si="45"/>
        <v>3862.1784158088099</v>
      </c>
      <c r="AN81" s="5">
        <f t="shared" si="13"/>
        <v>608.74821474112832</v>
      </c>
      <c r="AO81" s="35">
        <f t="shared" si="14"/>
        <v>1.4500998554373472E-2</v>
      </c>
      <c r="AP81" s="5">
        <f t="shared" si="15"/>
        <v>3253.4302010676815</v>
      </c>
      <c r="AQ81" s="35">
        <f t="shared" si="16"/>
        <v>7.7499999999999999E-2</v>
      </c>
      <c r="AR81" s="5">
        <f t="shared" si="46"/>
        <v>35951.813855874279</v>
      </c>
      <c r="AS81" s="5">
        <f t="shared" si="47"/>
        <v>249849.38891397763</v>
      </c>
      <c r="AT81" s="5">
        <f t="shared" si="17"/>
        <v>503148.18614412571</v>
      </c>
      <c r="AU81" s="5">
        <f t="shared" si="18"/>
        <v>285801.20276985189</v>
      </c>
      <c r="AV81" s="150"/>
      <c r="AW81" s="2">
        <v>74</v>
      </c>
      <c r="AX81" s="118">
        <v>47088</v>
      </c>
      <c r="AY81" s="5">
        <f t="shared" si="48"/>
        <v>502233.70616422629</v>
      </c>
      <c r="AZ81" s="5">
        <f t="shared" si="49"/>
        <v>3769.4654156080242</v>
      </c>
      <c r="BA81" s="5">
        <f t="shared" si="19"/>
        <v>630.50475208161015</v>
      </c>
      <c r="BB81" s="35">
        <f t="shared" si="20"/>
        <v>1.5064813317219461E-2</v>
      </c>
      <c r="BC81" s="5">
        <f t="shared" si="21"/>
        <v>3138.960663526414</v>
      </c>
      <c r="BD81" s="35">
        <f t="shared" si="22"/>
        <v>7.4999999999999997E-2</v>
      </c>
      <c r="BE81" s="5">
        <f t="shared" si="50"/>
        <v>37496.798587855497</v>
      </c>
      <c r="BF81" s="5">
        <f t="shared" si="51"/>
        <v>241443.64216713811</v>
      </c>
      <c r="BG81" s="5">
        <f t="shared" si="23"/>
        <v>501603.2014121447</v>
      </c>
      <c r="BH81" s="5">
        <f t="shared" si="24"/>
        <v>278940.44075499359</v>
      </c>
      <c r="BI81" s="150"/>
      <c r="BJ81" s="2">
        <v>74</v>
      </c>
      <c r="BK81" s="118">
        <v>47088</v>
      </c>
      <c r="BL81" s="5">
        <f t="shared" si="52"/>
        <v>500657.85107785108</v>
      </c>
      <c r="BM81" s="5">
        <f t="shared" si="53"/>
        <v>3677.612325782929</v>
      </c>
      <c r="BN81" s="5">
        <f t="shared" si="25"/>
        <v>652.80447552091209</v>
      </c>
      <c r="BO81" s="35">
        <f t="shared" si="26"/>
        <v>1.5646720987968349E-2</v>
      </c>
      <c r="BP81" s="5">
        <f t="shared" si="27"/>
        <v>3024.8078502620169</v>
      </c>
      <c r="BQ81" s="35">
        <f t="shared" si="28"/>
        <v>7.2499999999999995E-2</v>
      </c>
      <c r="BR81" s="5">
        <f t="shared" si="54"/>
        <v>39094.953397669698</v>
      </c>
      <c r="BS81" s="5">
        <f t="shared" si="55"/>
        <v>233048.35871026694</v>
      </c>
      <c r="BT81" s="5">
        <f t="shared" si="29"/>
        <v>500005.04660233017</v>
      </c>
      <c r="BU81" s="5">
        <f t="shared" si="30"/>
        <v>272143.31210793665</v>
      </c>
      <c r="BV81" s="150"/>
      <c r="BW81" s="2">
        <v>74</v>
      </c>
      <c r="BX81" s="118">
        <v>47088</v>
      </c>
      <c r="BY81" s="5">
        <f t="shared" si="56"/>
        <v>499028.42966418091</v>
      </c>
      <c r="BZ81" s="5">
        <f t="shared" si="57"/>
        <v>3586.6457515109732</v>
      </c>
      <c r="CA81" s="5">
        <f t="shared" si="31"/>
        <v>675.64657846991804</v>
      </c>
      <c r="CB81" s="35">
        <f t="shared" si="32"/>
        <v>1.624708826127421E-2</v>
      </c>
      <c r="CC81" s="5">
        <f t="shared" si="33"/>
        <v>2910.9991730410552</v>
      </c>
      <c r="CD81" s="35">
        <f t="shared" si="34"/>
        <v>7.0000000000000007E-2</v>
      </c>
      <c r="CE81" s="5">
        <f t="shared" si="58"/>
        <v>40747.216914288896</v>
      </c>
      <c r="CF81" s="5">
        <f t="shared" si="59"/>
        <v>224664.56869752306</v>
      </c>
      <c r="CG81" s="5">
        <f t="shared" si="35"/>
        <v>498352.78308571101</v>
      </c>
      <c r="CH81" s="5">
        <f t="shared" si="36"/>
        <v>265411.78561181197</v>
      </c>
    </row>
    <row r="82" spans="9:86" ht="14.25" customHeight="1">
      <c r="I82" s="150"/>
      <c r="J82" s="2">
        <v>75</v>
      </c>
      <c r="K82" s="118">
        <v>47119</v>
      </c>
      <c r="L82" s="5">
        <f t="shared" si="37"/>
        <v>506082.58641333657</v>
      </c>
      <c r="M82" s="5">
        <f t="shared" si="0"/>
        <v>4050.0782624385383</v>
      </c>
      <c r="N82" s="5">
        <f t="shared" si="1"/>
        <v>570.76048084684953</v>
      </c>
      <c r="O82" s="35">
        <f t="shared" si="2"/>
        <v>1.3533612801623365E-2</v>
      </c>
      <c r="P82" s="5">
        <f t="shared" si="3"/>
        <v>3479.3177815916888</v>
      </c>
      <c r="Q82" s="35">
        <f t="shared" si="4"/>
        <v>8.2500000000000004E-2</v>
      </c>
      <c r="R82" s="5">
        <f t="shared" si="38"/>
        <v>33588.174067510088</v>
      </c>
      <c r="S82" s="5">
        <f t="shared" si="39"/>
        <v>270167.69561538025</v>
      </c>
      <c r="T82" s="5">
        <f t="shared" si="5"/>
        <v>505511.82593248971</v>
      </c>
      <c r="U82" s="5">
        <f t="shared" si="6"/>
        <v>303755.86968289036</v>
      </c>
      <c r="V82" s="150"/>
      <c r="W82" s="2">
        <v>75</v>
      </c>
      <c r="X82" s="118">
        <v>47119</v>
      </c>
      <c r="Y82" s="5">
        <f t="shared" si="40"/>
        <v>504640.97753454035</v>
      </c>
      <c r="Z82" s="5">
        <f t="shared" si="41"/>
        <v>3955.7248177837241</v>
      </c>
      <c r="AA82" s="5">
        <f t="shared" si="7"/>
        <v>591.45163422012138</v>
      </c>
      <c r="AB82" s="35">
        <f t="shared" si="8"/>
        <v>1.4064295066398311E-2</v>
      </c>
      <c r="AC82" s="5">
        <f t="shared" si="9"/>
        <v>3364.2731835636027</v>
      </c>
      <c r="AD82" s="35">
        <f t="shared" si="10"/>
        <v>0.08</v>
      </c>
      <c r="AE82" s="5">
        <f t="shared" si="42"/>
        <v>35050.474099679755</v>
      </c>
      <c r="AF82" s="5">
        <f t="shared" si="43"/>
        <v>261628.88723409956</v>
      </c>
      <c r="AG82" s="5">
        <f t="shared" si="11"/>
        <v>504049.52590032021</v>
      </c>
      <c r="AH82" s="5">
        <f t="shared" si="12"/>
        <v>296679.36133377929</v>
      </c>
      <c r="AI82" s="150"/>
      <c r="AJ82" s="2">
        <v>75</v>
      </c>
      <c r="AK82" s="118">
        <v>47119</v>
      </c>
      <c r="AL82" s="5">
        <f t="shared" si="44"/>
        <v>503148.18614412571</v>
      </c>
      <c r="AM82" s="5">
        <f t="shared" si="45"/>
        <v>3862.1784158088099</v>
      </c>
      <c r="AN82" s="5">
        <f t="shared" si="13"/>
        <v>612.6797136279979</v>
      </c>
      <c r="AO82" s="35">
        <f t="shared" si="14"/>
        <v>1.461230859218474E-2</v>
      </c>
      <c r="AP82" s="5">
        <f t="shared" si="15"/>
        <v>3249.498702180812</v>
      </c>
      <c r="AQ82" s="35">
        <f t="shared" si="16"/>
        <v>7.7499999999999999E-2</v>
      </c>
      <c r="AR82" s="5">
        <f t="shared" si="46"/>
        <v>36564.49356950228</v>
      </c>
      <c r="AS82" s="5">
        <f t="shared" si="47"/>
        <v>253098.88761615843</v>
      </c>
      <c r="AT82" s="5">
        <f t="shared" si="17"/>
        <v>502535.50643049768</v>
      </c>
      <c r="AU82" s="5">
        <f t="shared" si="18"/>
        <v>289663.38118566072</v>
      </c>
      <c r="AV82" s="150"/>
      <c r="AW82" s="2">
        <v>75</v>
      </c>
      <c r="AX82" s="118">
        <v>47119</v>
      </c>
      <c r="AY82" s="5">
        <f t="shared" si="48"/>
        <v>501603.2014121447</v>
      </c>
      <c r="AZ82" s="5">
        <f t="shared" si="49"/>
        <v>3769.4654156080242</v>
      </c>
      <c r="BA82" s="5">
        <f t="shared" si="19"/>
        <v>634.44540678212024</v>
      </c>
      <c r="BB82" s="35">
        <f t="shared" si="20"/>
        <v>1.5178022907253938E-2</v>
      </c>
      <c r="BC82" s="5">
        <f t="shared" si="21"/>
        <v>3135.0200088259039</v>
      </c>
      <c r="BD82" s="35">
        <f t="shared" si="22"/>
        <v>7.4999999999999997E-2</v>
      </c>
      <c r="BE82" s="5">
        <f t="shared" si="50"/>
        <v>38131.243994637618</v>
      </c>
      <c r="BF82" s="5">
        <f t="shared" si="51"/>
        <v>244578.66217596401</v>
      </c>
      <c r="BG82" s="5">
        <f t="shared" si="23"/>
        <v>500968.75600536261</v>
      </c>
      <c r="BH82" s="5">
        <f t="shared" si="24"/>
        <v>282709.90617060161</v>
      </c>
      <c r="BI82" s="150"/>
      <c r="BJ82" s="2">
        <v>75</v>
      </c>
      <c r="BK82" s="118">
        <v>47119</v>
      </c>
      <c r="BL82" s="5">
        <f t="shared" si="52"/>
        <v>500005.04660233017</v>
      </c>
      <c r="BM82" s="5">
        <f t="shared" si="53"/>
        <v>3677.612325782929</v>
      </c>
      <c r="BN82" s="5">
        <f t="shared" si="25"/>
        <v>656.74850256051786</v>
      </c>
      <c r="BO82" s="35">
        <f t="shared" si="26"/>
        <v>1.5761804974329007E-2</v>
      </c>
      <c r="BP82" s="5">
        <f t="shared" si="27"/>
        <v>3020.8638232224112</v>
      </c>
      <c r="BQ82" s="35">
        <f t="shared" si="28"/>
        <v>7.2499999999999981E-2</v>
      </c>
      <c r="BR82" s="5">
        <f t="shared" si="54"/>
        <v>39751.701900230219</v>
      </c>
      <c r="BS82" s="5">
        <f t="shared" si="55"/>
        <v>236069.22253348934</v>
      </c>
      <c r="BT82" s="5">
        <f t="shared" si="29"/>
        <v>499348.29809976963</v>
      </c>
      <c r="BU82" s="5">
        <f t="shared" si="30"/>
        <v>275820.92443371954</v>
      </c>
      <c r="BV82" s="150"/>
      <c r="BW82" s="2">
        <v>75</v>
      </c>
      <c r="BX82" s="118">
        <v>47119</v>
      </c>
      <c r="BY82" s="5">
        <f t="shared" si="56"/>
        <v>498352.78308571101</v>
      </c>
      <c r="BZ82" s="5">
        <f t="shared" si="57"/>
        <v>3586.6457515109732</v>
      </c>
      <c r="CA82" s="5">
        <f t="shared" si="31"/>
        <v>679.58785017765877</v>
      </c>
      <c r="CB82" s="35">
        <f t="shared" si="32"/>
        <v>1.6364018580647375E-2</v>
      </c>
      <c r="CC82" s="5">
        <f t="shared" si="33"/>
        <v>2907.0579013333145</v>
      </c>
      <c r="CD82" s="35">
        <f t="shared" si="34"/>
        <v>7.0000000000000007E-2</v>
      </c>
      <c r="CE82" s="5">
        <f t="shared" si="58"/>
        <v>41426.804764466557</v>
      </c>
      <c r="CF82" s="5">
        <f t="shared" si="59"/>
        <v>227571.62659885638</v>
      </c>
      <c r="CG82" s="5">
        <f t="shared" si="35"/>
        <v>497673.19523553335</v>
      </c>
      <c r="CH82" s="5">
        <f t="shared" si="36"/>
        <v>268998.43136332295</v>
      </c>
    </row>
    <row r="83" spans="9:86" ht="14.25" customHeight="1">
      <c r="I83" s="150"/>
      <c r="J83" s="2">
        <v>76</v>
      </c>
      <c r="K83" s="118">
        <v>47150</v>
      </c>
      <c r="L83" s="5">
        <f t="shared" si="37"/>
        <v>505511.82593248971</v>
      </c>
      <c r="M83" s="5">
        <f t="shared" si="0"/>
        <v>4050.0782624385383</v>
      </c>
      <c r="N83" s="5">
        <f t="shared" si="1"/>
        <v>574.68445915267148</v>
      </c>
      <c r="O83" s="35">
        <f t="shared" si="2"/>
        <v>1.3642041899041618E-2</v>
      </c>
      <c r="P83" s="5">
        <f t="shared" si="3"/>
        <v>3475.3938032858669</v>
      </c>
      <c r="Q83" s="35">
        <f t="shared" si="4"/>
        <v>8.2500000000000004E-2</v>
      </c>
      <c r="R83" s="5">
        <f t="shared" si="38"/>
        <v>34162.858526662763</v>
      </c>
      <c r="S83" s="5">
        <f t="shared" si="39"/>
        <v>273643.08941866609</v>
      </c>
      <c r="T83" s="5">
        <f t="shared" si="5"/>
        <v>504937.14147333702</v>
      </c>
      <c r="U83" s="5">
        <f t="shared" si="6"/>
        <v>307805.94794532884</v>
      </c>
      <c r="V83" s="150"/>
      <c r="W83" s="2">
        <v>76</v>
      </c>
      <c r="X83" s="118">
        <v>47150</v>
      </c>
      <c r="Y83" s="5">
        <f t="shared" si="40"/>
        <v>504049.52590032021</v>
      </c>
      <c r="Z83" s="5">
        <f t="shared" si="41"/>
        <v>3955.7248177837241</v>
      </c>
      <c r="AA83" s="5">
        <f t="shared" si="7"/>
        <v>595.3946451149227</v>
      </c>
      <c r="AB83" s="35">
        <f t="shared" si="8"/>
        <v>1.4174670095398524E-2</v>
      </c>
      <c r="AC83" s="5">
        <f t="shared" si="9"/>
        <v>3360.3301726688014</v>
      </c>
      <c r="AD83" s="35">
        <f t="shared" si="10"/>
        <v>0.08</v>
      </c>
      <c r="AE83" s="5">
        <f t="shared" si="42"/>
        <v>35645.86874479468</v>
      </c>
      <c r="AF83" s="5">
        <f t="shared" si="43"/>
        <v>264989.21740676835</v>
      </c>
      <c r="AG83" s="5">
        <f t="shared" si="11"/>
        <v>503454.13125520531</v>
      </c>
      <c r="AH83" s="5">
        <f t="shared" si="12"/>
        <v>300635.08615156304</v>
      </c>
      <c r="AI83" s="150"/>
      <c r="AJ83" s="2">
        <v>76</v>
      </c>
      <c r="AK83" s="118">
        <v>47150</v>
      </c>
      <c r="AL83" s="5">
        <f t="shared" si="44"/>
        <v>502535.50643049768</v>
      </c>
      <c r="AM83" s="5">
        <f t="shared" si="45"/>
        <v>3862.1784158088099</v>
      </c>
      <c r="AN83" s="5">
        <f t="shared" si="13"/>
        <v>616.63660344517893</v>
      </c>
      <c r="AO83" s="35">
        <f t="shared" si="14"/>
        <v>1.4724609797030415E-2</v>
      </c>
      <c r="AP83" s="5">
        <f t="shared" si="15"/>
        <v>3245.5418123636309</v>
      </c>
      <c r="AQ83" s="35">
        <f t="shared" si="16"/>
        <v>7.7499999999999999E-2</v>
      </c>
      <c r="AR83" s="5">
        <f t="shared" si="46"/>
        <v>37181.130172947458</v>
      </c>
      <c r="AS83" s="5">
        <f t="shared" si="47"/>
        <v>256344.42942852207</v>
      </c>
      <c r="AT83" s="5">
        <f t="shared" si="17"/>
        <v>501918.86982705252</v>
      </c>
      <c r="AU83" s="5">
        <f t="shared" si="18"/>
        <v>293525.55960146955</v>
      </c>
      <c r="AV83" s="150"/>
      <c r="AW83" s="2">
        <v>76</v>
      </c>
      <c r="AX83" s="118">
        <v>47150</v>
      </c>
      <c r="AY83" s="5">
        <f t="shared" si="48"/>
        <v>500968.75600536261</v>
      </c>
      <c r="AZ83" s="5">
        <f t="shared" si="49"/>
        <v>3769.4654156080242</v>
      </c>
      <c r="BA83" s="5">
        <f t="shared" si="19"/>
        <v>638.41069057450795</v>
      </c>
      <c r="BB83" s="35">
        <f t="shared" si="20"/>
        <v>1.5292227698950729E-2</v>
      </c>
      <c r="BC83" s="5">
        <f t="shared" si="21"/>
        <v>3131.0547250335162</v>
      </c>
      <c r="BD83" s="35">
        <f t="shared" si="22"/>
        <v>7.4999999999999997E-2</v>
      </c>
      <c r="BE83" s="5">
        <f t="shared" si="50"/>
        <v>38769.654685212125</v>
      </c>
      <c r="BF83" s="5">
        <f t="shared" si="51"/>
        <v>247709.71690099753</v>
      </c>
      <c r="BG83" s="5">
        <f t="shared" si="23"/>
        <v>500330.34531478811</v>
      </c>
      <c r="BH83" s="5">
        <f t="shared" si="24"/>
        <v>286479.37158620963</v>
      </c>
      <c r="BI83" s="150"/>
      <c r="BJ83" s="2">
        <v>76</v>
      </c>
      <c r="BK83" s="118">
        <v>47150</v>
      </c>
      <c r="BL83" s="5">
        <f t="shared" si="52"/>
        <v>499348.29809976963</v>
      </c>
      <c r="BM83" s="5">
        <f t="shared" si="53"/>
        <v>3677.612325782929</v>
      </c>
      <c r="BN83" s="5">
        <f t="shared" si="25"/>
        <v>660.71635809682084</v>
      </c>
      <c r="BO83" s="35">
        <f t="shared" si="26"/>
        <v>1.5877887893747701E-2</v>
      </c>
      <c r="BP83" s="5">
        <f t="shared" si="27"/>
        <v>3016.8959676861082</v>
      </c>
      <c r="BQ83" s="35">
        <f t="shared" si="28"/>
        <v>7.2499999999999995E-2</v>
      </c>
      <c r="BR83" s="5">
        <f t="shared" si="54"/>
        <v>40412.418258327038</v>
      </c>
      <c r="BS83" s="5">
        <f t="shared" si="55"/>
        <v>239086.11850117546</v>
      </c>
      <c r="BT83" s="5">
        <f t="shared" si="29"/>
        <v>498687.58174167282</v>
      </c>
      <c r="BU83" s="5">
        <f t="shared" si="30"/>
        <v>279498.53675950249</v>
      </c>
      <c r="BV83" s="150"/>
      <c r="BW83" s="2">
        <v>76</v>
      </c>
      <c r="BX83" s="118">
        <v>47150</v>
      </c>
      <c r="BY83" s="5">
        <f t="shared" si="56"/>
        <v>497673.19523553335</v>
      </c>
      <c r="BZ83" s="5">
        <f t="shared" si="57"/>
        <v>3586.6457515109732</v>
      </c>
      <c r="CA83" s="5">
        <f t="shared" si="31"/>
        <v>683.55211263702859</v>
      </c>
      <c r="CB83" s="35">
        <f t="shared" si="32"/>
        <v>1.648195126876844E-2</v>
      </c>
      <c r="CC83" s="5">
        <f t="shared" si="33"/>
        <v>2903.0936388739447</v>
      </c>
      <c r="CD83" s="35">
        <f t="shared" si="34"/>
        <v>7.0000000000000007E-2</v>
      </c>
      <c r="CE83" s="5">
        <f t="shared" si="58"/>
        <v>42110.356877103586</v>
      </c>
      <c r="CF83" s="5">
        <f t="shared" si="59"/>
        <v>230474.72023773033</v>
      </c>
      <c r="CG83" s="5">
        <f t="shared" si="35"/>
        <v>496989.64312289632</v>
      </c>
      <c r="CH83" s="5">
        <f t="shared" si="36"/>
        <v>272585.07711483393</v>
      </c>
    </row>
    <row r="84" spans="9:86" ht="14.25" customHeight="1">
      <c r="I84" s="150"/>
      <c r="J84" s="2">
        <v>77</v>
      </c>
      <c r="K84" s="118">
        <v>47178</v>
      </c>
      <c r="L84" s="5">
        <f t="shared" si="37"/>
        <v>504937.14147333702</v>
      </c>
      <c r="M84" s="5">
        <f t="shared" si="0"/>
        <v>4050.0782624385383</v>
      </c>
      <c r="N84" s="5">
        <f t="shared" si="1"/>
        <v>578.63541480934646</v>
      </c>
      <c r="O84" s="35">
        <f t="shared" si="2"/>
        <v>1.3751464107891957E-2</v>
      </c>
      <c r="P84" s="5">
        <f t="shared" si="3"/>
        <v>3471.4428476291919</v>
      </c>
      <c r="Q84" s="35">
        <f t="shared" si="4"/>
        <v>8.2500000000000004E-2</v>
      </c>
      <c r="R84" s="5">
        <f t="shared" si="38"/>
        <v>34741.493941472108</v>
      </c>
      <c r="S84" s="5">
        <f t="shared" si="39"/>
        <v>277114.53226629528</v>
      </c>
      <c r="T84" s="5">
        <f t="shared" si="5"/>
        <v>504358.50605852768</v>
      </c>
      <c r="U84" s="5">
        <f t="shared" si="6"/>
        <v>311856.02620776737</v>
      </c>
      <c r="V84" s="150"/>
      <c r="W84" s="2">
        <v>77</v>
      </c>
      <c r="X84" s="118">
        <v>47178</v>
      </c>
      <c r="Y84" s="5">
        <f t="shared" si="40"/>
        <v>503454.13125520531</v>
      </c>
      <c r="Z84" s="5">
        <f t="shared" si="41"/>
        <v>3955.7248177837241</v>
      </c>
      <c r="AA84" s="5">
        <f t="shared" si="7"/>
        <v>599.36394274902159</v>
      </c>
      <c r="AB84" s="35">
        <f t="shared" si="8"/>
        <v>1.4286042891447415E-2</v>
      </c>
      <c r="AC84" s="5">
        <f t="shared" si="9"/>
        <v>3356.3608750347025</v>
      </c>
      <c r="AD84" s="35">
        <f t="shared" si="10"/>
        <v>8.0000000000000016E-2</v>
      </c>
      <c r="AE84" s="5">
        <f t="shared" si="42"/>
        <v>36245.232687543699</v>
      </c>
      <c r="AF84" s="5">
        <f t="shared" si="43"/>
        <v>268345.57828180306</v>
      </c>
      <c r="AG84" s="5">
        <f t="shared" si="11"/>
        <v>502854.76731245627</v>
      </c>
      <c r="AH84" s="5">
        <f t="shared" si="12"/>
        <v>304590.81096934678</v>
      </c>
      <c r="AI84" s="150"/>
      <c r="AJ84" s="2">
        <v>77</v>
      </c>
      <c r="AK84" s="118">
        <v>47178</v>
      </c>
      <c r="AL84" s="5">
        <f t="shared" si="44"/>
        <v>501918.86982705252</v>
      </c>
      <c r="AM84" s="5">
        <f t="shared" si="45"/>
        <v>3862.1784158088099</v>
      </c>
      <c r="AN84" s="5">
        <f t="shared" si="13"/>
        <v>620.61904817576215</v>
      </c>
      <c r="AO84" s="35">
        <f t="shared" si="14"/>
        <v>1.4837913108696881E-2</v>
      </c>
      <c r="AP84" s="5">
        <f t="shared" si="15"/>
        <v>3241.5593676330477</v>
      </c>
      <c r="AQ84" s="35">
        <f t="shared" si="16"/>
        <v>7.7499999999999999E-2</v>
      </c>
      <c r="AR84" s="5">
        <f t="shared" si="46"/>
        <v>37801.749221123217</v>
      </c>
      <c r="AS84" s="5">
        <f t="shared" si="47"/>
        <v>259585.98879615511</v>
      </c>
      <c r="AT84" s="5">
        <f t="shared" si="17"/>
        <v>501298.25077887677</v>
      </c>
      <c r="AU84" s="5">
        <f t="shared" si="18"/>
        <v>297387.73801727832</v>
      </c>
      <c r="AV84" s="150"/>
      <c r="AW84" s="2">
        <v>77</v>
      </c>
      <c r="AX84" s="118">
        <v>47178</v>
      </c>
      <c r="AY84" s="5">
        <f t="shared" si="48"/>
        <v>500330.34531478811</v>
      </c>
      <c r="AZ84" s="5">
        <f t="shared" si="49"/>
        <v>3769.4654156080242</v>
      </c>
      <c r="BA84" s="5">
        <f t="shared" si="19"/>
        <v>642.40075739059876</v>
      </c>
      <c r="BB84" s="35">
        <f t="shared" si="20"/>
        <v>1.540743862704771E-2</v>
      </c>
      <c r="BC84" s="5">
        <f t="shared" si="21"/>
        <v>3127.0646582174254</v>
      </c>
      <c r="BD84" s="35">
        <f t="shared" si="22"/>
        <v>7.4999999999999997E-2</v>
      </c>
      <c r="BE84" s="5">
        <f t="shared" si="50"/>
        <v>39412.055442602723</v>
      </c>
      <c r="BF84" s="5">
        <f t="shared" si="51"/>
        <v>250836.78155921496</v>
      </c>
      <c r="BG84" s="5">
        <f t="shared" si="23"/>
        <v>499687.94455739751</v>
      </c>
      <c r="BH84" s="5">
        <f t="shared" si="24"/>
        <v>290248.83700181765</v>
      </c>
      <c r="BI84" s="150"/>
      <c r="BJ84" s="2">
        <v>77</v>
      </c>
      <c r="BK84" s="118">
        <v>47178</v>
      </c>
      <c r="BL84" s="5">
        <f t="shared" si="52"/>
        <v>498687.58174167282</v>
      </c>
      <c r="BM84" s="5">
        <f t="shared" si="53"/>
        <v>3677.612325782929</v>
      </c>
      <c r="BN84" s="5">
        <f t="shared" si="25"/>
        <v>664.70818609365597</v>
      </c>
      <c r="BO84" s="35">
        <f t="shared" si="26"/>
        <v>1.5994980675608259E-2</v>
      </c>
      <c r="BP84" s="5">
        <f t="shared" si="27"/>
        <v>3012.9041396892731</v>
      </c>
      <c r="BQ84" s="35">
        <f t="shared" si="28"/>
        <v>7.2499999999999995E-2</v>
      </c>
      <c r="BR84" s="5">
        <f t="shared" si="54"/>
        <v>41077.12644442069</v>
      </c>
      <c r="BS84" s="5">
        <f t="shared" si="55"/>
        <v>242099.02264086474</v>
      </c>
      <c r="BT84" s="5">
        <f t="shared" si="29"/>
        <v>498022.87355557916</v>
      </c>
      <c r="BU84" s="5">
        <f t="shared" si="30"/>
        <v>283176.14908528543</v>
      </c>
      <c r="BV84" s="150"/>
      <c r="BW84" s="2">
        <v>77</v>
      </c>
      <c r="BX84" s="118">
        <v>47178</v>
      </c>
      <c r="BY84" s="5">
        <f t="shared" si="56"/>
        <v>496989.64312289632</v>
      </c>
      <c r="BZ84" s="5">
        <f t="shared" si="57"/>
        <v>3586.6457515109732</v>
      </c>
      <c r="CA84" s="5">
        <f t="shared" si="31"/>
        <v>687.53949996074471</v>
      </c>
      <c r="CB84" s="35">
        <f t="shared" si="32"/>
        <v>1.660089724945988E-2</v>
      </c>
      <c r="CC84" s="5">
        <f t="shared" si="33"/>
        <v>2899.1062515502285</v>
      </c>
      <c r="CD84" s="35">
        <f t="shared" si="34"/>
        <v>7.0000000000000007E-2</v>
      </c>
      <c r="CE84" s="5">
        <f t="shared" si="58"/>
        <v>42797.896377064331</v>
      </c>
      <c r="CF84" s="5">
        <f t="shared" si="59"/>
        <v>233373.82648928056</v>
      </c>
      <c r="CG84" s="5">
        <f t="shared" si="35"/>
        <v>496302.1036229356</v>
      </c>
      <c r="CH84" s="5">
        <f t="shared" si="36"/>
        <v>276171.72286634491</v>
      </c>
    </row>
    <row r="85" spans="9:86" ht="14.25" customHeight="1">
      <c r="I85" s="150"/>
      <c r="J85" s="2">
        <v>78</v>
      </c>
      <c r="K85" s="118">
        <v>47209</v>
      </c>
      <c r="L85" s="5">
        <f t="shared" si="37"/>
        <v>504358.50605852768</v>
      </c>
      <c r="M85" s="5">
        <f t="shared" si="0"/>
        <v>4050.0782624385383</v>
      </c>
      <c r="N85" s="5">
        <f t="shared" si="1"/>
        <v>582.61353328616042</v>
      </c>
      <c r="O85" s="35">
        <f t="shared" si="2"/>
        <v>1.3861890531142585E-2</v>
      </c>
      <c r="P85" s="5">
        <f t="shared" si="3"/>
        <v>3467.4647291523779</v>
      </c>
      <c r="Q85" s="35">
        <f t="shared" si="4"/>
        <v>8.2500000000000004E-2</v>
      </c>
      <c r="R85" s="5">
        <f t="shared" si="38"/>
        <v>35324.107474758268</v>
      </c>
      <c r="S85" s="5">
        <f t="shared" si="39"/>
        <v>280581.99699544767</v>
      </c>
      <c r="T85" s="5">
        <f t="shared" si="5"/>
        <v>503775.89252524154</v>
      </c>
      <c r="U85" s="5">
        <f t="shared" si="6"/>
        <v>315906.10447020596</v>
      </c>
      <c r="V85" s="150"/>
      <c r="W85" s="2">
        <v>78</v>
      </c>
      <c r="X85" s="118">
        <v>47209</v>
      </c>
      <c r="Y85" s="5">
        <f t="shared" si="40"/>
        <v>502854.76731245627</v>
      </c>
      <c r="Z85" s="5">
        <f t="shared" si="41"/>
        <v>3955.7248177837241</v>
      </c>
      <c r="AA85" s="5">
        <f t="shared" si="7"/>
        <v>603.35970236734875</v>
      </c>
      <c r="AB85" s="35">
        <f t="shared" si="8"/>
        <v>1.4398424553285197E-2</v>
      </c>
      <c r="AC85" s="5">
        <f t="shared" si="9"/>
        <v>3352.3651154163754</v>
      </c>
      <c r="AD85" s="35">
        <f t="shared" si="10"/>
        <v>0.08</v>
      </c>
      <c r="AE85" s="5">
        <f t="shared" si="42"/>
        <v>36848.592389911049</v>
      </c>
      <c r="AF85" s="5">
        <f t="shared" si="43"/>
        <v>271697.94339721941</v>
      </c>
      <c r="AG85" s="5">
        <f t="shared" si="11"/>
        <v>502251.40761008894</v>
      </c>
      <c r="AH85" s="5">
        <f t="shared" si="12"/>
        <v>308546.53578713047</v>
      </c>
      <c r="AI85" s="150"/>
      <c r="AJ85" s="2">
        <v>78</v>
      </c>
      <c r="AK85" s="118">
        <v>47209</v>
      </c>
      <c r="AL85" s="5">
        <f t="shared" si="44"/>
        <v>501298.25077887677</v>
      </c>
      <c r="AM85" s="5">
        <f t="shared" si="45"/>
        <v>3862.1784158088099</v>
      </c>
      <c r="AN85" s="5">
        <f t="shared" si="13"/>
        <v>624.62721286189753</v>
      </c>
      <c r="AO85" s="35">
        <f t="shared" si="14"/>
        <v>1.4952229621182252E-2</v>
      </c>
      <c r="AP85" s="5">
        <f t="shared" si="15"/>
        <v>3237.5512029469123</v>
      </c>
      <c r="AQ85" s="35">
        <f t="shared" si="16"/>
        <v>7.7499999999999999E-2</v>
      </c>
      <c r="AR85" s="5">
        <f t="shared" si="46"/>
        <v>38426.376433985111</v>
      </c>
      <c r="AS85" s="5">
        <f t="shared" si="47"/>
        <v>262823.53999910201</v>
      </c>
      <c r="AT85" s="5">
        <f t="shared" si="17"/>
        <v>500673.62356601487</v>
      </c>
      <c r="AU85" s="5">
        <f t="shared" si="18"/>
        <v>301249.91643308714</v>
      </c>
      <c r="AV85" s="150"/>
      <c r="AW85" s="2">
        <v>78</v>
      </c>
      <c r="AX85" s="118">
        <v>47209</v>
      </c>
      <c r="AY85" s="5">
        <f t="shared" si="48"/>
        <v>499687.94455739751</v>
      </c>
      <c r="AZ85" s="5">
        <f t="shared" si="49"/>
        <v>3769.4654156080242</v>
      </c>
      <c r="BA85" s="5">
        <f t="shared" si="19"/>
        <v>646.41576212428981</v>
      </c>
      <c r="BB85" s="35">
        <f t="shared" si="20"/>
        <v>1.5523666780398898E-2</v>
      </c>
      <c r="BC85" s="5">
        <f t="shared" si="21"/>
        <v>3123.0496534837343</v>
      </c>
      <c r="BD85" s="35">
        <f t="shared" si="22"/>
        <v>7.4999999999999997E-2</v>
      </c>
      <c r="BE85" s="5">
        <f t="shared" si="50"/>
        <v>40058.471204727015</v>
      </c>
      <c r="BF85" s="5">
        <f t="shared" si="51"/>
        <v>253959.83121269869</v>
      </c>
      <c r="BG85" s="5">
        <f t="shared" si="23"/>
        <v>499041.52879527322</v>
      </c>
      <c r="BH85" s="5">
        <f t="shared" si="24"/>
        <v>294018.30241742567</v>
      </c>
      <c r="BI85" s="150"/>
      <c r="BJ85" s="2">
        <v>78</v>
      </c>
      <c r="BK85" s="118">
        <v>47209</v>
      </c>
      <c r="BL85" s="5">
        <f t="shared" si="52"/>
        <v>498022.87355557916</v>
      </c>
      <c r="BM85" s="5">
        <f t="shared" si="53"/>
        <v>3677.612325782929</v>
      </c>
      <c r="BN85" s="5">
        <f t="shared" si="25"/>
        <v>668.72413138463844</v>
      </c>
      <c r="BO85" s="35">
        <f t="shared" si="26"/>
        <v>1.6113094403323844E-2</v>
      </c>
      <c r="BP85" s="5">
        <f t="shared" si="27"/>
        <v>3008.8881943982906</v>
      </c>
      <c r="BQ85" s="35">
        <f t="shared" si="28"/>
        <v>7.2499999999999995E-2</v>
      </c>
      <c r="BR85" s="5">
        <f t="shared" si="54"/>
        <v>41745.850575805329</v>
      </c>
      <c r="BS85" s="5">
        <f t="shared" si="55"/>
        <v>245107.91083526303</v>
      </c>
      <c r="BT85" s="5">
        <f t="shared" si="29"/>
        <v>497354.14942419453</v>
      </c>
      <c r="BU85" s="5">
        <f t="shared" si="30"/>
        <v>286853.76141106838</v>
      </c>
      <c r="BV85" s="150"/>
      <c r="BW85" s="2">
        <v>78</v>
      </c>
      <c r="BX85" s="118">
        <v>47209</v>
      </c>
      <c r="BY85" s="5">
        <f t="shared" si="56"/>
        <v>496302.1036229356</v>
      </c>
      <c r="BZ85" s="5">
        <f t="shared" si="57"/>
        <v>3586.6457515109732</v>
      </c>
      <c r="CA85" s="5">
        <f t="shared" si="31"/>
        <v>691.55014704384894</v>
      </c>
      <c r="CB85" s="35">
        <f t="shared" si="32"/>
        <v>1.6720867600494863E-2</v>
      </c>
      <c r="CC85" s="5">
        <f t="shared" si="33"/>
        <v>2895.0956044671243</v>
      </c>
      <c r="CD85" s="35">
        <f t="shared" si="34"/>
        <v>7.0000000000000007E-2</v>
      </c>
      <c r="CE85" s="5">
        <f t="shared" si="58"/>
        <v>43489.446524108178</v>
      </c>
      <c r="CF85" s="5">
        <f t="shared" si="59"/>
        <v>236268.92209374768</v>
      </c>
      <c r="CG85" s="5">
        <f t="shared" si="35"/>
        <v>495610.55347589176</v>
      </c>
      <c r="CH85" s="5">
        <f t="shared" si="36"/>
        <v>279758.36861785583</v>
      </c>
    </row>
    <row r="86" spans="9:86" ht="14.25" customHeight="1">
      <c r="I86" s="150"/>
      <c r="J86" s="2">
        <v>79</v>
      </c>
      <c r="K86" s="118">
        <v>47239</v>
      </c>
      <c r="L86" s="5">
        <f t="shared" si="37"/>
        <v>503775.89252524154</v>
      </c>
      <c r="M86" s="5">
        <f t="shared" si="0"/>
        <v>4050.0782624385383</v>
      </c>
      <c r="N86" s="5">
        <f t="shared" si="1"/>
        <v>586.6190013275027</v>
      </c>
      <c r="O86" s="35">
        <f t="shared" si="2"/>
        <v>1.3973332428917932E-2</v>
      </c>
      <c r="P86" s="5">
        <f t="shared" si="3"/>
        <v>3463.4592611110356</v>
      </c>
      <c r="Q86" s="35">
        <f t="shared" si="4"/>
        <v>8.2500000000000004E-2</v>
      </c>
      <c r="R86" s="5">
        <f t="shared" si="38"/>
        <v>35910.726476085772</v>
      </c>
      <c r="S86" s="5">
        <f t="shared" si="39"/>
        <v>284045.45625655871</v>
      </c>
      <c r="T86" s="5">
        <f t="shared" si="5"/>
        <v>503189.27352391405</v>
      </c>
      <c r="U86" s="5">
        <f t="shared" si="6"/>
        <v>319956.18273264449</v>
      </c>
      <c r="V86" s="150"/>
      <c r="W86" s="2">
        <v>79</v>
      </c>
      <c r="X86" s="118">
        <v>47239</v>
      </c>
      <c r="Y86" s="5">
        <f t="shared" si="40"/>
        <v>502251.40761008894</v>
      </c>
      <c r="Z86" s="5">
        <f t="shared" si="41"/>
        <v>3955.7248177837241</v>
      </c>
      <c r="AA86" s="5">
        <f t="shared" si="7"/>
        <v>607.38210038313082</v>
      </c>
      <c r="AB86" s="35">
        <f t="shared" si="8"/>
        <v>1.4511826336693696E-2</v>
      </c>
      <c r="AC86" s="5">
        <f t="shared" si="9"/>
        <v>3348.3427174005933</v>
      </c>
      <c r="AD86" s="35">
        <f t="shared" si="10"/>
        <v>0.08</v>
      </c>
      <c r="AE86" s="5">
        <f t="shared" si="42"/>
        <v>37455.974490294182</v>
      </c>
      <c r="AF86" s="5">
        <f t="shared" si="43"/>
        <v>275046.28611461999</v>
      </c>
      <c r="AG86" s="5">
        <f t="shared" si="11"/>
        <v>501644.02550970583</v>
      </c>
      <c r="AH86" s="5">
        <f t="shared" si="12"/>
        <v>312502.26060491416</v>
      </c>
      <c r="AI86" s="150"/>
      <c r="AJ86" s="2">
        <v>79</v>
      </c>
      <c r="AK86" s="118">
        <v>47239</v>
      </c>
      <c r="AL86" s="5">
        <f t="shared" si="44"/>
        <v>500673.62356601487</v>
      </c>
      <c r="AM86" s="5">
        <f t="shared" si="45"/>
        <v>3862.1784158088099</v>
      </c>
      <c r="AN86" s="5">
        <f t="shared" si="13"/>
        <v>628.6612636116306</v>
      </c>
      <c r="AO86" s="35">
        <f t="shared" si="14"/>
        <v>1.5067570585421271E-2</v>
      </c>
      <c r="AP86" s="5">
        <f t="shared" si="15"/>
        <v>3233.5171521971793</v>
      </c>
      <c r="AQ86" s="35">
        <f t="shared" si="16"/>
        <v>7.7499999999999999E-2</v>
      </c>
      <c r="AR86" s="5">
        <f t="shared" si="46"/>
        <v>39055.037697596745</v>
      </c>
      <c r="AS86" s="5">
        <f t="shared" si="47"/>
        <v>266057.0571512992</v>
      </c>
      <c r="AT86" s="5">
        <f t="shared" si="17"/>
        <v>500044.96230240323</v>
      </c>
      <c r="AU86" s="5">
        <f t="shared" si="18"/>
        <v>305112.09484889597</v>
      </c>
      <c r="AV86" s="150"/>
      <c r="AW86" s="2">
        <v>79</v>
      </c>
      <c r="AX86" s="118">
        <v>47239</v>
      </c>
      <c r="AY86" s="5">
        <f t="shared" si="48"/>
        <v>499041.52879527322</v>
      </c>
      <c r="AZ86" s="5">
        <f t="shared" si="49"/>
        <v>3769.4654156080242</v>
      </c>
      <c r="BA86" s="5">
        <f t="shared" si="19"/>
        <v>650.45586063756673</v>
      </c>
      <c r="BB86" s="35">
        <f t="shared" si="20"/>
        <v>1.5640923404699084E-2</v>
      </c>
      <c r="BC86" s="5">
        <f t="shared" si="21"/>
        <v>3119.0095549704574</v>
      </c>
      <c r="BD86" s="35">
        <f t="shared" si="22"/>
        <v>7.4999999999999997E-2</v>
      </c>
      <c r="BE86" s="5">
        <f t="shared" si="50"/>
        <v>40708.92706536458</v>
      </c>
      <c r="BF86" s="5">
        <f t="shared" si="51"/>
        <v>257078.84076766914</v>
      </c>
      <c r="BG86" s="5">
        <f t="shared" si="23"/>
        <v>498391.07293463562</v>
      </c>
      <c r="BH86" s="5">
        <f t="shared" si="24"/>
        <v>297787.76783303369</v>
      </c>
      <c r="BI86" s="150"/>
      <c r="BJ86" s="2">
        <v>79</v>
      </c>
      <c r="BK86" s="118">
        <v>47239</v>
      </c>
      <c r="BL86" s="5">
        <f t="shared" si="52"/>
        <v>497354.14942419453</v>
      </c>
      <c r="BM86" s="5">
        <f t="shared" si="53"/>
        <v>3677.612325782929</v>
      </c>
      <c r="BN86" s="5">
        <f t="shared" si="25"/>
        <v>672.76433967842058</v>
      </c>
      <c r="BO86" s="35">
        <f t="shared" si="26"/>
        <v>1.6232240317061112E-2</v>
      </c>
      <c r="BP86" s="5">
        <f t="shared" si="27"/>
        <v>3004.8479861045084</v>
      </c>
      <c r="BQ86" s="35">
        <f t="shared" si="28"/>
        <v>7.2499999999999995E-2</v>
      </c>
      <c r="BR86" s="5">
        <f t="shared" si="54"/>
        <v>42418.614915483748</v>
      </c>
      <c r="BS86" s="5">
        <f t="shared" si="55"/>
        <v>248112.75882136755</v>
      </c>
      <c r="BT86" s="5">
        <f t="shared" si="29"/>
        <v>496681.38508451614</v>
      </c>
      <c r="BU86" s="5">
        <f t="shared" si="30"/>
        <v>290531.37373685127</v>
      </c>
      <c r="BV86" s="150"/>
      <c r="BW86" s="2">
        <v>79</v>
      </c>
      <c r="BX86" s="118">
        <v>47239</v>
      </c>
      <c r="BY86" s="5">
        <f t="shared" si="56"/>
        <v>495610.55347589176</v>
      </c>
      <c r="BZ86" s="5">
        <f t="shared" si="57"/>
        <v>3586.6457515109732</v>
      </c>
      <c r="CA86" s="5">
        <f t="shared" si="31"/>
        <v>695.58418956827109</v>
      </c>
      <c r="CB86" s="35">
        <f t="shared" si="32"/>
        <v>1.6841873556321031E-2</v>
      </c>
      <c r="CC86" s="5">
        <f t="shared" si="33"/>
        <v>2891.0615619427022</v>
      </c>
      <c r="CD86" s="35">
        <f t="shared" si="34"/>
        <v>7.0000000000000007E-2</v>
      </c>
      <c r="CE86" s="5">
        <f t="shared" si="58"/>
        <v>44185.030713676446</v>
      </c>
      <c r="CF86" s="5">
        <f t="shared" si="59"/>
        <v>239159.98365569039</v>
      </c>
      <c r="CG86" s="5">
        <f t="shared" si="35"/>
        <v>494914.96928632347</v>
      </c>
      <c r="CH86" s="5">
        <f t="shared" si="36"/>
        <v>283345.01436936681</v>
      </c>
    </row>
    <row r="87" spans="9:86" ht="14.25" customHeight="1">
      <c r="I87" s="150"/>
      <c r="J87" s="2">
        <v>80</v>
      </c>
      <c r="K87" s="118">
        <v>47270</v>
      </c>
      <c r="L87" s="5">
        <f t="shared" si="37"/>
        <v>503189.27352391405</v>
      </c>
      <c r="M87" s="5">
        <f t="shared" si="0"/>
        <v>4050.0782624385383</v>
      </c>
      <c r="N87" s="5">
        <f t="shared" si="1"/>
        <v>590.65200696162947</v>
      </c>
      <c r="O87" s="35">
        <f t="shared" si="2"/>
        <v>1.40858012212828E-2</v>
      </c>
      <c r="P87" s="5">
        <f t="shared" si="3"/>
        <v>3459.4262554769089</v>
      </c>
      <c r="Q87" s="35">
        <f t="shared" si="4"/>
        <v>8.2500000000000004E-2</v>
      </c>
      <c r="R87" s="5">
        <f t="shared" si="38"/>
        <v>36501.378483047403</v>
      </c>
      <c r="S87" s="5">
        <f t="shared" si="39"/>
        <v>287504.88251203561</v>
      </c>
      <c r="T87" s="5">
        <f t="shared" si="5"/>
        <v>502598.62151695241</v>
      </c>
      <c r="U87" s="5">
        <f t="shared" si="6"/>
        <v>324006.26099508302</v>
      </c>
      <c r="V87" s="150"/>
      <c r="W87" s="2">
        <v>80</v>
      </c>
      <c r="X87" s="118">
        <v>47270</v>
      </c>
      <c r="Y87" s="5">
        <f t="shared" si="40"/>
        <v>501644.02550970583</v>
      </c>
      <c r="Z87" s="5">
        <f t="shared" si="41"/>
        <v>3955.7248177837241</v>
      </c>
      <c r="AA87" s="5">
        <f t="shared" si="7"/>
        <v>611.43131438568525</v>
      </c>
      <c r="AB87" s="35">
        <f t="shared" si="8"/>
        <v>1.4626259657280148E-2</v>
      </c>
      <c r="AC87" s="5">
        <f t="shared" si="9"/>
        <v>3344.2935033980389</v>
      </c>
      <c r="AD87" s="35">
        <f t="shared" si="10"/>
        <v>0.08</v>
      </c>
      <c r="AE87" s="5">
        <f t="shared" si="42"/>
        <v>38067.405804679867</v>
      </c>
      <c r="AF87" s="5">
        <f t="shared" si="43"/>
        <v>278390.579618018</v>
      </c>
      <c r="AG87" s="5">
        <f t="shared" si="11"/>
        <v>501032.59419532015</v>
      </c>
      <c r="AH87" s="5">
        <f t="shared" si="12"/>
        <v>316457.98542269785</v>
      </c>
      <c r="AI87" s="150"/>
      <c r="AJ87" s="2">
        <v>80</v>
      </c>
      <c r="AK87" s="118">
        <v>47270</v>
      </c>
      <c r="AL87" s="5">
        <f t="shared" si="44"/>
        <v>500044.96230240323</v>
      </c>
      <c r="AM87" s="5">
        <f t="shared" si="45"/>
        <v>3862.1784158088099</v>
      </c>
      <c r="AN87" s="5">
        <f t="shared" si="13"/>
        <v>632.72136760578906</v>
      </c>
      <c r="AO87" s="35">
        <f t="shared" si="14"/>
        <v>1.5183947412068504E-2</v>
      </c>
      <c r="AP87" s="5">
        <f t="shared" si="15"/>
        <v>3229.4570482030208</v>
      </c>
      <c r="AQ87" s="35">
        <f t="shared" si="16"/>
        <v>7.7499999999999999E-2</v>
      </c>
      <c r="AR87" s="5">
        <f t="shared" si="46"/>
        <v>39687.759065202532</v>
      </c>
      <c r="AS87" s="5">
        <f t="shared" si="47"/>
        <v>269286.51419950224</v>
      </c>
      <c r="AT87" s="5">
        <f t="shared" si="17"/>
        <v>499412.24093479745</v>
      </c>
      <c r="AU87" s="5">
        <f t="shared" si="18"/>
        <v>308974.2732647048</v>
      </c>
      <c r="AV87" s="150"/>
      <c r="AW87" s="2">
        <v>80</v>
      </c>
      <c r="AX87" s="118">
        <v>47270</v>
      </c>
      <c r="AY87" s="5">
        <f t="shared" si="48"/>
        <v>498391.07293463562</v>
      </c>
      <c r="AZ87" s="5">
        <f t="shared" si="49"/>
        <v>3769.4654156080242</v>
      </c>
      <c r="BA87" s="5">
        <f t="shared" si="19"/>
        <v>654.52120976655169</v>
      </c>
      <c r="BB87" s="35">
        <f t="shared" si="20"/>
        <v>1.5759219905266464E-2</v>
      </c>
      <c r="BC87" s="5">
        <f t="shared" si="21"/>
        <v>3114.9442058414725</v>
      </c>
      <c r="BD87" s="35">
        <f t="shared" si="22"/>
        <v>7.4999999999999997E-2</v>
      </c>
      <c r="BE87" s="5">
        <f t="shared" si="50"/>
        <v>41363.44827513113</v>
      </c>
      <c r="BF87" s="5">
        <f t="shared" si="51"/>
        <v>260193.78497351063</v>
      </c>
      <c r="BG87" s="5">
        <f t="shared" si="23"/>
        <v>497736.55172486906</v>
      </c>
      <c r="BH87" s="5">
        <f t="shared" si="24"/>
        <v>301557.23324864177</v>
      </c>
      <c r="BI87" s="150"/>
      <c r="BJ87" s="2">
        <v>80</v>
      </c>
      <c r="BK87" s="118">
        <v>47270</v>
      </c>
      <c r="BL87" s="5">
        <f t="shared" si="52"/>
        <v>496681.38508451614</v>
      </c>
      <c r="BM87" s="5">
        <f t="shared" si="53"/>
        <v>3677.612325782929</v>
      </c>
      <c r="BN87" s="5">
        <f t="shared" si="25"/>
        <v>676.82895756397738</v>
      </c>
      <c r="BO87" s="35">
        <f t="shared" si="26"/>
        <v>1.6352429816522487E-2</v>
      </c>
      <c r="BP87" s="5">
        <f t="shared" si="27"/>
        <v>3000.7833682189516</v>
      </c>
      <c r="BQ87" s="35">
        <f t="shared" si="28"/>
        <v>7.2499999999999995E-2</v>
      </c>
      <c r="BR87" s="5">
        <f t="shared" si="54"/>
        <v>43095.443873047727</v>
      </c>
      <c r="BS87" s="5">
        <f t="shared" si="55"/>
        <v>251113.5421895865</v>
      </c>
      <c r="BT87" s="5">
        <f t="shared" si="29"/>
        <v>496004.55612695217</v>
      </c>
      <c r="BU87" s="5">
        <f t="shared" si="30"/>
        <v>294208.98606263421</v>
      </c>
      <c r="BV87" s="150"/>
      <c r="BW87" s="2">
        <v>80</v>
      </c>
      <c r="BX87" s="118">
        <v>47270</v>
      </c>
      <c r="BY87" s="5">
        <f t="shared" si="56"/>
        <v>494914.96928632347</v>
      </c>
      <c r="BZ87" s="5">
        <f t="shared" si="57"/>
        <v>3586.6457515109732</v>
      </c>
      <c r="CA87" s="5">
        <f t="shared" si="31"/>
        <v>699.64176400741962</v>
      </c>
      <c r="CB87" s="35">
        <f t="shared" si="32"/>
        <v>1.6963926510842442E-2</v>
      </c>
      <c r="CC87" s="5">
        <f t="shared" si="33"/>
        <v>2887.0039875035536</v>
      </c>
      <c r="CD87" s="35">
        <f t="shared" si="34"/>
        <v>7.0000000000000007E-2</v>
      </c>
      <c r="CE87" s="5">
        <f t="shared" si="58"/>
        <v>44884.672477683867</v>
      </c>
      <c r="CF87" s="5">
        <f t="shared" si="59"/>
        <v>242046.98764319395</v>
      </c>
      <c r="CG87" s="5">
        <f t="shared" si="35"/>
        <v>494215.32752231607</v>
      </c>
      <c r="CH87" s="5">
        <f t="shared" si="36"/>
        <v>286931.66012087779</v>
      </c>
    </row>
    <row r="88" spans="9:86" ht="14.25" customHeight="1">
      <c r="I88" s="150"/>
      <c r="J88" s="2">
        <v>81</v>
      </c>
      <c r="K88" s="118">
        <v>47300</v>
      </c>
      <c r="L88" s="5">
        <f t="shared" si="37"/>
        <v>502598.62151695241</v>
      </c>
      <c r="M88" s="5">
        <f t="shared" si="0"/>
        <v>4050.0782624385383</v>
      </c>
      <c r="N88" s="5">
        <f t="shared" si="1"/>
        <v>594.71273950949035</v>
      </c>
      <c r="O88" s="35">
        <f t="shared" si="2"/>
        <v>1.4199308491086205E-2</v>
      </c>
      <c r="P88" s="5">
        <f t="shared" si="3"/>
        <v>3455.365522929048</v>
      </c>
      <c r="Q88" s="35">
        <f t="shared" si="4"/>
        <v>8.2500000000000004E-2</v>
      </c>
      <c r="R88" s="5">
        <f t="shared" si="38"/>
        <v>37096.09122255689</v>
      </c>
      <c r="S88" s="5">
        <f t="shared" si="39"/>
        <v>290960.24803496466</v>
      </c>
      <c r="T88" s="5">
        <f t="shared" si="5"/>
        <v>502003.90877744294</v>
      </c>
      <c r="U88" s="5">
        <f t="shared" si="6"/>
        <v>328056.33925752155</v>
      </c>
      <c r="V88" s="150"/>
      <c r="W88" s="2">
        <v>81</v>
      </c>
      <c r="X88" s="118">
        <v>47300</v>
      </c>
      <c r="Y88" s="5">
        <f t="shared" si="40"/>
        <v>501032.59419532015</v>
      </c>
      <c r="Z88" s="5">
        <f t="shared" si="41"/>
        <v>3955.7248177837241</v>
      </c>
      <c r="AA88" s="5">
        <f t="shared" si="7"/>
        <v>615.50752314825604</v>
      </c>
      <c r="AB88" s="35">
        <f t="shared" si="8"/>
        <v>1.4741736093320336E-2</v>
      </c>
      <c r="AC88" s="5">
        <f t="shared" si="9"/>
        <v>3340.2172946354681</v>
      </c>
      <c r="AD88" s="35">
        <f t="shared" si="10"/>
        <v>0.08</v>
      </c>
      <c r="AE88" s="5">
        <f t="shared" si="42"/>
        <v>38682.913327828122</v>
      </c>
      <c r="AF88" s="5">
        <f t="shared" si="43"/>
        <v>281730.79691265349</v>
      </c>
      <c r="AG88" s="5">
        <f t="shared" si="11"/>
        <v>500417.08667217189</v>
      </c>
      <c r="AH88" s="5">
        <f t="shared" si="12"/>
        <v>320413.7102404816</v>
      </c>
      <c r="AI88" s="150"/>
      <c r="AJ88" s="2">
        <v>81</v>
      </c>
      <c r="AK88" s="118">
        <v>47300</v>
      </c>
      <c r="AL88" s="5">
        <f t="shared" si="44"/>
        <v>499412.24093479745</v>
      </c>
      <c r="AM88" s="5">
        <f t="shared" si="45"/>
        <v>3862.1784158088099</v>
      </c>
      <c r="AN88" s="5">
        <f t="shared" si="13"/>
        <v>636.8076931049095</v>
      </c>
      <c r="AO88" s="35">
        <f t="shared" si="14"/>
        <v>1.5301371674341084E-2</v>
      </c>
      <c r="AP88" s="5">
        <f t="shared" si="15"/>
        <v>3225.3707227039004</v>
      </c>
      <c r="AQ88" s="35">
        <f t="shared" si="16"/>
        <v>7.7499999999999999E-2</v>
      </c>
      <c r="AR88" s="5">
        <f t="shared" si="46"/>
        <v>40324.566758307439</v>
      </c>
      <c r="AS88" s="5">
        <f t="shared" si="47"/>
        <v>272511.88492220617</v>
      </c>
      <c r="AT88" s="5">
        <f t="shared" si="17"/>
        <v>498775.43324169255</v>
      </c>
      <c r="AU88" s="5">
        <f t="shared" si="18"/>
        <v>312836.45168051362</v>
      </c>
      <c r="AV88" s="150"/>
      <c r="AW88" s="2">
        <v>81</v>
      </c>
      <c r="AX88" s="118">
        <v>47300</v>
      </c>
      <c r="AY88" s="5">
        <f t="shared" si="48"/>
        <v>497736.55172486906</v>
      </c>
      <c r="AZ88" s="5">
        <f t="shared" si="49"/>
        <v>3769.4654156080242</v>
      </c>
      <c r="BA88" s="5">
        <f t="shared" si="19"/>
        <v>658.61196732759299</v>
      </c>
      <c r="BB88" s="35">
        <f t="shared" si="20"/>
        <v>1.5878567849884978E-2</v>
      </c>
      <c r="BC88" s="5">
        <f t="shared" si="21"/>
        <v>3110.8534482804312</v>
      </c>
      <c r="BD88" s="35">
        <f t="shared" si="22"/>
        <v>7.4999999999999997E-2</v>
      </c>
      <c r="BE88" s="5">
        <f t="shared" si="50"/>
        <v>42022.06024245872</v>
      </c>
      <c r="BF88" s="5">
        <f t="shared" si="51"/>
        <v>263304.63842179108</v>
      </c>
      <c r="BG88" s="5">
        <f t="shared" si="23"/>
        <v>497077.93975754146</v>
      </c>
      <c r="BH88" s="5">
        <f t="shared" si="24"/>
        <v>305326.69866424979</v>
      </c>
      <c r="BI88" s="150"/>
      <c r="BJ88" s="2">
        <v>81</v>
      </c>
      <c r="BK88" s="118">
        <v>47300</v>
      </c>
      <c r="BL88" s="5">
        <f t="shared" si="52"/>
        <v>496004.55612695217</v>
      </c>
      <c r="BM88" s="5">
        <f t="shared" si="53"/>
        <v>3677.612325782929</v>
      </c>
      <c r="BN88" s="5">
        <f t="shared" si="25"/>
        <v>680.91813251592657</v>
      </c>
      <c r="BO88" s="35">
        <f t="shared" si="26"/>
        <v>1.6473674463788092E-2</v>
      </c>
      <c r="BP88" s="5">
        <f t="shared" si="27"/>
        <v>2996.6941932670024</v>
      </c>
      <c r="BQ88" s="35">
        <f t="shared" si="28"/>
        <v>7.2499999999999995E-2</v>
      </c>
      <c r="BR88" s="5">
        <f t="shared" si="54"/>
        <v>43776.362005563657</v>
      </c>
      <c r="BS88" s="5">
        <f t="shared" si="55"/>
        <v>254110.2363828535</v>
      </c>
      <c r="BT88" s="5">
        <f t="shared" si="29"/>
        <v>495323.63799443626</v>
      </c>
      <c r="BU88" s="5">
        <f t="shared" si="30"/>
        <v>297886.59838841716</v>
      </c>
      <c r="BV88" s="150"/>
      <c r="BW88" s="2">
        <v>81</v>
      </c>
      <c r="BX88" s="118">
        <v>47300</v>
      </c>
      <c r="BY88" s="5">
        <f t="shared" si="56"/>
        <v>494215.32752231607</v>
      </c>
      <c r="BZ88" s="5">
        <f t="shared" si="57"/>
        <v>3586.6457515109732</v>
      </c>
      <c r="CA88" s="5">
        <f t="shared" si="31"/>
        <v>703.72300763079602</v>
      </c>
      <c r="CB88" s="35">
        <f t="shared" si="32"/>
        <v>1.708703802026099E-2</v>
      </c>
      <c r="CC88" s="5">
        <f t="shared" si="33"/>
        <v>2882.9227438801772</v>
      </c>
      <c r="CD88" s="35">
        <f t="shared" si="34"/>
        <v>7.0000000000000007E-2</v>
      </c>
      <c r="CE88" s="5">
        <f t="shared" si="58"/>
        <v>45588.395485314664</v>
      </c>
      <c r="CF88" s="5">
        <f t="shared" si="59"/>
        <v>244929.91038707414</v>
      </c>
      <c r="CG88" s="5">
        <f t="shared" si="35"/>
        <v>493511.60451468528</v>
      </c>
      <c r="CH88" s="5">
        <f t="shared" si="36"/>
        <v>290518.30587238882</v>
      </c>
    </row>
    <row r="89" spans="9:86" ht="14.25" customHeight="1">
      <c r="I89" s="150"/>
      <c r="J89" s="2">
        <v>82</v>
      </c>
      <c r="K89" s="118">
        <v>47331</v>
      </c>
      <c r="L89" s="5">
        <f t="shared" si="37"/>
        <v>502003.90877744294</v>
      </c>
      <c r="M89" s="5">
        <f t="shared" si="0"/>
        <v>4050.0782624385383</v>
      </c>
      <c r="N89" s="5">
        <f t="shared" si="1"/>
        <v>598.8013895936183</v>
      </c>
      <c r="O89" s="35">
        <f t="shared" si="2"/>
        <v>1.4313865986866391E-2</v>
      </c>
      <c r="P89" s="5">
        <f t="shared" si="3"/>
        <v>3451.27687284492</v>
      </c>
      <c r="Q89" s="35">
        <f t="shared" si="4"/>
        <v>8.2500000000000004E-2</v>
      </c>
      <c r="R89" s="5">
        <f t="shared" si="38"/>
        <v>37694.892612150506</v>
      </c>
      <c r="S89" s="5">
        <f t="shared" si="39"/>
        <v>294411.52490780957</v>
      </c>
      <c r="T89" s="5">
        <f t="shared" si="5"/>
        <v>501405.1073878493</v>
      </c>
      <c r="U89" s="5">
        <f t="shared" si="6"/>
        <v>332106.41751996009</v>
      </c>
      <c r="V89" s="150"/>
      <c r="W89" s="2">
        <v>82</v>
      </c>
      <c r="X89" s="118">
        <v>47331</v>
      </c>
      <c r="Y89" s="5">
        <f t="shared" si="40"/>
        <v>500417.08667217189</v>
      </c>
      <c r="Z89" s="5">
        <f t="shared" si="41"/>
        <v>3955.7248177837241</v>
      </c>
      <c r="AA89" s="5">
        <f t="shared" si="7"/>
        <v>619.61090663591131</v>
      </c>
      <c r="AB89" s="35">
        <f t="shared" si="8"/>
        <v>1.4858267388663115E-2</v>
      </c>
      <c r="AC89" s="5">
        <f t="shared" si="9"/>
        <v>3336.1139111478128</v>
      </c>
      <c r="AD89" s="35">
        <f t="shared" si="10"/>
        <v>0.08</v>
      </c>
      <c r="AE89" s="5">
        <f t="shared" si="42"/>
        <v>39302.524234464036</v>
      </c>
      <c r="AF89" s="5">
        <f t="shared" si="43"/>
        <v>285066.9108238013</v>
      </c>
      <c r="AG89" s="5">
        <f t="shared" si="11"/>
        <v>499797.47576553596</v>
      </c>
      <c r="AH89" s="5">
        <f t="shared" si="12"/>
        <v>324369.43505826534</v>
      </c>
      <c r="AI89" s="150"/>
      <c r="AJ89" s="2">
        <v>82</v>
      </c>
      <c r="AK89" s="118">
        <v>47331</v>
      </c>
      <c r="AL89" s="5">
        <f t="shared" si="44"/>
        <v>498775.43324169255</v>
      </c>
      <c r="AM89" s="5">
        <f t="shared" si="45"/>
        <v>3862.1784158088099</v>
      </c>
      <c r="AN89" s="5">
        <f t="shared" si="13"/>
        <v>640.92040945621238</v>
      </c>
      <c r="AO89" s="35">
        <f t="shared" si="14"/>
        <v>1.5419855110922604E-2</v>
      </c>
      <c r="AP89" s="5">
        <f t="shared" si="15"/>
        <v>3221.2580063525975</v>
      </c>
      <c r="AQ89" s="35">
        <f t="shared" si="16"/>
        <v>7.7499999999999999E-2</v>
      </c>
      <c r="AR89" s="5">
        <f t="shared" si="46"/>
        <v>40965.487167763655</v>
      </c>
      <c r="AS89" s="5">
        <f t="shared" si="47"/>
        <v>275733.14292855875</v>
      </c>
      <c r="AT89" s="5">
        <f t="shared" si="17"/>
        <v>498134.51283223636</v>
      </c>
      <c r="AU89" s="5">
        <f t="shared" si="18"/>
        <v>316698.63009632239</v>
      </c>
      <c r="AV89" s="150"/>
      <c r="AW89" s="2">
        <v>82</v>
      </c>
      <c r="AX89" s="118">
        <v>47331</v>
      </c>
      <c r="AY89" s="5">
        <f t="shared" si="48"/>
        <v>497077.93975754146</v>
      </c>
      <c r="AZ89" s="5">
        <f t="shared" si="49"/>
        <v>3769.4654156080242</v>
      </c>
      <c r="BA89" s="5">
        <f t="shared" si="19"/>
        <v>662.72829212339047</v>
      </c>
      <c r="BB89" s="35">
        <f t="shared" si="20"/>
        <v>1.5998978971707687E-2</v>
      </c>
      <c r="BC89" s="5">
        <f t="shared" si="21"/>
        <v>3106.7371234846337</v>
      </c>
      <c r="BD89" s="35">
        <f t="shared" si="22"/>
        <v>7.4999999999999997E-2</v>
      </c>
      <c r="BE89" s="5">
        <f t="shared" si="50"/>
        <v>42684.788534582112</v>
      </c>
      <c r="BF89" s="5">
        <f t="shared" si="51"/>
        <v>266411.37554527569</v>
      </c>
      <c r="BG89" s="5">
        <f t="shared" si="23"/>
        <v>496415.21146541805</v>
      </c>
      <c r="BH89" s="5">
        <f t="shared" si="24"/>
        <v>309096.16407985782</v>
      </c>
      <c r="BI89" s="150"/>
      <c r="BJ89" s="2">
        <v>82</v>
      </c>
      <c r="BK89" s="118">
        <v>47331</v>
      </c>
      <c r="BL89" s="5">
        <f t="shared" si="52"/>
        <v>495323.63799443626</v>
      </c>
      <c r="BM89" s="5">
        <f t="shared" si="53"/>
        <v>3677.612325782929</v>
      </c>
      <c r="BN89" s="5">
        <f t="shared" si="25"/>
        <v>685.03201289987692</v>
      </c>
      <c r="BO89" s="35">
        <f t="shared" si="26"/>
        <v>1.6595985986218691E-2</v>
      </c>
      <c r="BP89" s="5">
        <f t="shared" si="27"/>
        <v>2992.5803128830521</v>
      </c>
      <c r="BQ89" s="35">
        <f t="shared" si="28"/>
        <v>7.2499999999999981E-2</v>
      </c>
      <c r="BR89" s="5">
        <f t="shared" si="54"/>
        <v>44461.394018463536</v>
      </c>
      <c r="BS89" s="5">
        <f t="shared" si="55"/>
        <v>257102.81669573655</v>
      </c>
      <c r="BT89" s="5">
        <f t="shared" si="29"/>
        <v>494638.60598153638</v>
      </c>
      <c r="BU89" s="5">
        <f t="shared" si="30"/>
        <v>301564.2107142001</v>
      </c>
      <c r="BV89" s="150"/>
      <c r="BW89" s="2">
        <v>82</v>
      </c>
      <c r="BX89" s="118">
        <v>47331</v>
      </c>
      <c r="BY89" s="5">
        <f t="shared" si="56"/>
        <v>493511.60451468528</v>
      </c>
      <c r="BZ89" s="5">
        <f t="shared" si="57"/>
        <v>3586.6457515109732</v>
      </c>
      <c r="CA89" s="5">
        <f t="shared" si="31"/>
        <v>707.82805850864224</v>
      </c>
      <c r="CB89" s="35">
        <f t="shared" si="32"/>
        <v>1.7211219805979162E-2</v>
      </c>
      <c r="CC89" s="5">
        <f t="shared" si="33"/>
        <v>2878.817693002331</v>
      </c>
      <c r="CD89" s="35">
        <f t="shared" si="34"/>
        <v>7.0000000000000007E-2</v>
      </c>
      <c r="CE89" s="5">
        <f t="shared" si="58"/>
        <v>46296.223543823304</v>
      </c>
      <c r="CF89" s="5">
        <f t="shared" si="59"/>
        <v>247808.72808007646</v>
      </c>
      <c r="CG89" s="5">
        <f t="shared" si="35"/>
        <v>492803.77645617665</v>
      </c>
      <c r="CH89" s="5">
        <f t="shared" si="36"/>
        <v>294104.95162389975</v>
      </c>
    </row>
    <row r="90" spans="9:86" ht="14.25" customHeight="1">
      <c r="I90" s="150"/>
      <c r="J90" s="2">
        <v>83</v>
      </c>
      <c r="K90" s="118">
        <v>47362</v>
      </c>
      <c r="L90" s="5">
        <f t="shared" si="37"/>
        <v>501405.1073878493</v>
      </c>
      <c r="M90" s="5">
        <f t="shared" si="0"/>
        <v>4050.0782624385383</v>
      </c>
      <c r="N90" s="5">
        <f t="shared" si="1"/>
        <v>602.91814914707447</v>
      </c>
      <c r="O90" s="35">
        <f t="shared" si="2"/>
        <v>1.4429485625818382E-2</v>
      </c>
      <c r="P90" s="5">
        <f t="shared" si="3"/>
        <v>3447.1601132914639</v>
      </c>
      <c r="Q90" s="35">
        <f t="shared" si="4"/>
        <v>8.2500000000000004E-2</v>
      </c>
      <c r="R90" s="5">
        <f t="shared" si="38"/>
        <v>38297.81076129758</v>
      </c>
      <c r="S90" s="5">
        <f t="shared" si="39"/>
        <v>297858.68502110103</v>
      </c>
      <c r="T90" s="5">
        <f t="shared" si="5"/>
        <v>500802.18923870224</v>
      </c>
      <c r="U90" s="5">
        <f t="shared" si="6"/>
        <v>336156.49578239862</v>
      </c>
      <c r="V90" s="150"/>
      <c r="W90" s="2">
        <v>83</v>
      </c>
      <c r="X90" s="118">
        <v>47362</v>
      </c>
      <c r="Y90" s="5">
        <f t="shared" si="40"/>
        <v>499797.47576553596</v>
      </c>
      <c r="Z90" s="5">
        <f t="shared" si="41"/>
        <v>3955.7248177837241</v>
      </c>
      <c r="AA90" s="5">
        <f t="shared" si="7"/>
        <v>623.74164601348411</v>
      </c>
      <c r="AB90" s="35">
        <f t="shared" si="8"/>
        <v>1.4975865455697322E-2</v>
      </c>
      <c r="AC90" s="5">
        <f t="shared" si="9"/>
        <v>3331.98317177024</v>
      </c>
      <c r="AD90" s="35">
        <f t="shared" si="10"/>
        <v>0.08</v>
      </c>
      <c r="AE90" s="5">
        <f t="shared" si="42"/>
        <v>39926.26588047752</v>
      </c>
      <c r="AF90" s="5">
        <f t="shared" si="43"/>
        <v>288398.89399557153</v>
      </c>
      <c r="AG90" s="5">
        <f t="shared" si="11"/>
        <v>499173.7341195225</v>
      </c>
      <c r="AH90" s="5">
        <f t="shared" si="12"/>
        <v>328325.15987604903</v>
      </c>
      <c r="AI90" s="150"/>
      <c r="AJ90" s="2">
        <v>83</v>
      </c>
      <c r="AK90" s="118">
        <v>47362</v>
      </c>
      <c r="AL90" s="5">
        <f t="shared" si="44"/>
        <v>498134.51283223636</v>
      </c>
      <c r="AM90" s="5">
        <f t="shared" si="45"/>
        <v>3862.1784158088099</v>
      </c>
      <c r="AN90" s="5">
        <f t="shared" si="13"/>
        <v>645.05968710061688</v>
      </c>
      <c r="AO90" s="35">
        <f t="shared" si="14"/>
        <v>1.5539409628929586E-2</v>
      </c>
      <c r="AP90" s="5">
        <f t="shared" si="15"/>
        <v>3217.118728708193</v>
      </c>
      <c r="AQ90" s="35">
        <f t="shared" si="16"/>
        <v>7.7499999999999999E-2</v>
      </c>
      <c r="AR90" s="5">
        <f t="shared" si="46"/>
        <v>41610.546854864275</v>
      </c>
      <c r="AS90" s="5">
        <f t="shared" si="47"/>
        <v>278950.26165726694</v>
      </c>
      <c r="AT90" s="5">
        <f t="shared" si="17"/>
        <v>497489.45314513572</v>
      </c>
      <c r="AU90" s="5">
        <f t="shared" si="18"/>
        <v>320560.80851213122</v>
      </c>
      <c r="AV90" s="150"/>
      <c r="AW90" s="2">
        <v>83</v>
      </c>
      <c r="AX90" s="118">
        <v>47362</v>
      </c>
      <c r="AY90" s="5">
        <f t="shared" si="48"/>
        <v>496415.21146541805</v>
      </c>
      <c r="AZ90" s="5">
        <f t="shared" si="49"/>
        <v>3769.4654156080242</v>
      </c>
      <c r="BA90" s="5">
        <f t="shared" si="19"/>
        <v>666.87034394916145</v>
      </c>
      <c r="BB90" s="35">
        <f t="shared" si="20"/>
        <v>1.61204651722229E-2</v>
      </c>
      <c r="BC90" s="5">
        <f t="shared" si="21"/>
        <v>3102.5950716588627</v>
      </c>
      <c r="BD90" s="35">
        <f t="shared" si="22"/>
        <v>7.4999999999999997E-2</v>
      </c>
      <c r="BE90" s="5">
        <f t="shared" si="50"/>
        <v>43351.658878531271</v>
      </c>
      <c r="BF90" s="5">
        <f t="shared" si="51"/>
        <v>269513.97061693453</v>
      </c>
      <c r="BG90" s="5">
        <f t="shared" si="23"/>
        <v>495748.34112146887</v>
      </c>
      <c r="BH90" s="5">
        <f t="shared" si="24"/>
        <v>312865.62949546578</v>
      </c>
      <c r="BI90" s="150"/>
      <c r="BJ90" s="2">
        <v>83</v>
      </c>
      <c r="BK90" s="118">
        <v>47362</v>
      </c>
      <c r="BL90" s="5">
        <f t="shared" si="52"/>
        <v>494638.60598153638</v>
      </c>
      <c r="BM90" s="5">
        <f t="shared" si="53"/>
        <v>3677.612325782929</v>
      </c>
      <c r="BN90" s="5">
        <f t="shared" si="25"/>
        <v>689.17074797781333</v>
      </c>
      <c r="BO90" s="35">
        <f t="shared" si="26"/>
        <v>1.6719376279421383E-2</v>
      </c>
      <c r="BP90" s="5">
        <f t="shared" si="27"/>
        <v>2988.4415778051157</v>
      </c>
      <c r="BQ90" s="35">
        <f t="shared" si="28"/>
        <v>7.2499999999999995E-2</v>
      </c>
      <c r="BR90" s="5">
        <f t="shared" si="54"/>
        <v>45150.564766441348</v>
      </c>
      <c r="BS90" s="5">
        <f t="shared" si="55"/>
        <v>260091.25827354167</v>
      </c>
      <c r="BT90" s="5">
        <f t="shared" si="29"/>
        <v>493949.43523355859</v>
      </c>
      <c r="BU90" s="5">
        <f t="shared" si="30"/>
        <v>305241.82303998299</v>
      </c>
      <c r="BV90" s="150"/>
      <c r="BW90" s="2">
        <v>83</v>
      </c>
      <c r="BX90" s="118">
        <v>47362</v>
      </c>
      <c r="BY90" s="5">
        <f t="shared" si="56"/>
        <v>492803.77645617665</v>
      </c>
      <c r="BZ90" s="5">
        <f t="shared" si="57"/>
        <v>3586.6457515109732</v>
      </c>
      <c r="CA90" s="5">
        <f t="shared" si="31"/>
        <v>711.95705551660922</v>
      </c>
      <c r="CB90" s="35">
        <f t="shared" si="32"/>
        <v>1.7336483757565226E-2</v>
      </c>
      <c r="CC90" s="5">
        <f t="shared" si="33"/>
        <v>2874.688695994364</v>
      </c>
      <c r="CD90" s="35">
        <f t="shared" si="34"/>
        <v>7.0000000000000007E-2</v>
      </c>
      <c r="CE90" s="5">
        <f t="shared" si="58"/>
        <v>47008.18059933991</v>
      </c>
      <c r="CF90" s="5">
        <f t="shared" si="59"/>
        <v>250683.41677607081</v>
      </c>
      <c r="CG90" s="5">
        <f t="shared" si="35"/>
        <v>492091.81940066005</v>
      </c>
      <c r="CH90" s="5">
        <f t="shared" si="36"/>
        <v>297691.59737541073</v>
      </c>
    </row>
    <row r="91" spans="9:86" ht="14.25" customHeight="1">
      <c r="I91" s="150"/>
      <c r="J91" s="2">
        <v>84</v>
      </c>
      <c r="K91" s="118">
        <v>47392</v>
      </c>
      <c r="L91" s="5">
        <f t="shared" si="37"/>
        <v>500802.18923870224</v>
      </c>
      <c r="M91" s="5">
        <f t="shared" si="0"/>
        <v>4050.0782624385383</v>
      </c>
      <c r="N91" s="5">
        <f t="shared" si="1"/>
        <v>607.06321142246043</v>
      </c>
      <c r="O91" s="35">
        <f t="shared" si="2"/>
        <v>1.454617949682588E-2</v>
      </c>
      <c r="P91" s="5">
        <f t="shared" si="3"/>
        <v>3443.0150510160779</v>
      </c>
      <c r="Q91" s="35">
        <f t="shared" si="4"/>
        <v>8.2500000000000004E-2</v>
      </c>
      <c r="R91" s="5">
        <f t="shared" si="38"/>
        <v>38904.873972720037</v>
      </c>
      <c r="S91" s="5">
        <f t="shared" si="39"/>
        <v>301301.70007211709</v>
      </c>
      <c r="T91" s="5">
        <f t="shared" si="5"/>
        <v>500195.12602727977</v>
      </c>
      <c r="U91" s="5">
        <f t="shared" si="6"/>
        <v>340206.57404483715</v>
      </c>
      <c r="V91" s="150"/>
      <c r="W91" s="2">
        <v>84</v>
      </c>
      <c r="X91" s="118">
        <v>47392</v>
      </c>
      <c r="Y91" s="5">
        <f t="shared" si="40"/>
        <v>499173.7341195225</v>
      </c>
      <c r="Z91" s="5">
        <f t="shared" si="41"/>
        <v>3955.7248177837241</v>
      </c>
      <c r="AA91" s="5">
        <f t="shared" si="7"/>
        <v>627.89992365357375</v>
      </c>
      <c r="AB91" s="35">
        <f t="shared" si="8"/>
        <v>1.5094542378383129E-2</v>
      </c>
      <c r="AC91" s="5">
        <f t="shared" si="9"/>
        <v>3327.8248941301504</v>
      </c>
      <c r="AD91" s="35">
        <f t="shared" si="10"/>
        <v>0.08</v>
      </c>
      <c r="AE91" s="5">
        <f t="shared" si="42"/>
        <v>40554.165804131095</v>
      </c>
      <c r="AF91" s="5">
        <f t="shared" si="43"/>
        <v>291726.7188897017</v>
      </c>
      <c r="AG91" s="5">
        <f t="shared" si="11"/>
        <v>498545.83419586893</v>
      </c>
      <c r="AH91" s="5">
        <f t="shared" si="12"/>
        <v>332280.88469383278</v>
      </c>
      <c r="AI91" s="150"/>
      <c r="AJ91" s="2">
        <v>84</v>
      </c>
      <c r="AK91" s="118">
        <v>47392</v>
      </c>
      <c r="AL91" s="5">
        <f t="shared" si="44"/>
        <v>497489.45314513572</v>
      </c>
      <c r="AM91" s="5">
        <f t="shared" si="45"/>
        <v>3862.1784158088099</v>
      </c>
      <c r="AN91" s="5">
        <f t="shared" si="13"/>
        <v>649.22569757980818</v>
      </c>
      <c r="AO91" s="35">
        <f t="shared" si="14"/>
        <v>1.5660047306942336E-2</v>
      </c>
      <c r="AP91" s="5">
        <f t="shared" si="15"/>
        <v>3212.9527182290017</v>
      </c>
      <c r="AQ91" s="35">
        <f t="shared" si="16"/>
        <v>7.7499999999999999E-2</v>
      </c>
      <c r="AR91" s="5">
        <f t="shared" si="46"/>
        <v>42259.772552444083</v>
      </c>
      <c r="AS91" s="5">
        <f t="shared" si="47"/>
        <v>282163.21437549591</v>
      </c>
      <c r="AT91" s="5">
        <f t="shared" si="17"/>
        <v>496840.22744755592</v>
      </c>
      <c r="AU91" s="5">
        <f t="shared" si="18"/>
        <v>324422.98692793999</v>
      </c>
      <c r="AV91" s="150"/>
      <c r="AW91" s="2">
        <v>84</v>
      </c>
      <c r="AX91" s="118">
        <v>47392</v>
      </c>
      <c r="AY91" s="5">
        <f t="shared" si="48"/>
        <v>495748.34112146887</v>
      </c>
      <c r="AZ91" s="5">
        <f t="shared" si="49"/>
        <v>3769.4654156080242</v>
      </c>
      <c r="BA91" s="5">
        <f t="shared" si="19"/>
        <v>671.03828359884392</v>
      </c>
      <c r="BB91" s="35">
        <f t="shared" si="20"/>
        <v>1.6243038524284447E-2</v>
      </c>
      <c r="BC91" s="5">
        <f t="shared" si="21"/>
        <v>3098.4271320091802</v>
      </c>
      <c r="BD91" s="35">
        <f t="shared" si="22"/>
        <v>7.4999999999999997E-2</v>
      </c>
      <c r="BE91" s="5">
        <f t="shared" si="50"/>
        <v>44022.697162130113</v>
      </c>
      <c r="BF91" s="5">
        <f t="shared" si="51"/>
        <v>272612.39774894371</v>
      </c>
      <c r="BG91" s="5">
        <f t="shared" si="23"/>
        <v>495077.30283787003</v>
      </c>
      <c r="BH91" s="5">
        <f t="shared" si="24"/>
        <v>316635.0949110738</v>
      </c>
      <c r="BI91" s="150"/>
      <c r="BJ91" s="2">
        <v>84</v>
      </c>
      <c r="BK91" s="118">
        <v>47392</v>
      </c>
      <c r="BL91" s="5">
        <f t="shared" si="52"/>
        <v>493949.43523355859</v>
      </c>
      <c r="BM91" s="5">
        <f t="shared" si="53"/>
        <v>3677.612325782929</v>
      </c>
      <c r="BN91" s="5">
        <f t="shared" si="25"/>
        <v>693.33448791351248</v>
      </c>
      <c r="BO91" s="35">
        <f t="shared" si="26"/>
        <v>1.6843857410279498E-2</v>
      </c>
      <c r="BP91" s="5">
        <f t="shared" si="27"/>
        <v>2984.2778378694165</v>
      </c>
      <c r="BQ91" s="35">
        <f t="shared" si="28"/>
        <v>7.2499999999999995E-2</v>
      </c>
      <c r="BR91" s="5">
        <f t="shared" si="54"/>
        <v>45843.899254354859</v>
      </c>
      <c r="BS91" s="5">
        <f t="shared" si="55"/>
        <v>263075.53611141106</v>
      </c>
      <c r="BT91" s="5">
        <f t="shared" si="29"/>
        <v>493256.10074564506</v>
      </c>
      <c r="BU91" s="5">
        <f t="shared" si="30"/>
        <v>308919.43536576594</v>
      </c>
      <c r="BV91" s="150"/>
      <c r="BW91" s="2">
        <v>84</v>
      </c>
      <c r="BX91" s="118">
        <v>47392</v>
      </c>
      <c r="BY91" s="5">
        <f t="shared" si="56"/>
        <v>492091.81940066005</v>
      </c>
      <c r="BZ91" s="5">
        <f t="shared" si="57"/>
        <v>3586.6457515109732</v>
      </c>
      <c r="CA91" s="5">
        <f t="shared" si="31"/>
        <v>716.11013834045616</v>
      </c>
      <c r="CB91" s="35">
        <f t="shared" si="32"/>
        <v>1.7462841935782743E-2</v>
      </c>
      <c r="CC91" s="5">
        <f t="shared" si="33"/>
        <v>2870.5356131705171</v>
      </c>
      <c r="CD91" s="35">
        <f t="shared" si="34"/>
        <v>7.0000000000000007E-2</v>
      </c>
      <c r="CE91" s="5">
        <f t="shared" si="58"/>
        <v>47724.290737680363</v>
      </c>
      <c r="CF91" s="5">
        <f t="shared" si="59"/>
        <v>253553.95238924131</v>
      </c>
      <c r="CG91" s="5">
        <f t="shared" si="35"/>
        <v>491375.70926231961</v>
      </c>
      <c r="CH91" s="5">
        <f t="shared" si="36"/>
        <v>301278.2431269217</v>
      </c>
    </row>
    <row r="92" spans="9:86" ht="14.25" customHeight="1">
      <c r="I92" s="150"/>
      <c r="J92" s="2">
        <v>85</v>
      </c>
      <c r="K92" s="118">
        <v>47423</v>
      </c>
      <c r="L92" s="5">
        <f t="shared" si="37"/>
        <v>500195.12602727977</v>
      </c>
      <c r="M92" s="5">
        <f t="shared" si="0"/>
        <v>4050.0782624385383</v>
      </c>
      <c r="N92" s="5">
        <f t="shared" si="1"/>
        <v>611.23677100098985</v>
      </c>
      <c r="O92" s="35">
        <f t="shared" si="2"/>
        <v>1.4663959863559024E-2</v>
      </c>
      <c r="P92" s="5">
        <f t="shared" si="3"/>
        <v>3438.8414914375485</v>
      </c>
      <c r="Q92" s="35">
        <f t="shared" si="4"/>
        <v>8.2500000000000004E-2</v>
      </c>
      <c r="R92" s="5">
        <f t="shared" si="38"/>
        <v>39516.11074372103</v>
      </c>
      <c r="S92" s="5">
        <f t="shared" si="39"/>
        <v>304740.54156355467</v>
      </c>
      <c r="T92" s="5">
        <f t="shared" si="5"/>
        <v>499583.88925627875</v>
      </c>
      <c r="U92" s="5">
        <f t="shared" si="6"/>
        <v>344256.65230727568</v>
      </c>
      <c r="V92" s="150"/>
      <c r="W92" s="2">
        <v>85</v>
      </c>
      <c r="X92" s="118">
        <v>47423</v>
      </c>
      <c r="Y92" s="5">
        <f t="shared" si="40"/>
        <v>498545.83419586893</v>
      </c>
      <c r="Z92" s="5">
        <f t="shared" si="41"/>
        <v>3955.7248177837241</v>
      </c>
      <c r="AA92" s="5">
        <f t="shared" si="7"/>
        <v>632.08592314459793</v>
      </c>
      <c r="AB92" s="35">
        <f t="shared" si="8"/>
        <v>1.5214310415349222E-2</v>
      </c>
      <c r="AC92" s="5">
        <f t="shared" si="9"/>
        <v>3323.6388946391262</v>
      </c>
      <c r="AD92" s="35">
        <f t="shared" si="10"/>
        <v>0.08</v>
      </c>
      <c r="AE92" s="5">
        <f t="shared" si="42"/>
        <v>41186.251727275696</v>
      </c>
      <c r="AF92" s="5">
        <f t="shared" si="43"/>
        <v>295050.35778434086</v>
      </c>
      <c r="AG92" s="5">
        <f t="shared" si="11"/>
        <v>497913.74827272433</v>
      </c>
      <c r="AH92" s="5">
        <f t="shared" si="12"/>
        <v>336236.60951161652</v>
      </c>
      <c r="AI92" s="150"/>
      <c r="AJ92" s="2">
        <v>85</v>
      </c>
      <c r="AK92" s="118">
        <v>47423</v>
      </c>
      <c r="AL92" s="5">
        <f t="shared" si="44"/>
        <v>496840.22744755592</v>
      </c>
      <c r="AM92" s="5">
        <f t="shared" si="45"/>
        <v>3862.1784158088099</v>
      </c>
      <c r="AN92" s="5">
        <f t="shared" si="13"/>
        <v>653.41861354334469</v>
      </c>
      <c r="AO92" s="35">
        <f t="shared" si="14"/>
        <v>1.5781780398101516E-2</v>
      </c>
      <c r="AP92" s="5">
        <f t="shared" si="15"/>
        <v>3208.7598022654652</v>
      </c>
      <c r="AQ92" s="35">
        <f t="shared" si="16"/>
        <v>7.7499999999999999E-2</v>
      </c>
      <c r="AR92" s="5">
        <f t="shared" si="46"/>
        <v>42913.191165987431</v>
      </c>
      <c r="AS92" s="5">
        <f t="shared" si="47"/>
        <v>285371.97417776135</v>
      </c>
      <c r="AT92" s="5">
        <f t="shared" si="17"/>
        <v>496186.8088340126</v>
      </c>
      <c r="AU92" s="5">
        <f t="shared" si="18"/>
        <v>328285.16534374875</v>
      </c>
      <c r="AV92" s="150"/>
      <c r="AW92" s="2">
        <v>85</v>
      </c>
      <c r="AX92" s="118">
        <v>47423</v>
      </c>
      <c r="AY92" s="5">
        <f t="shared" si="48"/>
        <v>495077.30283787003</v>
      </c>
      <c r="AZ92" s="5">
        <f t="shared" si="49"/>
        <v>3769.4654156080242</v>
      </c>
      <c r="BA92" s="5">
        <f t="shared" si="19"/>
        <v>675.23227287133659</v>
      </c>
      <c r="BB92" s="35">
        <f t="shared" si="20"/>
        <v>1.636671127520781E-2</v>
      </c>
      <c r="BC92" s="5">
        <f t="shared" si="21"/>
        <v>3094.2331427366876</v>
      </c>
      <c r="BD92" s="35">
        <f t="shared" si="22"/>
        <v>7.4999999999999997E-2</v>
      </c>
      <c r="BE92" s="5">
        <f t="shared" si="50"/>
        <v>44697.929435001446</v>
      </c>
      <c r="BF92" s="5">
        <f t="shared" si="51"/>
        <v>275706.63089168037</v>
      </c>
      <c r="BG92" s="5">
        <f t="shared" si="23"/>
        <v>494402.07056499866</v>
      </c>
      <c r="BH92" s="5">
        <f t="shared" si="24"/>
        <v>320404.56032668182</v>
      </c>
      <c r="BI92" s="150"/>
      <c r="BJ92" s="2">
        <v>85</v>
      </c>
      <c r="BK92" s="118">
        <v>47423</v>
      </c>
      <c r="BL92" s="5">
        <f t="shared" si="52"/>
        <v>493256.10074564506</v>
      </c>
      <c r="BM92" s="5">
        <f t="shared" si="53"/>
        <v>3677.612325782929</v>
      </c>
      <c r="BN92" s="5">
        <f t="shared" si="25"/>
        <v>697.52338377799015</v>
      </c>
      <c r="BO92" s="35">
        <f t="shared" si="26"/>
        <v>1.6969441620048292E-2</v>
      </c>
      <c r="BP92" s="5">
        <f t="shared" si="27"/>
        <v>2980.0889420049389</v>
      </c>
      <c r="BQ92" s="35">
        <f t="shared" si="28"/>
        <v>7.2499999999999995E-2</v>
      </c>
      <c r="BR92" s="5">
        <f t="shared" si="54"/>
        <v>46541.422638132848</v>
      </c>
      <c r="BS92" s="5">
        <f t="shared" si="55"/>
        <v>266055.62505341601</v>
      </c>
      <c r="BT92" s="5">
        <f t="shared" si="29"/>
        <v>492558.57736186706</v>
      </c>
      <c r="BU92" s="5">
        <f t="shared" si="30"/>
        <v>312597.04769154883</v>
      </c>
      <c r="BV92" s="150"/>
      <c r="BW92" s="2">
        <v>85</v>
      </c>
      <c r="BX92" s="118">
        <v>47423</v>
      </c>
      <c r="BY92" s="5">
        <f t="shared" si="56"/>
        <v>491375.70926231961</v>
      </c>
      <c r="BZ92" s="5">
        <f t="shared" si="57"/>
        <v>3586.6457515109732</v>
      </c>
      <c r="CA92" s="5">
        <f t="shared" si="31"/>
        <v>720.28744748077543</v>
      </c>
      <c r="CB92" s="35">
        <f t="shared" si="32"/>
        <v>1.7590306575685902E-2</v>
      </c>
      <c r="CC92" s="5">
        <f t="shared" si="33"/>
        <v>2866.3583040301978</v>
      </c>
      <c r="CD92" s="35">
        <f t="shared" si="34"/>
        <v>7.0000000000000007E-2</v>
      </c>
      <c r="CE92" s="5">
        <f t="shared" si="58"/>
        <v>48444.578185161139</v>
      </c>
      <c r="CF92" s="5">
        <f t="shared" si="59"/>
        <v>256420.31069327152</v>
      </c>
      <c r="CG92" s="5">
        <f t="shared" si="35"/>
        <v>490655.42181483883</v>
      </c>
      <c r="CH92" s="5">
        <f t="shared" si="36"/>
        <v>304864.88887843268</v>
      </c>
    </row>
    <row r="93" spans="9:86" ht="14.25" customHeight="1">
      <c r="I93" s="150"/>
      <c r="J93" s="2">
        <v>86</v>
      </c>
      <c r="K93" s="118">
        <v>47453</v>
      </c>
      <c r="L93" s="5">
        <f t="shared" si="37"/>
        <v>499583.88925627875</v>
      </c>
      <c r="M93" s="5">
        <f t="shared" si="0"/>
        <v>4050.0782624385383</v>
      </c>
      <c r="N93" s="5">
        <f t="shared" si="1"/>
        <v>615.43902380162172</v>
      </c>
      <c r="O93" s="35">
        <f t="shared" si="2"/>
        <v>1.4782839167639637E-2</v>
      </c>
      <c r="P93" s="5">
        <f t="shared" si="3"/>
        <v>3434.6392386369166</v>
      </c>
      <c r="Q93" s="35">
        <f t="shared" si="4"/>
        <v>8.2500000000000004E-2</v>
      </c>
      <c r="R93" s="5">
        <f t="shared" si="38"/>
        <v>40131.549767522651</v>
      </c>
      <c r="S93" s="5">
        <f t="shared" si="39"/>
        <v>308175.18080219161</v>
      </c>
      <c r="T93" s="5">
        <f t="shared" si="5"/>
        <v>498968.4502324771</v>
      </c>
      <c r="U93" s="5">
        <f t="shared" si="6"/>
        <v>348306.73056971427</v>
      </c>
      <c r="V93" s="150"/>
      <c r="W93" s="2">
        <v>86</v>
      </c>
      <c r="X93" s="118">
        <v>47453</v>
      </c>
      <c r="Y93" s="5">
        <f t="shared" si="40"/>
        <v>497913.74827272433</v>
      </c>
      <c r="Z93" s="5">
        <f t="shared" si="41"/>
        <v>3955.7248177837241</v>
      </c>
      <c r="AA93" s="5">
        <f t="shared" si="7"/>
        <v>636.29982929889502</v>
      </c>
      <c r="AB93" s="35">
        <f t="shared" si="8"/>
        <v>1.5335182003057411E-2</v>
      </c>
      <c r="AC93" s="5">
        <f t="shared" si="9"/>
        <v>3319.4249884848291</v>
      </c>
      <c r="AD93" s="35">
        <f t="shared" si="10"/>
        <v>0.08</v>
      </c>
      <c r="AE93" s="5">
        <f t="shared" si="42"/>
        <v>41822.551556574588</v>
      </c>
      <c r="AF93" s="5">
        <f t="shared" si="43"/>
        <v>298369.78277282568</v>
      </c>
      <c r="AG93" s="5">
        <f t="shared" si="11"/>
        <v>497277.44844342541</v>
      </c>
      <c r="AH93" s="5">
        <f t="shared" si="12"/>
        <v>340192.33432940027</v>
      </c>
      <c r="AI93" s="150"/>
      <c r="AJ93" s="2">
        <v>86</v>
      </c>
      <c r="AK93" s="118">
        <v>47453</v>
      </c>
      <c r="AL93" s="5">
        <f t="shared" si="44"/>
        <v>496186.8088340126</v>
      </c>
      <c r="AM93" s="5">
        <f t="shared" si="45"/>
        <v>3862.1784158088099</v>
      </c>
      <c r="AN93" s="5">
        <f t="shared" si="13"/>
        <v>657.63860875581167</v>
      </c>
      <c r="AO93" s="35">
        <f t="shared" si="14"/>
        <v>1.5904621333272299E-2</v>
      </c>
      <c r="AP93" s="5">
        <f t="shared" si="15"/>
        <v>3204.5398070529982</v>
      </c>
      <c r="AQ93" s="35">
        <f t="shared" si="16"/>
        <v>7.7499999999999999E-2</v>
      </c>
      <c r="AR93" s="5">
        <f t="shared" si="46"/>
        <v>43570.829774743244</v>
      </c>
      <c r="AS93" s="5">
        <f t="shared" si="47"/>
        <v>288576.51398481434</v>
      </c>
      <c r="AT93" s="5">
        <f t="shared" si="17"/>
        <v>495529.17022525676</v>
      </c>
      <c r="AU93" s="5">
        <f t="shared" si="18"/>
        <v>332147.34375955758</v>
      </c>
      <c r="AV93" s="150"/>
      <c r="AW93" s="2">
        <v>86</v>
      </c>
      <c r="AX93" s="118">
        <v>47453</v>
      </c>
      <c r="AY93" s="5">
        <f t="shared" si="48"/>
        <v>494402.07056499866</v>
      </c>
      <c r="AZ93" s="5">
        <f t="shared" si="49"/>
        <v>3769.4654156080242</v>
      </c>
      <c r="BA93" s="5">
        <f t="shared" si="19"/>
        <v>679.45247457678261</v>
      </c>
      <c r="BB93" s="35">
        <f t="shared" si="20"/>
        <v>1.6491495849933875E-2</v>
      </c>
      <c r="BC93" s="5">
        <f t="shared" si="21"/>
        <v>3090.0129410312416</v>
      </c>
      <c r="BD93" s="35">
        <f t="shared" si="22"/>
        <v>7.4999999999999997E-2</v>
      </c>
      <c r="BE93" s="5">
        <f t="shared" si="50"/>
        <v>45377.381909578231</v>
      </c>
      <c r="BF93" s="5">
        <f t="shared" si="51"/>
        <v>278796.64383271162</v>
      </c>
      <c r="BG93" s="5">
        <f t="shared" si="23"/>
        <v>493722.61809042189</v>
      </c>
      <c r="BH93" s="5">
        <f t="shared" si="24"/>
        <v>324174.02574228984</v>
      </c>
      <c r="BI93" s="150"/>
      <c r="BJ93" s="2">
        <v>86</v>
      </c>
      <c r="BK93" s="118">
        <v>47453</v>
      </c>
      <c r="BL93" s="5">
        <f t="shared" si="52"/>
        <v>492558.57736186706</v>
      </c>
      <c r="BM93" s="5">
        <f t="shared" si="53"/>
        <v>3677.612325782929</v>
      </c>
      <c r="BN93" s="5">
        <f t="shared" si="25"/>
        <v>701.73758755498238</v>
      </c>
      <c r="BO93" s="35">
        <f t="shared" si="26"/>
        <v>1.7096141327518206E-2</v>
      </c>
      <c r="BP93" s="5">
        <f t="shared" si="27"/>
        <v>2975.8747382279466</v>
      </c>
      <c r="BQ93" s="35">
        <f t="shared" si="28"/>
        <v>7.2499999999999995E-2</v>
      </c>
      <c r="BR93" s="5">
        <f t="shared" si="54"/>
        <v>47243.160225687832</v>
      </c>
      <c r="BS93" s="5">
        <f t="shared" si="55"/>
        <v>269031.49979164393</v>
      </c>
      <c r="BT93" s="5">
        <f t="shared" si="29"/>
        <v>491856.8397743121</v>
      </c>
      <c r="BU93" s="5">
        <f t="shared" si="30"/>
        <v>316274.66001733177</v>
      </c>
      <c r="BV93" s="150"/>
      <c r="BW93" s="2">
        <v>86</v>
      </c>
      <c r="BX93" s="118">
        <v>47453</v>
      </c>
      <c r="BY93" s="5">
        <f t="shared" si="56"/>
        <v>490655.42181483883</v>
      </c>
      <c r="BZ93" s="5">
        <f t="shared" si="57"/>
        <v>3586.6457515109732</v>
      </c>
      <c r="CA93" s="5">
        <f t="shared" si="31"/>
        <v>724.48912425774643</v>
      </c>
      <c r="CB93" s="35">
        <f t="shared" si="32"/>
        <v>1.7718890089782412E-2</v>
      </c>
      <c r="CC93" s="5">
        <f t="shared" si="33"/>
        <v>2862.1566272532268</v>
      </c>
      <c r="CD93" s="35">
        <f t="shared" si="34"/>
        <v>7.0000000000000007E-2</v>
      </c>
      <c r="CE93" s="5">
        <f t="shared" si="58"/>
        <v>49169.067309418882</v>
      </c>
      <c r="CF93" s="5">
        <f t="shared" si="59"/>
        <v>259282.46732052474</v>
      </c>
      <c r="CG93" s="5">
        <f t="shared" si="35"/>
        <v>489930.93269058107</v>
      </c>
      <c r="CH93" s="5">
        <f t="shared" si="36"/>
        <v>308451.53462994361</v>
      </c>
    </row>
    <row r="94" spans="9:86" ht="14.25" customHeight="1">
      <c r="I94" s="150"/>
      <c r="J94" s="2">
        <v>87</v>
      </c>
      <c r="K94" s="118">
        <v>47484</v>
      </c>
      <c r="L94" s="5">
        <f t="shared" si="37"/>
        <v>498968.4502324771</v>
      </c>
      <c r="M94" s="5">
        <f t="shared" si="0"/>
        <v>4050.0782624385383</v>
      </c>
      <c r="N94" s="5">
        <f t="shared" si="1"/>
        <v>619.67016709025802</v>
      </c>
      <c r="O94" s="35">
        <f t="shared" si="2"/>
        <v>1.4902830031875822E-2</v>
      </c>
      <c r="P94" s="5">
        <f t="shared" si="3"/>
        <v>3430.4080953482803</v>
      </c>
      <c r="Q94" s="35">
        <f t="shared" si="4"/>
        <v>8.2500000000000018E-2</v>
      </c>
      <c r="R94" s="5">
        <f t="shared" si="38"/>
        <v>40751.219934612905</v>
      </c>
      <c r="S94" s="5">
        <f t="shared" si="39"/>
        <v>311605.58889753988</v>
      </c>
      <c r="T94" s="5">
        <f t="shared" si="5"/>
        <v>498348.78006538685</v>
      </c>
      <c r="U94" s="5">
        <f t="shared" si="6"/>
        <v>352356.8088321528</v>
      </c>
      <c r="V94" s="150"/>
      <c r="W94" s="2">
        <v>87</v>
      </c>
      <c r="X94" s="118">
        <v>47484</v>
      </c>
      <c r="Y94" s="5">
        <f t="shared" si="40"/>
        <v>497277.44844342541</v>
      </c>
      <c r="Z94" s="5">
        <f t="shared" si="41"/>
        <v>3955.7248177837241</v>
      </c>
      <c r="AA94" s="5">
        <f t="shared" si="7"/>
        <v>640.54182816088769</v>
      </c>
      <c r="AB94" s="35">
        <f t="shared" si="8"/>
        <v>1.5457169759036712E-2</v>
      </c>
      <c r="AC94" s="5">
        <f t="shared" si="9"/>
        <v>3315.1829896228364</v>
      </c>
      <c r="AD94" s="35">
        <f t="shared" si="10"/>
        <v>0.08</v>
      </c>
      <c r="AE94" s="5">
        <f t="shared" si="42"/>
        <v>42463.093384735475</v>
      </c>
      <c r="AF94" s="5">
        <f t="shared" si="43"/>
        <v>301684.9657624485</v>
      </c>
      <c r="AG94" s="5">
        <f t="shared" si="11"/>
        <v>496636.90661526454</v>
      </c>
      <c r="AH94" s="5">
        <f t="shared" si="12"/>
        <v>344148.05914718396</v>
      </c>
      <c r="AI94" s="150"/>
      <c r="AJ94" s="2">
        <v>87</v>
      </c>
      <c r="AK94" s="118">
        <v>47484</v>
      </c>
      <c r="AL94" s="5">
        <f t="shared" si="44"/>
        <v>495529.17022525676</v>
      </c>
      <c r="AM94" s="5">
        <f t="shared" si="45"/>
        <v>3862.1784158088099</v>
      </c>
      <c r="AN94" s="5">
        <f t="shared" si="13"/>
        <v>661.88585810402674</v>
      </c>
      <c r="AO94" s="35">
        <f t="shared" si="14"/>
        <v>1.6028582724277915E-2</v>
      </c>
      <c r="AP94" s="5">
        <f t="shared" si="15"/>
        <v>3200.2925577047831</v>
      </c>
      <c r="AQ94" s="35">
        <f t="shared" si="16"/>
        <v>7.7499999999999999E-2</v>
      </c>
      <c r="AR94" s="5">
        <f t="shared" si="46"/>
        <v>44232.71563284727</v>
      </c>
      <c r="AS94" s="5">
        <f t="shared" si="47"/>
        <v>291776.80654251913</v>
      </c>
      <c r="AT94" s="5">
        <f t="shared" si="17"/>
        <v>494867.28436715272</v>
      </c>
      <c r="AU94" s="5">
        <f t="shared" si="18"/>
        <v>336009.52217536641</v>
      </c>
      <c r="AV94" s="150"/>
      <c r="AW94" s="2">
        <v>87</v>
      </c>
      <c r="AX94" s="118">
        <v>47484</v>
      </c>
      <c r="AY94" s="5">
        <f t="shared" si="48"/>
        <v>493722.61809042189</v>
      </c>
      <c r="AZ94" s="5">
        <f t="shared" si="49"/>
        <v>3769.4654156080242</v>
      </c>
      <c r="BA94" s="5">
        <f t="shared" si="19"/>
        <v>683.69905254288778</v>
      </c>
      <c r="BB94" s="35">
        <f t="shared" si="20"/>
        <v>1.6617404854261865E-2</v>
      </c>
      <c r="BC94" s="5">
        <f t="shared" si="21"/>
        <v>3085.7663630651364</v>
      </c>
      <c r="BD94" s="35">
        <f t="shared" si="22"/>
        <v>7.4999999999999997E-2</v>
      </c>
      <c r="BE94" s="5">
        <f t="shared" si="50"/>
        <v>46061.080962121116</v>
      </c>
      <c r="BF94" s="5">
        <f t="shared" si="51"/>
        <v>281882.41019577673</v>
      </c>
      <c r="BG94" s="5">
        <f t="shared" si="23"/>
        <v>493038.91903787898</v>
      </c>
      <c r="BH94" s="5">
        <f t="shared" si="24"/>
        <v>327943.49115789786</v>
      </c>
      <c r="BI94" s="150"/>
      <c r="BJ94" s="2">
        <v>87</v>
      </c>
      <c r="BK94" s="118">
        <v>47484</v>
      </c>
      <c r="BL94" s="5">
        <f t="shared" si="52"/>
        <v>491856.8397743121</v>
      </c>
      <c r="BM94" s="5">
        <f t="shared" si="53"/>
        <v>3677.612325782929</v>
      </c>
      <c r="BN94" s="5">
        <f t="shared" si="25"/>
        <v>705.97725214646016</v>
      </c>
      <c r="BO94" s="35">
        <f t="shared" si="26"/>
        <v>1.722396913224743E-2</v>
      </c>
      <c r="BP94" s="5">
        <f t="shared" si="27"/>
        <v>2971.6350736364689</v>
      </c>
      <c r="BQ94" s="35">
        <f t="shared" si="28"/>
        <v>7.2499999999999995E-2</v>
      </c>
      <c r="BR94" s="5">
        <f t="shared" si="54"/>
        <v>47949.137477834294</v>
      </c>
      <c r="BS94" s="5">
        <f t="shared" si="55"/>
        <v>272003.13486528042</v>
      </c>
      <c r="BT94" s="5">
        <f t="shared" si="29"/>
        <v>491150.86252216564</v>
      </c>
      <c r="BU94" s="5">
        <f t="shared" si="30"/>
        <v>319952.27234311472</v>
      </c>
      <c r="BV94" s="150"/>
      <c r="BW94" s="2">
        <v>87</v>
      </c>
      <c r="BX94" s="118">
        <v>47484</v>
      </c>
      <c r="BY94" s="5">
        <f t="shared" si="56"/>
        <v>489930.93269058107</v>
      </c>
      <c r="BZ94" s="5">
        <f t="shared" si="57"/>
        <v>3586.6457515109732</v>
      </c>
      <c r="CA94" s="5">
        <f t="shared" si="31"/>
        <v>728.71531081591684</v>
      </c>
      <c r="CB94" s="35">
        <f t="shared" si="32"/>
        <v>1.7848605071265622E-2</v>
      </c>
      <c r="CC94" s="5">
        <f t="shared" si="33"/>
        <v>2857.9304406950564</v>
      </c>
      <c r="CD94" s="35">
        <f t="shared" si="34"/>
        <v>7.0000000000000007E-2</v>
      </c>
      <c r="CE94" s="5">
        <f t="shared" si="58"/>
        <v>49897.782620234801</v>
      </c>
      <c r="CF94" s="5">
        <f t="shared" si="59"/>
        <v>262140.39776121979</v>
      </c>
      <c r="CG94" s="5">
        <f t="shared" si="35"/>
        <v>489202.21737976518</v>
      </c>
      <c r="CH94" s="5">
        <f t="shared" si="36"/>
        <v>312038.18038145459</v>
      </c>
    </row>
    <row r="95" spans="9:86" ht="14.25" customHeight="1">
      <c r="I95" s="150"/>
      <c r="J95" s="2">
        <v>88</v>
      </c>
      <c r="K95" s="118">
        <v>47515</v>
      </c>
      <c r="L95" s="5">
        <f t="shared" si="37"/>
        <v>498348.78006538685</v>
      </c>
      <c r="M95" s="5">
        <f t="shared" si="0"/>
        <v>4050.0782624385383</v>
      </c>
      <c r="N95" s="5">
        <f t="shared" si="1"/>
        <v>623.93039948900378</v>
      </c>
      <c r="O95" s="35">
        <f t="shared" si="2"/>
        <v>1.5023945263567571E-2</v>
      </c>
      <c r="P95" s="5">
        <f t="shared" si="3"/>
        <v>3426.1478629495346</v>
      </c>
      <c r="Q95" s="35">
        <f t="shared" si="4"/>
        <v>8.2500000000000004E-2</v>
      </c>
      <c r="R95" s="5">
        <f t="shared" si="38"/>
        <v>41375.150334101912</v>
      </c>
      <c r="S95" s="5">
        <f t="shared" si="39"/>
        <v>315031.73676048941</v>
      </c>
      <c r="T95" s="5">
        <f t="shared" si="5"/>
        <v>497724.84966589784</v>
      </c>
      <c r="U95" s="5">
        <f t="shared" si="6"/>
        <v>356406.88709459134</v>
      </c>
      <c r="V95" s="150"/>
      <c r="W95" s="2">
        <v>88</v>
      </c>
      <c r="X95" s="118">
        <v>47515</v>
      </c>
      <c r="Y95" s="5">
        <f t="shared" si="40"/>
        <v>496636.90661526454</v>
      </c>
      <c r="Z95" s="5">
        <f t="shared" si="41"/>
        <v>3955.7248177837241</v>
      </c>
      <c r="AA95" s="5">
        <f t="shared" si="7"/>
        <v>644.8121070152938</v>
      </c>
      <c r="AB95" s="35">
        <f t="shared" si="8"/>
        <v>1.5580286485188291E-2</v>
      </c>
      <c r="AC95" s="5">
        <f t="shared" si="9"/>
        <v>3310.9127107684303</v>
      </c>
      <c r="AD95" s="35">
        <f t="shared" si="10"/>
        <v>0.08</v>
      </c>
      <c r="AE95" s="5">
        <f t="shared" si="42"/>
        <v>43107.905491750767</v>
      </c>
      <c r="AF95" s="5">
        <f t="shared" si="43"/>
        <v>304995.8784732169</v>
      </c>
      <c r="AG95" s="5">
        <f t="shared" si="11"/>
        <v>495992.09450824925</v>
      </c>
      <c r="AH95" s="5">
        <f t="shared" si="12"/>
        <v>348103.78396496765</v>
      </c>
      <c r="AI95" s="150"/>
      <c r="AJ95" s="2">
        <v>88</v>
      </c>
      <c r="AK95" s="118">
        <v>47515</v>
      </c>
      <c r="AL95" s="5">
        <f t="shared" si="44"/>
        <v>494867.28436715272</v>
      </c>
      <c r="AM95" s="5">
        <f t="shared" si="45"/>
        <v>3862.1784158088099</v>
      </c>
      <c r="AN95" s="5">
        <f t="shared" si="13"/>
        <v>666.16053760428167</v>
      </c>
      <c r="AO95" s="35">
        <f t="shared" si="14"/>
        <v>1.6153677367203998E-2</v>
      </c>
      <c r="AP95" s="5">
        <f t="shared" si="15"/>
        <v>3196.0178782045282</v>
      </c>
      <c r="AQ95" s="35">
        <f t="shared" si="16"/>
        <v>7.7499999999999999E-2</v>
      </c>
      <c r="AR95" s="5">
        <f t="shared" si="46"/>
        <v>44898.876170451549</v>
      </c>
      <c r="AS95" s="5">
        <f t="shared" si="47"/>
        <v>294972.82442072366</v>
      </c>
      <c r="AT95" s="5">
        <f t="shared" si="17"/>
        <v>494201.12382954842</v>
      </c>
      <c r="AU95" s="5">
        <f t="shared" si="18"/>
        <v>339871.70059117523</v>
      </c>
      <c r="AV95" s="150"/>
      <c r="AW95" s="2">
        <v>88</v>
      </c>
      <c r="AX95" s="118">
        <v>47515</v>
      </c>
      <c r="AY95" s="5">
        <f t="shared" si="48"/>
        <v>493038.91903787898</v>
      </c>
      <c r="AZ95" s="5">
        <f t="shared" si="49"/>
        <v>3769.4654156080242</v>
      </c>
      <c r="BA95" s="5">
        <f t="shared" si="19"/>
        <v>687.97217162128072</v>
      </c>
      <c r="BB95" s="35">
        <f t="shared" si="20"/>
        <v>1.6744451078153338E-2</v>
      </c>
      <c r="BC95" s="5">
        <f t="shared" si="21"/>
        <v>3081.4932439867434</v>
      </c>
      <c r="BD95" s="35">
        <f t="shared" si="22"/>
        <v>7.4999999999999997E-2</v>
      </c>
      <c r="BE95" s="5">
        <f t="shared" si="50"/>
        <v>46749.053133742396</v>
      </c>
      <c r="BF95" s="5">
        <f t="shared" si="51"/>
        <v>284963.90343976347</v>
      </c>
      <c r="BG95" s="5">
        <f t="shared" si="23"/>
        <v>492350.9468662577</v>
      </c>
      <c r="BH95" s="5">
        <f t="shared" si="24"/>
        <v>331712.95657350589</v>
      </c>
      <c r="BI95" s="150"/>
      <c r="BJ95" s="2">
        <v>88</v>
      </c>
      <c r="BK95" s="118">
        <v>47515</v>
      </c>
      <c r="BL95" s="5">
        <f t="shared" si="52"/>
        <v>491150.86252216564</v>
      </c>
      <c r="BM95" s="5">
        <f t="shared" si="53"/>
        <v>3677.612325782929</v>
      </c>
      <c r="BN95" s="5">
        <f t="shared" si="25"/>
        <v>710.24253137817823</v>
      </c>
      <c r="BO95" s="35">
        <f t="shared" si="26"/>
        <v>1.7352937817865483E-2</v>
      </c>
      <c r="BP95" s="5">
        <f t="shared" si="27"/>
        <v>2967.3697944047508</v>
      </c>
      <c r="BQ95" s="35">
        <f t="shared" si="28"/>
        <v>7.2499999999999995E-2</v>
      </c>
      <c r="BR95" s="5">
        <f t="shared" si="54"/>
        <v>48659.380009212473</v>
      </c>
      <c r="BS95" s="5">
        <f t="shared" si="55"/>
        <v>274970.50465968519</v>
      </c>
      <c r="BT95" s="5">
        <f t="shared" si="29"/>
        <v>490440.61999078747</v>
      </c>
      <c r="BU95" s="5">
        <f t="shared" si="30"/>
        <v>323629.88466889766</v>
      </c>
      <c r="BV95" s="150"/>
      <c r="BW95" s="2">
        <v>88</v>
      </c>
      <c r="BX95" s="118">
        <v>47515</v>
      </c>
      <c r="BY95" s="5">
        <f t="shared" si="56"/>
        <v>489202.21737976518</v>
      </c>
      <c r="BZ95" s="5">
        <f t="shared" si="57"/>
        <v>3586.6457515109732</v>
      </c>
      <c r="CA95" s="5">
        <f t="shared" si="31"/>
        <v>732.96615012900975</v>
      </c>
      <c r="CB95" s="35">
        <f t="shared" si="32"/>
        <v>1.7979464297317654E-2</v>
      </c>
      <c r="CC95" s="5">
        <f t="shared" si="33"/>
        <v>2853.6796013819635</v>
      </c>
      <c r="CD95" s="35">
        <f t="shared" si="34"/>
        <v>7.0000000000000007E-2</v>
      </c>
      <c r="CE95" s="5">
        <f t="shared" si="58"/>
        <v>50630.748770363811</v>
      </c>
      <c r="CF95" s="5">
        <f t="shared" si="59"/>
        <v>264994.07736260176</v>
      </c>
      <c r="CG95" s="5">
        <f t="shared" si="35"/>
        <v>488469.2512296362</v>
      </c>
      <c r="CH95" s="5">
        <f t="shared" si="36"/>
        <v>315624.82613296557</v>
      </c>
    </row>
    <row r="96" spans="9:86" ht="14.25" customHeight="1">
      <c r="I96" s="150"/>
      <c r="J96" s="2">
        <v>89</v>
      </c>
      <c r="K96" s="118">
        <v>47543</v>
      </c>
      <c r="L96" s="5">
        <f t="shared" si="37"/>
        <v>497724.84966589784</v>
      </c>
      <c r="M96" s="5">
        <f t="shared" si="0"/>
        <v>4050.0782624385383</v>
      </c>
      <c r="N96" s="5">
        <f t="shared" si="1"/>
        <v>628.21992098549072</v>
      </c>
      <c r="O96" s="35">
        <f t="shared" si="2"/>
        <v>1.5146197857885268E-2</v>
      </c>
      <c r="P96" s="5">
        <f t="shared" si="3"/>
        <v>3421.8583414530476</v>
      </c>
      <c r="Q96" s="35">
        <f t="shared" si="4"/>
        <v>8.2500000000000004E-2</v>
      </c>
      <c r="R96" s="5">
        <f t="shared" si="38"/>
        <v>42003.3702550874</v>
      </c>
      <c r="S96" s="5">
        <f t="shared" si="39"/>
        <v>318453.59510194248</v>
      </c>
      <c r="T96" s="5">
        <f t="shared" si="5"/>
        <v>497096.62974491232</v>
      </c>
      <c r="U96" s="5">
        <f t="shared" si="6"/>
        <v>360456.96535702987</v>
      </c>
      <c r="V96" s="150"/>
      <c r="W96" s="2">
        <v>89</v>
      </c>
      <c r="X96" s="118">
        <v>47543</v>
      </c>
      <c r="Y96" s="5">
        <f t="shared" si="40"/>
        <v>495992.09450824925</v>
      </c>
      <c r="Z96" s="5">
        <f t="shared" si="41"/>
        <v>3955.7248177837241</v>
      </c>
      <c r="AA96" s="5">
        <f t="shared" si="7"/>
        <v>649.11085439539556</v>
      </c>
      <c r="AB96" s="35">
        <f t="shared" si="8"/>
        <v>1.5704545171163403E-2</v>
      </c>
      <c r="AC96" s="5">
        <f t="shared" si="9"/>
        <v>3306.6139633883286</v>
      </c>
      <c r="AD96" s="35">
        <f t="shared" si="10"/>
        <v>0.08</v>
      </c>
      <c r="AE96" s="5">
        <f t="shared" si="42"/>
        <v>43757.016346146163</v>
      </c>
      <c r="AF96" s="5">
        <f t="shared" si="43"/>
        <v>308302.49243660521</v>
      </c>
      <c r="AG96" s="5">
        <f t="shared" si="11"/>
        <v>495342.98365385388</v>
      </c>
      <c r="AH96" s="5">
        <f t="shared" si="12"/>
        <v>352059.50878275139</v>
      </c>
      <c r="AI96" s="150"/>
      <c r="AJ96" s="2">
        <v>89</v>
      </c>
      <c r="AK96" s="118">
        <v>47543</v>
      </c>
      <c r="AL96" s="5">
        <f t="shared" si="44"/>
        <v>494201.12382954842</v>
      </c>
      <c r="AM96" s="5">
        <f t="shared" si="45"/>
        <v>3862.1784158088099</v>
      </c>
      <c r="AN96" s="5">
        <f t="shared" si="13"/>
        <v>670.46282440964296</v>
      </c>
      <c r="AO96" s="35">
        <f t="shared" si="14"/>
        <v>1.6279918245776091E-2</v>
      </c>
      <c r="AP96" s="5">
        <f t="shared" si="15"/>
        <v>3191.7155913991669</v>
      </c>
      <c r="AQ96" s="35">
        <f t="shared" si="16"/>
        <v>7.7499999999999999E-2</v>
      </c>
      <c r="AR96" s="5">
        <f t="shared" si="46"/>
        <v>45569.338994861195</v>
      </c>
      <c r="AS96" s="5">
        <f t="shared" si="47"/>
        <v>298164.54001212283</v>
      </c>
      <c r="AT96" s="5">
        <f t="shared" si="17"/>
        <v>493530.66100513877</v>
      </c>
      <c r="AU96" s="5">
        <f t="shared" si="18"/>
        <v>343733.879006984</v>
      </c>
      <c r="AV96" s="150"/>
      <c r="AW96" s="2">
        <v>89</v>
      </c>
      <c r="AX96" s="118">
        <v>47543</v>
      </c>
      <c r="AY96" s="5">
        <f t="shared" si="48"/>
        <v>492350.9468662577</v>
      </c>
      <c r="AZ96" s="5">
        <f t="shared" si="49"/>
        <v>3769.4654156080242</v>
      </c>
      <c r="BA96" s="5">
        <f t="shared" si="19"/>
        <v>692.27199769391382</v>
      </c>
      <c r="BB96" s="35">
        <f t="shared" si="20"/>
        <v>1.6872647499109109E-2</v>
      </c>
      <c r="BC96" s="5">
        <f t="shared" si="21"/>
        <v>3077.1934179141103</v>
      </c>
      <c r="BD96" s="35">
        <f t="shared" si="22"/>
        <v>7.4999999999999997E-2</v>
      </c>
      <c r="BE96" s="5">
        <f t="shared" si="50"/>
        <v>47441.325131436308</v>
      </c>
      <c r="BF96" s="5">
        <f t="shared" si="51"/>
        <v>288041.09685767756</v>
      </c>
      <c r="BG96" s="5">
        <f t="shared" si="23"/>
        <v>491658.67486856377</v>
      </c>
      <c r="BH96" s="5">
        <f t="shared" si="24"/>
        <v>335482.42198911385</v>
      </c>
      <c r="BI96" s="150"/>
      <c r="BJ96" s="2">
        <v>89</v>
      </c>
      <c r="BK96" s="118">
        <v>47543</v>
      </c>
      <c r="BL96" s="5">
        <f t="shared" si="52"/>
        <v>490440.61999078747</v>
      </c>
      <c r="BM96" s="5">
        <f t="shared" si="53"/>
        <v>3677.612325782929</v>
      </c>
      <c r="BN96" s="5">
        <f t="shared" si="25"/>
        <v>714.53358000525486</v>
      </c>
      <c r="BO96" s="35">
        <f t="shared" si="26"/>
        <v>1.7483060355449598E-2</v>
      </c>
      <c r="BP96" s="5">
        <f t="shared" si="27"/>
        <v>2963.0787457776742</v>
      </c>
      <c r="BQ96" s="35">
        <f t="shared" si="28"/>
        <v>7.2499999999999995E-2</v>
      </c>
      <c r="BR96" s="5">
        <f t="shared" si="54"/>
        <v>49373.913589217729</v>
      </c>
      <c r="BS96" s="5">
        <f t="shared" si="55"/>
        <v>277933.58340546285</v>
      </c>
      <c r="BT96" s="5">
        <f t="shared" si="29"/>
        <v>489726.08641078224</v>
      </c>
      <c r="BU96" s="5">
        <f t="shared" si="30"/>
        <v>327307.49699468061</v>
      </c>
      <c r="BV96" s="150"/>
      <c r="BW96" s="2">
        <v>89</v>
      </c>
      <c r="BX96" s="118">
        <v>47543</v>
      </c>
      <c r="BY96" s="5">
        <f t="shared" si="56"/>
        <v>488469.2512296362</v>
      </c>
      <c r="BZ96" s="5">
        <f t="shared" si="57"/>
        <v>3586.6457515109732</v>
      </c>
      <c r="CA96" s="5">
        <f t="shared" si="31"/>
        <v>737.24178600476216</v>
      </c>
      <c r="CB96" s="35">
        <f t="shared" si="32"/>
        <v>1.811148073248544E-2</v>
      </c>
      <c r="CC96" s="5">
        <f t="shared" si="33"/>
        <v>2849.4039655062111</v>
      </c>
      <c r="CD96" s="35">
        <f t="shared" si="34"/>
        <v>7.0000000000000007E-2</v>
      </c>
      <c r="CE96" s="5">
        <f t="shared" si="58"/>
        <v>51367.990556368575</v>
      </c>
      <c r="CF96" s="5">
        <f t="shared" si="59"/>
        <v>267843.481328108</v>
      </c>
      <c r="CG96" s="5">
        <f t="shared" si="35"/>
        <v>487732.00944363145</v>
      </c>
      <c r="CH96" s="5">
        <f t="shared" si="36"/>
        <v>319211.4718844766</v>
      </c>
    </row>
    <row r="97" spans="9:86" ht="14.25" customHeight="1">
      <c r="I97" s="150"/>
      <c r="J97" s="2">
        <v>90</v>
      </c>
      <c r="K97" s="118">
        <v>47574</v>
      </c>
      <c r="L97" s="5">
        <f t="shared" si="37"/>
        <v>497096.62974491232</v>
      </c>
      <c r="M97" s="5">
        <f t="shared" si="0"/>
        <v>4050.0782624385383</v>
      </c>
      <c r="N97" s="5">
        <f t="shared" si="1"/>
        <v>632.538932942266</v>
      </c>
      <c r="O97" s="35">
        <f t="shared" si="2"/>
        <v>1.5269601001322981E-2</v>
      </c>
      <c r="P97" s="5">
        <f t="shared" si="3"/>
        <v>3417.5393294962723</v>
      </c>
      <c r="Q97" s="35">
        <f t="shared" si="4"/>
        <v>8.2500000000000004E-2</v>
      </c>
      <c r="R97" s="5">
        <f t="shared" si="38"/>
        <v>42635.909188029669</v>
      </c>
      <c r="S97" s="5">
        <f t="shared" si="39"/>
        <v>321871.13443143875</v>
      </c>
      <c r="T97" s="5">
        <f t="shared" si="5"/>
        <v>496464.09081197006</v>
      </c>
      <c r="U97" s="5">
        <f t="shared" si="6"/>
        <v>364507.0436194684</v>
      </c>
      <c r="V97" s="150"/>
      <c r="W97" s="2">
        <v>90</v>
      </c>
      <c r="X97" s="118">
        <v>47574</v>
      </c>
      <c r="Y97" s="5">
        <f t="shared" si="40"/>
        <v>495342.98365385388</v>
      </c>
      <c r="Z97" s="5">
        <f t="shared" si="41"/>
        <v>3955.7248177837241</v>
      </c>
      <c r="AA97" s="5">
        <f t="shared" si="7"/>
        <v>653.43826009136455</v>
      </c>
      <c r="AB97" s="35">
        <f t="shared" si="8"/>
        <v>1.5829958997816054E-2</v>
      </c>
      <c r="AC97" s="5">
        <f t="shared" si="9"/>
        <v>3302.2865576923596</v>
      </c>
      <c r="AD97" s="35">
        <f t="shared" si="10"/>
        <v>0.08</v>
      </c>
      <c r="AE97" s="5">
        <f t="shared" si="42"/>
        <v>44410.45460623753</v>
      </c>
      <c r="AF97" s="5">
        <f t="shared" si="43"/>
        <v>311604.77899429755</v>
      </c>
      <c r="AG97" s="5">
        <f t="shared" si="11"/>
        <v>494689.54539376253</v>
      </c>
      <c r="AH97" s="5">
        <f t="shared" si="12"/>
        <v>356015.23360053508</v>
      </c>
      <c r="AI97" s="150"/>
      <c r="AJ97" s="2">
        <v>90</v>
      </c>
      <c r="AK97" s="118">
        <v>47574</v>
      </c>
      <c r="AL97" s="5">
        <f t="shared" si="44"/>
        <v>493530.66100513877</v>
      </c>
      <c r="AM97" s="5">
        <f t="shared" si="45"/>
        <v>3862.1784158088099</v>
      </c>
      <c r="AN97" s="5">
        <f t="shared" si="13"/>
        <v>674.79289681728869</v>
      </c>
      <c r="AO97" s="35">
        <f t="shared" si="14"/>
        <v>1.6407318534811664E-2</v>
      </c>
      <c r="AP97" s="5">
        <f t="shared" si="15"/>
        <v>3187.3855189915212</v>
      </c>
      <c r="AQ97" s="35">
        <f t="shared" si="16"/>
        <v>7.7499999999999999E-2</v>
      </c>
      <c r="AR97" s="5">
        <f t="shared" si="46"/>
        <v>46244.13189167848</v>
      </c>
      <c r="AS97" s="5">
        <f t="shared" si="47"/>
        <v>301351.92553111434</v>
      </c>
      <c r="AT97" s="5">
        <f t="shared" si="17"/>
        <v>492855.86810832151</v>
      </c>
      <c r="AU97" s="5">
        <f t="shared" si="18"/>
        <v>347596.05742279283</v>
      </c>
      <c r="AV97" s="150"/>
      <c r="AW97" s="2">
        <v>90</v>
      </c>
      <c r="AX97" s="118">
        <v>47574</v>
      </c>
      <c r="AY97" s="5">
        <f t="shared" si="48"/>
        <v>491658.67486856377</v>
      </c>
      <c r="AZ97" s="5">
        <f t="shared" si="49"/>
        <v>3769.4654156080242</v>
      </c>
      <c r="BA97" s="5">
        <f t="shared" si="19"/>
        <v>696.59869767950067</v>
      </c>
      <c r="BB97" s="35">
        <f t="shared" si="20"/>
        <v>1.7002007285620839E-2</v>
      </c>
      <c r="BC97" s="5">
        <f t="shared" si="21"/>
        <v>3072.8667179285235</v>
      </c>
      <c r="BD97" s="35">
        <f t="shared" si="22"/>
        <v>7.4999999999999997E-2</v>
      </c>
      <c r="BE97" s="5">
        <f t="shared" si="50"/>
        <v>48137.923829115811</v>
      </c>
      <c r="BF97" s="5">
        <f t="shared" si="51"/>
        <v>291113.96357560606</v>
      </c>
      <c r="BG97" s="5">
        <f t="shared" si="23"/>
        <v>490962.07617088425</v>
      </c>
      <c r="BH97" s="5">
        <f t="shared" si="24"/>
        <v>339251.88740472187</v>
      </c>
      <c r="BI97" s="150"/>
      <c r="BJ97" s="2">
        <v>90</v>
      </c>
      <c r="BK97" s="118">
        <v>47574</v>
      </c>
      <c r="BL97" s="5">
        <f t="shared" si="52"/>
        <v>489726.08641078224</v>
      </c>
      <c r="BM97" s="5">
        <f t="shared" si="53"/>
        <v>3677.612325782929</v>
      </c>
      <c r="BN97" s="5">
        <f t="shared" si="25"/>
        <v>718.85055371778617</v>
      </c>
      <c r="BO97" s="35">
        <f t="shared" si="26"/>
        <v>1.7614349906975899E-2</v>
      </c>
      <c r="BP97" s="5">
        <f t="shared" si="27"/>
        <v>2958.7617720651428</v>
      </c>
      <c r="BQ97" s="35">
        <f t="shared" si="28"/>
        <v>7.2499999999999995E-2</v>
      </c>
      <c r="BR97" s="5">
        <f t="shared" si="54"/>
        <v>50092.764142935514</v>
      </c>
      <c r="BS97" s="5">
        <f t="shared" si="55"/>
        <v>280892.34517752798</v>
      </c>
      <c r="BT97" s="5">
        <f t="shared" si="29"/>
        <v>489007.23585706443</v>
      </c>
      <c r="BU97" s="5">
        <f t="shared" si="30"/>
        <v>330985.1093204635</v>
      </c>
      <c r="BV97" s="150"/>
      <c r="BW97" s="2">
        <v>90</v>
      </c>
      <c r="BX97" s="118">
        <v>47574</v>
      </c>
      <c r="BY97" s="5">
        <f t="shared" si="56"/>
        <v>487732.00944363145</v>
      </c>
      <c r="BZ97" s="5">
        <f t="shared" si="57"/>
        <v>3586.6457515109732</v>
      </c>
      <c r="CA97" s="5">
        <f t="shared" si="31"/>
        <v>741.54236308978943</v>
      </c>
      <c r="CB97" s="35">
        <f t="shared" si="32"/>
        <v>1.8244667532131494E-2</v>
      </c>
      <c r="CC97" s="5">
        <f t="shared" si="33"/>
        <v>2845.1033884211838</v>
      </c>
      <c r="CD97" s="35">
        <f t="shared" si="34"/>
        <v>7.0000000000000007E-2</v>
      </c>
      <c r="CE97" s="5">
        <f t="shared" si="58"/>
        <v>52109.532919458361</v>
      </c>
      <c r="CF97" s="5">
        <f t="shared" si="59"/>
        <v>270688.58471652918</v>
      </c>
      <c r="CG97" s="5">
        <f t="shared" si="35"/>
        <v>486990.46708054165</v>
      </c>
      <c r="CH97" s="5">
        <f t="shared" si="36"/>
        <v>322798.11763598752</v>
      </c>
    </row>
    <row r="98" spans="9:86" ht="14.25" customHeight="1">
      <c r="I98" s="150"/>
      <c r="J98" s="2">
        <v>91</v>
      </c>
      <c r="K98" s="118">
        <v>47604</v>
      </c>
      <c r="L98" s="5">
        <f t="shared" si="37"/>
        <v>496464.09081197006</v>
      </c>
      <c r="M98" s="5">
        <f t="shared" si="0"/>
        <v>4050.0782624385383</v>
      </c>
      <c r="N98" s="5">
        <f t="shared" si="1"/>
        <v>636.88763810624414</v>
      </c>
      <c r="O98" s="35">
        <f t="shared" si="2"/>
        <v>1.5394168075228414E-2</v>
      </c>
      <c r="P98" s="5">
        <f t="shared" si="3"/>
        <v>3413.1906243322942</v>
      </c>
      <c r="Q98" s="35">
        <f t="shared" si="4"/>
        <v>8.2500000000000004E-2</v>
      </c>
      <c r="R98" s="5">
        <f t="shared" si="38"/>
        <v>43272.796826135913</v>
      </c>
      <c r="S98" s="5">
        <f t="shared" si="39"/>
        <v>325284.32505577104</v>
      </c>
      <c r="T98" s="5">
        <f t="shared" si="5"/>
        <v>495827.20317386382</v>
      </c>
      <c r="U98" s="5">
        <f t="shared" si="6"/>
        <v>368557.12188190693</v>
      </c>
      <c r="V98" s="150"/>
      <c r="W98" s="2">
        <v>91</v>
      </c>
      <c r="X98" s="118">
        <v>47604</v>
      </c>
      <c r="Y98" s="5">
        <f t="shared" si="40"/>
        <v>494689.54539376253</v>
      </c>
      <c r="Z98" s="5">
        <f t="shared" si="41"/>
        <v>3955.7248177837241</v>
      </c>
      <c r="AA98" s="5">
        <f t="shared" si="7"/>
        <v>657.79451515864048</v>
      </c>
      <c r="AB98" s="35">
        <f t="shared" si="8"/>
        <v>1.5956541340732391E-2</v>
      </c>
      <c r="AC98" s="5">
        <f t="shared" si="9"/>
        <v>3297.9303026250836</v>
      </c>
      <c r="AD98" s="35">
        <f t="shared" si="10"/>
        <v>0.08</v>
      </c>
      <c r="AE98" s="5">
        <f t="shared" si="42"/>
        <v>45068.249121396169</v>
      </c>
      <c r="AF98" s="5">
        <f t="shared" si="43"/>
        <v>314902.70929692261</v>
      </c>
      <c r="AG98" s="5">
        <f t="shared" si="11"/>
        <v>494031.7508786039</v>
      </c>
      <c r="AH98" s="5">
        <f t="shared" si="12"/>
        <v>359970.95841831877</v>
      </c>
      <c r="AI98" s="150"/>
      <c r="AJ98" s="2">
        <v>91</v>
      </c>
      <c r="AK98" s="118">
        <v>47604</v>
      </c>
      <c r="AL98" s="5">
        <f t="shared" si="44"/>
        <v>492855.86810832151</v>
      </c>
      <c r="AM98" s="5">
        <f t="shared" si="45"/>
        <v>3862.1784158088099</v>
      </c>
      <c r="AN98" s="5">
        <f t="shared" si="13"/>
        <v>679.1509342759</v>
      </c>
      <c r="AO98" s="35">
        <f t="shared" si="14"/>
        <v>1.6535891603748964E-2</v>
      </c>
      <c r="AP98" s="5">
        <f t="shared" si="15"/>
        <v>3183.0274815329099</v>
      </c>
      <c r="AQ98" s="35">
        <f t="shared" si="16"/>
        <v>7.7499999999999999E-2</v>
      </c>
      <c r="AR98" s="5">
        <f t="shared" si="46"/>
        <v>46923.282825954382</v>
      </c>
      <c r="AS98" s="5">
        <f t="shared" si="47"/>
        <v>304534.95301264722</v>
      </c>
      <c r="AT98" s="5">
        <f t="shared" si="17"/>
        <v>492176.71717404563</v>
      </c>
      <c r="AU98" s="5">
        <f t="shared" si="18"/>
        <v>351458.2358386016</v>
      </c>
      <c r="AV98" s="150"/>
      <c r="AW98" s="2">
        <v>91</v>
      </c>
      <c r="AX98" s="118">
        <v>47604</v>
      </c>
      <c r="AY98" s="5">
        <f t="shared" si="48"/>
        <v>490962.07617088425</v>
      </c>
      <c r="AZ98" s="5">
        <f t="shared" si="49"/>
        <v>3769.4654156080242</v>
      </c>
      <c r="BA98" s="5">
        <f t="shared" si="19"/>
        <v>700.95243953999807</v>
      </c>
      <c r="BB98" s="35">
        <f t="shared" si="20"/>
        <v>1.7132543800699375E-2</v>
      </c>
      <c r="BC98" s="5">
        <f t="shared" si="21"/>
        <v>3068.5129760680261</v>
      </c>
      <c r="BD98" s="35">
        <f t="shared" si="22"/>
        <v>7.4999999999999997E-2</v>
      </c>
      <c r="BE98" s="5">
        <f t="shared" si="50"/>
        <v>48838.876268655811</v>
      </c>
      <c r="BF98" s="5">
        <f t="shared" si="51"/>
        <v>294182.47655167407</v>
      </c>
      <c r="BG98" s="5">
        <f t="shared" si="23"/>
        <v>490261.12373134424</v>
      </c>
      <c r="BH98" s="5">
        <f t="shared" si="24"/>
        <v>343021.35282032989</v>
      </c>
      <c r="BI98" s="150"/>
      <c r="BJ98" s="2">
        <v>91</v>
      </c>
      <c r="BK98" s="118">
        <v>47604</v>
      </c>
      <c r="BL98" s="5">
        <f t="shared" si="52"/>
        <v>489007.23585706443</v>
      </c>
      <c r="BM98" s="5">
        <f t="shared" si="53"/>
        <v>3677.612325782929</v>
      </c>
      <c r="BN98" s="5">
        <f t="shared" si="25"/>
        <v>723.19360914649815</v>
      </c>
      <c r="BO98" s="35">
        <f t="shared" si="26"/>
        <v>1.7746819828847338E-2</v>
      </c>
      <c r="BP98" s="5">
        <f t="shared" si="27"/>
        <v>2954.4187166364309</v>
      </c>
      <c r="BQ98" s="35">
        <f t="shared" si="28"/>
        <v>7.2499999999999995E-2</v>
      </c>
      <c r="BR98" s="5">
        <f t="shared" si="54"/>
        <v>50815.957752082009</v>
      </c>
      <c r="BS98" s="5">
        <f t="shared" si="55"/>
        <v>283846.76389416441</v>
      </c>
      <c r="BT98" s="5">
        <f t="shared" si="29"/>
        <v>488284.04224791791</v>
      </c>
      <c r="BU98" s="5">
        <f t="shared" si="30"/>
        <v>334662.72164624644</v>
      </c>
      <c r="BV98" s="150"/>
      <c r="BW98" s="2">
        <v>91</v>
      </c>
      <c r="BX98" s="118">
        <v>47604</v>
      </c>
      <c r="BY98" s="5">
        <f t="shared" si="56"/>
        <v>486990.46708054165</v>
      </c>
      <c r="BZ98" s="5">
        <f t="shared" si="57"/>
        <v>3586.6457515109732</v>
      </c>
      <c r="CA98" s="5">
        <f t="shared" si="31"/>
        <v>745.86802687448017</v>
      </c>
      <c r="CB98" s="35">
        <f t="shared" si="32"/>
        <v>1.8379038045961346E-2</v>
      </c>
      <c r="CC98" s="5">
        <f t="shared" si="33"/>
        <v>2840.7777246364931</v>
      </c>
      <c r="CD98" s="35">
        <f t="shared" si="34"/>
        <v>7.0000000000000007E-2</v>
      </c>
      <c r="CE98" s="5">
        <f t="shared" si="58"/>
        <v>52855.40094633284</v>
      </c>
      <c r="CF98" s="5">
        <f t="shared" si="59"/>
        <v>273529.36244116566</v>
      </c>
      <c r="CG98" s="5">
        <f t="shared" si="35"/>
        <v>486244.59905366716</v>
      </c>
      <c r="CH98" s="5">
        <f t="shared" si="36"/>
        <v>326384.7633874985</v>
      </c>
    </row>
    <row r="99" spans="9:86" ht="14.25" customHeight="1">
      <c r="I99" s="150"/>
      <c r="J99" s="2">
        <v>92</v>
      </c>
      <c r="K99" s="118">
        <v>47635</v>
      </c>
      <c r="L99" s="5">
        <f t="shared" si="37"/>
        <v>495827.20317386382</v>
      </c>
      <c r="M99" s="5">
        <f t="shared" si="0"/>
        <v>4050.0782624385383</v>
      </c>
      <c r="N99" s="5">
        <f t="shared" si="1"/>
        <v>641.2662406182244</v>
      </c>
      <c r="O99" s="35">
        <f t="shared" si="2"/>
        <v>1.5519912659411593E-2</v>
      </c>
      <c r="P99" s="5">
        <f t="shared" si="3"/>
        <v>3408.8120218203139</v>
      </c>
      <c r="Q99" s="35">
        <f t="shared" si="4"/>
        <v>8.2500000000000004E-2</v>
      </c>
      <c r="R99" s="5">
        <f t="shared" si="38"/>
        <v>43914.063066754141</v>
      </c>
      <c r="S99" s="5">
        <f t="shared" si="39"/>
        <v>328693.13707759138</v>
      </c>
      <c r="T99" s="5">
        <f t="shared" si="5"/>
        <v>495185.93693324557</v>
      </c>
      <c r="U99" s="5">
        <f t="shared" si="6"/>
        <v>372607.20014434552</v>
      </c>
      <c r="V99" s="150"/>
      <c r="W99" s="2">
        <v>92</v>
      </c>
      <c r="X99" s="118">
        <v>47635</v>
      </c>
      <c r="Y99" s="5">
        <f t="shared" si="40"/>
        <v>494031.7508786039</v>
      </c>
      <c r="Z99" s="5">
        <f t="shared" si="41"/>
        <v>3955.7248177837241</v>
      </c>
      <c r="AA99" s="5">
        <f t="shared" si="7"/>
        <v>662.17981192636444</v>
      </c>
      <c r="AB99" s="35">
        <f t="shared" si="8"/>
        <v>1.6084305773838705E-2</v>
      </c>
      <c r="AC99" s="5">
        <f t="shared" si="9"/>
        <v>3293.5450058573597</v>
      </c>
      <c r="AD99" s="35">
        <f t="shared" si="10"/>
        <v>0.08</v>
      </c>
      <c r="AE99" s="5">
        <f t="shared" si="42"/>
        <v>45730.428933322532</v>
      </c>
      <c r="AF99" s="5">
        <f t="shared" si="43"/>
        <v>318196.25430277997</v>
      </c>
      <c r="AG99" s="5">
        <f t="shared" si="11"/>
        <v>493369.57106667751</v>
      </c>
      <c r="AH99" s="5">
        <f t="shared" si="12"/>
        <v>363926.68323610252</v>
      </c>
      <c r="AI99" s="150"/>
      <c r="AJ99" s="2">
        <v>92</v>
      </c>
      <c r="AK99" s="118">
        <v>47635</v>
      </c>
      <c r="AL99" s="5">
        <f t="shared" si="44"/>
        <v>492176.71717404563</v>
      </c>
      <c r="AM99" s="5">
        <f t="shared" si="45"/>
        <v>3862.1784158088099</v>
      </c>
      <c r="AN99" s="5">
        <f t="shared" si="13"/>
        <v>683.53711739309847</v>
      </c>
      <c r="AO99" s="35">
        <f t="shared" si="14"/>
        <v>1.6665651020254579E-2</v>
      </c>
      <c r="AP99" s="5">
        <f t="shared" si="15"/>
        <v>3178.6412984157114</v>
      </c>
      <c r="AQ99" s="35">
        <f t="shared" si="16"/>
        <v>7.7499999999999999E-2</v>
      </c>
      <c r="AR99" s="5">
        <f t="shared" si="46"/>
        <v>47606.81994334748</v>
      </c>
      <c r="AS99" s="5">
        <f t="shared" si="47"/>
        <v>307713.59431106295</v>
      </c>
      <c r="AT99" s="5">
        <f t="shared" si="17"/>
        <v>491493.18005665252</v>
      </c>
      <c r="AU99" s="5">
        <f t="shared" si="18"/>
        <v>355320.41425441043</v>
      </c>
      <c r="AV99" s="150"/>
      <c r="AW99" s="2">
        <v>92</v>
      </c>
      <c r="AX99" s="118">
        <v>47635</v>
      </c>
      <c r="AY99" s="5">
        <f t="shared" si="48"/>
        <v>490261.12373134424</v>
      </c>
      <c r="AZ99" s="5">
        <f t="shared" si="49"/>
        <v>3769.4654156080242</v>
      </c>
      <c r="BA99" s="5">
        <f t="shared" si="19"/>
        <v>705.33339228712293</v>
      </c>
      <c r="BB99" s="35">
        <f t="shared" si="20"/>
        <v>1.7264270605481705E-2</v>
      </c>
      <c r="BC99" s="5">
        <f t="shared" si="21"/>
        <v>3064.1320233209012</v>
      </c>
      <c r="BD99" s="35">
        <f t="shared" si="22"/>
        <v>7.4999999999999997E-2</v>
      </c>
      <c r="BE99" s="5">
        <f t="shared" si="50"/>
        <v>49544.209660942935</v>
      </c>
      <c r="BF99" s="5">
        <f t="shared" si="51"/>
        <v>297246.60857499496</v>
      </c>
      <c r="BG99" s="5">
        <f t="shared" si="23"/>
        <v>489555.7903390571</v>
      </c>
      <c r="BH99" s="5">
        <f t="shared" si="24"/>
        <v>346790.81823593791</v>
      </c>
      <c r="BI99" s="150"/>
      <c r="BJ99" s="2">
        <v>92</v>
      </c>
      <c r="BK99" s="118">
        <v>47635</v>
      </c>
      <c r="BL99" s="5">
        <f t="shared" si="52"/>
        <v>488284.04224791791</v>
      </c>
      <c r="BM99" s="5">
        <f t="shared" si="53"/>
        <v>3677.612325782929</v>
      </c>
      <c r="BN99" s="5">
        <f t="shared" si="25"/>
        <v>727.56290386842511</v>
      </c>
      <c r="BO99" s="35">
        <f t="shared" si="26"/>
        <v>1.7880483675500106E-2</v>
      </c>
      <c r="BP99" s="5">
        <f t="shared" si="27"/>
        <v>2950.0494219145039</v>
      </c>
      <c r="BQ99" s="35">
        <f t="shared" si="28"/>
        <v>7.2499999999999995E-2</v>
      </c>
      <c r="BR99" s="5">
        <f t="shared" si="54"/>
        <v>51543.520655950437</v>
      </c>
      <c r="BS99" s="5">
        <f t="shared" si="55"/>
        <v>286796.81331607891</v>
      </c>
      <c r="BT99" s="5">
        <f t="shared" si="29"/>
        <v>487556.47934404947</v>
      </c>
      <c r="BU99" s="5">
        <f t="shared" si="30"/>
        <v>338340.33397202933</v>
      </c>
      <c r="BV99" s="150"/>
      <c r="BW99" s="2">
        <v>92</v>
      </c>
      <c r="BX99" s="118">
        <v>47635</v>
      </c>
      <c r="BY99" s="5">
        <f t="shared" si="56"/>
        <v>486244.59905366716</v>
      </c>
      <c r="BZ99" s="5">
        <f t="shared" si="57"/>
        <v>3586.6457515109732</v>
      </c>
      <c r="CA99" s="5">
        <f t="shared" si="31"/>
        <v>750.21892369791476</v>
      </c>
      <c r="CB99" s="35">
        <f t="shared" si="32"/>
        <v>1.8514605821629601E-2</v>
      </c>
      <c r="CC99" s="5">
        <f t="shared" si="33"/>
        <v>2836.4268278130585</v>
      </c>
      <c r="CD99" s="35">
        <f t="shared" si="34"/>
        <v>7.0000000000000007E-2</v>
      </c>
      <c r="CE99" s="5">
        <f t="shared" si="58"/>
        <v>53605.619870030758</v>
      </c>
      <c r="CF99" s="5">
        <f t="shared" si="59"/>
        <v>276365.7892689787</v>
      </c>
      <c r="CG99" s="5">
        <f t="shared" si="35"/>
        <v>485494.38012996927</v>
      </c>
      <c r="CH99" s="5">
        <f t="shared" si="36"/>
        <v>329971.40913900943</v>
      </c>
    </row>
    <row r="100" spans="9:86" ht="14.25" customHeight="1">
      <c r="I100" s="150"/>
      <c r="J100" s="2">
        <v>93</v>
      </c>
      <c r="K100" s="118">
        <v>47665</v>
      </c>
      <c r="L100" s="5">
        <f t="shared" si="37"/>
        <v>495185.93693324557</v>
      </c>
      <c r="M100" s="5">
        <f t="shared" si="0"/>
        <v>4050.0782624385383</v>
      </c>
      <c r="N100" s="5">
        <f t="shared" si="1"/>
        <v>645.67494602247507</v>
      </c>
      <c r="O100" s="35">
        <f t="shared" si="2"/>
        <v>1.5646848535834323E-2</v>
      </c>
      <c r="P100" s="5">
        <f t="shared" si="3"/>
        <v>3404.4033164160633</v>
      </c>
      <c r="Q100" s="35">
        <f t="shared" si="4"/>
        <v>8.2500000000000004E-2</v>
      </c>
      <c r="R100" s="5">
        <f t="shared" si="38"/>
        <v>44559.738012776616</v>
      </c>
      <c r="S100" s="5">
        <f t="shared" si="39"/>
        <v>332097.54039400746</v>
      </c>
      <c r="T100" s="5">
        <f t="shared" si="5"/>
        <v>494540.26198722312</v>
      </c>
      <c r="U100" s="5">
        <f t="shared" si="6"/>
        <v>376657.27840678405</v>
      </c>
      <c r="V100" s="150"/>
      <c r="W100" s="2">
        <v>93</v>
      </c>
      <c r="X100" s="118">
        <v>47665</v>
      </c>
      <c r="Y100" s="5">
        <f t="shared" si="40"/>
        <v>493369.57106667751</v>
      </c>
      <c r="Z100" s="5">
        <f t="shared" si="41"/>
        <v>3955.7248177837241</v>
      </c>
      <c r="AA100" s="5">
        <f t="shared" si="7"/>
        <v>666.59434400587361</v>
      </c>
      <c r="AB100" s="35">
        <f t="shared" si="8"/>
        <v>1.6213266073090316E-2</v>
      </c>
      <c r="AC100" s="5">
        <f t="shared" si="9"/>
        <v>3289.1304737778505</v>
      </c>
      <c r="AD100" s="35">
        <f t="shared" si="10"/>
        <v>8.0000000000000016E-2</v>
      </c>
      <c r="AE100" s="5">
        <f t="shared" si="42"/>
        <v>46397.023277328408</v>
      </c>
      <c r="AF100" s="5">
        <f t="shared" si="43"/>
        <v>321485.3847765578</v>
      </c>
      <c r="AG100" s="5">
        <f t="shared" si="11"/>
        <v>492702.97672267165</v>
      </c>
      <c r="AH100" s="5">
        <f t="shared" si="12"/>
        <v>367882.4080538862</v>
      </c>
      <c r="AI100" s="150"/>
      <c r="AJ100" s="2">
        <v>93</v>
      </c>
      <c r="AK100" s="118">
        <v>47665</v>
      </c>
      <c r="AL100" s="5">
        <f t="shared" si="44"/>
        <v>491493.18005665252</v>
      </c>
      <c r="AM100" s="5">
        <f t="shared" si="45"/>
        <v>3862.1784158088099</v>
      </c>
      <c r="AN100" s="5">
        <f t="shared" si="13"/>
        <v>687.95162794292901</v>
      </c>
      <c r="AO100" s="35">
        <f t="shared" si="14"/>
        <v>1.6796610553911608E-2</v>
      </c>
      <c r="AP100" s="5">
        <f t="shared" si="15"/>
        <v>3174.2267878658809</v>
      </c>
      <c r="AQ100" s="35">
        <f t="shared" si="16"/>
        <v>7.7499999999999999E-2</v>
      </c>
      <c r="AR100" s="5">
        <f t="shared" si="46"/>
        <v>48294.77157129041</v>
      </c>
      <c r="AS100" s="5">
        <f t="shared" si="47"/>
        <v>310887.82109892881</v>
      </c>
      <c r="AT100" s="5">
        <f t="shared" si="17"/>
        <v>490805.22842870961</v>
      </c>
      <c r="AU100" s="5">
        <f t="shared" si="18"/>
        <v>359182.59267021919</v>
      </c>
      <c r="AV100" s="150"/>
      <c r="AW100" s="2">
        <v>93</v>
      </c>
      <c r="AX100" s="118">
        <v>47665</v>
      </c>
      <c r="AY100" s="5">
        <f t="shared" si="48"/>
        <v>489555.7903390571</v>
      </c>
      <c r="AZ100" s="5">
        <f t="shared" si="49"/>
        <v>3769.4654156080242</v>
      </c>
      <c r="BA100" s="5">
        <f t="shared" si="19"/>
        <v>709.74172598891755</v>
      </c>
      <c r="BB100" s="35">
        <f t="shared" si="20"/>
        <v>1.7397201462918795E-2</v>
      </c>
      <c r="BC100" s="5">
        <f t="shared" si="21"/>
        <v>3059.7236896191066</v>
      </c>
      <c r="BD100" s="35">
        <f t="shared" si="22"/>
        <v>7.4999999999999997E-2</v>
      </c>
      <c r="BE100" s="5">
        <f t="shared" si="50"/>
        <v>50253.951386931854</v>
      </c>
      <c r="BF100" s="5">
        <f t="shared" si="51"/>
        <v>300306.33226461406</v>
      </c>
      <c r="BG100" s="5">
        <f t="shared" si="23"/>
        <v>488846.04861306818</v>
      </c>
      <c r="BH100" s="5">
        <f t="shared" si="24"/>
        <v>350560.28365154593</v>
      </c>
      <c r="BI100" s="150"/>
      <c r="BJ100" s="2">
        <v>93</v>
      </c>
      <c r="BK100" s="118">
        <v>47665</v>
      </c>
      <c r="BL100" s="5">
        <f t="shared" si="52"/>
        <v>487556.47934404947</v>
      </c>
      <c r="BM100" s="5">
        <f t="shared" si="53"/>
        <v>3677.612325782929</v>
      </c>
      <c r="BN100" s="5">
        <f t="shared" si="25"/>
        <v>731.95859641263041</v>
      </c>
      <c r="BO100" s="35">
        <f t="shared" si="26"/>
        <v>1.8015355203091027E-2</v>
      </c>
      <c r="BP100" s="5">
        <f t="shared" si="27"/>
        <v>2945.6537293702986</v>
      </c>
      <c r="BQ100" s="35">
        <f t="shared" si="28"/>
        <v>7.2499999999999995E-2</v>
      </c>
      <c r="BR100" s="5">
        <f t="shared" si="54"/>
        <v>52275.479252363068</v>
      </c>
      <c r="BS100" s="5">
        <f t="shared" si="55"/>
        <v>289742.46704544919</v>
      </c>
      <c r="BT100" s="5">
        <f t="shared" si="29"/>
        <v>486824.52074763685</v>
      </c>
      <c r="BU100" s="5">
        <f t="shared" si="30"/>
        <v>342017.94629781228</v>
      </c>
      <c r="BV100" s="150"/>
      <c r="BW100" s="2">
        <v>93</v>
      </c>
      <c r="BX100" s="118">
        <v>47665</v>
      </c>
      <c r="BY100" s="5">
        <f t="shared" si="56"/>
        <v>485494.38012996927</v>
      </c>
      <c r="BZ100" s="5">
        <f t="shared" si="57"/>
        <v>3586.6457515109732</v>
      </c>
      <c r="CA100" s="5">
        <f t="shared" si="31"/>
        <v>754.59520075281898</v>
      </c>
      <c r="CB100" s="35">
        <f t="shared" si="32"/>
        <v>1.8651384608426819E-2</v>
      </c>
      <c r="CC100" s="5">
        <f t="shared" si="33"/>
        <v>2832.0505507581543</v>
      </c>
      <c r="CD100" s="35">
        <f t="shared" si="34"/>
        <v>7.0000000000000007E-2</v>
      </c>
      <c r="CE100" s="5">
        <f t="shared" si="58"/>
        <v>54360.215070783575</v>
      </c>
      <c r="CF100" s="5">
        <f t="shared" si="59"/>
        <v>279197.83981973684</v>
      </c>
      <c r="CG100" s="5">
        <f t="shared" si="35"/>
        <v>484739.78492921643</v>
      </c>
      <c r="CH100" s="5">
        <f t="shared" si="36"/>
        <v>333558.05489052041</v>
      </c>
    </row>
    <row r="101" spans="9:86" ht="14.25" customHeight="1">
      <c r="I101" s="150"/>
      <c r="J101" s="2">
        <v>94</v>
      </c>
      <c r="K101" s="118">
        <v>47696</v>
      </c>
      <c r="L101" s="5">
        <f t="shared" si="37"/>
        <v>494540.26198722312</v>
      </c>
      <c r="M101" s="5">
        <f t="shared" si="0"/>
        <v>4050.0782624385383</v>
      </c>
      <c r="N101" s="5">
        <f t="shared" si="1"/>
        <v>650.11396127637954</v>
      </c>
      <c r="O101" s="35">
        <f t="shared" si="2"/>
        <v>1.5774989692382436E-2</v>
      </c>
      <c r="P101" s="5">
        <f t="shared" si="3"/>
        <v>3399.9643011621588</v>
      </c>
      <c r="Q101" s="35">
        <f t="shared" si="4"/>
        <v>8.2500000000000004E-2</v>
      </c>
      <c r="R101" s="5">
        <f t="shared" si="38"/>
        <v>45209.851974052996</v>
      </c>
      <c r="S101" s="5">
        <f t="shared" si="39"/>
        <v>335497.50469516963</v>
      </c>
      <c r="T101" s="5">
        <f t="shared" si="5"/>
        <v>493890.14802594675</v>
      </c>
      <c r="U101" s="5">
        <f t="shared" si="6"/>
        <v>380707.35666922264</v>
      </c>
      <c r="V101" s="150"/>
      <c r="W101" s="2">
        <v>94</v>
      </c>
      <c r="X101" s="118">
        <v>47696</v>
      </c>
      <c r="Y101" s="5">
        <f t="shared" si="40"/>
        <v>492702.97672267165</v>
      </c>
      <c r="Z101" s="5">
        <f t="shared" si="41"/>
        <v>3955.7248177837241</v>
      </c>
      <c r="AA101" s="5">
        <f t="shared" si="7"/>
        <v>671.03830629924641</v>
      </c>
      <c r="AB101" s="35">
        <f t="shared" si="8"/>
        <v>1.6343436220243205E-2</v>
      </c>
      <c r="AC101" s="5">
        <f t="shared" si="9"/>
        <v>3284.6865114844777</v>
      </c>
      <c r="AD101" s="35">
        <f t="shared" si="10"/>
        <v>0.08</v>
      </c>
      <c r="AE101" s="5">
        <f t="shared" si="42"/>
        <v>47068.061583627656</v>
      </c>
      <c r="AF101" s="5">
        <f t="shared" si="43"/>
        <v>324770.07128804229</v>
      </c>
      <c r="AG101" s="5">
        <f t="shared" si="11"/>
        <v>492031.9384163724</v>
      </c>
      <c r="AH101" s="5">
        <f t="shared" si="12"/>
        <v>371838.13287166995</v>
      </c>
      <c r="AI101" s="150"/>
      <c r="AJ101" s="2">
        <v>94</v>
      </c>
      <c r="AK101" s="118">
        <v>47696</v>
      </c>
      <c r="AL101" s="5">
        <f t="shared" si="44"/>
        <v>490805.22842870961</v>
      </c>
      <c r="AM101" s="5">
        <f t="shared" si="45"/>
        <v>3862.1784158088099</v>
      </c>
      <c r="AN101" s="5">
        <f t="shared" si="13"/>
        <v>692.39464887339363</v>
      </c>
      <c r="AO101" s="35">
        <f t="shared" si="14"/>
        <v>1.6928784179990827E-2</v>
      </c>
      <c r="AP101" s="5">
        <f t="shared" si="15"/>
        <v>3169.7837669354162</v>
      </c>
      <c r="AQ101" s="35">
        <f t="shared" si="16"/>
        <v>7.7499999999999999E-2</v>
      </c>
      <c r="AR101" s="5">
        <f t="shared" si="46"/>
        <v>48987.166220163803</v>
      </c>
      <c r="AS101" s="5">
        <f t="shared" si="47"/>
        <v>314057.60486586421</v>
      </c>
      <c r="AT101" s="5">
        <f t="shared" si="17"/>
        <v>490112.83377983619</v>
      </c>
      <c r="AU101" s="5">
        <f t="shared" si="18"/>
        <v>363044.77108602802</v>
      </c>
      <c r="AV101" s="150"/>
      <c r="AW101" s="2">
        <v>94</v>
      </c>
      <c r="AX101" s="118">
        <v>47696</v>
      </c>
      <c r="AY101" s="5">
        <f t="shared" si="48"/>
        <v>488846.04861306818</v>
      </c>
      <c r="AZ101" s="5">
        <f t="shared" si="49"/>
        <v>3769.4654156080242</v>
      </c>
      <c r="BA101" s="5">
        <f t="shared" si="19"/>
        <v>714.17761177634839</v>
      </c>
      <c r="BB101" s="35">
        <f t="shared" si="20"/>
        <v>1.7531350341546112E-2</v>
      </c>
      <c r="BC101" s="5">
        <f t="shared" si="21"/>
        <v>3055.2878038316758</v>
      </c>
      <c r="BD101" s="35">
        <f t="shared" si="22"/>
        <v>7.4999999999999997E-2</v>
      </c>
      <c r="BE101" s="5">
        <f t="shared" si="50"/>
        <v>50968.128998708205</v>
      </c>
      <c r="BF101" s="5">
        <f t="shared" si="51"/>
        <v>303361.62006844574</v>
      </c>
      <c r="BG101" s="5">
        <f t="shared" si="23"/>
        <v>488131.87100129185</v>
      </c>
      <c r="BH101" s="5">
        <f t="shared" si="24"/>
        <v>354329.74906715396</v>
      </c>
      <c r="BI101" s="150"/>
      <c r="BJ101" s="2">
        <v>94</v>
      </c>
      <c r="BK101" s="118">
        <v>47696</v>
      </c>
      <c r="BL101" s="5">
        <f t="shared" si="52"/>
        <v>486824.52074763685</v>
      </c>
      <c r="BM101" s="5">
        <f t="shared" si="53"/>
        <v>3677.612325782929</v>
      </c>
      <c r="BN101" s="5">
        <f t="shared" si="25"/>
        <v>736.38084626595628</v>
      </c>
      <c r="BO101" s="35">
        <f t="shared" si="26"/>
        <v>1.8151448373267605E-2</v>
      </c>
      <c r="BP101" s="5">
        <f t="shared" si="27"/>
        <v>2941.2314795169727</v>
      </c>
      <c r="BQ101" s="35">
        <f t="shared" si="28"/>
        <v>7.2499999999999995E-2</v>
      </c>
      <c r="BR101" s="5">
        <f t="shared" si="54"/>
        <v>53011.860098629026</v>
      </c>
      <c r="BS101" s="5">
        <f t="shared" si="55"/>
        <v>292683.69852496614</v>
      </c>
      <c r="BT101" s="5">
        <f t="shared" si="29"/>
        <v>486088.13990137092</v>
      </c>
      <c r="BU101" s="5">
        <f t="shared" si="30"/>
        <v>345695.55862359516</v>
      </c>
      <c r="BV101" s="150"/>
      <c r="BW101" s="2">
        <v>94</v>
      </c>
      <c r="BX101" s="118">
        <v>47696</v>
      </c>
      <c r="BY101" s="5">
        <f t="shared" si="56"/>
        <v>484739.78492921643</v>
      </c>
      <c r="BZ101" s="5">
        <f t="shared" si="57"/>
        <v>3586.6457515109732</v>
      </c>
      <c r="CA101" s="5">
        <f t="shared" si="31"/>
        <v>758.99700609054389</v>
      </c>
      <c r="CB101" s="35">
        <f t="shared" si="32"/>
        <v>1.8789388361049233E-2</v>
      </c>
      <c r="CC101" s="5">
        <f t="shared" si="33"/>
        <v>2827.6487454204293</v>
      </c>
      <c r="CD101" s="35">
        <f t="shared" si="34"/>
        <v>7.0000000000000007E-2</v>
      </c>
      <c r="CE101" s="5">
        <f t="shared" si="58"/>
        <v>55119.212076874122</v>
      </c>
      <c r="CF101" s="5">
        <f t="shared" si="59"/>
        <v>282025.48856515728</v>
      </c>
      <c r="CG101" s="5">
        <f t="shared" si="35"/>
        <v>483980.7879231259</v>
      </c>
      <c r="CH101" s="5">
        <f t="shared" si="36"/>
        <v>337144.70064203138</v>
      </c>
    </row>
    <row r="102" spans="9:86" ht="14.25" customHeight="1">
      <c r="I102" s="150"/>
      <c r="J102" s="2">
        <v>95</v>
      </c>
      <c r="K102" s="118">
        <v>47727</v>
      </c>
      <c r="L102" s="5">
        <f t="shared" si="37"/>
        <v>493890.14802594675</v>
      </c>
      <c r="M102" s="5">
        <f t="shared" si="0"/>
        <v>4050.0782624385383</v>
      </c>
      <c r="N102" s="5">
        <f t="shared" si="1"/>
        <v>654.58349476015428</v>
      </c>
      <c r="O102" s="35">
        <f t="shared" si="2"/>
        <v>1.5904350326723233E-2</v>
      </c>
      <c r="P102" s="5">
        <f t="shared" si="3"/>
        <v>3395.4947676783841</v>
      </c>
      <c r="Q102" s="35">
        <f t="shared" si="4"/>
        <v>8.2500000000000004E-2</v>
      </c>
      <c r="R102" s="5">
        <f t="shared" si="38"/>
        <v>45864.43546881315</v>
      </c>
      <c r="S102" s="5">
        <f t="shared" si="39"/>
        <v>338892.99946284801</v>
      </c>
      <c r="T102" s="5">
        <f t="shared" si="5"/>
        <v>493235.5645311866</v>
      </c>
      <c r="U102" s="5">
        <f t="shared" si="6"/>
        <v>384757.43493166118</v>
      </c>
      <c r="V102" s="150"/>
      <c r="W102" s="2">
        <v>95</v>
      </c>
      <c r="X102" s="118">
        <v>47727</v>
      </c>
      <c r="Y102" s="5">
        <f t="shared" si="40"/>
        <v>492031.9384163724</v>
      </c>
      <c r="Z102" s="5">
        <f t="shared" si="41"/>
        <v>3955.7248177837241</v>
      </c>
      <c r="AA102" s="5">
        <f t="shared" si="7"/>
        <v>675.5118950079077</v>
      </c>
      <c r="AB102" s="35">
        <f t="shared" si="8"/>
        <v>1.6474830406710769E-2</v>
      </c>
      <c r="AC102" s="5">
        <f t="shared" si="9"/>
        <v>3280.2129227758164</v>
      </c>
      <c r="AD102" s="35">
        <f t="shared" si="10"/>
        <v>0.08</v>
      </c>
      <c r="AE102" s="5">
        <f t="shared" si="42"/>
        <v>47743.573478635561</v>
      </c>
      <c r="AF102" s="5">
        <f t="shared" si="43"/>
        <v>328050.28421081812</v>
      </c>
      <c r="AG102" s="5">
        <f t="shared" si="11"/>
        <v>491356.42652136448</v>
      </c>
      <c r="AH102" s="5">
        <f t="shared" si="12"/>
        <v>375793.8576894537</v>
      </c>
      <c r="AI102" s="150"/>
      <c r="AJ102" s="2">
        <v>95</v>
      </c>
      <c r="AK102" s="118">
        <v>47727</v>
      </c>
      <c r="AL102" s="5">
        <f t="shared" si="44"/>
        <v>490112.83377983619</v>
      </c>
      <c r="AM102" s="5">
        <f t="shared" si="45"/>
        <v>3862.1784158088099</v>
      </c>
      <c r="AN102" s="5">
        <f t="shared" si="13"/>
        <v>696.8663643140344</v>
      </c>
      <c r="AO102" s="35">
        <f t="shared" si="14"/>
        <v>1.7062186083306868E-2</v>
      </c>
      <c r="AP102" s="5">
        <f t="shared" si="15"/>
        <v>3165.3120514947755</v>
      </c>
      <c r="AQ102" s="35">
        <f t="shared" si="16"/>
        <v>7.7499999999999999E-2</v>
      </c>
      <c r="AR102" s="5">
        <f t="shared" si="46"/>
        <v>49684.032584477834</v>
      </c>
      <c r="AS102" s="5">
        <f t="shared" si="47"/>
        <v>317222.91691735899</v>
      </c>
      <c r="AT102" s="5">
        <f t="shared" si="17"/>
        <v>489415.96741552214</v>
      </c>
      <c r="AU102" s="5">
        <f t="shared" si="18"/>
        <v>366906.94950183685</v>
      </c>
      <c r="AV102" s="150"/>
      <c r="AW102" s="2">
        <v>95</v>
      </c>
      <c r="AX102" s="118">
        <v>47727</v>
      </c>
      <c r="AY102" s="5">
        <f t="shared" si="48"/>
        <v>488131.87100129185</v>
      </c>
      <c r="AZ102" s="5">
        <f t="shared" si="49"/>
        <v>3769.4654156080242</v>
      </c>
      <c r="BA102" s="5">
        <f t="shared" si="19"/>
        <v>718.6412218499504</v>
      </c>
      <c r="BB102" s="35">
        <f t="shared" si="20"/>
        <v>1.7666731419339308E-2</v>
      </c>
      <c r="BC102" s="5">
        <f t="shared" si="21"/>
        <v>3050.8241937580738</v>
      </c>
      <c r="BD102" s="35">
        <f t="shared" si="22"/>
        <v>7.4999999999999997E-2</v>
      </c>
      <c r="BE102" s="5">
        <f t="shared" si="50"/>
        <v>51686.770220558159</v>
      </c>
      <c r="BF102" s="5">
        <f t="shared" si="51"/>
        <v>306412.44426220382</v>
      </c>
      <c r="BG102" s="5">
        <f t="shared" si="23"/>
        <v>487413.2297794419</v>
      </c>
      <c r="BH102" s="5">
        <f t="shared" si="24"/>
        <v>358099.21448276198</v>
      </c>
      <c r="BI102" s="150"/>
      <c r="BJ102" s="2">
        <v>95</v>
      </c>
      <c r="BK102" s="118">
        <v>47727</v>
      </c>
      <c r="BL102" s="5">
        <f t="shared" si="52"/>
        <v>486088.13990137092</v>
      </c>
      <c r="BM102" s="5">
        <f t="shared" si="53"/>
        <v>3677.612325782929</v>
      </c>
      <c r="BN102" s="5">
        <f t="shared" si="25"/>
        <v>740.82981387881318</v>
      </c>
      <c r="BO102" s="35">
        <f t="shared" si="26"/>
        <v>1.8288777357023282E-2</v>
      </c>
      <c r="BP102" s="5">
        <f t="shared" si="27"/>
        <v>2936.7825119041158</v>
      </c>
      <c r="BQ102" s="35">
        <f t="shared" si="28"/>
        <v>7.2499999999999995E-2</v>
      </c>
      <c r="BR102" s="5">
        <f t="shared" si="54"/>
        <v>53752.689912507842</v>
      </c>
      <c r="BS102" s="5">
        <f t="shared" si="55"/>
        <v>295620.48103687027</v>
      </c>
      <c r="BT102" s="5">
        <f t="shared" si="29"/>
        <v>485347.31008749211</v>
      </c>
      <c r="BU102" s="5">
        <f t="shared" si="30"/>
        <v>349373.17094937811</v>
      </c>
      <c r="BV102" s="150"/>
      <c r="BW102" s="2">
        <v>95</v>
      </c>
      <c r="BX102" s="118">
        <v>47727</v>
      </c>
      <c r="BY102" s="5">
        <f t="shared" si="56"/>
        <v>483980.7879231259</v>
      </c>
      <c r="BZ102" s="5">
        <f t="shared" si="57"/>
        <v>3586.6457515109732</v>
      </c>
      <c r="CA102" s="5">
        <f t="shared" si="31"/>
        <v>763.42448862607216</v>
      </c>
      <c r="CB102" s="35">
        <f t="shared" si="32"/>
        <v>1.892863124345338E-2</v>
      </c>
      <c r="CC102" s="5">
        <f t="shared" si="33"/>
        <v>2823.2212628849011</v>
      </c>
      <c r="CD102" s="35">
        <f t="shared" si="34"/>
        <v>7.0000000000000007E-2</v>
      </c>
      <c r="CE102" s="5">
        <f t="shared" si="58"/>
        <v>55882.636565500194</v>
      </c>
      <c r="CF102" s="5">
        <f t="shared" si="59"/>
        <v>284848.70982804219</v>
      </c>
      <c r="CG102" s="5">
        <f t="shared" si="35"/>
        <v>483217.36343449983</v>
      </c>
      <c r="CH102" s="5">
        <f t="shared" si="36"/>
        <v>340731.34639354236</v>
      </c>
    </row>
    <row r="103" spans="9:86" ht="14.25" customHeight="1">
      <c r="I103" s="150"/>
      <c r="J103" s="2">
        <v>96</v>
      </c>
      <c r="K103" s="118">
        <v>47757</v>
      </c>
      <c r="L103" s="5">
        <f t="shared" si="37"/>
        <v>493235.5645311866</v>
      </c>
      <c r="M103" s="5">
        <f t="shared" si="0"/>
        <v>4050.0782624385383</v>
      </c>
      <c r="N103" s="5">
        <f t="shared" si="1"/>
        <v>659.08375628663043</v>
      </c>
      <c r="O103" s="35">
        <f t="shared" si="2"/>
        <v>1.603494485025013E-2</v>
      </c>
      <c r="P103" s="5">
        <f t="shared" si="3"/>
        <v>3390.9945061519079</v>
      </c>
      <c r="Q103" s="35">
        <f t="shared" si="4"/>
        <v>8.2500000000000004E-2</v>
      </c>
      <c r="R103" s="5">
        <f t="shared" si="38"/>
        <v>46523.519225099779</v>
      </c>
      <c r="S103" s="5">
        <f t="shared" si="39"/>
        <v>342283.99396899989</v>
      </c>
      <c r="T103" s="5">
        <f t="shared" si="5"/>
        <v>492576.48077489994</v>
      </c>
      <c r="U103" s="5">
        <f t="shared" si="6"/>
        <v>388807.51319409965</v>
      </c>
      <c r="V103" s="150"/>
      <c r="W103" s="2">
        <v>96</v>
      </c>
      <c r="X103" s="118">
        <v>47757</v>
      </c>
      <c r="Y103" s="5">
        <f t="shared" si="40"/>
        <v>491356.42652136448</v>
      </c>
      <c r="Z103" s="5">
        <f t="shared" si="41"/>
        <v>3955.7248177837241</v>
      </c>
      <c r="AA103" s="5">
        <f t="shared" si="7"/>
        <v>680.01530764129393</v>
      </c>
      <c r="AB103" s="35">
        <f t="shared" si="8"/>
        <v>1.6607463037507899E-2</v>
      </c>
      <c r="AC103" s="5">
        <f t="shared" si="9"/>
        <v>3275.7095101424302</v>
      </c>
      <c r="AD103" s="35">
        <f t="shared" si="10"/>
        <v>0.08</v>
      </c>
      <c r="AE103" s="5">
        <f t="shared" si="42"/>
        <v>48423.588786276858</v>
      </c>
      <c r="AF103" s="5">
        <f t="shared" si="43"/>
        <v>331325.99372096057</v>
      </c>
      <c r="AG103" s="5">
        <f t="shared" si="11"/>
        <v>490676.41121372319</v>
      </c>
      <c r="AH103" s="5">
        <f t="shared" si="12"/>
        <v>379749.58250723744</v>
      </c>
      <c r="AI103" s="150"/>
      <c r="AJ103" s="2">
        <v>96</v>
      </c>
      <c r="AK103" s="118">
        <v>47757</v>
      </c>
      <c r="AL103" s="5">
        <f t="shared" si="44"/>
        <v>489415.96741552214</v>
      </c>
      <c r="AM103" s="5">
        <f t="shared" si="45"/>
        <v>3862.1784158088099</v>
      </c>
      <c r="AN103" s="5">
        <f t="shared" si="13"/>
        <v>701.36695958356268</v>
      </c>
      <c r="AO103" s="35">
        <f t="shared" si="14"/>
        <v>1.7196830662161638E-2</v>
      </c>
      <c r="AP103" s="5">
        <f t="shared" si="15"/>
        <v>3160.8114562252472</v>
      </c>
      <c r="AQ103" s="35">
        <f t="shared" si="16"/>
        <v>7.7499999999999999E-2</v>
      </c>
      <c r="AR103" s="5">
        <f t="shared" si="46"/>
        <v>50385.399544061394</v>
      </c>
      <c r="AS103" s="5">
        <f t="shared" si="47"/>
        <v>320383.72837358422</v>
      </c>
      <c r="AT103" s="5">
        <f t="shared" si="17"/>
        <v>488714.60045593861</v>
      </c>
      <c r="AU103" s="5">
        <f t="shared" si="18"/>
        <v>370769.12791764562</v>
      </c>
      <c r="AV103" s="150"/>
      <c r="AW103" s="2">
        <v>96</v>
      </c>
      <c r="AX103" s="118">
        <v>47757</v>
      </c>
      <c r="AY103" s="5">
        <f t="shared" si="48"/>
        <v>487413.2297794419</v>
      </c>
      <c r="AZ103" s="5">
        <f t="shared" si="49"/>
        <v>3769.4654156080242</v>
      </c>
      <c r="BA103" s="5">
        <f t="shared" si="19"/>
        <v>723.13272948651274</v>
      </c>
      <c r="BB103" s="35">
        <f t="shared" si="20"/>
        <v>1.7803359087657157E-2</v>
      </c>
      <c r="BC103" s="5">
        <f t="shared" si="21"/>
        <v>3046.3326861215114</v>
      </c>
      <c r="BD103" s="35">
        <f t="shared" si="22"/>
        <v>7.4999999999999997E-2</v>
      </c>
      <c r="BE103" s="5">
        <f t="shared" si="50"/>
        <v>52409.90295004467</v>
      </c>
      <c r="BF103" s="5">
        <f t="shared" si="51"/>
        <v>309458.77694832534</v>
      </c>
      <c r="BG103" s="5">
        <f t="shared" si="23"/>
        <v>486690.0970499554</v>
      </c>
      <c r="BH103" s="5">
        <f t="shared" si="24"/>
        <v>361868.67989837</v>
      </c>
      <c r="BI103" s="150"/>
      <c r="BJ103" s="2">
        <v>96</v>
      </c>
      <c r="BK103" s="118">
        <v>47757</v>
      </c>
      <c r="BL103" s="5">
        <f t="shared" si="52"/>
        <v>485347.31008749211</v>
      </c>
      <c r="BM103" s="5">
        <f t="shared" si="53"/>
        <v>3677.612325782929</v>
      </c>
      <c r="BN103" s="5">
        <f t="shared" si="25"/>
        <v>745.30566067099744</v>
      </c>
      <c r="BO103" s="35">
        <f t="shared" si="26"/>
        <v>1.8427356538639764E-2</v>
      </c>
      <c r="BP103" s="5">
        <f t="shared" si="27"/>
        <v>2932.3066651119316</v>
      </c>
      <c r="BQ103" s="35">
        <f t="shared" si="28"/>
        <v>7.2499999999999995E-2</v>
      </c>
      <c r="BR103" s="5">
        <f t="shared" si="54"/>
        <v>54497.995573178836</v>
      </c>
      <c r="BS103" s="5">
        <f t="shared" si="55"/>
        <v>298552.78770198219</v>
      </c>
      <c r="BT103" s="5">
        <f t="shared" si="29"/>
        <v>484602.00442682113</v>
      </c>
      <c r="BU103" s="5">
        <f t="shared" si="30"/>
        <v>353050.78327516105</v>
      </c>
      <c r="BV103" s="150"/>
      <c r="BW103" s="2">
        <v>96</v>
      </c>
      <c r="BX103" s="118">
        <v>47757</v>
      </c>
      <c r="BY103" s="5">
        <f t="shared" si="56"/>
        <v>483217.36343449983</v>
      </c>
      <c r="BZ103" s="5">
        <f t="shared" si="57"/>
        <v>3586.6457515109732</v>
      </c>
      <c r="CA103" s="5">
        <f t="shared" si="31"/>
        <v>767.87779814305759</v>
      </c>
      <c r="CB103" s="35">
        <f t="shared" si="32"/>
        <v>1.9069127632798159E-2</v>
      </c>
      <c r="CC103" s="5">
        <f t="shared" si="33"/>
        <v>2818.7679533679157</v>
      </c>
      <c r="CD103" s="35">
        <f t="shared" si="34"/>
        <v>7.0000000000000007E-2</v>
      </c>
      <c r="CE103" s="5">
        <f t="shared" si="58"/>
        <v>56650.514363643248</v>
      </c>
      <c r="CF103" s="5">
        <f t="shared" si="59"/>
        <v>287667.4777814101</v>
      </c>
      <c r="CG103" s="5">
        <f t="shared" si="35"/>
        <v>482449.48563635675</v>
      </c>
      <c r="CH103" s="5">
        <f t="shared" si="36"/>
        <v>344317.99214505334</v>
      </c>
    </row>
    <row r="104" spans="9:86" ht="14.25" customHeight="1">
      <c r="I104" s="150"/>
      <c r="J104" s="2">
        <v>97</v>
      </c>
      <c r="K104" s="118">
        <v>47788</v>
      </c>
      <c r="L104" s="5">
        <f t="shared" si="37"/>
        <v>492576.48077489994</v>
      </c>
      <c r="M104" s="5">
        <f t="shared" si="0"/>
        <v>4050.0782624385383</v>
      </c>
      <c r="N104" s="5">
        <f t="shared" si="1"/>
        <v>663.61495711110138</v>
      </c>
      <c r="O104" s="35">
        <f t="shared" si="2"/>
        <v>1.616678789211692E-2</v>
      </c>
      <c r="P104" s="5">
        <f t="shared" si="3"/>
        <v>3386.463305327437</v>
      </c>
      <c r="Q104" s="35">
        <f t="shared" si="4"/>
        <v>8.2500000000000004E-2</v>
      </c>
      <c r="R104" s="5">
        <f t="shared" si="38"/>
        <v>47187.134182210881</v>
      </c>
      <c r="S104" s="5">
        <f t="shared" si="39"/>
        <v>345670.45727432735</v>
      </c>
      <c r="T104" s="5">
        <f t="shared" si="5"/>
        <v>491912.86581778887</v>
      </c>
      <c r="U104" s="5">
        <f t="shared" si="6"/>
        <v>392857.59145653824</v>
      </c>
      <c r="V104" s="150"/>
      <c r="W104" s="2">
        <v>97</v>
      </c>
      <c r="X104" s="118">
        <v>47788</v>
      </c>
      <c r="Y104" s="5">
        <f t="shared" si="40"/>
        <v>490676.41121372319</v>
      </c>
      <c r="Z104" s="5">
        <f t="shared" si="41"/>
        <v>3955.7248177837241</v>
      </c>
      <c r="AA104" s="5">
        <f t="shared" si="7"/>
        <v>684.54874302556937</v>
      </c>
      <c r="AB104" s="35">
        <f t="shared" si="8"/>
        <v>1.6741348735284562E-2</v>
      </c>
      <c r="AC104" s="5">
        <f t="shared" si="9"/>
        <v>3271.1760747581548</v>
      </c>
      <c r="AD104" s="35">
        <f t="shared" si="10"/>
        <v>0.08</v>
      </c>
      <c r="AE104" s="5">
        <f t="shared" si="42"/>
        <v>49108.137529302425</v>
      </c>
      <c r="AF104" s="5">
        <f t="shared" si="43"/>
        <v>334597.16979571874</v>
      </c>
      <c r="AG104" s="5">
        <f t="shared" si="11"/>
        <v>489991.86247069761</v>
      </c>
      <c r="AH104" s="5">
        <f t="shared" si="12"/>
        <v>383705.30732502119</v>
      </c>
      <c r="AI104" s="150"/>
      <c r="AJ104" s="2">
        <v>97</v>
      </c>
      <c r="AK104" s="118">
        <v>47788</v>
      </c>
      <c r="AL104" s="5">
        <f t="shared" si="44"/>
        <v>488714.60045593861</v>
      </c>
      <c r="AM104" s="5">
        <f t="shared" si="45"/>
        <v>3862.1784158088099</v>
      </c>
      <c r="AN104" s="5">
        <f t="shared" si="13"/>
        <v>705.89662119753984</v>
      </c>
      <c r="AO104" s="35">
        <f t="shared" si="14"/>
        <v>1.7332732532377416E-2</v>
      </c>
      <c r="AP104" s="5">
        <f t="shared" si="15"/>
        <v>3156.28179461127</v>
      </c>
      <c r="AQ104" s="35">
        <f t="shared" si="16"/>
        <v>7.7499999999999999E-2</v>
      </c>
      <c r="AR104" s="5">
        <f t="shared" si="46"/>
        <v>51091.296165258937</v>
      </c>
      <c r="AS104" s="5">
        <f t="shared" si="47"/>
        <v>323540.01016819547</v>
      </c>
      <c r="AT104" s="5">
        <f t="shared" si="17"/>
        <v>488008.70383474109</v>
      </c>
      <c r="AU104" s="5">
        <f t="shared" si="18"/>
        <v>374631.30633345438</v>
      </c>
      <c r="AV104" s="150"/>
      <c r="AW104" s="2">
        <v>97</v>
      </c>
      <c r="AX104" s="118">
        <v>47788</v>
      </c>
      <c r="AY104" s="5">
        <f t="shared" si="48"/>
        <v>486690.0970499554</v>
      </c>
      <c r="AZ104" s="5">
        <f t="shared" si="49"/>
        <v>3769.4654156080242</v>
      </c>
      <c r="BA104" s="5">
        <f t="shared" si="19"/>
        <v>727.65230904580312</v>
      </c>
      <c r="BB104" s="35">
        <f t="shared" si="20"/>
        <v>1.7941247955274041E-2</v>
      </c>
      <c r="BC104" s="5">
        <f t="shared" si="21"/>
        <v>3041.813106562221</v>
      </c>
      <c r="BD104" s="35">
        <f t="shared" si="22"/>
        <v>7.4999999999999997E-2</v>
      </c>
      <c r="BE104" s="5">
        <f t="shared" si="50"/>
        <v>53137.55525909047</v>
      </c>
      <c r="BF104" s="5">
        <f t="shared" si="51"/>
        <v>312500.59005488758</v>
      </c>
      <c r="BG104" s="5">
        <f t="shared" si="23"/>
        <v>485962.44474090962</v>
      </c>
      <c r="BH104" s="5">
        <f t="shared" si="24"/>
        <v>365638.14531397808</v>
      </c>
      <c r="BI104" s="150"/>
      <c r="BJ104" s="2">
        <v>97</v>
      </c>
      <c r="BK104" s="118">
        <v>47788</v>
      </c>
      <c r="BL104" s="5">
        <f t="shared" si="52"/>
        <v>484602.00442682113</v>
      </c>
      <c r="BM104" s="5">
        <f t="shared" si="53"/>
        <v>3677.612325782929</v>
      </c>
      <c r="BN104" s="5">
        <f t="shared" si="25"/>
        <v>749.80854903755153</v>
      </c>
      <c r="BO104" s="35">
        <f t="shared" si="26"/>
        <v>1.8567200519719156E-2</v>
      </c>
      <c r="BP104" s="5">
        <f t="shared" si="27"/>
        <v>2927.8037767453775</v>
      </c>
      <c r="BQ104" s="35">
        <f t="shared" si="28"/>
        <v>7.2499999999999995E-2</v>
      </c>
      <c r="BR104" s="5">
        <f t="shared" si="54"/>
        <v>55247.804122216388</v>
      </c>
      <c r="BS104" s="5">
        <f t="shared" si="55"/>
        <v>301480.59147872758</v>
      </c>
      <c r="BT104" s="5">
        <f t="shared" si="29"/>
        <v>483852.19587778358</v>
      </c>
      <c r="BU104" s="5">
        <f t="shared" si="30"/>
        <v>356728.39560094394</v>
      </c>
      <c r="BV104" s="150"/>
      <c r="BW104" s="2">
        <v>97</v>
      </c>
      <c r="BX104" s="118">
        <v>47788</v>
      </c>
      <c r="BY104" s="5">
        <f t="shared" si="56"/>
        <v>482449.48563635675</v>
      </c>
      <c r="BZ104" s="5">
        <f t="shared" si="57"/>
        <v>3586.6457515109732</v>
      </c>
      <c r="CA104" s="5">
        <f t="shared" si="31"/>
        <v>772.35708529889189</v>
      </c>
      <c r="CB104" s="35">
        <f t="shared" si="32"/>
        <v>1.9210892123476351E-2</v>
      </c>
      <c r="CC104" s="5">
        <f t="shared" si="33"/>
        <v>2814.2886662120814</v>
      </c>
      <c r="CD104" s="35">
        <f t="shared" si="34"/>
        <v>7.0000000000000007E-2</v>
      </c>
      <c r="CE104" s="5">
        <f t="shared" si="58"/>
        <v>57422.87144894214</v>
      </c>
      <c r="CF104" s="5">
        <f t="shared" si="59"/>
        <v>290481.76644762215</v>
      </c>
      <c r="CG104" s="5">
        <f t="shared" si="35"/>
        <v>481677.12855105789</v>
      </c>
      <c r="CH104" s="5">
        <f t="shared" si="36"/>
        <v>347904.63789656432</v>
      </c>
    </row>
    <row r="105" spans="9:86" ht="14.25" customHeight="1">
      <c r="I105" s="150"/>
      <c r="J105" s="2">
        <v>98</v>
      </c>
      <c r="K105" s="118">
        <v>47818</v>
      </c>
      <c r="L105" s="5">
        <f t="shared" si="37"/>
        <v>491912.86581778887</v>
      </c>
      <c r="M105" s="5">
        <f t="shared" si="0"/>
        <v>4050.0782624385383</v>
      </c>
      <c r="N105" s="5">
        <f t="shared" si="1"/>
        <v>668.17730994123986</v>
      </c>
      <c r="O105" s="35">
        <f t="shared" si="2"/>
        <v>1.6299894303364086E-2</v>
      </c>
      <c r="P105" s="5">
        <f t="shared" si="3"/>
        <v>3381.9009524972985</v>
      </c>
      <c r="Q105" s="35">
        <f t="shared" si="4"/>
        <v>8.2500000000000004E-2</v>
      </c>
      <c r="R105" s="5">
        <f t="shared" si="38"/>
        <v>47855.311492152119</v>
      </c>
      <c r="S105" s="5">
        <f t="shared" si="39"/>
        <v>349052.35822682467</v>
      </c>
      <c r="T105" s="5">
        <f t="shared" si="5"/>
        <v>491244.6885078476</v>
      </c>
      <c r="U105" s="5">
        <f t="shared" si="6"/>
        <v>396907.66971897677</v>
      </c>
      <c r="V105" s="150"/>
      <c r="W105" s="2">
        <v>98</v>
      </c>
      <c r="X105" s="118">
        <v>47818</v>
      </c>
      <c r="Y105" s="5">
        <f t="shared" si="40"/>
        <v>489991.86247069761</v>
      </c>
      <c r="Z105" s="5">
        <f t="shared" si="41"/>
        <v>3955.7248177837241</v>
      </c>
      <c r="AA105" s="5">
        <f t="shared" si="7"/>
        <v>689.11240131240629</v>
      </c>
      <c r="AB105" s="35">
        <f t="shared" si="8"/>
        <v>1.6876502344451479E-2</v>
      </c>
      <c r="AC105" s="5">
        <f t="shared" si="9"/>
        <v>3266.6124164713178</v>
      </c>
      <c r="AD105" s="35">
        <f t="shared" si="10"/>
        <v>0.08</v>
      </c>
      <c r="AE105" s="5">
        <f t="shared" si="42"/>
        <v>49797.249930614831</v>
      </c>
      <c r="AF105" s="5">
        <f t="shared" si="43"/>
        <v>337863.78221219004</v>
      </c>
      <c r="AG105" s="5">
        <f t="shared" si="11"/>
        <v>489302.75006938522</v>
      </c>
      <c r="AH105" s="5">
        <f t="shared" si="12"/>
        <v>387661.03214280488</v>
      </c>
      <c r="AI105" s="150"/>
      <c r="AJ105" s="2">
        <v>98</v>
      </c>
      <c r="AK105" s="118">
        <v>47818</v>
      </c>
      <c r="AL105" s="5">
        <f t="shared" si="44"/>
        <v>488008.70383474109</v>
      </c>
      <c r="AM105" s="5">
        <f t="shared" si="45"/>
        <v>3862.1784158088099</v>
      </c>
      <c r="AN105" s="5">
        <f t="shared" si="13"/>
        <v>710.45553687610709</v>
      </c>
      <c r="AO105" s="35">
        <f t="shared" si="14"/>
        <v>1.7469906531421914E-2</v>
      </c>
      <c r="AP105" s="5">
        <f t="shared" si="15"/>
        <v>3151.7228789327028</v>
      </c>
      <c r="AQ105" s="35">
        <f t="shared" si="16"/>
        <v>7.7499999999999999E-2</v>
      </c>
      <c r="AR105" s="5">
        <f t="shared" si="46"/>
        <v>51801.751702135043</v>
      </c>
      <c r="AS105" s="5">
        <f t="shared" si="47"/>
        <v>326691.73304712819</v>
      </c>
      <c r="AT105" s="5">
        <f t="shared" si="17"/>
        <v>487298.24829786498</v>
      </c>
      <c r="AU105" s="5">
        <f t="shared" si="18"/>
        <v>378493.48474926321</v>
      </c>
      <c r="AV105" s="150"/>
      <c r="AW105" s="2">
        <v>98</v>
      </c>
      <c r="AX105" s="118">
        <v>47818</v>
      </c>
      <c r="AY105" s="5">
        <f t="shared" si="48"/>
        <v>485962.44474090962</v>
      </c>
      <c r="AZ105" s="5">
        <f t="shared" si="49"/>
        <v>3769.4654156080242</v>
      </c>
      <c r="BA105" s="5">
        <f t="shared" si="19"/>
        <v>732.20013597733941</v>
      </c>
      <c r="BB105" s="35">
        <f t="shared" si="20"/>
        <v>1.8080412852504547E-2</v>
      </c>
      <c r="BC105" s="5">
        <f t="shared" si="21"/>
        <v>3037.2652796306847</v>
      </c>
      <c r="BD105" s="35">
        <f t="shared" si="22"/>
        <v>7.4999999999999997E-2</v>
      </c>
      <c r="BE105" s="5">
        <f t="shared" si="50"/>
        <v>53869.755395067812</v>
      </c>
      <c r="BF105" s="5">
        <f t="shared" si="51"/>
        <v>315537.85533451824</v>
      </c>
      <c r="BG105" s="5">
        <f t="shared" si="23"/>
        <v>485230.24460493226</v>
      </c>
      <c r="BH105" s="5">
        <f t="shared" si="24"/>
        <v>369407.61072958604</v>
      </c>
      <c r="BI105" s="150"/>
      <c r="BJ105" s="2">
        <v>98</v>
      </c>
      <c r="BK105" s="118">
        <v>47818</v>
      </c>
      <c r="BL105" s="5">
        <f t="shared" si="52"/>
        <v>483852.19587778358</v>
      </c>
      <c r="BM105" s="5">
        <f t="shared" si="53"/>
        <v>3677.612325782929</v>
      </c>
      <c r="BN105" s="5">
        <f t="shared" si="25"/>
        <v>754.33864235465308</v>
      </c>
      <c r="BO105" s="35">
        <f t="shared" si="26"/>
        <v>1.8708324123307897E-2</v>
      </c>
      <c r="BP105" s="5">
        <f t="shared" si="27"/>
        <v>2923.2736834282759</v>
      </c>
      <c r="BQ105" s="35">
        <f t="shared" si="28"/>
        <v>7.2499999999999995E-2</v>
      </c>
      <c r="BR105" s="5">
        <f t="shared" si="54"/>
        <v>56002.142764571043</v>
      </c>
      <c r="BS105" s="5">
        <f t="shared" si="55"/>
        <v>304403.86516215588</v>
      </c>
      <c r="BT105" s="5">
        <f t="shared" si="29"/>
        <v>483097.85723542894</v>
      </c>
      <c r="BU105" s="5">
        <f t="shared" si="30"/>
        <v>360406.00792672695</v>
      </c>
      <c r="BV105" s="150"/>
      <c r="BW105" s="2">
        <v>98</v>
      </c>
      <c r="BX105" s="118">
        <v>47818</v>
      </c>
      <c r="BY105" s="5">
        <f t="shared" si="56"/>
        <v>481677.12855105789</v>
      </c>
      <c r="BZ105" s="5">
        <f t="shared" si="57"/>
        <v>3586.6457515109732</v>
      </c>
      <c r="CA105" s="5">
        <f t="shared" si="31"/>
        <v>776.86250162980195</v>
      </c>
      <c r="CB105" s="35">
        <f t="shared" si="32"/>
        <v>1.93539395312382E-2</v>
      </c>
      <c r="CC105" s="5">
        <f t="shared" si="33"/>
        <v>2809.7832498811713</v>
      </c>
      <c r="CD105" s="35">
        <f t="shared" si="34"/>
        <v>7.0000000000000007E-2</v>
      </c>
      <c r="CE105" s="5">
        <f t="shared" si="58"/>
        <v>58199.733950571943</v>
      </c>
      <c r="CF105" s="5">
        <f t="shared" si="59"/>
        <v>293291.54969750333</v>
      </c>
      <c r="CG105" s="5">
        <f t="shared" si="35"/>
        <v>480900.26604942809</v>
      </c>
      <c r="CH105" s="5">
        <f t="shared" si="36"/>
        <v>351491.2836480753</v>
      </c>
    </row>
    <row r="106" spans="9:86" ht="14.25" customHeight="1">
      <c r="I106" s="150"/>
      <c r="J106" s="2">
        <v>99</v>
      </c>
      <c r="K106" s="118">
        <v>47849</v>
      </c>
      <c r="L106" s="5">
        <f t="shared" si="37"/>
        <v>491244.6885078476</v>
      </c>
      <c r="M106" s="5">
        <f t="shared" si="0"/>
        <v>4050.0782624385383</v>
      </c>
      <c r="N106" s="5">
        <f t="shared" si="1"/>
        <v>672.77102894708605</v>
      </c>
      <c r="O106" s="35">
        <f t="shared" si="2"/>
        <v>1.6434279161139598E-2</v>
      </c>
      <c r="P106" s="5">
        <f t="shared" si="3"/>
        <v>3377.3072334914523</v>
      </c>
      <c r="Q106" s="35">
        <f t="shared" si="4"/>
        <v>8.2500000000000004E-2</v>
      </c>
      <c r="R106" s="5">
        <f t="shared" si="38"/>
        <v>48528.082521099204</v>
      </c>
      <c r="S106" s="5">
        <f t="shared" si="39"/>
        <v>352429.66546031612</v>
      </c>
      <c r="T106" s="5">
        <f t="shared" si="5"/>
        <v>490571.91747890052</v>
      </c>
      <c r="U106" s="5">
        <f t="shared" si="6"/>
        <v>400957.7479814153</v>
      </c>
      <c r="V106" s="150"/>
      <c r="W106" s="2">
        <v>99</v>
      </c>
      <c r="X106" s="118">
        <v>47849</v>
      </c>
      <c r="Y106" s="5">
        <f t="shared" si="40"/>
        <v>489302.75006938522</v>
      </c>
      <c r="Z106" s="5">
        <f t="shared" si="41"/>
        <v>3955.7248177837241</v>
      </c>
      <c r="AA106" s="5">
        <f t="shared" si="7"/>
        <v>693.70648398782259</v>
      </c>
      <c r="AB106" s="35">
        <f t="shared" si="8"/>
        <v>1.7012938935400269E-2</v>
      </c>
      <c r="AC106" s="5">
        <f t="shared" si="9"/>
        <v>3262.0183337959015</v>
      </c>
      <c r="AD106" s="35">
        <f t="shared" si="10"/>
        <v>0.08</v>
      </c>
      <c r="AE106" s="5">
        <f t="shared" si="42"/>
        <v>50490.956414602653</v>
      </c>
      <c r="AF106" s="5">
        <f t="shared" si="43"/>
        <v>341125.80054598593</v>
      </c>
      <c r="AG106" s="5">
        <f t="shared" si="11"/>
        <v>488609.04358539742</v>
      </c>
      <c r="AH106" s="5">
        <f t="shared" si="12"/>
        <v>391616.75696058857</v>
      </c>
      <c r="AI106" s="150"/>
      <c r="AJ106" s="2">
        <v>99</v>
      </c>
      <c r="AK106" s="118">
        <v>47849</v>
      </c>
      <c r="AL106" s="5">
        <f t="shared" si="44"/>
        <v>487298.24829786498</v>
      </c>
      <c r="AM106" s="5">
        <f t="shared" si="45"/>
        <v>3862.1784158088099</v>
      </c>
      <c r="AN106" s="5">
        <f t="shared" si="13"/>
        <v>715.04389555176522</v>
      </c>
      <c r="AO106" s="35">
        <f t="shared" si="14"/>
        <v>1.760836772262778E-2</v>
      </c>
      <c r="AP106" s="5">
        <f t="shared" si="15"/>
        <v>3147.1345202570446</v>
      </c>
      <c r="AQ106" s="35">
        <f t="shared" si="16"/>
        <v>7.7499999999999999E-2</v>
      </c>
      <c r="AR106" s="5">
        <f t="shared" si="46"/>
        <v>52516.795597686811</v>
      </c>
      <c r="AS106" s="5">
        <f t="shared" si="47"/>
        <v>329838.86756738526</v>
      </c>
      <c r="AT106" s="5">
        <f t="shared" si="17"/>
        <v>486583.20440231322</v>
      </c>
      <c r="AU106" s="5">
        <f t="shared" si="18"/>
        <v>382355.6631650721</v>
      </c>
      <c r="AV106" s="150"/>
      <c r="AW106" s="2">
        <v>99</v>
      </c>
      <c r="AX106" s="118">
        <v>47849</v>
      </c>
      <c r="AY106" s="5">
        <f t="shared" si="48"/>
        <v>485230.24460493226</v>
      </c>
      <c r="AZ106" s="5">
        <f t="shared" si="49"/>
        <v>3769.4654156080242</v>
      </c>
      <c r="BA106" s="5">
        <f t="shared" si="19"/>
        <v>736.77638682719771</v>
      </c>
      <c r="BB106" s="35">
        <f t="shared" si="20"/>
        <v>1.8220868835422347E-2</v>
      </c>
      <c r="BC106" s="5">
        <f t="shared" si="21"/>
        <v>3032.6890287808264</v>
      </c>
      <c r="BD106" s="35">
        <f t="shared" si="22"/>
        <v>7.4999999999999997E-2</v>
      </c>
      <c r="BE106" s="5">
        <f t="shared" si="50"/>
        <v>54606.531781895013</v>
      </c>
      <c r="BF106" s="5">
        <f t="shared" si="51"/>
        <v>318570.54436329909</v>
      </c>
      <c r="BG106" s="5">
        <f t="shared" si="23"/>
        <v>484493.46821810509</v>
      </c>
      <c r="BH106" s="5">
        <f t="shared" si="24"/>
        <v>373177.07614519412</v>
      </c>
      <c r="BI106" s="150"/>
      <c r="BJ106" s="2">
        <v>99</v>
      </c>
      <c r="BK106" s="118">
        <v>47849</v>
      </c>
      <c r="BL106" s="5">
        <f t="shared" si="52"/>
        <v>483097.85723542894</v>
      </c>
      <c r="BM106" s="5">
        <f t="shared" si="53"/>
        <v>3677.612325782929</v>
      </c>
      <c r="BN106" s="5">
        <f t="shared" si="25"/>
        <v>758.89610498554612</v>
      </c>
      <c r="BO106" s="35">
        <f t="shared" si="26"/>
        <v>1.8850742398115301E-2</v>
      </c>
      <c r="BP106" s="5">
        <f t="shared" si="27"/>
        <v>2918.7162207973829</v>
      </c>
      <c r="BQ106" s="35">
        <f t="shared" si="28"/>
        <v>7.2499999999999995E-2</v>
      </c>
      <c r="BR106" s="5">
        <f t="shared" si="54"/>
        <v>56761.038869556593</v>
      </c>
      <c r="BS106" s="5">
        <f t="shared" si="55"/>
        <v>307322.58138295327</v>
      </c>
      <c r="BT106" s="5">
        <f t="shared" si="29"/>
        <v>482338.96113044338</v>
      </c>
      <c r="BU106" s="5">
        <f t="shared" si="30"/>
        <v>364083.62025250983</v>
      </c>
      <c r="BV106" s="150"/>
      <c r="BW106" s="2">
        <v>99</v>
      </c>
      <c r="BX106" s="118">
        <v>47849</v>
      </c>
      <c r="BY106" s="5">
        <f t="shared" si="56"/>
        <v>480900.26604942809</v>
      </c>
      <c r="BZ106" s="5">
        <f t="shared" si="57"/>
        <v>3586.6457515109732</v>
      </c>
      <c r="CA106" s="5">
        <f t="shared" si="31"/>
        <v>781.39419955597577</v>
      </c>
      <c r="CB106" s="35">
        <f t="shared" si="32"/>
        <v>1.9498284897409367E-2</v>
      </c>
      <c r="CC106" s="5">
        <f t="shared" si="33"/>
        <v>2805.2515519549975</v>
      </c>
      <c r="CD106" s="35">
        <f t="shared" si="34"/>
        <v>7.0000000000000007E-2</v>
      </c>
      <c r="CE106" s="5">
        <f t="shared" si="58"/>
        <v>58981.128150127915</v>
      </c>
      <c r="CF106" s="5">
        <f t="shared" si="59"/>
        <v>296096.80124945834</v>
      </c>
      <c r="CG106" s="5">
        <f t="shared" si="35"/>
        <v>480118.87184987211</v>
      </c>
      <c r="CH106" s="5">
        <f t="shared" si="36"/>
        <v>355077.92939958628</v>
      </c>
    </row>
    <row r="107" spans="9:86" ht="14.25" customHeight="1">
      <c r="I107" s="150"/>
      <c r="J107" s="2">
        <v>100</v>
      </c>
      <c r="K107" s="118">
        <v>47880</v>
      </c>
      <c r="L107" s="5">
        <f t="shared" si="37"/>
        <v>490571.91747890052</v>
      </c>
      <c r="M107" s="5">
        <f t="shared" si="0"/>
        <v>4050.0782624385383</v>
      </c>
      <c r="N107" s="5">
        <f t="shared" si="1"/>
        <v>677.39632977109704</v>
      </c>
      <c r="O107" s="35">
        <f t="shared" si="2"/>
        <v>1.6569957773016598E-2</v>
      </c>
      <c r="P107" s="5">
        <f t="shared" si="3"/>
        <v>3372.6819326674413</v>
      </c>
      <c r="Q107" s="35">
        <f t="shared" si="4"/>
        <v>8.2500000000000004E-2</v>
      </c>
      <c r="R107" s="5">
        <f t="shared" si="38"/>
        <v>49205.478850870299</v>
      </c>
      <c r="S107" s="5">
        <f t="shared" si="39"/>
        <v>355802.34739298356</v>
      </c>
      <c r="T107" s="5">
        <f t="shared" si="5"/>
        <v>489894.52114912943</v>
      </c>
      <c r="U107" s="5">
        <f t="shared" si="6"/>
        <v>405007.82624385384</v>
      </c>
      <c r="V107" s="150"/>
      <c r="W107" s="2">
        <v>100</v>
      </c>
      <c r="X107" s="118">
        <v>47880</v>
      </c>
      <c r="Y107" s="5">
        <f t="shared" si="40"/>
        <v>488609.04358539742</v>
      </c>
      <c r="Z107" s="5">
        <f t="shared" si="41"/>
        <v>3955.7248177837241</v>
      </c>
      <c r="AA107" s="5">
        <f t="shared" si="7"/>
        <v>698.33119388107434</v>
      </c>
      <c r="AB107" s="35">
        <f t="shared" si="8"/>
        <v>1.7150673808820464E-2</v>
      </c>
      <c r="AC107" s="5">
        <f t="shared" si="9"/>
        <v>3257.3936239026498</v>
      </c>
      <c r="AD107" s="35">
        <f t="shared" si="10"/>
        <v>0.08</v>
      </c>
      <c r="AE107" s="5">
        <f t="shared" si="42"/>
        <v>51189.287608483726</v>
      </c>
      <c r="AF107" s="5">
        <f t="shared" si="43"/>
        <v>344383.19416988856</v>
      </c>
      <c r="AG107" s="5">
        <f t="shared" si="11"/>
        <v>487910.71239151637</v>
      </c>
      <c r="AH107" s="5">
        <f t="shared" si="12"/>
        <v>395572.48177837231</v>
      </c>
      <c r="AI107" s="150"/>
      <c r="AJ107" s="2">
        <v>100</v>
      </c>
      <c r="AK107" s="118">
        <v>47880</v>
      </c>
      <c r="AL107" s="5">
        <f t="shared" si="44"/>
        <v>486583.20440231322</v>
      </c>
      <c r="AM107" s="5">
        <f t="shared" si="45"/>
        <v>3862.1784158088099</v>
      </c>
      <c r="AN107" s="5">
        <f t="shared" si="13"/>
        <v>719.66188737720358</v>
      </c>
      <c r="AO107" s="35">
        <f t="shared" si="14"/>
        <v>1.7748131399509086E-2</v>
      </c>
      <c r="AP107" s="5">
        <f t="shared" si="15"/>
        <v>3142.5165284316063</v>
      </c>
      <c r="AQ107" s="35">
        <f t="shared" si="16"/>
        <v>7.7499999999999999E-2</v>
      </c>
      <c r="AR107" s="5">
        <f t="shared" si="46"/>
        <v>53236.457485064013</v>
      </c>
      <c r="AS107" s="5">
        <f t="shared" si="47"/>
        <v>332981.38409581687</v>
      </c>
      <c r="AT107" s="5">
        <f t="shared" si="17"/>
        <v>485863.54251493601</v>
      </c>
      <c r="AU107" s="5">
        <f t="shared" si="18"/>
        <v>386217.84158088086</v>
      </c>
      <c r="AV107" s="150"/>
      <c r="AW107" s="2">
        <v>100</v>
      </c>
      <c r="AX107" s="118">
        <v>47880</v>
      </c>
      <c r="AY107" s="5">
        <f t="shared" si="48"/>
        <v>484493.46821810509</v>
      </c>
      <c r="AZ107" s="5">
        <f t="shared" si="49"/>
        <v>3769.4654156080242</v>
      </c>
      <c r="BA107" s="5">
        <f t="shared" si="19"/>
        <v>741.38123924486763</v>
      </c>
      <c r="BB107" s="35">
        <f t="shared" si="20"/>
        <v>1.8362631190176185E-2</v>
      </c>
      <c r="BC107" s="5">
        <f t="shared" si="21"/>
        <v>3028.0841763631565</v>
      </c>
      <c r="BD107" s="35">
        <f t="shared" si="22"/>
        <v>7.4999999999999997E-2</v>
      </c>
      <c r="BE107" s="5">
        <f t="shared" si="50"/>
        <v>55347.913021139881</v>
      </c>
      <c r="BF107" s="5">
        <f t="shared" si="51"/>
        <v>321598.62853966223</v>
      </c>
      <c r="BG107" s="5">
        <f t="shared" si="23"/>
        <v>483752.0869788602</v>
      </c>
      <c r="BH107" s="5">
        <f t="shared" si="24"/>
        <v>376946.54156080208</v>
      </c>
      <c r="BI107" s="150"/>
      <c r="BJ107" s="2">
        <v>100</v>
      </c>
      <c r="BK107" s="118">
        <v>47880</v>
      </c>
      <c r="BL107" s="5">
        <f t="shared" si="52"/>
        <v>482338.96113044338</v>
      </c>
      <c r="BM107" s="5">
        <f t="shared" si="53"/>
        <v>3677.612325782929</v>
      </c>
      <c r="BN107" s="5">
        <f t="shared" si="25"/>
        <v>763.48110228650012</v>
      </c>
      <c r="BO107" s="35">
        <f t="shared" si="26"/>
        <v>1.8994470622828868E-2</v>
      </c>
      <c r="BP107" s="5">
        <f t="shared" si="27"/>
        <v>2914.1312234964289</v>
      </c>
      <c r="BQ107" s="35">
        <f t="shared" si="28"/>
        <v>7.2500000000000009E-2</v>
      </c>
      <c r="BR107" s="5">
        <f t="shared" si="54"/>
        <v>57524.519971843096</v>
      </c>
      <c r="BS107" s="5">
        <f t="shared" si="55"/>
        <v>310236.71260644973</v>
      </c>
      <c r="BT107" s="5">
        <f t="shared" si="29"/>
        <v>481575.48002815689</v>
      </c>
      <c r="BU107" s="5">
        <f t="shared" si="30"/>
        <v>367761.23257829284</v>
      </c>
      <c r="BV107" s="150"/>
      <c r="BW107" s="2">
        <v>100</v>
      </c>
      <c r="BX107" s="118">
        <v>47880</v>
      </c>
      <c r="BY107" s="5">
        <f t="shared" si="56"/>
        <v>480118.87184987211</v>
      </c>
      <c r="BZ107" s="5">
        <f t="shared" si="57"/>
        <v>3586.6457515109732</v>
      </c>
      <c r="CA107" s="5">
        <f t="shared" si="31"/>
        <v>785.95233238671926</v>
      </c>
      <c r="CB107" s="35">
        <f t="shared" si="32"/>
        <v>1.9643943493205855E-2</v>
      </c>
      <c r="CC107" s="5">
        <f t="shared" si="33"/>
        <v>2800.693419124254</v>
      </c>
      <c r="CD107" s="35">
        <f t="shared" si="34"/>
        <v>7.0000000000000007E-2</v>
      </c>
      <c r="CE107" s="5">
        <f t="shared" si="58"/>
        <v>59767.080482514633</v>
      </c>
      <c r="CF107" s="5">
        <f t="shared" si="59"/>
        <v>298897.49466858257</v>
      </c>
      <c r="CG107" s="5">
        <f t="shared" si="35"/>
        <v>479332.91951748537</v>
      </c>
      <c r="CH107" s="5">
        <f t="shared" si="36"/>
        <v>358664.5751510972</v>
      </c>
    </row>
    <row r="108" spans="9:86" ht="14.25" customHeight="1">
      <c r="I108" s="150"/>
      <c r="J108" s="2">
        <v>101</v>
      </c>
      <c r="K108" s="118">
        <v>47908</v>
      </c>
      <c r="L108" s="5">
        <f t="shared" si="37"/>
        <v>489894.52114912943</v>
      </c>
      <c r="M108" s="5">
        <f t="shared" si="0"/>
        <v>4050.0782624385383</v>
      </c>
      <c r="N108" s="5">
        <f t="shared" si="1"/>
        <v>682.05342953827358</v>
      </c>
      <c r="O108" s="35">
        <f t="shared" si="2"/>
        <v>1.6706945681410849E-2</v>
      </c>
      <c r="P108" s="5">
        <f t="shared" si="3"/>
        <v>3368.0248329002648</v>
      </c>
      <c r="Q108" s="35">
        <f t="shared" si="4"/>
        <v>8.2500000000000004E-2</v>
      </c>
      <c r="R108" s="5">
        <f t="shared" si="38"/>
        <v>49887.532280408574</v>
      </c>
      <c r="S108" s="5">
        <f t="shared" si="39"/>
        <v>359170.37222588382</v>
      </c>
      <c r="T108" s="5">
        <f t="shared" si="5"/>
        <v>489212.46771959116</v>
      </c>
      <c r="U108" s="5">
        <f t="shared" si="6"/>
        <v>409057.90450629243</v>
      </c>
      <c r="V108" s="150"/>
      <c r="W108" s="2">
        <v>101</v>
      </c>
      <c r="X108" s="118">
        <v>47908</v>
      </c>
      <c r="Y108" s="5">
        <f t="shared" si="40"/>
        <v>487910.71239151637</v>
      </c>
      <c r="Z108" s="5">
        <f t="shared" si="41"/>
        <v>3955.7248177837241</v>
      </c>
      <c r="AA108" s="5">
        <f t="shared" si="7"/>
        <v>702.98673517361476</v>
      </c>
      <c r="AB108" s="35">
        <f t="shared" si="8"/>
        <v>1.7289722500116306E-2</v>
      </c>
      <c r="AC108" s="5">
        <f t="shared" si="9"/>
        <v>3252.7380826101094</v>
      </c>
      <c r="AD108" s="35">
        <f t="shared" si="10"/>
        <v>0.08</v>
      </c>
      <c r="AE108" s="5">
        <f t="shared" si="42"/>
        <v>51892.274343657344</v>
      </c>
      <c r="AF108" s="5">
        <f t="shared" si="43"/>
        <v>347635.93225249869</v>
      </c>
      <c r="AG108" s="5">
        <f t="shared" si="11"/>
        <v>487207.72565634275</v>
      </c>
      <c r="AH108" s="5">
        <f t="shared" si="12"/>
        <v>399528.20659615606</v>
      </c>
      <c r="AI108" s="150"/>
      <c r="AJ108" s="2">
        <v>101</v>
      </c>
      <c r="AK108" s="118">
        <v>47908</v>
      </c>
      <c r="AL108" s="5">
        <f t="shared" si="44"/>
        <v>485863.54251493601</v>
      </c>
      <c r="AM108" s="5">
        <f t="shared" si="45"/>
        <v>3862.1784158088099</v>
      </c>
      <c r="AN108" s="5">
        <f t="shared" si="13"/>
        <v>724.30970373318132</v>
      </c>
      <c r="AO108" s="35">
        <f t="shared" si="14"/>
        <v>1.7889213090177439E-2</v>
      </c>
      <c r="AP108" s="5">
        <f t="shared" si="15"/>
        <v>3137.8687120756285</v>
      </c>
      <c r="AQ108" s="35">
        <f t="shared" si="16"/>
        <v>7.7499999999999999E-2</v>
      </c>
      <c r="AR108" s="5">
        <f t="shared" si="46"/>
        <v>53960.767188797196</v>
      </c>
      <c r="AS108" s="5">
        <f t="shared" si="47"/>
        <v>336119.25280789251</v>
      </c>
      <c r="AT108" s="5">
        <f t="shared" si="17"/>
        <v>485139.23281120282</v>
      </c>
      <c r="AU108" s="5">
        <f t="shared" si="18"/>
        <v>390080.01999668969</v>
      </c>
      <c r="AV108" s="150"/>
      <c r="AW108" s="2">
        <v>101</v>
      </c>
      <c r="AX108" s="118">
        <v>47908</v>
      </c>
      <c r="AY108" s="5">
        <f t="shared" si="48"/>
        <v>483752.0869788602</v>
      </c>
      <c r="AZ108" s="5">
        <f t="shared" si="49"/>
        <v>3769.4654156080242</v>
      </c>
      <c r="BA108" s="5">
        <f t="shared" si="19"/>
        <v>746.01487199014809</v>
      </c>
      <c r="BB108" s="35">
        <f t="shared" si="20"/>
        <v>1.8505715437405409E-2</v>
      </c>
      <c r="BC108" s="5">
        <f t="shared" si="21"/>
        <v>3023.4505436178761</v>
      </c>
      <c r="BD108" s="35">
        <f t="shared" si="22"/>
        <v>7.4999999999999997E-2</v>
      </c>
      <c r="BE108" s="5">
        <f t="shared" si="50"/>
        <v>56093.927893130029</v>
      </c>
      <c r="BF108" s="5">
        <f t="shared" si="51"/>
        <v>324622.07908328011</v>
      </c>
      <c r="BG108" s="5">
        <f t="shared" si="23"/>
        <v>483006.07210687007</v>
      </c>
      <c r="BH108" s="5">
        <f t="shared" si="24"/>
        <v>380716.00697641016</v>
      </c>
      <c r="BI108" s="150"/>
      <c r="BJ108" s="2">
        <v>101</v>
      </c>
      <c r="BK108" s="118">
        <v>47908</v>
      </c>
      <c r="BL108" s="5">
        <f t="shared" si="52"/>
        <v>481575.48002815689</v>
      </c>
      <c r="BM108" s="5">
        <f t="shared" si="53"/>
        <v>3677.612325782929</v>
      </c>
      <c r="BN108" s="5">
        <f t="shared" si="25"/>
        <v>768.09380061281445</v>
      </c>
      <c r="BO108" s="35">
        <f t="shared" si="26"/>
        <v>1.9139524310529399E-2</v>
      </c>
      <c r="BP108" s="5">
        <f t="shared" si="27"/>
        <v>2909.5185251701146</v>
      </c>
      <c r="BQ108" s="35">
        <f t="shared" si="28"/>
        <v>7.2499999999999995E-2</v>
      </c>
      <c r="BR108" s="5">
        <f t="shared" si="54"/>
        <v>58292.613772455908</v>
      </c>
      <c r="BS108" s="5">
        <f t="shared" si="55"/>
        <v>313146.23113161983</v>
      </c>
      <c r="BT108" s="5">
        <f t="shared" si="29"/>
        <v>480807.38622754405</v>
      </c>
      <c r="BU108" s="5">
        <f t="shared" si="30"/>
        <v>371438.84490407573</v>
      </c>
      <c r="BV108" s="150"/>
      <c r="BW108" s="2">
        <v>101</v>
      </c>
      <c r="BX108" s="118">
        <v>47908</v>
      </c>
      <c r="BY108" s="5">
        <f t="shared" si="56"/>
        <v>479332.91951748537</v>
      </c>
      <c r="BZ108" s="5">
        <f t="shared" si="57"/>
        <v>3586.6457515109732</v>
      </c>
      <c r="CA108" s="5">
        <f t="shared" si="31"/>
        <v>790.53705432564175</v>
      </c>
      <c r="CB108" s="35">
        <f t="shared" si="32"/>
        <v>1.9790930824148519E-2</v>
      </c>
      <c r="CC108" s="5">
        <f t="shared" si="33"/>
        <v>2796.1086971853315</v>
      </c>
      <c r="CD108" s="35">
        <f t="shared" si="34"/>
        <v>7.0000000000000007E-2</v>
      </c>
      <c r="CE108" s="5">
        <f t="shared" si="58"/>
        <v>60557.617536840276</v>
      </c>
      <c r="CF108" s="5">
        <f t="shared" si="59"/>
        <v>301693.60336576792</v>
      </c>
      <c r="CG108" s="5">
        <f t="shared" si="35"/>
        <v>478542.38246315974</v>
      </c>
      <c r="CH108" s="5">
        <f t="shared" si="36"/>
        <v>362251.22090260818</v>
      </c>
    </row>
    <row r="109" spans="9:86" ht="14.25" customHeight="1">
      <c r="I109" s="150"/>
      <c r="J109" s="2">
        <v>102</v>
      </c>
      <c r="K109" s="118">
        <v>47939</v>
      </c>
      <c r="L109" s="5">
        <f t="shared" si="37"/>
        <v>489212.46771959116</v>
      </c>
      <c r="M109" s="5">
        <f t="shared" si="0"/>
        <v>4050.0782624385383</v>
      </c>
      <c r="N109" s="5">
        <f t="shared" si="1"/>
        <v>686.74254686634913</v>
      </c>
      <c r="O109" s="35">
        <f t="shared" si="2"/>
        <v>1.6845258668100316E-2</v>
      </c>
      <c r="P109" s="5">
        <f t="shared" si="3"/>
        <v>3363.3357155721892</v>
      </c>
      <c r="Q109" s="35">
        <f t="shared" si="4"/>
        <v>8.2500000000000004E-2</v>
      </c>
      <c r="R109" s="5">
        <f t="shared" si="38"/>
        <v>50574.274827274923</v>
      </c>
      <c r="S109" s="5">
        <f t="shared" si="39"/>
        <v>362533.707941456</v>
      </c>
      <c r="T109" s="5">
        <f t="shared" si="5"/>
        <v>488525.72517272481</v>
      </c>
      <c r="U109" s="5">
        <f t="shared" si="6"/>
        <v>413107.9827687309</v>
      </c>
      <c r="V109" s="150"/>
      <c r="W109" s="2">
        <v>102</v>
      </c>
      <c r="X109" s="118">
        <v>47939</v>
      </c>
      <c r="Y109" s="5">
        <f t="shared" si="40"/>
        <v>487207.72565634275</v>
      </c>
      <c r="Z109" s="5">
        <f t="shared" si="41"/>
        <v>3955.7248177837241</v>
      </c>
      <c r="AA109" s="5">
        <f t="shared" si="7"/>
        <v>707.67331340810551</v>
      </c>
      <c r="AB109" s="35">
        <f t="shared" si="8"/>
        <v>1.7430100783925678E-2</v>
      </c>
      <c r="AC109" s="5">
        <f t="shared" si="9"/>
        <v>3248.0515043756186</v>
      </c>
      <c r="AD109" s="35">
        <f t="shared" si="10"/>
        <v>0.08</v>
      </c>
      <c r="AE109" s="5">
        <f t="shared" si="42"/>
        <v>52599.947657065451</v>
      </c>
      <c r="AF109" s="5">
        <f t="shared" si="43"/>
        <v>350883.98375687434</v>
      </c>
      <c r="AG109" s="5">
        <f t="shared" si="11"/>
        <v>486500.05234293465</v>
      </c>
      <c r="AH109" s="5">
        <f t="shared" si="12"/>
        <v>403483.9314139398</v>
      </c>
      <c r="AI109" s="150"/>
      <c r="AJ109" s="2">
        <v>102</v>
      </c>
      <c r="AK109" s="118">
        <v>47939</v>
      </c>
      <c r="AL109" s="5">
        <f t="shared" si="44"/>
        <v>485139.23281120282</v>
      </c>
      <c r="AM109" s="5">
        <f t="shared" si="45"/>
        <v>3862.1784158088099</v>
      </c>
      <c r="AN109" s="5">
        <f t="shared" si="13"/>
        <v>728.98753723645814</v>
      </c>
      <c r="AO109" s="35">
        <f t="shared" si="14"/>
        <v>1.803162856186034E-2</v>
      </c>
      <c r="AP109" s="5">
        <f t="shared" si="15"/>
        <v>3133.1908785723517</v>
      </c>
      <c r="AQ109" s="35">
        <f t="shared" si="16"/>
        <v>7.7499999999999999E-2</v>
      </c>
      <c r="AR109" s="5">
        <f t="shared" si="46"/>
        <v>54689.754726033651</v>
      </c>
      <c r="AS109" s="5">
        <f t="shared" si="47"/>
        <v>339252.44368646486</v>
      </c>
      <c r="AT109" s="5">
        <f t="shared" si="17"/>
        <v>484410.24527396634</v>
      </c>
      <c r="AU109" s="5">
        <f t="shared" si="18"/>
        <v>393942.19841249852</v>
      </c>
      <c r="AV109" s="150"/>
      <c r="AW109" s="2">
        <v>102</v>
      </c>
      <c r="AX109" s="118">
        <v>47939</v>
      </c>
      <c r="AY109" s="5">
        <f t="shared" si="48"/>
        <v>483006.07210687007</v>
      </c>
      <c r="AZ109" s="5">
        <f t="shared" si="49"/>
        <v>3769.4654156080242</v>
      </c>
      <c r="BA109" s="5">
        <f t="shared" si="19"/>
        <v>750.67746494008634</v>
      </c>
      <c r="BB109" s="35">
        <f t="shared" si="20"/>
        <v>1.8650137336757733E-2</v>
      </c>
      <c r="BC109" s="5">
        <f t="shared" si="21"/>
        <v>3018.7879506679378</v>
      </c>
      <c r="BD109" s="35">
        <f t="shared" si="22"/>
        <v>7.4999999999999997E-2</v>
      </c>
      <c r="BE109" s="5">
        <f t="shared" si="50"/>
        <v>56844.605358070112</v>
      </c>
      <c r="BF109" s="5">
        <f t="shared" si="51"/>
        <v>327640.86703394807</v>
      </c>
      <c r="BG109" s="5">
        <f t="shared" si="23"/>
        <v>482255.39464193</v>
      </c>
      <c r="BH109" s="5">
        <f t="shared" si="24"/>
        <v>384485.47239201819</v>
      </c>
      <c r="BI109" s="150"/>
      <c r="BJ109" s="2">
        <v>102</v>
      </c>
      <c r="BK109" s="118">
        <v>47939</v>
      </c>
      <c r="BL109" s="5">
        <f t="shared" si="52"/>
        <v>480807.38622754405</v>
      </c>
      <c r="BM109" s="5">
        <f t="shared" si="53"/>
        <v>3677.612325782929</v>
      </c>
      <c r="BN109" s="5">
        <f t="shared" si="25"/>
        <v>772.73436732485061</v>
      </c>
      <c r="BO109" s="35">
        <f t="shared" si="26"/>
        <v>1.92859192132082E-2</v>
      </c>
      <c r="BP109" s="5">
        <f t="shared" si="27"/>
        <v>2904.8779584580784</v>
      </c>
      <c r="BQ109" s="35">
        <f t="shared" si="28"/>
        <v>7.2499999999999995E-2</v>
      </c>
      <c r="BR109" s="5">
        <f t="shared" si="54"/>
        <v>59065.348139780763</v>
      </c>
      <c r="BS109" s="5">
        <f t="shared" si="55"/>
        <v>316051.10909007792</v>
      </c>
      <c r="BT109" s="5">
        <f t="shared" si="29"/>
        <v>480034.65186021919</v>
      </c>
      <c r="BU109" s="5">
        <f t="shared" si="30"/>
        <v>375116.45722985867</v>
      </c>
      <c r="BV109" s="150"/>
      <c r="BW109" s="2">
        <v>102</v>
      </c>
      <c r="BX109" s="118">
        <v>47939</v>
      </c>
      <c r="BY109" s="5">
        <f t="shared" si="56"/>
        <v>478542.38246315974</v>
      </c>
      <c r="BZ109" s="5">
        <f t="shared" si="57"/>
        <v>3586.6457515109732</v>
      </c>
      <c r="CA109" s="5">
        <f t="shared" si="31"/>
        <v>795.14852047587465</v>
      </c>
      <c r="CB109" s="35">
        <f t="shared" si="32"/>
        <v>1.9939262634579839E-2</v>
      </c>
      <c r="CC109" s="5">
        <f t="shared" si="33"/>
        <v>2791.4972310350986</v>
      </c>
      <c r="CD109" s="35">
        <f t="shared" si="34"/>
        <v>7.0000000000000007E-2</v>
      </c>
      <c r="CE109" s="5">
        <f t="shared" si="58"/>
        <v>61352.766057316148</v>
      </c>
      <c r="CF109" s="5">
        <f t="shared" si="59"/>
        <v>304485.10059680301</v>
      </c>
      <c r="CG109" s="5">
        <f t="shared" si="35"/>
        <v>477747.23394268384</v>
      </c>
      <c r="CH109" s="5">
        <f t="shared" si="36"/>
        <v>365837.86665411916</v>
      </c>
    </row>
    <row r="110" spans="9:86" ht="14.25" customHeight="1">
      <c r="I110" s="150"/>
      <c r="J110" s="2">
        <v>103</v>
      </c>
      <c r="K110" s="118">
        <v>47969</v>
      </c>
      <c r="L110" s="5">
        <f t="shared" si="37"/>
        <v>488525.72517272481</v>
      </c>
      <c r="M110" s="5">
        <f t="shared" si="0"/>
        <v>4050.0782624385383</v>
      </c>
      <c r="N110" s="5">
        <f t="shared" si="1"/>
        <v>691.46390187605539</v>
      </c>
      <c r="O110" s="35">
        <f t="shared" si="2"/>
        <v>1.6984912758850005E-2</v>
      </c>
      <c r="P110" s="5">
        <f t="shared" si="3"/>
        <v>3358.6143605624829</v>
      </c>
      <c r="Q110" s="35">
        <f t="shared" si="4"/>
        <v>8.2500000000000004E-2</v>
      </c>
      <c r="R110" s="5">
        <f t="shared" si="38"/>
        <v>51265.73872915098</v>
      </c>
      <c r="S110" s="5">
        <f t="shared" si="39"/>
        <v>365892.32230201847</v>
      </c>
      <c r="T110" s="5">
        <f t="shared" si="5"/>
        <v>487834.26127084874</v>
      </c>
      <c r="U110" s="5">
        <f t="shared" si="6"/>
        <v>417158.06103116943</v>
      </c>
      <c r="V110" s="150"/>
      <c r="W110" s="2">
        <v>103</v>
      </c>
      <c r="X110" s="118">
        <v>47969</v>
      </c>
      <c r="Y110" s="5">
        <f t="shared" si="40"/>
        <v>486500.05234293465</v>
      </c>
      <c r="Z110" s="5">
        <f t="shared" si="41"/>
        <v>3955.7248177837241</v>
      </c>
      <c r="AA110" s="5">
        <f t="shared" si="7"/>
        <v>712.391135497493</v>
      </c>
      <c r="AB110" s="35">
        <f t="shared" si="8"/>
        <v>1.7571824678744182E-2</v>
      </c>
      <c r="AC110" s="5">
        <f t="shared" si="9"/>
        <v>3243.3336822862311</v>
      </c>
      <c r="AD110" s="35">
        <f t="shared" si="10"/>
        <v>0.08</v>
      </c>
      <c r="AE110" s="5">
        <f t="shared" si="42"/>
        <v>53312.338792562943</v>
      </c>
      <c r="AF110" s="5">
        <f t="shared" si="43"/>
        <v>354127.31743916054</v>
      </c>
      <c r="AG110" s="5">
        <f t="shared" si="11"/>
        <v>485787.66120743717</v>
      </c>
      <c r="AH110" s="5">
        <f t="shared" si="12"/>
        <v>407439.65623172349</v>
      </c>
      <c r="AI110" s="150"/>
      <c r="AJ110" s="2">
        <v>103</v>
      </c>
      <c r="AK110" s="118">
        <v>47969</v>
      </c>
      <c r="AL110" s="5">
        <f t="shared" si="44"/>
        <v>484410.24527396634</v>
      </c>
      <c r="AM110" s="5">
        <f t="shared" si="45"/>
        <v>3862.1784158088099</v>
      </c>
      <c r="AN110" s="5">
        <f t="shared" si="13"/>
        <v>733.6955817477774</v>
      </c>
      <c r="AO110" s="35">
        <f t="shared" si="14"/>
        <v>1.817539382552465E-2</v>
      </c>
      <c r="AP110" s="5">
        <f t="shared" si="15"/>
        <v>3128.4828340610325</v>
      </c>
      <c r="AQ110" s="35">
        <f t="shared" si="16"/>
        <v>7.7499999999999999E-2</v>
      </c>
      <c r="AR110" s="5">
        <f t="shared" si="46"/>
        <v>55423.45030778143</v>
      </c>
      <c r="AS110" s="5">
        <f t="shared" si="47"/>
        <v>342380.92652052589</v>
      </c>
      <c r="AT110" s="5">
        <f t="shared" si="17"/>
        <v>483676.54969221854</v>
      </c>
      <c r="AU110" s="5">
        <f t="shared" si="18"/>
        <v>397804.37682830729</v>
      </c>
      <c r="AV110" s="150"/>
      <c r="AW110" s="2">
        <v>103</v>
      </c>
      <c r="AX110" s="118">
        <v>47969</v>
      </c>
      <c r="AY110" s="5">
        <f t="shared" si="48"/>
        <v>482255.39464193</v>
      </c>
      <c r="AZ110" s="5">
        <f t="shared" si="49"/>
        <v>3769.4654156080242</v>
      </c>
      <c r="BA110" s="5">
        <f t="shared" si="19"/>
        <v>755.3691990959619</v>
      </c>
      <c r="BB110" s="35">
        <f t="shared" si="20"/>
        <v>1.8795912891512175E-2</v>
      </c>
      <c r="BC110" s="5">
        <f t="shared" si="21"/>
        <v>3014.0962165120623</v>
      </c>
      <c r="BD110" s="35">
        <f t="shared" si="22"/>
        <v>7.4999999999999997E-2</v>
      </c>
      <c r="BE110" s="5">
        <f t="shared" si="50"/>
        <v>57599.974557166075</v>
      </c>
      <c r="BF110" s="5">
        <f t="shared" si="51"/>
        <v>330654.96325046016</v>
      </c>
      <c r="BG110" s="5">
        <f t="shared" si="23"/>
        <v>481500.02544283407</v>
      </c>
      <c r="BH110" s="5">
        <f t="shared" si="24"/>
        <v>388254.93780762621</v>
      </c>
      <c r="BI110" s="150"/>
      <c r="BJ110" s="2">
        <v>103</v>
      </c>
      <c r="BK110" s="118">
        <v>47969</v>
      </c>
      <c r="BL110" s="5">
        <f t="shared" si="52"/>
        <v>480034.65186021919</v>
      </c>
      <c r="BM110" s="5">
        <f t="shared" si="53"/>
        <v>3677.612325782929</v>
      </c>
      <c r="BN110" s="5">
        <f t="shared" si="25"/>
        <v>777.40297079410493</v>
      </c>
      <c r="BO110" s="35">
        <f t="shared" si="26"/>
        <v>1.9433671326389401E-2</v>
      </c>
      <c r="BP110" s="5">
        <f t="shared" si="27"/>
        <v>2900.2093549888241</v>
      </c>
      <c r="BQ110" s="35">
        <f t="shared" si="28"/>
        <v>7.2499999999999995E-2</v>
      </c>
      <c r="BR110" s="5">
        <f t="shared" si="54"/>
        <v>59842.751110574871</v>
      </c>
      <c r="BS110" s="5">
        <f t="shared" si="55"/>
        <v>318951.31844506675</v>
      </c>
      <c r="BT110" s="5">
        <f t="shared" si="29"/>
        <v>479257.24888942507</v>
      </c>
      <c r="BU110" s="5">
        <f t="shared" si="30"/>
        <v>378794.06955564162</v>
      </c>
      <c r="BV110" s="150"/>
      <c r="BW110" s="2">
        <v>103</v>
      </c>
      <c r="BX110" s="118">
        <v>47969</v>
      </c>
      <c r="BY110" s="5">
        <f t="shared" si="56"/>
        <v>477747.23394268384</v>
      </c>
      <c r="BZ110" s="5">
        <f t="shared" si="57"/>
        <v>3586.6457515109732</v>
      </c>
      <c r="CA110" s="5">
        <f t="shared" si="31"/>
        <v>799.78688684531744</v>
      </c>
      <c r="CB110" s="35">
        <f t="shared" si="32"/>
        <v>2.0088954912285753E-2</v>
      </c>
      <c r="CC110" s="5">
        <f t="shared" si="33"/>
        <v>2786.8588646656558</v>
      </c>
      <c r="CD110" s="35">
        <f t="shared" si="34"/>
        <v>7.0000000000000007E-2</v>
      </c>
      <c r="CE110" s="5">
        <f t="shared" si="58"/>
        <v>62152.552944161464</v>
      </c>
      <c r="CF110" s="5">
        <f t="shared" si="59"/>
        <v>307271.95946146868</v>
      </c>
      <c r="CG110" s="5">
        <f t="shared" si="35"/>
        <v>476947.44705583854</v>
      </c>
      <c r="CH110" s="5">
        <f t="shared" si="36"/>
        <v>369424.51240563014</v>
      </c>
    </row>
    <row r="111" spans="9:86" ht="14.25" customHeight="1">
      <c r="I111" s="150"/>
      <c r="J111" s="2">
        <v>104</v>
      </c>
      <c r="K111" s="118">
        <v>48000</v>
      </c>
      <c r="L111" s="5">
        <f t="shared" si="37"/>
        <v>487834.26127084874</v>
      </c>
      <c r="M111" s="5">
        <f t="shared" si="0"/>
        <v>4050.0782624385383</v>
      </c>
      <c r="N111" s="5">
        <f t="shared" si="1"/>
        <v>696.21771620145319</v>
      </c>
      <c r="O111" s="35">
        <f t="shared" si="2"/>
        <v>1.7125924228144573E-2</v>
      </c>
      <c r="P111" s="5">
        <f t="shared" si="3"/>
        <v>3353.8605462370851</v>
      </c>
      <c r="Q111" s="35">
        <f t="shared" si="4"/>
        <v>8.2500000000000004E-2</v>
      </c>
      <c r="R111" s="5">
        <f t="shared" si="38"/>
        <v>51961.956445352436</v>
      </c>
      <c r="S111" s="5">
        <f t="shared" si="39"/>
        <v>369246.18284825556</v>
      </c>
      <c r="T111" s="5">
        <f t="shared" si="5"/>
        <v>487138.0435546473</v>
      </c>
      <c r="U111" s="5">
        <f t="shared" si="6"/>
        <v>421208.13929360802</v>
      </c>
      <c r="V111" s="150"/>
      <c r="W111" s="2">
        <v>104</v>
      </c>
      <c r="X111" s="118">
        <v>48000</v>
      </c>
      <c r="Y111" s="5">
        <f t="shared" si="40"/>
        <v>485787.66120743717</v>
      </c>
      <c r="Z111" s="5">
        <f t="shared" si="41"/>
        <v>3955.7248177837241</v>
      </c>
      <c r="AA111" s="5">
        <f t="shared" si="7"/>
        <v>717.14040973414285</v>
      </c>
      <c r="AB111" s="35">
        <f t="shared" si="8"/>
        <v>1.7714910451657156E-2</v>
      </c>
      <c r="AC111" s="5">
        <f t="shared" si="9"/>
        <v>3238.5844080495813</v>
      </c>
      <c r="AD111" s="35">
        <f t="shared" si="10"/>
        <v>0.08</v>
      </c>
      <c r="AE111" s="5">
        <f t="shared" si="42"/>
        <v>54029.479202297087</v>
      </c>
      <c r="AF111" s="5">
        <f t="shared" si="43"/>
        <v>357365.90184721013</v>
      </c>
      <c r="AG111" s="5">
        <f t="shared" si="11"/>
        <v>485070.52079770301</v>
      </c>
      <c r="AH111" s="5">
        <f t="shared" si="12"/>
        <v>411395.38104950724</v>
      </c>
      <c r="AI111" s="150"/>
      <c r="AJ111" s="2">
        <v>104</v>
      </c>
      <c r="AK111" s="118">
        <v>48000</v>
      </c>
      <c r="AL111" s="5">
        <f t="shared" si="44"/>
        <v>483676.54969221854</v>
      </c>
      <c r="AM111" s="5">
        <f t="shared" si="45"/>
        <v>3862.1784158088099</v>
      </c>
      <c r="AN111" s="5">
        <f t="shared" si="13"/>
        <v>738.43403237989833</v>
      </c>
      <c r="AO111" s="35">
        <f t="shared" si="14"/>
        <v>1.8320525140607908E-2</v>
      </c>
      <c r="AP111" s="5">
        <f t="shared" si="15"/>
        <v>3123.7443834289115</v>
      </c>
      <c r="AQ111" s="35">
        <f t="shared" si="16"/>
        <v>7.7499999999999999E-2</v>
      </c>
      <c r="AR111" s="5">
        <f t="shared" si="46"/>
        <v>56161.884340161327</v>
      </c>
      <c r="AS111" s="5">
        <f t="shared" si="47"/>
        <v>345504.67090395477</v>
      </c>
      <c r="AT111" s="5">
        <f t="shared" si="17"/>
        <v>482938.11565983866</v>
      </c>
      <c r="AU111" s="5">
        <f t="shared" si="18"/>
        <v>401666.55524411611</v>
      </c>
      <c r="AV111" s="150"/>
      <c r="AW111" s="2">
        <v>104</v>
      </c>
      <c r="AX111" s="118">
        <v>48000</v>
      </c>
      <c r="AY111" s="5">
        <f t="shared" si="48"/>
        <v>481500.02544283407</v>
      </c>
      <c r="AZ111" s="5">
        <f t="shared" si="49"/>
        <v>3769.4654156080242</v>
      </c>
      <c r="BA111" s="5">
        <f t="shared" si="19"/>
        <v>760.09025659031158</v>
      </c>
      <c r="BB111" s="35">
        <f t="shared" si="20"/>
        <v>1.8943058353309755E-2</v>
      </c>
      <c r="BC111" s="5">
        <f t="shared" si="21"/>
        <v>3009.3751590177126</v>
      </c>
      <c r="BD111" s="35">
        <f t="shared" si="22"/>
        <v>7.4999999999999997E-2</v>
      </c>
      <c r="BE111" s="5">
        <f t="shared" si="50"/>
        <v>58360.064813756384</v>
      </c>
      <c r="BF111" s="5">
        <f t="shared" si="51"/>
        <v>333664.33840947784</v>
      </c>
      <c r="BG111" s="5">
        <f t="shared" si="23"/>
        <v>480739.93518624373</v>
      </c>
      <c r="BH111" s="5">
        <f t="shared" si="24"/>
        <v>392024.40322323423</v>
      </c>
      <c r="BI111" s="150"/>
      <c r="BJ111" s="2">
        <v>104</v>
      </c>
      <c r="BK111" s="118">
        <v>48000</v>
      </c>
      <c r="BL111" s="5">
        <f t="shared" si="52"/>
        <v>479257.24888942507</v>
      </c>
      <c r="BM111" s="5">
        <f t="shared" si="53"/>
        <v>3677.612325782929</v>
      </c>
      <c r="BN111" s="5">
        <f t="shared" si="25"/>
        <v>782.09978040931946</v>
      </c>
      <c r="BO111" s="35">
        <f t="shared" si="26"/>
        <v>1.9582796893860232E-2</v>
      </c>
      <c r="BP111" s="5">
        <f t="shared" si="27"/>
        <v>2895.5125453736096</v>
      </c>
      <c r="BQ111" s="35">
        <f t="shared" si="28"/>
        <v>7.2499999999999995E-2</v>
      </c>
      <c r="BR111" s="5">
        <f t="shared" si="54"/>
        <v>60624.850890984191</v>
      </c>
      <c r="BS111" s="5">
        <f t="shared" si="55"/>
        <v>321846.83099044033</v>
      </c>
      <c r="BT111" s="5">
        <f t="shared" si="29"/>
        <v>478475.14910901577</v>
      </c>
      <c r="BU111" s="5">
        <f t="shared" si="30"/>
        <v>382471.68188142451</v>
      </c>
      <c r="BV111" s="150"/>
      <c r="BW111" s="2">
        <v>104</v>
      </c>
      <c r="BX111" s="118">
        <v>48000</v>
      </c>
      <c r="BY111" s="5">
        <f t="shared" si="56"/>
        <v>476947.44705583854</v>
      </c>
      <c r="BZ111" s="5">
        <f t="shared" si="57"/>
        <v>3586.6457515109732</v>
      </c>
      <c r="CA111" s="5">
        <f t="shared" si="31"/>
        <v>804.452310351915</v>
      </c>
      <c r="CB111" s="35">
        <f t="shared" si="32"/>
        <v>2.0240023893225299E-2</v>
      </c>
      <c r="CC111" s="5">
        <f t="shared" si="33"/>
        <v>2782.1934411590582</v>
      </c>
      <c r="CD111" s="35">
        <f t="shared" si="34"/>
        <v>7.0000000000000007E-2</v>
      </c>
      <c r="CE111" s="5">
        <f t="shared" si="58"/>
        <v>62957.00525451338</v>
      </c>
      <c r="CF111" s="5">
        <f t="shared" si="59"/>
        <v>310054.15290262771</v>
      </c>
      <c r="CG111" s="5">
        <f t="shared" si="35"/>
        <v>476142.99474548665</v>
      </c>
      <c r="CH111" s="5">
        <f t="shared" si="36"/>
        <v>373011.15815714106</v>
      </c>
    </row>
    <row r="112" spans="9:86" ht="14.25" customHeight="1">
      <c r="I112" s="150"/>
      <c r="J112" s="2">
        <v>105</v>
      </c>
      <c r="K112" s="118">
        <v>48030</v>
      </c>
      <c r="L112" s="5">
        <f t="shared" si="37"/>
        <v>487138.0435546473</v>
      </c>
      <c r="M112" s="5">
        <f t="shared" si="0"/>
        <v>4050.0782624385383</v>
      </c>
      <c r="N112" s="5">
        <f t="shared" si="1"/>
        <v>701.00421300033804</v>
      </c>
      <c r="O112" s="35">
        <f t="shared" si="2"/>
        <v>1.7268309604031962E-2</v>
      </c>
      <c r="P112" s="5">
        <f t="shared" si="3"/>
        <v>3349.0740494382003</v>
      </c>
      <c r="Q112" s="35">
        <f t="shared" si="4"/>
        <v>8.2500000000000004E-2</v>
      </c>
      <c r="R112" s="5">
        <f t="shared" si="38"/>
        <v>52662.960658352771</v>
      </c>
      <c r="S112" s="5">
        <f t="shared" si="39"/>
        <v>372595.25689769373</v>
      </c>
      <c r="T112" s="5">
        <f t="shared" si="5"/>
        <v>486437.03934164695</v>
      </c>
      <c r="U112" s="5">
        <f t="shared" si="6"/>
        <v>425258.2175560465</v>
      </c>
      <c r="V112" s="150"/>
      <c r="W112" s="2">
        <v>105</v>
      </c>
      <c r="X112" s="118">
        <v>48030</v>
      </c>
      <c r="Y112" s="5">
        <f t="shared" si="40"/>
        <v>485070.52079770301</v>
      </c>
      <c r="Z112" s="5">
        <f t="shared" si="41"/>
        <v>3955.7248177837241</v>
      </c>
      <c r="AA112" s="5">
        <f t="shared" si="7"/>
        <v>721.92134579903723</v>
      </c>
      <c r="AB112" s="35">
        <f t="shared" si="8"/>
        <v>1.7859374623182565E-2</v>
      </c>
      <c r="AC112" s="5">
        <f t="shared" si="9"/>
        <v>3233.8034719846869</v>
      </c>
      <c r="AD112" s="35">
        <f t="shared" si="10"/>
        <v>0.08</v>
      </c>
      <c r="AE112" s="5">
        <f t="shared" si="42"/>
        <v>54751.40054809612</v>
      </c>
      <c r="AF112" s="5">
        <f t="shared" si="43"/>
        <v>360599.70531919482</v>
      </c>
      <c r="AG112" s="5">
        <f t="shared" si="11"/>
        <v>484348.59945190395</v>
      </c>
      <c r="AH112" s="5">
        <f t="shared" si="12"/>
        <v>415351.10586729093</v>
      </c>
      <c r="AI112" s="150"/>
      <c r="AJ112" s="2">
        <v>105</v>
      </c>
      <c r="AK112" s="118">
        <v>48030</v>
      </c>
      <c r="AL112" s="5">
        <f t="shared" si="44"/>
        <v>482938.11565983866</v>
      </c>
      <c r="AM112" s="5">
        <f t="shared" si="45"/>
        <v>3862.1784158088099</v>
      </c>
      <c r="AN112" s="5">
        <f t="shared" si="13"/>
        <v>743.20308550568507</v>
      </c>
      <c r="AO112" s="35">
        <f t="shared" si="14"/>
        <v>1.8467039019860659E-2</v>
      </c>
      <c r="AP112" s="5">
        <f t="shared" si="15"/>
        <v>3118.9753303031248</v>
      </c>
      <c r="AQ112" s="35">
        <f t="shared" si="16"/>
        <v>7.7499999999999999E-2</v>
      </c>
      <c r="AR112" s="5">
        <f t="shared" si="46"/>
        <v>56905.087425667014</v>
      </c>
      <c r="AS112" s="5">
        <f t="shared" si="47"/>
        <v>348623.6462342579</v>
      </c>
      <c r="AT112" s="5">
        <f t="shared" si="17"/>
        <v>482194.91257433296</v>
      </c>
      <c r="AU112" s="5">
        <f t="shared" si="18"/>
        <v>405528.73365992494</v>
      </c>
      <c r="AV112" s="150"/>
      <c r="AW112" s="2">
        <v>105</v>
      </c>
      <c r="AX112" s="118">
        <v>48030</v>
      </c>
      <c r="AY112" s="5">
        <f t="shared" si="48"/>
        <v>480739.93518624373</v>
      </c>
      <c r="AZ112" s="5">
        <f t="shared" si="49"/>
        <v>3769.4654156080242</v>
      </c>
      <c r="BA112" s="5">
        <f t="shared" si="19"/>
        <v>764.8408206940012</v>
      </c>
      <c r="BB112" s="35">
        <f t="shared" si="20"/>
        <v>1.9091590226995237E-2</v>
      </c>
      <c r="BC112" s="5">
        <f t="shared" si="21"/>
        <v>3004.624594914023</v>
      </c>
      <c r="BD112" s="35">
        <f t="shared" si="22"/>
        <v>7.4999999999999997E-2</v>
      </c>
      <c r="BE112" s="5">
        <f t="shared" si="50"/>
        <v>59124.905634450384</v>
      </c>
      <c r="BF112" s="5">
        <f t="shared" si="51"/>
        <v>336668.96300439187</v>
      </c>
      <c r="BG112" s="5">
        <f t="shared" si="23"/>
        <v>479975.09436554974</v>
      </c>
      <c r="BH112" s="5">
        <f t="shared" si="24"/>
        <v>395793.86863884225</v>
      </c>
      <c r="BI112" s="150"/>
      <c r="BJ112" s="2">
        <v>105</v>
      </c>
      <c r="BK112" s="118">
        <v>48030</v>
      </c>
      <c r="BL112" s="5">
        <f t="shared" si="52"/>
        <v>478475.14910901577</v>
      </c>
      <c r="BM112" s="5">
        <f t="shared" si="53"/>
        <v>3677.612325782929</v>
      </c>
      <c r="BN112" s="5">
        <f t="shared" si="25"/>
        <v>786.82496658262562</v>
      </c>
      <c r="BO112" s="35">
        <f t="shared" si="26"/>
        <v>1.9733312412512076E-2</v>
      </c>
      <c r="BP112" s="5">
        <f t="shared" si="27"/>
        <v>2890.7873592003034</v>
      </c>
      <c r="BQ112" s="35">
        <f t="shared" si="28"/>
        <v>7.2499999999999995E-2</v>
      </c>
      <c r="BR112" s="5">
        <f t="shared" si="54"/>
        <v>61411.675857566814</v>
      </c>
      <c r="BS112" s="5">
        <f t="shared" si="55"/>
        <v>324737.61834964063</v>
      </c>
      <c r="BT112" s="5">
        <f t="shared" si="29"/>
        <v>477688.32414243312</v>
      </c>
      <c r="BU112" s="5">
        <f t="shared" si="30"/>
        <v>386149.29420720745</v>
      </c>
      <c r="BV112" s="150"/>
      <c r="BW112" s="2">
        <v>105</v>
      </c>
      <c r="BX112" s="118">
        <v>48030</v>
      </c>
      <c r="BY112" s="5">
        <f t="shared" si="56"/>
        <v>476142.99474548665</v>
      </c>
      <c r="BZ112" s="5">
        <f t="shared" si="57"/>
        <v>3586.6457515109732</v>
      </c>
      <c r="CA112" s="5">
        <f t="shared" si="31"/>
        <v>809.1449488289677</v>
      </c>
      <c r="CB112" s="35">
        <f t="shared" si="32"/>
        <v>2.0392486066371243E-2</v>
      </c>
      <c r="CC112" s="5">
        <f t="shared" si="33"/>
        <v>2777.5008026820055</v>
      </c>
      <c r="CD112" s="35">
        <f t="shared" si="34"/>
        <v>7.0000000000000007E-2</v>
      </c>
      <c r="CE112" s="5">
        <f t="shared" si="58"/>
        <v>63766.150203342346</v>
      </c>
      <c r="CF112" s="5">
        <f t="shared" si="59"/>
        <v>312831.65370530973</v>
      </c>
      <c r="CG112" s="5">
        <f t="shared" si="35"/>
        <v>475333.84979665768</v>
      </c>
      <c r="CH112" s="5">
        <f t="shared" si="36"/>
        <v>376597.80390865204</v>
      </c>
    </row>
    <row r="113" spans="9:86" ht="14.25" customHeight="1">
      <c r="I113" s="150"/>
      <c r="J113" s="2">
        <v>106</v>
      </c>
      <c r="K113" s="118">
        <v>48061</v>
      </c>
      <c r="L113" s="5">
        <f t="shared" si="37"/>
        <v>486437.03934164695</v>
      </c>
      <c r="M113" s="5">
        <f t="shared" si="0"/>
        <v>4050.0782624385383</v>
      </c>
      <c r="N113" s="5">
        <f t="shared" si="1"/>
        <v>705.82361696471571</v>
      </c>
      <c r="O113" s="35">
        <f t="shared" si="2"/>
        <v>1.7412085673080918E-2</v>
      </c>
      <c r="P113" s="5">
        <f t="shared" si="3"/>
        <v>3344.2546454738226</v>
      </c>
      <c r="Q113" s="35">
        <f t="shared" si="4"/>
        <v>8.2500000000000004E-2</v>
      </c>
      <c r="R113" s="5">
        <f t="shared" si="38"/>
        <v>53368.784275317485</v>
      </c>
      <c r="S113" s="5">
        <f t="shared" si="39"/>
        <v>375939.51154316758</v>
      </c>
      <c r="T113" s="5">
        <f t="shared" si="5"/>
        <v>485731.2157246822</v>
      </c>
      <c r="U113" s="5">
        <f t="shared" si="6"/>
        <v>429308.29581848509</v>
      </c>
      <c r="V113" s="150"/>
      <c r="W113" s="2">
        <v>106</v>
      </c>
      <c r="X113" s="118">
        <v>48061</v>
      </c>
      <c r="Y113" s="5">
        <f t="shared" si="40"/>
        <v>484348.59945190395</v>
      </c>
      <c r="Z113" s="5">
        <f t="shared" si="41"/>
        <v>3955.7248177837241</v>
      </c>
      <c r="AA113" s="5">
        <f t="shared" si="7"/>
        <v>726.73415477103072</v>
      </c>
      <c r="AB113" s="35">
        <f t="shared" si="8"/>
        <v>1.8005233972227783E-2</v>
      </c>
      <c r="AC113" s="5">
        <f t="shared" si="9"/>
        <v>3228.9906630126934</v>
      </c>
      <c r="AD113" s="35">
        <f t="shared" si="10"/>
        <v>0.08</v>
      </c>
      <c r="AE113" s="5">
        <f t="shared" si="42"/>
        <v>55478.134702867152</v>
      </c>
      <c r="AF113" s="5">
        <f t="shared" si="43"/>
        <v>363828.69598220754</v>
      </c>
      <c r="AG113" s="5">
        <f t="shared" si="11"/>
        <v>483621.86529713293</v>
      </c>
      <c r="AH113" s="5">
        <f t="shared" si="12"/>
        <v>419306.83068507467</v>
      </c>
      <c r="AI113" s="150"/>
      <c r="AJ113" s="2">
        <v>106</v>
      </c>
      <c r="AK113" s="118">
        <v>48061</v>
      </c>
      <c r="AL113" s="5">
        <f t="shared" si="44"/>
        <v>482194.91257433296</v>
      </c>
      <c r="AM113" s="5">
        <f t="shared" si="45"/>
        <v>3862.1784158088099</v>
      </c>
      <c r="AN113" s="5">
        <f t="shared" si="13"/>
        <v>748.00293876624301</v>
      </c>
      <c r="AO113" s="35">
        <f t="shared" si="14"/>
        <v>1.8614952234302578E-2</v>
      </c>
      <c r="AP113" s="5">
        <f t="shared" si="15"/>
        <v>3114.1754770425669</v>
      </c>
      <c r="AQ113" s="35">
        <f t="shared" si="16"/>
        <v>7.7499999999999999E-2</v>
      </c>
      <c r="AR113" s="5">
        <f t="shared" si="46"/>
        <v>57653.090364433257</v>
      </c>
      <c r="AS113" s="5">
        <f t="shared" si="47"/>
        <v>351737.82171130046</v>
      </c>
      <c r="AT113" s="5">
        <f t="shared" si="17"/>
        <v>481446.9096355667</v>
      </c>
      <c r="AU113" s="5">
        <f t="shared" si="18"/>
        <v>409390.91207573371</v>
      </c>
      <c r="AV113" s="150"/>
      <c r="AW113" s="2">
        <v>106</v>
      </c>
      <c r="AX113" s="118">
        <v>48061</v>
      </c>
      <c r="AY113" s="5">
        <f t="shared" si="48"/>
        <v>479975.09436554974</v>
      </c>
      <c r="AZ113" s="5">
        <f t="shared" si="49"/>
        <v>3769.4654156080242</v>
      </c>
      <c r="BA113" s="5">
        <f t="shared" si="19"/>
        <v>769.62107582333874</v>
      </c>
      <c r="BB113" s="35">
        <f t="shared" si="20"/>
        <v>1.9241525275572591E-2</v>
      </c>
      <c r="BC113" s="5">
        <f t="shared" si="21"/>
        <v>2999.8443397846854</v>
      </c>
      <c r="BD113" s="35">
        <f t="shared" si="22"/>
        <v>7.4999999999999997E-2</v>
      </c>
      <c r="BE113" s="5">
        <f t="shared" si="50"/>
        <v>59894.52671027372</v>
      </c>
      <c r="BF113" s="5">
        <f t="shared" si="51"/>
        <v>339668.80734417657</v>
      </c>
      <c r="BG113" s="5">
        <f t="shared" si="23"/>
        <v>479205.47328972642</v>
      </c>
      <c r="BH113" s="5">
        <f t="shared" si="24"/>
        <v>399563.33405445027</v>
      </c>
      <c r="BI113" s="150"/>
      <c r="BJ113" s="2">
        <v>106</v>
      </c>
      <c r="BK113" s="118">
        <v>48061</v>
      </c>
      <c r="BL113" s="5">
        <f t="shared" si="52"/>
        <v>477688.32414243312</v>
      </c>
      <c r="BM113" s="5">
        <f t="shared" si="53"/>
        <v>3677.612325782929</v>
      </c>
      <c r="BN113" s="5">
        <f t="shared" si="25"/>
        <v>791.57870075572919</v>
      </c>
      <c r="BO113" s="35">
        <f t="shared" si="26"/>
        <v>1.9885234637295496E-2</v>
      </c>
      <c r="BP113" s="5">
        <f t="shared" si="27"/>
        <v>2886.0336250271998</v>
      </c>
      <c r="BQ113" s="35">
        <f t="shared" si="28"/>
        <v>7.2499999999999981E-2</v>
      </c>
      <c r="BR113" s="5">
        <f t="shared" si="54"/>
        <v>62203.254558322544</v>
      </c>
      <c r="BS113" s="5">
        <f t="shared" si="55"/>
        <v>327623.65197466785</v>
      </c>
      <c r="BT113" s="5">
        <f t="shared" si="29"/>
        <v>476896.7454416774</v>
      </c>
      <c r="BU113" s="5">
        <f t="shared" si="30"/>
        <v>389826.9065329904</v>
      </c>
      <c r="BV113" s="150"/>
      <c r="BW113" s="2">
        <v>106</v>
      </c>
      <c r="BX113" s="118">
        <v>48061</v>
      </c>
      <c r="BY113" s="5">
        <f t="shared" si="56"/>
        <v>475333.84979665768</v>
      </c>
      <c r="BZ113" s="5">
        <f t="shared" si="57"/>
        <v>3586.6457515109732</v>
      </c>
      <c r="CA113" s="5">
        <f t="shared" si="31"/>
        <v>813.86496103047011</v>
      </c>
      <c r="CB113" s="35">
        <f t="shared" si="32"/>
        <v>2.0546358178664501E-2</v>
      </c>
      <c r="CC113" s="5">
        <f t="shared" si="33"/>
        <v>2772.7807904805031</v>
      </c>
      <c r="CD113" s="35">
        <f t="shared" si="34"/>
        <v>7.0000000000000007E-2</v>
      </c>
      <c r="CE113" s="5">
        <f t="shared" si="58"/>
        <v>64580.015164372817</v>
      </c>
      <c r="CF113" s="5">
        <f t="shared" si="59"/>
        <v>315604.43449579022</v>
      </c>
      <c r="CG113" s="5">
        <f t="shared" si="35"/>
        <v>474519.9848356272</v>
      </c>
      <c r="CH113" s="5">
        <f t="shared" si="36"/>
        <v>380184.44966016302</v>
      </c>
    </row>
    <row r="114" spans="9:86" ht="14.25" customHeight="1">
      <c r="I114" s="150"/>
      <c r="J114" s="2">
        <v>107</v>
      </c>
      <c r="K114" s="118">
        <v>48092</v>
      </c>
      <c r="L114" s="5">
        <f t="shared" si="37"/>
        <v>485731.2157246822</v>
      </c>
      <c r="M114" s="5">
        <f t="shared" si="0"/>
        <v>4050.0782624385383</v>
      </c>
      <c r="N114" s="5">
        <f t="shared" si="1"/>
        <v>710.67615433134824</v>
      </c>
      <c r="O114" s="35">
        <f t="shared" si="2"/>
        <v>1.7557269485455527E-2</v>
      </c>
      <c r="P114" s="5">
        <f t="shared" si="3"/>
        <v>3339.4021081071901</v>
      </c>
      <c r="Q114" s="35">
        <f t="shared" si="4"/>
        <v>8.2500000000000004E-2</v>
      </c>
      <c r="R114" s="5">
        <f t="shared" si="38"/>
        <v>54079.460429648832</v>
      </c>
      <c r="S114" s="5">
        <f t="shared" si="39"/>
        <v>379278.91365127475</v>
      </c>
      <c r="T114" s="5">
        <f t="shared" si="5"/>
        <v>485020.53957035084</v>
      </c>
      <c r="U114" s="5">
        <f t="shared" si="6"/>
        <v>433358.37408092356</v>
      </c>
      <c r="V114" s="150"/>
      <c r="W114" s="2">
        <v>107</v>
      </c>
      <c r="X114" s="118">
        <v>48092</v>
      </c>
      <c r="Y114" s="5">
        <f t="shared" si="40"/>
        <v>483621.86529713293</v>
      </c>
      <c r="Z114" s="5">
        <f t="shared" si="41"/>
        <v>3955.7248177837241</v>
      </c>
      <c r="AA114" s="5">
        <f t="shared" si="7"/>
        <v>731.57904913617085</v>
      </c>
      <c r="AB114" s="35">
        <f t="shared" si="8"/>
        <v>1.8152505541163537E-2</v>
      </c>
      <c r="AC114" s="5">
        <f t="shared" si="9"/>
        <v>3224.1457686475533</v>
      </c>
      <c r="AD114" s="35">
        <f t="shared" si="10"/>
        <v>0.08</v>
      </c>
      <c r="AE114" s="5">
        <f t="shared" si="42"/>
        <v>56209.713752003321</v>
      </c>
      <c r="AF114" s="5">
        <f t="shared" si="43"/>
        <v>367052.84175085509</v>
      </c>
      <c r="AG114" s="5">
        <f t="shared" si="11"/>
        <v>482890.28624799673</v>
      </c>
      <c r="AH114" s="5">
        <f t="shared" si="12"/>
        <v>423262.55550285842</v>
      </c>
      <c r="AI114" s="150"/>
      <c r="AJ114" s="2">
        <v>107</v>
      </c>
      <c r="AK114" s="118">
        <v>48092</v>
      </c>
      <c r="AL114" s="5">
        <f t="shared" si="44"/>
        <v>481446.9096355667</v>
      </c>
      <c r="AM114" s="5">
        <f t="shared" si="45"/>
        <v>3862.1784158088099</v>
      </c>
      <c r="AN114" s="5">
        <f t="shared" si="13"/>
        <v>752.83379107910832</v>
      </c>
      <c r="AO114" s="35">
        <f t="shared" si="14"/>
        <v>1.8764281818295665E-2</v>
      </c>
      <c r="AP114" s="5">
        <f t="shared" si="15"/>
        <v>3109.3446247297015</v>
      </c>
      <c r="AQ114" s="35">
        <f t="shared" si="16"/>
        <v>7.7499999999999999E-2</v>
      </c>
      <c r="AR114" s="5">
        <f t="shared" si="46"/>
        <v>58405.924155512366</v>
      </c>
      <c r="AS114" s="5">
        <f t="shared" si="47"/>
        <v>354847.16633603018</v>
      </c>
      <c r="AT114" s="5">
        <f t="shared" si="17"/>
        <v>480694.07584448758</v>
      </c>
      <c r="AU114" s="5">
        <f t="shared" si="18"/>
        <v>413253.09049154253</v>
      </c>
      <c r="AV114" s="150"/>
      <c r="AW114" s="2">
        <v>107</v>
      </c>
      <c r="AX114" s="118">
        <v>48092</v>
      </c>
      <c r="AY114" s="5">
        <f t="shared" si="48"/>
        <v>479205.47328972642</v>
      </c>
      <c r="AZ114" s="5">
        <f t="shared" si="49"/>
        <v>3769.4654156080242</v>
      </c>
      <c r="BA114" s="5">
        <f t="shared" si="19"/>
        <v>774.43120754723441</v>
      </c>
      <c r="BB114" s="35">
        <f t="shared" si="20"/>
        <v>1.9392880525277691E-2</v>
      </c>
      <c r="BC114" s="5">
        <f t="shared" si="21"/>
        <v>2995.0342080607898</v>
      </c>
      <c r="BD114" s="35">
        <f t="shared" si="22"/>
        <v>7.4999999999999997E-2</v>
      </c>
      <c r="BE114" s="5">
        <f t="shared" si="50"/>
        <v>60668.957917820953</v>
      </c>
      <c r="BF114" s="5">
        <f t="shared" si="51"/>
        <v>342663.84155223734</v>
      </c>
      <c r="BG114" s="5">
        <f t="shared" si="23"/>
        <v>478431.04208217916</v>
      </c>
      <c r="BH114" s="5">
        <f t="shared" si="24"/>
        <v>403332.79947005829</v>
      </c>
      <c r="BI114" s="150"/>
      <c r="BJ114" s="2">
        <v>107</v>
      </c>
      <c r="BK114" s="118">
        <v>48092</v>
      </c>
      <c r="BL114" s="5">
        <f t="shared" si="52"/>
        <v>476896.7454416774</v>
      </c>
      <c r="BM114" s="5">
        <f t="shared" si="53"/>
        <v>3677.612325782929</v>
      </c>
      <c r="BN114" s="5">
        <f t="shared" si="25"/>
        <v>796.36115540612809</v>
      </c>
      <c r="BO114" s="35">
        <f t="shared" si="26"/>
        <v>2.0038580586292213E-2</v>
      </c>
      <c r="BP114" s="5">
        <f t="shared" si="27"/>
        <v>2881.2511703768009</v>
      </c>
      <c r="BQ114" s="35">
        <f t="shared" si="28"/>
        <v>7.2499999999999995E-2</v>
      </c>
      <c r="BR114" s="5">
        <f t="shared" si="54"/>
        <v>62999.615713728672</v>
      </c>
      <c r="BS114" s="5">
        <f t="shared" si="55"/>
        <v>330504.90314504463</v>
      </c>
      <c r="BT114" s="5">
        <f t="shared" si="29"/>
        <v>476100.38428627129</v>
      </c>
      <c r="BU114" s="5">
        <f t="shared" si="30"/>
        <v>393504.51885877328</v>
      </c>
      <c r="BV114" s="150"/>
      <c r="BW114" s="2">
        <v>107</v>
      </c>
      <c r="BX114" s="118">
        <v>48092</v>
      </c>
      <c r="BY114" s="5">
        <f t="shared" si="56"/>
        <v>474519.9848356272</v>
      </c>
      <c r="BZ114" s="5">
        <f t="shared" si="57"/>
        <v>3586.6457515109732</v>
      </c>
      <c r="CA114" s="5">
        <f t="shared" si="31"/>
        <v>818.61250663648116</v>
      </c>
      <c r="CB114" s="35">
        <f t="shared" si="32"/>
        <v>2.0701657240085606E-2</v>
      </c>
      <c r="CC114" s="5">
        <f t="shared" si="33"/>
        <v>2768.0332448744921</v>
      </c>
      <c r="CD114" s="35">
        <f t="shared" si="34"/>
        <v>7.0000000000000007E-2</v>
      </c>
      <c r="CE114" s="5">
        <f t="shared" si="58"/>
        <v>65398.627671009301</v>
      </c>
      <c r="CF114" s="5">
        <f t="shared" si="59"/>
        <v>318372.46774066472</v>
      </c>
      <c r="CG114" s="5">
        <f t="shared" si="35"/>
        <v>473701.37232899072</v>
      </c>
      <c r="CH114" s="5">
        <f t="shared" si="36"/>
        <v>383771.095411674</v>
      </c>
    </row>
    <row r="115" spans="9:86" ht="14.25" customHeight="1">
      <c r="I115" s="150"/>
      <c r="J115" s="2">
        <v>108</v>
      </c>
      <c r="K115" s="118">
        <v>48122</v>
      </c>
      <c r="L115" s="5">
        <f t="shared" si="37"/>
        <v>485020.53957035084</v>
      </c>
      <c r="M115" s="5">
        <f t="shared" si="0"/>
        <v>4050.0782624385383</v>
      </c>
      <c r="N115" s="5">
        <f t="shared" si="1"/>
        <v>715.56205289237641</v>
      </c>
      <c r="O115" s="35">
        <f t="shared" si="2"/>
        <v>1.7703878360110222E-2</v>
      </c>
      <c r="P115" s="5">
        <f t="shared" si="3"/>
        <v>3334.5162095461619</v>
      </c>
      <c r="Q115" s="35">
        <f t="shared" si="4"/>
        <v>8.2500000000000004E-2</v>
      </c>
      <c r="R115" s="5">
        <f t="shared" si="38"/>
        <v>54795.022482541208</v>
      </c>
      <c r="S115" s="5">
        <f t="shared" si="39"/>
        <v>382613.42986082094</v>
      </c>
      <c r="T115" s="5">
        <f t="shared" si="5"/>
        <v>484304.97751745844</v>
      </c>
      <c r="U115" s="5">
        <f t="shared" si="6"/>
        <v>437408.45234336215</v>
      </c>
      <c r="V115" s="150"/>
      <c r="W115" s="2">
        <v>108</v>
      </c>
      <c r="X115" s="118">
        <v>48122</v>
      </c>
      <c r="Y115" s="5">
        <f t="shared" si="40"/>
        <v>482890.28624799673</v>
      </c>
      <c r="Z115" s="5">
        <f t="shared" si="41"/>
        <v>3955.7248177837241</v>
      </c>
      <c r="AA115" s="5">
        <f t="shared" si="7"/>
        <v>736.45624279707908</v>
      </c>
      <c r="AB115" s="35">
        <f t="shared" si="8"/>
        <v>1.8301206641018058E-2</v>
      </c>
      <c r="AC115" s="5">
        <f t="shared" si="9"/>
        <v>3219.268574986645</v>
      </c>
      <c r="AD115" s="35">
        <f t="shared" si="10"/>
        <v>0.08</v>
      </c>
      <c r="AE115" s="5">
        <f t="shared" si="42"/>
        <v>56946.169994800402</v>
      </c>
      <c r="AF115" s="5">
        <f t="shared" si="43"/>
        <v>370272.11032584176</v>
      </c>
      <c r="AG115" s="5">
        <f t="shared" si="11"/>
        <v>482153.83000519965</v>
      </c>
      <c r="AH115" s="5">
        <f t="shared" si="12"/>
        <v>427218.28032064217</v>
      </c>
      <c r="AI115" s="150"/>
      <c r="AJ115" s="2">
        <v>108</v>
      </c>
      <c r="AK115" s="118">
        <v>48122</v>
      </c>
      <c r="AL115" s="5">
        <f t="shared" si="44"/>
        <v>480694.07584448758</v>
      </c>
      <c r="AM115" s="5">
        <f t="shared" si="45"/>
        <v>3862.1784158088099</v>
      </c>
      <c r="AN115" s="5">
        <f t="shared" si="13"/>
        <v>757.69584264649438</v>
      </c>
      <c r="AO115" s="35">
        <f t="shared" si="14"/>
        <v>1.8915045074737839E-2</v>
      </c>
      <c r="AP115" s="5">
        <f t="shared" si="15"/>
        <v>3104.4825731623155</v>
      </c>
      <c r="AQ115" s="35">
        <f t="shared" si="16"/>
        <v>7.7499999999999999E-2</v>
      </c>
      <c r="AR115" s="5">
        <f t="shared" si="46"/>
        <v>59163.619998158858</v>
      </c>
      <c r="AS115" s="5">
        <f t="shared" si="47"/>
        <v>357951.64890919247</v>
      </c>
      <c r="AT115" s="5">
        <f t="shared" si="17"/>
        <v>479936.38000184111</v>
      </c>
      <c r="AU115" s="5">
        <f t="shared" si="18"/>
        <v>417115.2689073513</v>
      </c>
      <c r="AV115" s="150"/>
      <c r="AW115" s="2">
        <v>108</v>
      </c>
      <c r="AX115" s="118">
        <v>48122</v>
      </c>
      <c r="AY115" s="5">
        <f t="shared" si="48"/>
        <v>478431.04208217916</v>
      </c>
      <c r="AZ115" s="5">
        <f t="shared" si="49"/>
        <v>3769.4654156080242</v>
      </c>
      <c r="BA115" s="5">
        <f t="shared" si="19"/>
        <v>779.27140259440466</v>
      </c>
      <c r="BB115" s="35">
        <f t="shared" si="20"/>
        <v>1.954567327077119E-2</v>
      </c>
      <c r="BC115" s="5">
        <f t="shared" si="21"/>
        <v>2990.1940130136195</v>
      </c>
      <c r="BD115" s="35">
        <f t="shared" si="22"/>
        <v>7.4999999999999997E-2</v>
      </c>
      <c r="BE115" s="5">
        <f t="shared" si="50"/>
        <v>61448.229320415361</v>
      </c>
      <c r="BF115" s="5">
        <f t="shared" si="51"/>
        <v>345654.03556525096</v>
      </c>
      <c r="BG115" s="5">
        <f t="shared" si="23"/>
        <v>477651.77067958476</v>
      </c>
      <c r="BH115" s="5">
        <f t="shared" si="24"/>
        <v>407102.26488566631</v>
      </c>
      <c r="BI115" s="150"/>
      <c r="BJ115" s="2">
        <v>108</v>
      </c>
      <c r="BK115" s="118">
        <v>48122</v>
      </c>
      <c r="BL115" s="5">
        <f t="shared" si="52"/>
        <v>476100.38428627129</v>
      </c>
      <c r="BM115" s="5">
        <f t="shared" si="53"/>
        <v>3677.612325782929</v>
      </c>
      <c r="BN115" s="5">
        <f t="shared" si="25"/>
        <v>801.17250405337336</v>
      </c>
      <c r="BO115" s="35">
        <f t="shared" si="26"/>
        <v>2.01933675459075E-2</v>
      </c>
      <c r="BP115" s="5">
        <f t="shared" si="27"/>
        <v>2876.4398217295557</v>
      </c>
      <c r="BQ115" s="35">
        <f t="shared" si="28"/>
        <v>7.2499999999999995E-2</v>
      </c>
      <c r="BR115" s="5">
        <f t="shared" si="54"/>
        <v>63800.788217782043</v>
      </c>
      <c r="BS115" s="5">
        <f t="shared" si="55"/>
        <v>333381.34296677419</v>
      </c>
      <c r="BT115" s="5">
        <f t="shared" si="29"/>
        <v>475299.2117822179</v>
      </c>
      <c r="BU115" s="5">
        <f t="shared" si="30"/>
        <v>397182.13118455623</v>
      </c>
      <c r="BV115" s="150"/>
      <c r="BW115" s="2">
        <v>108</v>
      </c>
      <c r="BX115" s="118">
        <v>48122</v>
      </c>
      <c r="BY115" s="5">
        <f t="shared" si="56"/>
        <v>473701.37232899072</v>
      </c>
      <c r="BZ115" s="5">
        <f t="shared" si="57"/>
        <v>3586.6457515109732</v>
      </c>
      <c r="CA115" s="5">
        <f t="shared" si="31"/>
        <v>823.38774625852739</v>
      </c>
      <c r="CB115" s="35">
        <f t="shared" si="32"/>
        <v>2.085840052884649E-2</v>
      </c>
      <c r="CC115" s="5">
        <f t="shared" si="33"/>
        <v>2763.2580052524459</v>
      </c>
      <c r="CD115" s="35">
        <f t="shared" si="34"/>
        <v>7.0000000000000007E-2</v>
      </c>
      <c r="CE115" s="5">
        <f t="shared" si="58"/>
        <v>66222.01541726783</v>
      </c>
      <c r="CF115" s="5">
        <f t="shared" si="59"/>
        <v>321135.72574591718</v>
      </c>
      <c r="CG115" s="5">
        <f t="shared" si="35"/>
        <v>472877.9845827322</v>
      </c>
      <c r="CH115" s="5">
        <f t="shared" si="36"/>
        <v>387357.74116318498</v>
      </c>
    </row>
    <row r="116" spans="9:86" ht="14.25" customHeight="1">
      <c r="I116" s="150"/>
      <c r="J116" s="2">
        <v>109</v>
      </c>
      <c r="K116" s="118">
        <v>48153</v>
      </c>
      <c r="L116" s="5">
        <f t="shared" si="37"/>
        <v>484304.97751745844</v>
      </c>
      <c r="M116" s="5">
        <f t="shared" si="0"/>
        <v>4050.0782624385383</v>
      </c>
      <c r="N116" s="5">
        <f t="shared" si="1"/>
        <v>720.48154200601175</v>
      </c>
      <c r="O116" s="35">
        <f t="shared" si="2"/>
        <v>1.7851929890108292E-2</v>
      </c>
      <c r="P116" s="5">
        <f t="shared" si="3"/>
        <v>3329.5967204325266</v>
      </c>
      <c r="Q116" s="35">
        <f t="shared" si="4"/>
        <v>8.2500000000000004E-2</v>
      </c>
      <c r="R116" s="5">
        <f t="shared" si="38"/>
        <v>55515.504024547219</v>
      </c>
      <c r="S116" s="5">
        <f t="shared" si="39"/>
        <v>385943.02658125345</v>
      </c>
      <c r="T116" s="5">
        <f t="shared" si="5"/>
        <v>483584.49597545242</v>
      </c>
      <c r="U116" s="5">
        <f t="shared" si="6"/>
        <v>441458.53060580068</v>
      </c>
      <c r="V116" s="150"/>
      <c r="W116" s="2">
        <v>109</v>
      </c>
      <c r="X116" s="118">
        <v>48153</v>
      </c>
      <c r="Y116" s="5">
        <f t="shared" si="40"/>
        <v>482153.83000519965</v>
      </c>
      <c r="Z116" s="5">
        <f t="shared" si="41"/>
        <v>3955.7248177837241</v>
      </c>
      <c r="AA116" s="5">
        <f t="shared" si="7"/>
        <v>741.36595108239271</v>
      </c>
      <c r="AB116" s="35">
        <f t="shared" si="8"/>
        <v>1.8451354856794919E-2</v>
      </c>
      <c r="AC116" s="5">
        <f t="shared" si="9"/>
        <v>3214.3588667013314</v>
      </c>
      <c r="AD116" s="35">
        <f t="shared" si="10"/>
        <v>8.0000000000000016E-2</v>
      </c>
      <c r="AE116" s="5">
        <f t="shared" si="42"/>
        <v>57687.535945882795</v>
      </c>
      <c r="AF116" s="5">
        <f t="shared" si="43"/>
        <v>373486.46919254307</v>
      </c>
      <c r="AG116" s="5">
        <f t="shared" si="11"/>
        <v>481412.46405411727</v>
      </c>
      <c r="AH116" s="5">
        <f t="shared" si="12"/>
        <v>431174.00513842585</v>
      </c>
      <c r="AI116" s="150"/>
      <c r="AJ116" s="2">
        <v>109</v>
      </c>
      <c r="AK116" s="118">
        <v>48153</v>
      </c>
      <c r="AL116" s="5">
        <f t="shared" si="44"/>
        <v>479936.38000184111</v>
      </c>
      <c r="AM116" s="5">
        <f t="shared" si="45"/>
        <v>3862.1784158088099</v>
      </c>
      <c r="AN116" s="5">
        <f t="shared" si="13"/>
        <v>762.58929496358587</v>
      </c>
      <c r="AO116" s="35">
        <f t="shared" si="14"/>
        <v>1.906725958038006E-2</v>
      </c>
      <c r="AP116" s="5">
        <f t="shared" si="15"/>
        <v>3099.589120845224</v>
      </c>
      <c r="AQ116" s="35">
        <f t="shared" si="16"/>
        <v>7.7499999999999999E-2</v>
      </c>
      <c r="AR116" s="5">
        <f t="shared" si="46"/>
        <v>59926.209293122447</v>
      </c>
      <c r="AS116" s="5">
        <f t="shared" si="47"/>
        <v>361051.23803003773</v>
      </c>
      <c r="AT116" s="5">
        <f t="shared" si="17"/>
        <v>479173.79070687754</v>
      </c>
      <c r="AU116" s="5">
        <f t="shared" si="18"/>
        <v>420977.44732316019</v>
      </c>
      <c r="AV116" s="150"/>
      <c r="AW116" s="2">
        <v>109</v>
      </c>
      <c r="AX116" s="118">
        <v>48153</v>
      </c>
      <c r="AY116" s="5">
        <f t="shared" si="48"/>
        <v>477651.77067958476</v>
      </c>
      <c r="AZ116" s="5">
        <f t="shared" si="49"/>
        <v>3769.4654156080242</v>
      </c>
      <c r="BA116" s="5">
        <f t="shared" si="19"/>
        <v>784.14184886061958</v>
      </c>
      <c r="BB116" s="35">
        <f t="shared" si="20"/>
        <v>1.9699921080455055E-2</v>
      </c>
      <c r="BC116" s="5">
        <f t="shared" si="21"/>
        <v>2985.3235667474046</v>
      </c>
      <c r="BD116" s="35">
        <f t="shared" si="22"/>
        <v>7.4999999999999997E-2</v>
      </c>
      <c r="BE116" s="5">
        <f t="shared" si="50"/>
        <v>62232.371169275983</v>
      </c>
      <c r="BF116" s="5">
        <f t="shared" si="51"/>
        <v>348639.35913199838</v>
      </c>
      <c r="BG116" s="5">
        <f t="shared" si="23"/>
        <v>476867.62883072416</v>
      </c>
      <c r="BH116" s="5">
        <f t="shared" si="24"/>
        <v>410871.73030127434</v>
      </c>
      <c r="BI116" s="150"/>
      <c r="BJ116" s="2">
        <v>109</v>
      </c>
      <c r="BK116" s="118">
        <v>48153</v>
      </c>
      <c r="BL116" s="5">
        <f t="shared" si="52"/>
        <v>475299.2117822179</v>
      </c>
      <c r="BM116" s="5">
        <f t="shared" si="53"/>
        <v>3677.612325782929</v>
      </c>
      <c r="BN116" s="5">
        <f t="shared" si="25"/>
        <v>806.01292126536282</v>
      </c>
      <c r="BO116" s="35">
        <f t="shared" si="26"/>
        <v>2.034961307618607E-2</v>
      </c>
      <c r="BP116" s="5">
        <f t="shared" si="27"/>
        <v>2871.5994045175662</v>
      </c>
      <c r="BQ116" s="35">
        <f t="shared" si="28"/>
        <v>7.2499999999999981E-2</v>
      </c>
      <c r="BR116" s="5">
        <f t="shared" si="54"/>
        <v>64606.801139047406</v>
      </c>
      <c r="BS116" s="5">
        <f t="shared" si="55"/>
        <v>336252.94237129175</v>
      </c>
      <c r="BT116" s="5">
        <f t="shared" si="29"/>
        <v>474493.19886095251</v>
      </c>
      <c r="BU116" s="5">
        <f t="shared" si="30"/>
        <v>400859.74351033918</v>
      </c>
      <c r="BV116" s="150"/>
      <c r="BW116" s="2">
        <v>109</v>
      </c>
      <c r="BX116" s="118">
        <v>48153</v>
      </c>
      <c r="BY116" s="5">
        <f t="shared" si="56"/>
        <v>472877.9845827322</v>
      </c>
      <c r="BZ116" s="5">
        <f t="shared" si="57"/>
        <v>3586.6457515109732</v>
      </c>
      <c r="CA116" s="5">
        <f t="shared" si="31"/>
        <v>828.1908414450354</v>
      </c>
      <c r="CB116" s="35">
        <f t="shared" si="32"/>
        <v>2.1016605596705835E-2</v>
      </c>
      <c r="CC116" s="5">
        <f t="shared" si="33"/>
        <v>2758.4549100659378</v>
      </c>
      <c r="CD116" s="35">
        <f t="shared" si="34"/>
        <v>7.0000000000000007E-2</v>
      </c>
      <c r="CE116" s="5">
        <f t="shared" si="58"/>
        <v>67050.20625871286</v>
      </c>
      <c r="CF116" s="5">
        <f t="shared" si="59"/>
        <v>323894.1806559831</v>
      </c>
      <c r="CG116" s="5">
        <f t="shared" si="35"/>
        <v>472049.79374128714</v>
      </c>
      <c r="CH116" s="5">
        <f t="shared" si="36"/>
        <v>390944.38691469596</v>
      </c>
    </row>
    <row r="117" spans="9:86" ht="14.25" customHeight="1">
      <c r="I117" s="150"/>
      <c r="J117" s="2">
        <v>110</v>
      </c>
      <c r="K117" s="118">
        <v>48183</v>
      </c>
      <c r="L117" s="5">
        <f t="shared" si="37"/>
        <v>483584.49597545242</v>
      </c>
      <c r="M117" s="5">
        <f t="shared" si="0"/>
        <v>4050.0782624385383</v>
      </c>
      <c r="N117" s="5">
        <f t="shared" si="1"/>
        <v>725.43485260730313</v>
      </c>
      <c r="O117" s="35">
        <f t="shared" si="2"/>
        <v>1.8001441948067604E-2</v>
      </c>
      <c r="P117" s="5">
        <f t="shared" si="3"/>
        <v>3324.6434098312352</v>
      </c>
      <c r="Q117" s="35">
        <f t="shared" si="4"/>
        <v>8.2500000000000004E-2</v>
      </c>
      <c r="R117" s="5">
        <f t="shared" si="38"/>
        <v>56240.93887715452</v>
      </c>
      <c r="S117" s="5">
        <f t="shared" si="39"/>
        <v>389267.66999108467</v>
      </c>
      <c r="T117" s="5">
        <f t="shared" si="5"/>
        <v>482859.0611228451</v>
      </c>
      <c r="U117" s="5">
        <f t="shared" si="6"/>
        <v>445508.60886823921</v>
      </c>
      <c r="V117" s="150"/>
      <c r="W117" s="2">
        <v>110</v>
      </c>
      <c r="X117" s="118">
        <v>48183</v>
      </c>
      <c r="Y117" s="5">
        <f t="shared" si="40"/>
        <v>481412.46405411727</v>
      </c>
      <c r="Z117" s="5">
        <f t="shared" si="41"/>
        <v>3955.7248177837241</v>
      </c>
      <c r="AA117" s="5">
        <f t="shared" si="7"/>
        <v>746.30839075627546</v>
      </c>
      <c r="AB117" s="35">
        <f t="shared" si="8"/>
        <v>1.8602968052918056E-2</v>
      </c>
      <c r="AC117" s="5">
        <f t="shared" si="9"/>
        <v>3209.4164270274487</v>
      </c>
      <c r="AD117" s="35">
        <f t="shared" si="10"/>
        <v>0.08</v>
      </c>
      <c r="AE117" s="5">
        <f t="shared" si="42"/>
        <v>58433.844336639071</v>
      </c>
      <c r="AF117" s="5">
        <f t="shared" si="43"/>
        <v>376695.8856195705</v>
      </c>
      <c r="AG117" s="5">
        <f t="shared" si="11"/>
        <v>480666.15566336102</v>
      </c>
      <c r="AH117" s="5">
        <f t="shared" si="12"/>
        <v>435129.72995620954</v>
      </c>
      <c r="AI117" s="150"/>
      <c r="AJ117" s="2">
        <v>110</v>
      </c>
      <c r="AK117" s="118">
        <v>48183</v>
      </c>
      <c r="AL117" s="5">
        <f t="shared" si="44"/>
        <v>479173.79070687754</v>
      </c>
      <c r="AM117" s="5">
        <f t="shared" si="45"/>
        <v>3862.1784158088099</v>
      </c>
      <c r="AN117" s="5">
        <f t="shared" si="13"/>
        <v>767.5143508268925</v>
      </c>
      <c r="AO117" s="35">
        <f t="shared" si="14"/>
        <v>1.922094319127066E-2</v>
      </c>
      <c r="AP117" s="5">
        <f t="shared" si="15"/>
        <v>3094.6640649819174</v>
      </c>
      <c r="AQ117" s="35">
        <f t="shared" si="16"/>
        <v>7.7499999999999999E-2</v>
      </c>
      <c r="AR117" s="5">
        <f t="shared" si="46"/>
        <v>60693.723643949343</v>
      </c>
      <c r="AS117" s="5">
        <f t="shared" si="47"/>
        <v>364145.90209501964</v>
      </c>
      <c r="AT117" s="5">
        <f t="shared" si="17"/>
        <v>478406.27635605063</v>
      </c>
      <c r="AU117" s="5">
        <f t="shared" si="18"/>
        <v>424839.62573896896</v>
      </c>
      <c r="AV117" s="150"/>
      <c r="AW117" s="2">
        <v>110</v>
      </c>
      <c r="AX117" s="118">
        <v>48183</v>
      </c>
      <c r="AY117" s="5">
        <f t="shared" si="48"/>
        <v>476867.62883072416</v>
      </c>
      <c r="AZ117" s="5">
        <f t="shared" si="49"/>
        <v>3769.4654156080242</v>
      </c>
      <c r="BA117" s="5">
        <f t="shared" si="19"/>
        <v>789.04273541599832</v>
      </c>
      <c r="BB117" s="35">
        <f t="shared" si="20"/>
        <v>1.985564180191619E-2</v>
      </c>
      <c r="BC117" s="5">
        <f t="shared" si="21"/>
        <v>2980.4226801920258</v>
      </c>
      <c r="BD117" s="35">
        <f t="shared" si="22"/>
        <v>7.4999999999999997E-2</v>
      </c>
      <c r="BE117" s="5">
        <f t="shared" si="50"/>
        <v>63021.413904691981</v>
      </c>
      <c r="BF117" s="5">
        <f t="shared" si="51"/>
        <v>351619.78181219043</v>
      </c>
      <c r="BG117" s="5">
        <f t="shared" si="23"/>
        <v>476078.58609530819</v>
      </c>
      <c r="BH117" s="5">
        <f t="shared" si="24"/>
        <v>414641.19571688242</v>
      </c>
      <c r="BI117" s="150"/>
      <c r="BJ117" s="2">
        <v>110</v>
      </c>
      <c r="BK117" s="118">
        <v>48183</v>
      </c>
      <c r="BL117" s="5">
        <f t="shared" si="52"/>
        <v>474493.19886095251</v>
      </c>
      <c r="BM117" s="5">
        <f t="shared" si="53"/>
        <v>3677.612325782929</v>
      </c>
      <c r="BN117" s="5">
        <f t="shared" si="25"/>
        <v>810.88258266467437</v>
      </c>
      <c r="BO117" s="35">
        <f t="shared" si="26"/>
        <v>2.0507335016255072E-2</v>
      </c>
      <c r="BP117" s="5">
        <f t="shared" si="27"/>
        <v>2866.7297431182546</v>
      </c>
      <c r="BQ117" s="35">
        <f t="shared" si="28"/>
        <v>7.2499999999999995E-2</v>
      </c>
      <c r="BR117" s="5">
        <f t="shared" si="54"/>
        <v>65417.683721712077</v>
      </c>
      <c r="BS117" s="5">
        <f t="shared" si="55"/>
        <v>339119.67211441003</v>
      </c>
      <c r="BT117" s="5">
        <f t="shared" si="29"/>
        <v>473682.31627828785</v>
      </c>
      <c r="BU117" s="5">
        <f t="shared" si="30"/>
        <v>404537.35583612212</v>
      </c>
      <c r="BV117" s="150"/>
      <c r="BW117" s="2">
        <v>110</v>
      </c>
      <c r="BX117" s="118">
        <v>48183</v>
      </c>
      <c r="BY117" s="5">
        <f t="shared" si="56"/>
        <v>472049.79374128714</v>
      </c>
      <c r="BZ117" s="5">
        <f t="shared" si="57"/>
        <v>3586.6457515109732</v>
      </c>
      <c r="CA117" s="5">
        <f t="shared" si="31"/>
        <v>833.02195468679793</v>
      </c>
      <c r="CB117" s="35">
        <f t="shared" si="32"/>
        <v>2.1176290274411504E-2</v>
      </c>
      <c r="CC117" s="5">
        <f t="shared" si="33"/>
        <v>2753.6237968241753</v>
      </c>
      <c r="CD117" s="35">
        <f t="shared" si="34"/>
        <v>7.0000000000000007E-2</v>
      </c>
      <c r="CE117" s="5">
        <f t="shared" si="58"/>
        <v>67883.228213399663</v>
      </c>
      <c r="CF117" s="5">
        <f t="shared" si="59"/>
        <v>326647.80445280729</v>
      </c>
      <c r="CG117" s="5">
        <f t="shared" si="35"/>
        <v>471216.77178660035</v>
      </c>
      <c r="CH117" s="5">
        <f t="shared" si="36"/>
        <v>394531.03266620694</v>
      </c>
    </row>
    <row r="118" spans="9:86" ht="14.25" customHeight="1">
      <c r="I118" s="150"/>
      <c r="J118" s="2">
        <v>111</v>
      </c>
      <c r="K118" s="118">
        <v>48214</v>
      </c>
      <c r="L118" s="5">
        <f t="shared" si="37"/>
        <v>482859.0611228451</v>
      </c>
      <c r="M118" s="5">
        <f t="shared" si="0"/>
        <v>4050.0782624385383</v>
      </c>
      <c r="N118" s="5">
        <f t="shared" si="1"/>
        <v>730.4222172189784</v>
      </c>
      <c r="O118" s="35">
        <f t="shared" si="2"/>
        <v>1.8152432691736942E-2</v>
      </c>
      <c r="P118" s="5">
        <f t="shared" si="3"/>
        <v>3319.6560452195599</v>
      </c>
      <c r="Q118" s="35">
        <f t="shared" si="4"/>
        <v>8.2500000000000004E-2</v>
      </c>
      <c r="R118" s="5">
        <f t="shared" si="38"/>
        <v>56971.361094373497</v>
      </c>
      <c r="S118" s="5">
        <f t="shared" si="39"/>
        <v>392587.32603630424</v>
      </c>
      <c r="T118" s="5">
        <f t="shared" si="5"/>
        <v>482128.63890562614</v>
      </c>
      <c r="U118" s="5">
        <f t="shared" si="6"/>
        <v>449558.68713067775</v>
      </c>
      <c r="V118" s="150"/>
      <c r="W118" s="2">
        <v>111</v>
      </c>
      <c r="X118" s="118">
        <v>48214</v>
      </c>
      <c r="Y118" s="5">
        <f t="shared" si="40"/>
        <v>480666.15566336102</v>
      </c>
      <c r="Z118" s="5">
        <f t="shared" si="41"/>
        <v>3955.7248177837241</v>
      </c>
      <c r="AA118" s="5">
        <f t="shared" si="7"/>
        <v>751.28378002798399</v>
      </c>
      <c r="AB118" s="35">
        <f t="shared" si="8"/>
        <v>1.8756064378807294E-2</v>
      </c>
      <c r="AC118" s="5">
        <f t="shared" si="9"/>
        <v>3204.4410377557401</v>
      </c>
      <c r="AD118" s="35">
        <f t="shared" si="10"/>
        <v>0.08</v>
      </c>
      <c r="AE118" s="5">
        <f t="shared" si="42"/>
        <v>59185.128116667052</v>
      </c>
      <c r="AF118" s="5">
        <f t="shared" si="43"/>
        <v>379900.32665732625</v>
      </c>
      <c r="AG118" s="5">
        <f t="shared" si="11"/>
        <v>479914.87188333302</v>
      </c>
      <c r="AH118" s="5">
        <f t="shared" si="12"/>
        <v>439085.45477399329</v>
      </c>
      <c r="AI118" s="150"/>
      <c r="AJ118" s="2">
        <v>111</v>
      </c>
      <c r="AK118" s="118">
        <v>48214</v>
      </c>
      <c r="AL118" s="5">
        <f t="shared" si="44"/>
        <v>478406.27635605063</v>
      </c>
      <c r="AM118" s="5">
        <f t="shared" si="45"/>
        <v>3862.1784158088099</v>
      </c>
      <c r="AN118" s="5">
        <f t="shared" si="13"/>
        <v>772.47121434264955</v>
      </c>
      <c r="AO118" s="35">
        <f t="shared" si="14"/>
        <v>1.9376114048330163E-2</v>
      </c>
      <c r="AP118" s="5">
        <f t="shared" si="15"/>
        <v>3089.7072014661603</v>
      </c>
      <c r="AQ118" s="35">
        <f t="shared" si="16"/>
        <v>7.7499999999999999E-2</v>
      </c>
      <c r="AR118" s="5">
        <f t="shared" si="46"/>
        <v>61466.194858291994</v>
      </c>
      <c r="AS118" s="5">
        <f t="shared" si="47"/>
        <v>367235.60929648578</v>
      </c>
      <c r="AT118" s="5">
        <f t="shared" si="17"/>
        <v>477633.805141708</v>
      </c>
      <c r="AU118" s="5">
        <f t="shared" si="18"/>
        <v>428701.80415477778</v>
      </c>
      <c r="AV118" s="150"/>
      <c r="AW118" s="2">
        <v>111</v>
      </c>
      <c r="AX118" s="118">
        <v>48214</v>
      </c>
      <c r="AY118" s="5">
        <f t="shared" si="48"/>
        <v>476078.58609530819</v>
      </c>
      <c r="AZ118" s="5">
        <f t="shared" si="49"/>
        <v>3769.4654156080242</v>
      </c>
      <c r="BA118" s="5">
        <f t="shared" si="19"/>
        <v>793.97425251234836</v>
      </c>
      <c r="BB118" s="35">
        <f t="shared" si="20"/>
        <v>2.0012853567500707E-2</v>
      </c>
      <c r="BC118" s="5">
        <f t="shared" si="21"/>
        <v>2975.4911630956758</v>
      </c>
      <c r="BD118" s="35">
        <f t="shared" si="22"/>
        <v>7.4999999999999997E-2</v>
      </c>
      <c r="BE118" s="5">
        <f t="shared" si="50"/>
        <v>63815.388157204332</v>
      </c>
      <c r="BF118" s="5">
        <f t="shared" si="51"/>
        <v>354595.27297528612</v>
      </c>
      <c r="BG118" s="5">
        <f t="shared" si="23"/>
        <v>475284.61184279586</v>
      </c>
      <c r="BH118" s="5">
        <f t="shared" si="24"/>
        <v>418410.66113249044</v>
      </c>
      <c r="BI118" s="150"/>
      <c r="BJ118" s="2">
        <v>111</v>
      </c>
      <c r="BK118" s="118">
        <v>48214</v>
      </c>
      <c r="BL118" s="5">
        <f t="shared" si="52"/>
        <v>473682.31627828785</v>
      </c>
      <c r="BM118" s="5">
        <f t="shared" si="53"/>
        <v>3677.612325782929</v>
      </c>
      <c r="BN118" s="5">
        <f t="shared" si="25"/>
        <v>815.78166493494018</v>
      </c>
      <c r="BO118" s="35">
        <f t="shared" si="26"/>
        <v>2.066655148989778E-2</v>
      </c>
      <c r="BP118" s="5">
        <f t="shared" si="27"/>
        <v>2861.8306608479888</v>
      </c>
      <c r="BQ118" s="35">
        <f t="shared" si="28"/>
        <v>7.2499999999999995E-2</v>
      </c>
      <c r="BR118" s="5">
        <f t="shared" si="54"/>
        <v>66233.465386647018</v>
      </c>
      <c r="BS118" s="5">
        <f t="shared" si="55"/>
        <v>341981.50277525804</v>
      </c>
      <c r="BT118" s="5">
        <f t="shared" si="29"/>
        <v>472866.53461335291</v>
      </c>
      <c r="BU118" s="5">
        <f t="shared" si="30"/>
        <v>408214.96816190507</v>
      </c>
      <c r="BV118" s="150"/>
      <c r="BW118" s="2">
        <v>111</v>
      </c>
      <c r="BX118" s="118">
        <v>48214</v>
      </c>
      <c r="BY118" s="5">
        <f t="shared" si="56"/>
        <v>471216.77178660035</v>
      </c>
      <c r="BZ118" s="5">
        <f t="shared" si="57"/>
        <v>3586.6457515109732</v>
      </c>
      <c r="CA118" s="5">
        <f t="shared" si="31"/>
        <v>837.88124942247123</v>
      </c>
      <c r="CB118" s="35">
        <f t="shared" si="32"/>
        <v>2.1337472677273601E-2</v>
      </c>
      <c r="CC118" s="5">
        <f t="shared" si="33"/>
        <v>2748.764502088502</v>
      </c>
      <c r="CD118" s="35">
        <f t="shared" si="34"/>
        <v>7.0000000000000007E-2</v>
      </c>
      <c r="CE118" s="5">
        <f t="shared" si="58"/>
        <v>68721.109462822133</v>
      </c>
      <c r="CF118" s="5">
        <f t="shared" si="59"/>
        <v>329396.56895489577</v>
      </c>
      <c r="CG118" s="5">
        <f t="shared" si="35"/>
        <v>470378.89053717785</v>
      </c>
      <c r="CH118" s="5">
        <f t="shared" si="36"/>
        <v>398117.67841771792</v>
      </c>
    </row>
    <row r="119" spans="9:86" ht="14.25" customHeight="1">
      <c r="I119" s="150"/>
      <c r="J119" s="2">
        <v>112</v>
      </c>
      <c r="K119" s="118">
        <v>48245</v>
      </c>
      <c r="L119" s="5">
        <f t="shared" si="37"/>
        <v>482128.63890562614</v>
      </c>
      <c r="M119" s="5">
        <f t="shared" si="0"/>
        <v>4050.0782624385383</v>
      </c>
      <c r="N119" s="5">
        <f t="shared" si="1"/>
        <v>735.4438699623588</v>
      </c>
      <c r="O119" s="35">
        <f t="shared" si="2"/>
        <v>1.8304920569706732E-2</v>
      </c>
      <c r="P119" s="5">
        <f t="shared" si="3"/>
        <v>3314.6343924761795</v>
      </c>
      <c r="Q119" s="35">
        <f t="shared" si="4"/>
        <v>8.2500000000000004E-2</v>
      </c>
      <c r="R119" s="5">
        <f t="shared" si="38"/>
        <v>57706.804964335854</v>
      </c>
      <c r="S119" s="5">
        <f t="shared" si="39"/>
        <v>395901.96042878041</v>
      </c>
      <c r="T119" s="5">
        <f t="shared" si="5"/>
        <v>481393.19503566378</v>
      </c>
      <c r="U119" s="5">
        <f t="shared" si="6"/>
        <v>453608.76539311628</v>
      </c>
      <c r="V119" s="150"/>
      <c r="W119" s="2">
        <v>112</v>
      </c>
      <c r="X119" s="118">
        <v>48245</v>
      </c>
      <c r="Y119" s="5">
        <f t="shared" si="40"/>
        <v>479914.87188333302</v>
      </c>
      <c r="Z119" s="5">
        <f t="shared" si="41"/>
        <v>3955.7248177837241</v>
      </c>
      <c r="AA119" s="5">
        <f t="shared" si="7"/>
        <v>756.29233856150358</v>
      </c>
      <c r="AB119" s="35">
        <f t="shared" si="8"/>
        <v>1.8910662274588343E-2</v>
      </c>
      <c r="AC119" s="5">
        <f t="shared" si="9"/>
        <v>3199.4324792222205</v>
      </c>
      <c r="AD119" s="35">
        <f t="shared" si="10"/>
        <v>0.08</v>
      </c>
      <c r="AE119" s="5">
        <f t="shared" si="42"/>
        <v>59941.420455228559</v>
      </c>
      <c r="AF119" s="5">
        <f t="shared" si="43"/>
        <v>383099.7591365485</v>
      </c>
      <c r="AG119" s="5">
        <f t="shared" si="11"/>
        <v>479158.57954477152</v>
      </c>
      <c r="AH119" s="5">
        <f t="shared" si="12"/>
        <v>443041.17959177704</v>
      </c>
      <c r="AI119" s="150"/>
      <c r="AJ119" s="2">
        <v>112</v>
      </c>
      <c r="AK119" s="118">
        <v>48245</v>
      </c>
      <c r="AL119" s="5">
        <f t="shared" si="44"/>
        <v>477633.805141708</v>
      </c>
      <c r="AM119" s="5">
        <f t="shared" si="45"/>
        <v>3862.1784158088099</v>
      </c>
      <c r="AN119" s="5">
        <f t="shared" si="13"/>
        <v>777.46009093527891</v>
      </c>
      <c r="AO119" s="35">
        <f t="shared" si="14"/>
        <v>1.953279058306058E-2</v>
      </c>
      <c r="AP119" s="5">
        <f t="shared" si="15"/>
        <v>3084.7183248735309</v>
      </c>
      <c r="AQ119" s="35">
        <f t="shared" si="16"/>
        <v>7.7499999999999999E-2</v>
      </c>
      <c r="AR119" s="5">
        <f t="shared" si="46"/>
        <v>62243.654949227275</v>
      </c>
      <c r="AS119" s="5">
        <f t="shared" si="47"/>
        <v>370320.32762135932</v>
      </c>
      <c r="AT119" s="5">
        <f t="shared" si="17"/>
        <v>476856.34505077271</v>
      </c>
      <c r="AU119" s="5">
        <f t="shared" si="18"/>
        <v>432563.98257058661</v>
      </c>
      <c r="AV119" s="150"/>
      <c r="AW119" s="2">
        <v>112</v>
      </c>
      <c r="AX119" s="118">
        <v>48245</v>
      </c>
      <c r="AY119" s="5">
        <f t="shared" si="48"/>
        <v>475284.61184279586</v>
      </c>
      <c r="AZ119" s="5">
        <f t="shared" si="49"/>
        <v>3769.4654156080242</v>
      </c>
      <c r="BA119" s="5">
        <f t="shared" si="19"/>
        <v>798.93659159055051</v>
      </c>
      <c r="BB119" s="35">
        <f t="shared" si="20"/>
        <v>2.0171574800022476E-2</v>
      </c>
      <c r="BC119" s="5">
        <f t="shared" si="21"/>
        <v>2970.5288240174737</v>
      </c>
      <c r="BD119" s="35">
        <f t="shared" si="22"/>
        <v>7.4999999999999983E-2</v>
      </c>
      <c r="BE119" s="5">
        <f t="shared" si="50"/>
        <v>64614.324748794883</v>
      </c>
      <c r="BF119" s="5">
        <f t="shared" si="51"/>
        <v>357565.80179930362</v>
      </c>
      <c r="BG119" s="5">
        <f t="shared" si="23"/>
        <v>474485.67525120534</v>
      </c>
      <c r="BH119" s="5">
        <f t="shared" si="24"/>
        <v>422180.12654809852</v>
      </c>
      <c r="BI119" s="150"/>
      <c r="BJ119" s="2">
        <v>112</v>
      </c>
      <c r="BK119" s="118">
        <v>48245</v>
      </c>
      <c r="BL119" s="5">
        <f t="shared" si="52"/>
        <v>472866.53461335291</v>
      </c>
      <c r="BM119" s="5">
        <f t="shared" si="53"/>
        <v>3677.612325782929</v>
      </c>
      <c r="BN119" s="5">
        <f t="shared" si="25"/>
        <v>820.71034582725542</v>
      </c>
      <c r="BO119" s="35">
        <f t="shared" si="26"/>
        <v>2.0827280911261511E-2</v>
      </c>
      <c r="BP119" s="5">
        <f t="shared" si="27"/>
        <v>2856.9019799556736</v>
      </c>
      <c r="BQ119" s="35">
        <f t="shared" si="28"/>
        <v>7.2499999999999995E-2</v>
      </c>
      <c r="BR119" s="5">
        <f t="shared" si="54"/>
        <v>67054.175732474279</v>
      </c>
      <c r="BS119" s="5">
        <f t="shared" si="55"/>
        <v>344838.40475521371</v>
      </c>
      <c r="BT119" s="5">
        <f t="shared" si="29"/>
        <v>472045.82426752563</v>
      </c>
      <c r="BU119" s="5">
        <f t="shared" si="30"/>
        <v>411892.58048768796</v>
      </c>
      <c r="BV119" s="150"/>
      <c r="BW119" s="2">
        <v>112</v>
      </c>
      <c r="BX119" s="118">
        <v>48245</v>
      </c>
      <c r="BY119" s="5">
        <f t="shared" si="56"/>
        <v>470378.89053717785</v>
      </c>
      <c r="BZ119" s="5">
        <f t="shared" si="57"/>
        <v>3586.6457515109732</v>
      </c>
      <c r="CA119" s="5">
        <f t="shared" si="31"/>
        <v>842.76889004410214</v>
      </c>
      <c r="CB119" s="35">
        <f t="shared" si="32"/>
        <v>2.1500171210871749E-2</v>
      </c>
      <c r="CC119" s="5">
        <f t="shared" si="33"/>
        <v>2743.8768614668711</v>
      </c>
      <c r="CD119" s="35">
        <f t="shared" si="34"/>
        <v>7.0000000000000007E-2</v>
      </c>
      <c r="CE119" s="5">
        <f t="shared" si="58"/>
        <v>69563.878352866232</v>
      </c>
      <c r="CF119" s="5">
        <f t="shared" si="59"/>
        <v>332140.44581636263</v>
      </c>
      <c r="CG119" s="5">
        <f t="shared" si="35"/>
        <v>469536.12164713372</v>
      </c>
      <c r="CH119" s="5">
        <f t="shared" si="36"/>
        <v>401704.32416922884</v>
      </c>
    </row>
    <row r="120" spans="9:86" ht="14.25" customHeight="1">
      <c r="I120" s="150"/>
      <c r="J120" s="2">
        <v>113</v>
      </c>
      <c r="K120" s="118">
        <v>48274</v>
      </c>
      <c r="L120" s="5">
        <f t="shared" si="37"/>
        <v>481393.19503566378</v>
      </c>
      <c r="M120" s="5">
        <f t="shared" si="0"/>
        <v>4050.0782624385383</v>
      </c>
      <c r="N120" s="5">
        <f t="shared" si="1"/>
        <v>740.50004656834972</v>
      </c>
      <c r="O120" s="35">
        <f t="shared" si="2"/>
        <v>1.8458924327257847E-2</v>
      </c>
      <c r="P120" s="5">
        <f t="shared" si="3"/>
        <v>3309.5782158701886</v>
      </c>
      <c r="Q120" s="35">
        <f t="shared" si="4"/>
        <v>8.2500000000000004E-2</v>
      </c>
      <c r="R120" s="5">
        <f t="shared" si="38"/>
        <v>58447.305010904201</v>
      </c>
      <c r="S120" s="5">
        <f t="shared" si="39"/>
        <v>399211.5386446506</v>
      </c>
      <c r="T120" s="5">
        <f t="shared" si="5"/>
        <v>480652.69498909544</v>
      </c>
      <c r="U120" s="5">
        <f t="shared" si="6"/>
        <v>457658.84365555481</v>
      </c>
      <c r="V120" s="150"/>
      <c r="W120" s="2">
        <v>113</v>
      </c>
      <c r="X120" s="118">
        <v>48274</v>
      </c>
      <c r="Y120" s="5">
        <f t="shared" si="40"/>
        <v>479158.57954477152</v>
      </c>
      <c r="Z120" s="5">
        <f t="shared" si="41"/>
        <v>3955.7248177837241</v>
      </c>
      <c r="AA120" s="5">
        <f t="shared" si="7"/>
        <v>761.33428748524693</v>
      </c>
      <c r="AB120" s="35">
        <f t="shared" si="8"/>
        <v>1.9066780476940857E-2</v>
      </c>
      <c r="AC120" s="5">
        <f t="shared" si="9"/>
        <v>3194.3905302984772</v>
      </c>
      <c r="AD120" s="35">
        <f t="shared" si="10"/>
        <v>0.08</v>
      </c>
      <c r="AE120" s="5">
        <f t="shared" si="42"/>
        <v>60702.754742713805</v>
      </c>
      <c r="AF120" s="5">
        <f t="shared" si="43"/>
        <v>386294.14966684696</v>
      </c>
      <c r="AG120" s="5">
        <f t="shared" si="11"/>
        <v>478397.2452572863</v>
      </c>
      <c r="AH120" s="5">
        <f t="shared" si="12"/>
        <v>446996.90440956078</v>
      </c>
      <c r="AI120" s="150"/>
      <c r="AJ120" s="2">
        <v>113</v>
      </c>
      <c r="AK120" s="118">
        <v>48274</v>
      </c>
      <c r="AL120" s="5">
        <f t="shared" si="44"/>
        <v>476856.34505077271</v>
      </c>
      <c r="AM120" s="5">
        <f t="shared" si="45"/>
        <v>3862.1784158088099</v>
      </c>
      <c r="AN120" s="5">
        <f t="shared" si="13"/>
        <v>782.48118735590288</v>
      </c>
      <c r="AO120" s="35">
        <f t="shared" si="14"/>
        <v>1.9690991523392792E-2</v>
      </c>
      <c r="AP120" s="5">
        <f t="shared" si="15"/>
        <v>3079.697228452907</v>
      </c>
      <c r="AQ120" s="35">
        <f t="shared" si="16"/>
        <v>7.7499999999999999E-2</v>
      </c>
      <c r="AR120" s="5">
        <f t="shared" si="46"/>
        <v>63026.136136583176</v>
      </c>
      <c r="AS120" s="5">
        <f t="shared" si="47"/>
        <v>373400.02484981221</v>
      </c>
      <c r="AT120" s="5">
        <f t="shared" si="17"/>
        <v>476073.86386341683</v>
      </c>
      <c r="AU120" s="5">
        <f t="shared" si="18"/>
        <v>436426.16098639538</v>
      </c>
      <c r="AV120" s="150"/>
      <c r="AW120" s="2">
        <v>113</v>
      </c>
      <c r="AX120" s="118">
        <v>48274</v>
      </c>
      <c r="AY120" s="5">
        <f t="shared" si="48"/>
        <v>474485.67525120534</v>
      </c>
      <c r="AZ120" s="5">
        <f t="shared" si="49"/>
        <v>3769.4654156080242</v>
      </c>
      <c r="BA120" s="5">
        <f t="shared" si="19"/>
        <v>803.9299452879909</v>
      </c>
      <c r="BB120" s="35">
        <f t="shared" si="20"/>
        <v>2.0331824218609823E-2</v>
      </c>
      <c r="BC120" s="5">
        <f t="shared" si="21"/>
        <v>2965.5354703200333</v>
      </c>
      <c r="BD120" s="35">
        <f t="shared" si="22"/>
        <v>7.4999999999999997E-2</v>
      </c>
      <c r="BE120" s="5">
        <f t="shared" si="50"/>
        <v>65418.254694082876</v>
      </c>
      <c r="BF120" s="5">
        <f t="shared" si="51"/>
        <v>360531.33726962365</v>
      </c>
      <c r="BG120" s="5">
        <f t="shared" si="23"/>
        <v>473681.74530591734</v>
      </c>
      <c r="BH120" s="5">
        <f t="shared" si="24"/>
        <v>425949.59196370654</v>
      </c>
      <c r="BI120" s="150"/>
      <c r="BJ120" s="2">
        <v>113</v>
      </c>
      <c r="BK120" s="118">
        <v>48274</v>
      </c>
      <c r="BL120" s="5">
        <f t="shared" si="52"/>
        <v>472045.82426752563</v>
      </c>
      <c r="BM120" s="5">
        <f t="shared" si="53"/>
        <v>3677.612325782929</v>
      </c>
      <c r="BN120" s="5">
        <f t="shared" si="25"/>
        <v>825.66880416662843</v>
      </c>
      <c r="BO120" s="35">
        <f t="shared" si="26"/>
        <v>2.0989541990703641E-2</v>
      </c>
      <c r="BP120" s="5">
        <f t="shared" si="27"/>
        <v>2851.9435216163006</v>
      </c>
      <c r="BQ120" s="35">
        <f t="shared" si="28"/>
        <v>7.2499999999999995E-2</v>
      </c>
      <c r="BR120" s="5">
        <f t="shared" si="54"/>
        <v>67879.844536640914</v>
      </c>
      <c r="BS120" s="5">
        <f t="shared" si="55"/>
        <v>347690.34827682999</v>
      </c>
      <c r="BT120" s="5">
        <f t="shared" si="29"/>
        <v>471220.15546335903</v>
      </c>
      <c r="BU120" s="5">
        <f t="shared" si="30"/>
        <v>415570.1928134709</v>
      </c>
      <c r="BV120" s="150"/>
      <c r="BW120" s="2">
        <v>113</v>
      </c>
      <c r="BX120" s="118">
        <v>48274</v>
      </c>
      <c r="BY120" s="5">
        <f t="shared" si="56"/>
        <v>469536.12164713372</v>
      </c>
      <c r="BZ120" s="5">
        <f t="shared" si="57"/>
        <v>3586.6457515109732</v>
      </c>
      <c r="CA120" s="5">
        <f t="shared" si="31"/>
        <v>847.68504190269323</v>
      </c>
      <c r="CB120" s="35">
        <f t="shared" si="32"/>
        <v>2.1664404576900595E-2</v>
      </c>
      <c r="CC120" s="5">
        <f t="shared" si="33"/>
        <v>2738.96070960828</v>
      </c>
      <c r="CD120" s="35">
        <f t="shared" si="34"/>
        <v>7.0000000000000007E-2</v>
      </c>
      <c r="CE120" s="5">
        <f t="shared" si="58"/>
        <v>70411.56339476892</v>
      </c>
      <c r="CF120" s="5">
        <f t="shared" si="59"/>
        <v>334879.4065259709</v>
      </c>
      <c r="CG120" s="5">
        <f t="shared" si="35"/>
        <v>468688.43660523102</v>
      </c>
      <c r="CH120" s="5">
        <f t="shared" si="36"/>
        <v>405290.96992073982</v>
      </c>
    </row>
    <row r="121" spans="9:86" ht="14.25" customHeight="1">
      <c r="I121" s="150"/>
      <c r="J121" s="2">
        <v>114</v>
      </c>
      <c r="K121" s="118">
        <v>48305</v>
      </c>
      <c r="L121" s="5">
        <f t="shared" si="37"/>
        <v>480652.69498909544</v>
      </c>
      <c r="M121" s="5">
        <f t="shared" si="0"/>
        <v>4050.0782624385383</v>
      </c>
      <c r="N121" s="5">
        <f t="shared" si="1"/>
        <v>745.59098438850697</v>
      </c>
      <c r="O121" s="35">
        <f t="shared" si="2"/>
        <v>1.861446301235254E-2</v>
      </c>
      <c r="P121" s="5">
        <f t="shared" si="3"/>
        <v>3304.4872780500314</v>
      </c>
      <c r="Q121" s="35">
        <f t="shared" si="4"/>
        <v>8.2500000000000004E-2</v>
      </c>
      <c r="R121" s="5">
        <f t="shared" si="38"/>
        <v>59192.895995292711</v>
      </c>
      <c r="S121" s="5">
        <f t="shared" si="39"/>
        <v>402516.02592270065</v>
      </c>
      <c r="T121" s="5">
        <f t="shared" si="5"/>
        <v>479907.10400470695</v>
      </c>
      <c r="U121" s="5">
        <f t="shared" si="6"/>
        <v>461708.92191799334</v>
      </c>
      <c r="V121" s="150"/>
      <c r="W121" s="2">
        <v>114</v>
      </c>
      <c r="X121" s="118">
        <v>48305</v>
      </c>
      <c r="Y121" s="5">
        <f t="shared" si="40"/>
        <v>478397.2452572863</v>
      </c>
      <c r="Z121" s="5">
        <f t="shared" si="41"/>
        <v>3955.7248177837241</v>
      </c>
      <c r="AA121" s="5">
        <f t="shared" si="7"/>
        <v>766.40984940181534</v>
      </c>
      <c r="AB121" s="35">
        <f t="shared" si="8"/>
        <v>1.9224438025088542E-2</v>
      </c>
      <c r="AC121" s="5">
        <f t="shared" si="9"/>
        <v>3189.3149683819088</v>
      </c>
      <c r="AD121" s="35">
        <f t="shared" si="10"/>
        <v>0.08</v>
      </c>
      <c r="AE121" s="5">
        <f t="shared" si="42"/>
        <v>61469.164592115623</v>
      </c>
      <c r="AF121" s="5">
        <f t="shared" si="43"/>
        <v>389483.46463522885</v>
      </c>
      <c r="AG121" s="5">
        <f t="shared" si="11"/>
        <v>477630.8354078845</v>
      </c>
      <c r="AH121" s="5">
        <f t="shared" si="12"/>
        <v>450952.62922734447</v>
      </c>
      <c r="AI121" s="150"/>
      <c r="AJ121" s="2">
        <v>114</v>
      </c>
      <c r="AK121" s="118">
        <v>48305</v>
      </c>
      <c r="AL121" s="5">
        <f t="shared" si="44"/>
        <v>476073.86386341683</v>
      </c>
      <c r="AM121" s="5">
        <f t="shared" si="45"/>
        <v>3862.1784158088099</v>
      </c>
      <c r="AN121" s="5">
        <f t="shared" si="13"/>
        <v>787.53471169090972</v>
      </c>
      <c r="AO121" s="35">
        <f t="shared" si="14"/>
        <v>1.9850735899675839E-2</v>
      </c>
      <c r="AP121" s="5">
        <f t="shared" si="15"/>
        <v>3074.6437041179001</v>
      </c>
      <c r="AQ121" s="35">
        <f t="shared" si="16"/>
        <v>7.7499999999999999E-2</v>
      </c>
      <c r="AR121" s="5">
        <f t="shared" si="46"/>
        <v>63813.670848274087</v>
      </c>
      <c r="AS121" s="5">
        <f t="shared" si="47"/>
        <v>376474.66855393013</v>
      </c>
      <c r="AT121" s="5">
        <f t="shared" si="17"/>
        <v>475286.32915172592</v>
      </c>
      <c r="AU121" s="5">
        <f t="shared" si="18"/>
        <v>440288.3394022042</v>
      </c>
      <c r="AV121" s="150"/>
      <c r="AW121" s="2">
        <v>114</v>
      </c>
      <c r="AX121" s="118">
        <v>48305</v>
      </c>
      <c r="AY121" s="5">
        <f t="shared" si="48"/>
        <v>473681.74530591734</v>
      </c>
      <c r="AZ121" s="5">
        <f t="shared" si="49"/>
        <v>3769.4654156080242</v>
      </c>
      <c r="BA121" s="5">
        <f t="shared" si="19"/>
        <v>808.95450744604113</v>
      </c>
      <c r="BB121" s="35">
        <f t="shared" si="20"/>
        <v>2.0493620844694235E-2</v>
      </c>
      <c r="BC121" s="5">
        <f t="shared" si="21"/>
        <v>2960.510908161983</v>
      </c>
      <c r="BD121" s="35">
        <f t="shared" si="22"/>
        <v>7.4999999999999997E-2</v>
      </c>
      <c r="BE121" s="5">
        <f t="shared" si="50"/>
        <v>66227.209201528924</v>
      </c>
      <c r="BF121" s="5">
        <f t="shared" si="51"/>
        <v>363491.84817778564</v>
      </c>
      <c r="BG121" s="5">
        <f t="shared" si="23"/>
        <v>472872.79079847131</v>
      </c>
      <c r="BH121" s="5">
        <f t="shared" si="24"/>
        <v>429719.05737931456</v>
      </c>
      <c r="BI121" s="150"/>
      <c r="BJ121" s="2">
        <v>114</v>
      </c>
      <c r="BK121" s="118">
        <v>48305</v>
      </c>
      <c r="BL121" s="5">
        <f t="shared" si="52"/>
        <v>471220.15546335903</v>
      </c>
      <c r="BM121" s="5">
        <f t="shared" si="53"/>
        <v>3677.612325782929</v>
      </c>
      <c r="BN121" s="5">
        <f t="shared" si="25"/>
        <v>830.65721985846812</v>
      </c>
      <c r="BO121" s="35">
        <f t="shared" si="26"/>
        <v>2.115335374077966E-2</v>
      </c>
      <c r="BP121" s="5">
        <f t="shared" si="27"/>
        <v>2846.9551059244609</v>
      </c>
      <c r="BQ121" s="35">
        <f t="shared" si="28"/>
        <v>7.2499999999999995E-2</v>
      </c>
      <c r="BR121" s="5">
        <f t="shared" si="54"/>
        <v>68710.501756499376</v>
      </c>
      <c r="BS121" s="5">
        <f t="shared" si="55"/>
        <v>350537.30338275444</v>
      </c>
      <c r="BT121" s="5">
        <f t="shared" si="29"/>
        <v>470389.49824350054</v>
      </c>
      <c r="BU121" s="5">
        <f t="shared" si="30"/>
        <v>419247.80513925385</v>
      </c>
      <c r="BV121" s="150"/>
      <c r="BW121" s="2">
        <v>114</v>
      </c>
      <c r="BX121" s="118">
        <v>48305</v>
      </c>
      <c r="BY121" s="5">
        <f t="shared" si="56"/>
        <v>468688.43660523102</v>
      </c>
      <c r="BZ121" s="5">
        <f t="shared" si="57"/>
        <v>3586.6457515109732</v>
      </c>
      <c r="CA121" s="5">
        <f t="shared" si="31"/>
        <v>852.62987131379214</v>
      </c>
      <c r="CB121" s="35">
        <f t="shared" si="32"/>
        <v>2.1830191779157095E-2</v>
      </c>
      <c r="CC121" s="5">
        <f t="shared" si="33"/>
        <v>2734.0158801971811</v>
      </c>
      <c r="CD121" s="35">
        <f t="shared" si="34"/>
        <v>7.0000000000000007E-2</v>
      </c>
      <c r="CE121" s="5">
        <f t="shared" si="58"/>
        <v>71264.193266082715</v>
      </c>
      <c r="CF121" s="5">
        <f t="shared" si="59"/>
        <v>337613.42240616807</v>
      </c>
      <c r="CG121" s="5">
        <f t="shared" si="35"/>
        <v>467835.80673391721</v>
      </c>
      <c r="CH121" s="5">
        <f t="shared" si="36"/>
        <v>408877.6156722508</v>
      </c>
    </row>
    <row r="122" spans="9:86" ht="14.25" customHeight="1">
      <c r="I122" s="150"/>
      <c r="J122" s="2">
        <v>115</v>
      </c>
      <c r="K122" s="118">
        <v>48335</v>
      </c>
      <c r="L122" s="5">
        <f t="shared" si="37"/>
        <v>479907.10400470695</v>
      </c>
      <c r="M122" s="5">
        <f t="shared" si="0"/>
        <v>4050.0782624385383</v>
      </c>
      <c r="N122" s="5">
        <f t="shared" si="1"/>
        <v>750.71692240617813</v>
      </c>
      <c r="O122" s="35">
        <f t="shared" si="2"/>
        <v>1.8771555981771382E-2</v>
      </c>
      <c r="P122" s="5">
        <f t="shared" si="3"/>
        <v>3299.3613400323602</v>
      </c>
      <c r="Q122" s="35">
        <f t="shared" si="4"/>
        <v>8.2500000000000004E-2</v>
      </c>
      <c r="R122" s="5">
        <f t="shared" si="38"/>
        <v>59943.612917698891</v>
      </c>
      <c r="S122" s="5">
        <f t="shared" si="39"/>
        <v>405815.38726273301</v>
      </c>
      <c r="T122" s="5">
        <f t="shared" si="5"/>
        <v>479156.38708230079</v>
      </c>
      <c r="U122" s="5">
        <f t="shared" si="6"/>
        <v>465759.00018043187</v>
      </c>
      <c r="V122" s="150"/>
      <c r="W122" s="2">
        <v>115</v>
      </c>
      <c r="X122" s="118">
        <v>48335</v>
      </c>
      <c r="Y122" s="5">
        <f t="shared" si="40"/>
        <v>477630.8354078845</v>
      </c>
      <c r="Z122" s="5">
        <f t="shared" si="41"/>
        <v>3955.7248177837241</v>
      </c>
      <c r="AA122" s="5">
        <f t="shared" si="7"/>
        <v>771.51924839782714</v>
      </c>
      <c r="AB122" s="35">
        <f t="shared" si="8"/>
        <v>1.9383654266935328E-2</v>
      </c>
      <c r="AC122" s="5">
        <f t="shared" si="9"/>
        <v>3184.205569385897</v>
      </c>
      <c r="AD122" s="35">
        <f t="shared" si="10"/>
        <v>0.08</v>
      </c>
      <c r="AE122" s="5">
        <f t="shared" si="42"/>
        <v>62240.683840513448</v>
      </c>
      <c r="AF122" s="5">
        <f t="shared" si="43"/>
        <v>392667.67020461475</v>
      </c>
      <c r="AG122" s="5">
        <f t="shared" si="11"/>
        <v>476859.31615948665</v>
      </c>
      <c r="AH122" s="5">
        <f t="shared" si="12"/>
        <v>454908.35404512822</v>
      </c>
      <c r="AI122" s="150"/>
      <c r="AJ122" s="2">
        <v>115</v>
      </c>
      <c r="AK122" s="118">
        <v>48335</v>
      </c>
      <c r="AL122" s="5">
        <f t="shared" si="44"/>
        <v>475286.32915172592</v>
      </c>
      <c r="AM122" s="5">
        <f t="shared" si="45"/>
        <v>3862.1784158088099</v>
      </c>
      <c r="AN122" s="5">
        <f t="shared" si="13"/>
        <v>792.62087337057983</v>
      </c>
      <c r="AO122" s="35">
        <f t="shared" si="14"/>
        <v>2.0012043050812455E-2</v>
      </c>
      <c r="AP122" s="5">
        <f t="shared" si="15"/>
        <v>3069.55754243823</v>
      </c>
      <c r="AQ122" s="35">
        <f t="shared" si="16"/>
        <v>7.7499999999999999E-2</v>
      </c>
      <c r="AR122" s="5">
        <f t="shared" si="46"/>
        <v>64606.291721644666</v>
      </c>
      <c r="AS122" s="5">
        <f t="shared" si="47"/>
        <v>379544.22609636834</v>
      </c>
      <c r="AT122" s="5">
        <f t="shared" si="17"/>
        <v>474493.70827835536</v>
      </c>
      <c r="AU122" s="5">
        <f t="shared" si="18"/>
        <v>444150.51781801297</v>
      </c>
      <c r="AV122" s="150"/>
      <c r="AW122" s="2">
        <v>115</v>
      </c>
      <c r="AX122" s="118">
        <v>48335</v>
      </c>
      <c r="AY122" s="5">
        <f t="shared" si="48"/>
        <v>472872.79079847131</v>
      </c>
      <c r="AZ122" s="5">
        <f t="shared" si="49"/>
        <v>3769.4654156080242</v>
      </c>
      <c r="BA122" s="5">
        <f t="shared" si="19"/>
        <v>814.01047311757884</v>
      </c>
      <c r="BB122" s="35">
        <f t="shared" si="20"/>
        <v>2.0656984008145061E-2</v>
      </c>
      <c r="BC122" s="5">
        <f t="shared" si="21"/>
        <v>2955.4549424904453</v>
      </c>
      <c r="BD122" s="35">
        <f t="shared" si="22"/>
        <v>7.4999999999999997E-2</v>
      </c>
      <c r="BE122" s="5">
        <f t="shared" si="50"/>
        <v>67041.219674646505</v>
      </c>
      <c r="BF122" s="5">
        <f t="shared" si="51"/>
        <v>366447.30312027608</v>
      </c>
      <c r="BG122" s="5">
        <f t="shared" si="23"/>
        <v>472058.78032535373</v>
      </c>
      <c r="BH122" s="5">
        <f t="shared" si="24"/>
        <v>433488.52279492258</v>
      </c>
      <c r="BI122" s="150"/>
      <c r="BJ122" s="2">
        <v>115</v>
      </c>
      <c r="BK122" s="118">
        <v>48335</v>
      </c>
      <c r="BL122" s="5">
        <f t="shared" si="52"/>
        <v>470389.49824350054</v>
      </c>
      <c r="BM122" s="5">
        <f t="shared" si="53"/>
        <v>3677.612325782929</v>
      </c>
      <c r="BN122" s="5">
        <f t="shared" si="25"/>
        <v>835.67577389511325</v>
      </c>
      <c r="BO122" s="35">
        <f t="shared" si="26"/>
        <v>2.1318735482377279E-2</v>
      </c>
      <c r="BP122" s="5">
        <f t="shared" si="27"/>
        <v>2841.9365518878158</v>
      </c>
      <c r="BQ122" s="35">
        <f t="shared" si="28"/>
        <v>7.2499999999999995E-2</v>
      </c>
      <c r="BR122" s="5">
        <f t="shared" si="54"/>
        <v>69546.177530394489</v>
      </c>
      <c r="BS122" s="5">
        <f t="shared" si="55"/>
        <v>353379.23993464228</v>
      </c>
      <c r="BT122" s="5">
        <f t="shared" si="29"/>
        <v>469553.82246960542</v>
      </c>
      <c r="BU122" s="5">
        <f t="shared" si="30"/>
        <v>422925.41746503673</v>
      </c>
      <c r="BV122" s="150"/>
      <c r="BW122" s="2">
        <v>115</v>
      </c>
      <c r="BX122" s="118">
        <v>48335</v>
      </c>
      <c r="BY122" s="5">
        <f t="shared" si="56"/>
        <v>467835.80673391721</v>
      </c>
      <c r="BZ122" s="5">
        <f t="shared" si="57"/>
        <v>3586.6457515109732</v>
      </c>
      <c r="CA122" s="5">
        <f t="shared" si="31"/>
        <v>857.60354556312268</v>
      </c>
      <c r="CB122" s="35">
        <f t="shared" si="32"/>
        <v>2.1997552129674081E-2</v>
      </c>
      <c r="CC122" s="5">
        <f t="shared" si="33"/>
        <v>2729.0422059478506</v>
      </c>
      <c r="CD122" s="35">
        <f t="shared" si="34"/>
        <v>7.0000000000000007E-2</v>
      </c>
      <c r="CE122" s="5">
        <f t="shared" si="58"/>
        <v>72121.796811645836</v>
      </c>
      <c r="CF122" s="5">
        <f t="shared" si="59"/>
        <v>340342.46461211593</v>
      </c>
      <c r="CG122" s="5">
        <f t="shared" si="35"/>
        <v>466978.20318835409</v>
      </c>
      <c r="CH122" s="5">
        <f t="shared" si="36"/>
        <v>412464.26142376178</v>
      </c>
    </row>
    <row r="123" spans="9:86" ht="14.25" customHeight="1">
      <c r="I123" s="150"/>
      <c r="J123" s="2">
        <v>116</v>
      </c>
      <c r="K123" s="118">
        <v>48366</v>
      </c>
      <c r="L123" s="5">
        <f t="shared" si="37"/>
        <v>479156.38708230079</v>
      </c>
      <c r="M123" s="5">
        <f t="shared" si="0"/>
        <v>4050.0782624385383</v>
      </c>
      <c r="N123" s="5">
        <f t="shared" si="1"/>
        <v>755.87810124772022</v>
      </c>
      <c r="O123" s="35">
        <f t="shared" si="2"/>
        <v>1.8930222907400523E-2</v>
      </c>
      <c r="P123" s="5">
        <f t="shared" si="3"/>
        <v>3294.2001611908181</v>
      </c>
      <c r="Q123" s="35">
        <f t="shared" si="4"/>
        <v>8.2500000000000004E-2</v>
      </c>
      <c r="R123" s="5">
        <f t="shared" si="38"/>
        <v>60699.49101894661</v>
      </c>
      <c r="S123" s="5">
        <f t="shared" si="39"/>
        <v>409109.58742392383</v>
      </c>
      <c r="T123" s="5">
        <f t="shared" si="5"/>
        <v>478400.50898105308</v>
      </c>
      <c r="U123" s="5">
        <f t="shared" si="6"/>
        <v>469809.07844287046</v>
      </c>
      <c r="V123" s="150"/>
      <c r="W123" s="2">
        <v>116</v>
      </c>
      <c r="X123" s="118">
        <v>48366</v>
      </c>
      <c r="Y123" s="5">
        <f t="shared" si="40"/>
        <v>476859.31615948665</v>
      </c>
      <c r="Z123" s="5">
        <f t="shared" si="41"/>
        <v>3955.7248177837241</v>
      </c>
      <c r="AA123" s="5">
        <f t="shared" si="7"/>
        <v>776.66271005381304</v>
      </c>
      <c r="AB123" s="35">
        <f t="shared" si="8"/>
        <v>1.9544448865351886E-2</v>
      </c>
      <c r="AC123" s="5">
        <f t="shared" si="9"/>
        <v>3179.0621077299111</v>
      </c>
      <c r="AD123" s="35">
        <f t="shared" si="10"/>
        <v>0.08</v>
      </c>
      <c r="AE123" s="5">
        <f t="shared" si="42"/>
        <v>63017.346550567258</v>
      </c>
      <c r="AF123" s="5">
        <f t="shared" si="43"/>
        <v>395846.73231234465</v>
      </c>
      <c r="AG123" s="5">
        <f t="shared" si="11"/>
        <v>476082.65344943287</v>
      </c>
      <c r="AH123" s="5">
        <f t="shared" si="12"/>
        <v>458864.07886291191</v>
      </c>
      <c r="AI123" s="150"/>
      <c r="AJ123" s="2">
        <v>116</v>
      </c>
      <c r="AK123" s="118">
        <v>48366</v>
      </c>
      <c r="AL123" s="5">
        <f t="shared" si="44"/>
        <v>474493.70827835536</v>
      </c>
      <c r="AM123" s="5">
        <f t="shared" si="45"/>
        <v>3862.1784158088099</v>
      </c>
      <c r="AN123" s="5">
        <f t="shared" si="13"/>
        <v>797.73988317776502</v>
      </c>
      <c r="AO123" s="35">
        <f t="shared" si="14"/>
        <v>2.0174932630544765E-2</v>
      </c>
      <c r="AP123" s="5">
        <f t="shared" si="15"/>
        <v>3064.4385326310448</v>
      </c>
      <c r="AQ123" s="35">
        <f t="shared" si="16"/>
        <v>7.7499999999999999E-2</v>
      </c>
      <c r="AR123" s="5">
        <f t="shared" si="46"/>
        <v>65404.031604822434</v>
      </c>
      <c r="AS123" s="5">
        <f t="shared" si="47"/>
        <v>382608.66462899937</v>
      </c>
      <c r="AT123" s="5">
        <f t="shared" si="17"/>
        <v>473695.96839517762</v>
      </c>
      <c r="AU123" s="5">
        <f t="shared" si="18"/>
        <v>448012.6962338218</v>
      </c>
      <c r="AV123" s="150"/>
      <c r="AW123" s="2">
        <v>116</v>
      </c>
      <c r="AX123" s="118">
        <v>48366</v>
      </c>
      <c r="AY123" s="5">
        <f t="shared" si="48"/>
        <v>472058.78032535373</v>
      </c>
      <c r="AZ123" s="5">
        <f t="shared" si="49"/>
        <v>3769.4654156080242</v>
      </c>
      <c r="BA123" s="5">
        <f t="shared" si="19"/>
        <v>819.09803857456382</v>
      </c>
      <c r="BB123" s="35">
        <f t="shared" si="20"/>
        <v>2.0821933353554554E-2</v>
      </c>
      <c r="BC123" s="5">
        <f t="shared" si="21"/>
        <v>2950.3673770334603</v>
      </c>
      <c r="BD123" s="35">
        <f t="shared" si="22"/>
        <v>7.4999999999999983E-2</v>
      </c>
      <c r="BE123" s="5">
        <f t="shared" si="50"/>
        <v>67860.317713221069</v>
      </c>
      <c r="BF123" s="5">
        <f t="shared" si="51"/>
        <v>369397.67049730953</v>
      </c>
      <c r="BG123" s="5">
        <f t="shared" si="23"/>
        <v>471239.68228677916</v>
      </c>
      <c r="BH123" s="5">
        <f t="shared" si="24"/>
        <v>437257.9882105306</v>
      </c>
      <c r="BI123" s="150"/>
      <c r="BJ123" s="2">
        <v>116</v>
      </c>
      <c r="BK123" s="118">
        <v>48366</v>
      </c>
      <c r="BL123" s="5">
        <f t="shared" si="52"/>
        <v>469553.82246960542</v>
      </c>
      <c r="BM123" s="5">
        <f t="shared" si="53"/>
        <v>3677.612325782929</v>
      </c>
      <c r="BN123" s="5">
        <f t="shared" si="25"/>
        <v>840.72464836239624</v>
      </c>
      <c r="BO123" s="35">
        <f t="shared" si="26"/>
        <v>2.1485706851000673E-2</v>
      </c>
      <c r="BP123" s="5">
        <f t="shared" si="27"/>
        <v>2836.8876774205328</v>
      </c>
      <c r="BQ123" s="35">
        <f t="shared" si="28"/>
        <v>7.2499999999999995E-2</v>
      </c>
      <c r="BR123" s="5">
        <f t="shared" si="54"/>
        <v>70386.902178756878</v>
      </c>
      <c r="BS123" s="5">
        <f t="shared" si="55"/>
        <v>356216.12761206279</v>
      </c>
      <c r="BT123" s="5">
        <f t="shared" si="29"/>
        <v>468713.09782124305</v>
      </c>
      <c r="BU123" s="5">
        <f t="shared" si="30"/>
        <v>426603.02979081968</v>
      </c>
      <c r="BV123" s="150"/>
      <c r="BW123" s="2">
        <v>116</v>
      </c>
      <c r="BX123" s="118">
        <v>48366</v>
      </c>
      <c r="BY123" s="5">
        <f t="shared" si="56"/>
        <v>466978.20318835409</v>
      </c>
      <c r="BZ123" s="5">
        <f t="shared" si="57"/>
        <v>3586.6457515109732</v>
      </c>
      <c r="CA123" s="5">
        <f t="shared" si="31"/>
        <v>862.60623291224101</v>
      </c>
      <c r="CB123" s="35">
        <f t="shared" si="32"/>
        <v>2.216650525500382E-2</v>
      </c>
      <c r="CC123" s="5">
        <f t="shared" si="33"/>
        <v>2724.0395185987322</v>
      </c>
      <c r="CD123" s="35">
        <f t="shared" si="34"/>
        <v>7.0000000000000007E-2</v>
      </c>
      <c r="CE123" s="5">
        <f t="shared" si="58"/>
        <v>72984.403044558072</v>
      </c>
      <c r="CF123" s="5">
        <f t="shared" si="59"/>
        <v>343066.50413071469</v>
      </c>
      <c r="CG123" s="5">
        <f t="shared" si="35"/>
        <v>466115.59695544187</v>
      </c>
      <c r="CH123" s="5">
        <f t="shared" si="36"/>
        <v>416050.90717527276</v>
      </c>
    </row>
    <row r="124" spans="9:86" ht="14.25" customHeight="1">
      <c r="I124" s="150"/>
      <c r="J124" s="2">
        <v>117</v>
      </c>
      <c r="K124" s="118">
        <v>48396</v>
      </c>
      <c r="L124" s="5">
        <f t="shared" si="37"/>
        <v>478400.50898105308</v>
      </c>
      <c r="M124" s="5">
        <f t="shared" si="0"/>
        <v>4050.0782624385383</v>
      </c>
      <c r="N124" s="5">
        <f t="shared" si="1"/>
        <v>761.07476319379839</v>
      </c>
      <c r="O124" s="35">
        <f t="shared" si="2"/>
        <v>1.9090483782673581E-2</v>
      </c>
      <c r="P124" s="5">
        <f t="shared" si="3"/>
        <v>3289.0034992447399</v>
      </c>
      <c r="Q124" s="35">
        <f t="shared" si="4"/>
        <v>8.2500000000000004E-2</v>
      </c>
      <c r="R124" s="5">
        <f t="shared" si="38"/>
        <v>61460.565782140409</v>
      </c>
      <c r="S124" s="5">
        <f t="shared" si="39"/>
        <v>412398.59092316858</v>
      </c>
      <c r="T124" s="5">
        <f t="shared" si="5"/>
        <v>477639.43421785929</v>
      </c>
      <c r="U124" s="5">
        <f t="shared" si="6"/>
        <v>473859.156705309</v>
      </c>
      <c r="V124" s="150"/>
      <c r="W124" s="2">
        <v>117</v>
      </c>
      <c r="X124" s="118">
        <v>48396</v>
      </c>
      <c r="Y124" s="5">
        <f t="shared" si="40"/>
        <v>476082.65344943287</v>
      </c>
      <c r="Z124" s="5">
        <f t="shared" si="41"/>
        <v>3955.7248177837241</v>
      </c>
      <c r="AA124" s="5">
        <f t="shared" si="7"/>
        <v>781.84046145417142</v>
      </c>
      <c r="AB124" s="35">
        <f t="shared" si="8"/>
        <v>1.970684180461655E-2</v>
      </c>
      <c r="AC124" s="5">
        <f t="shared" si="9"/>
        <v>3173.8843563295527</v>
      </c>
      <c r="AD124" s="35">
        <f t="shared" si="10"/>
        <v>0.08</v>
      </c>
      <c r="AE124" s="5">
        <f t="shared" si="42"/>
        <v>63799.18701202143</v>
      </c>
      <c r="AF124" s="5">
        <f t="shared" si="43"/>
        <v>399020.61666867422</v>
      </c>
      <c r="AG124" s="5">
        <f t="shared" si="11"/>
        <v>475300.81298797869</v>
      </c>
      <c r="AH124" s="5">
        <f t="shared" si="12"/>
        <v>462819.80368069565</v>
      </c>
      <c r="AI124" s="150"/>
      <c r="AJ124" s="2">
        <v>117</v>
      </c>
      <c r="AK124" s="118">
        <v>48396</v>
      </c>
      <c r="AL124" s="5">
        <f t="shared" si="44"/>
        <v>473695.96839517762</v>
      </c>
      <c r="AM124" s="5">
        <f t="shared" si="45"/>
        <v>3862.1784158088099</v>
      </c>
      <c r="AN124" s="5">
        <f t="shared" si="13"/>
        <v>802.89195325662104</v>
      </c>
      <c r="AO124" s="35">
        <f t="shared" si="14"/>
        <v>2.0339424613894468E-2</v>
      </c>
      <c r="AP124" s="5">
        <f t="shared" si="15"/>
        <v>3059.2864625521888</v>
      </c>
      <c r="AQ124" s="35">
        <f t="shared" si="16"/>
        <v>7.7499999999999999E-2</v>
      </c>
      <c r="AR124" s="5">
        <f t="shared" si="46"/>
        <v>66206.923558079056</v>
      </c>
      <c r="AS124" s="5">
        <f t="shared" si="47"/>
        <v>385667.95109155157</v>
      </c>
      <c r="AT124" s="5">
        <f t="shared" si="17"/>
        <v>472893.076441921</v>
      </c>
      <c r="AU124" s="5">
        <f t="shared" si="18"/>
        <v>451874.87464963063</v>
      </c>
      <c r="AV124" s="150"/>
      <c r="AW124" s="2">
        <v>117</v>
      </c>
      <c r="AX124" s="118">
        <v>48396</v>
      </c>
      <c r="AY124" s="5">
        <f t="shared" si="48"/>
        <v>471239.68228677916</v>
      </c>
      <c r="AZ124" s="5">
        <f t="shared" si="49"/>
        <v>3769.4654156080242</v>
      </c>
      <c r="BA124" s="5">
        <f t="shared" si="19"/>
        <v>824.21740131565457</v>
      </c>
      <c r="BB124" s="35">
        <f t="shared" si="20"/>
        <v>2.0988488846677377E-2</v>
      </c>
      <c r="BC124" s="5">
        <f t="shared" si="21"/>
        <v>2945.2480142923696</v>
      </c>
      <c r="BD124" s="35">
        <f t="shared" si="22"/>
        <v>7.4999999999999997E-2</v>
      </c>
      <c r="BE124" s="5">
        <f t="shared" si="50"/>
        <v>68684.535114536731</v>
      </c>
      <c r="BF124" s="5">
        <f t="shared" si="51"/>
        <v>372342.91851160192</v>
      </c>
      <c r="BG124" s="5">
        <f t="shared" si="23"/>
        <v>470415.46488546353</v>
      </c>
      <c r="BH124" s="5">
        <f t="shared" si="24"/>
        <v>441027.45362613862</v>
      </c>
      <c r="BI124" s="150"/>
      <c r="BJ124" s="2">
        <v>117</v>
      </c>
      <c r="BK124" s="118">
        <v>48396</v>
      </c>
      <c r="BL124" s="5">
        <f t="shared" si="52"/>
        <v>468713.09782124305</v>
      </c>
      <c r="BM124" s="5">
        <f t="shared" si="53"/>
        <v>3677.612325782929</v>
      </c>
      <c r="BN124" s="5">
        <f t="shared" si="25"/>
        <v>845.80402644625246</v>
      </c>
      <c r="BO124" s="35">
        <f t="shared" si="26"/>
        <v>2.1654287803209382E-2</v>
      </c>
      <c r="BP124" s="5">
        <f t="shared" si="27"/>
        <v>2831.8082993366766</v>
      </c>
      <c r="BQ124" s="35">
        <f t="shared" si="28"/>
        <v>7.2499999999999995E-2</v>
      </c>
      <c r="BR124" s="5">
        <f t="shared" si="54"/>
        <v>71232.706205203125</v>
      </c>
      <c r="BS124" s="5">
        <f t="shared" si="55"/>
        <v>359047.93591139949</v>
      </c>
      <c r="BT124" s="5">
        <f t="shared" si="29"/>
        <v>467867.2937947968</v>
      </c>
      <c r="BU124" s="5">
        <f t="shared" si="30"/>
        <v>430280.64211660263</v>
      </c>
      <c r="BV124" s="150"/>
      <c r="BW124" s="2">
        <v>117</v>
      </c>
      <c r="BX124" s="118">
        <v>48396</v>
      </c>
      <c r="BY124" s="5">
        <f t="shared" si="56"/>
        <v>466115.59695544187</v>
      </c>
      <c r="BZ124" s="5">
        <f t="shared" si="57"/>
        <v>3586.6457515109732</v>
      </c>
      <c r="CA124" s="5">
        <f t="shared" si="31"/>
        <v>867.63810260422906</v>
      </c>
      <c r="CB124" s="35">
        <f t="shared" si="32"/>
        <v>2.2337071102656206E-2</v>
      </c>
      <c r="CC124" s="5">
        <f t="shared" si="33"/>
        <v>2719.0076489067442</v>
      </c>
      <c r="CD124" s="35">
        <f t="shared" si="34"/>
        <v>7.0000000000000007E-2</v>
      </c>
      <c r="CE124" s="5">
        <f t="shared" si="58"/>
        <v>73852.041147162294</v>
      </c>
      <c r="CF124" s="5">
        <f t="shared" si="59"/>
        <v>345785.51177962142</v>
      </c>
      <c r="CG124" s="5">
        <f t="shared" si="35"/>
        <v>465247.95885283762</v>
      </c>
      <c r="CH124" s="5">
        <f t="shared" si="36"/>
        <v>419637.55292678368</v>
      </c>
    </row>
    <row r="125" spans="9:86" ht="14.25" customHeight="1">
      <c r="I125" s="150"/>
      <c r="J125" s="2">
        <v>118</v>
      </c>
      <c r="K125" s="118">
        <v>48427</v>
      </c>
      <c r="L125" s="5">
        <f t="shared" si="37"/>
        <v>477639.43421785929</v>
      </c>
      <c r="M125" s="5">
        <f t="shared" si="0"/>
        <v>4050.0782624385383</v>
      </c>
      <c r="N125" s="5">
        <f t="shared" si="1"/>
        <v>766.30715219075546</v>
      </c>
      <c r="O125" s="35">
        <f t="shared" si="2"/>
        <v>1.925235892917242E-2</v>
      </c>
      <c r="P125" s="5">
        <f t="shared" si="3"/>
        <v>3283.7711102477829</v>
      </c>
      <c r="Q125" s="35">
        <f t="shared" si="4"/>
        <v>8.2500000000000018E-2</v>
      </c>
      <c r="R125" s="5">
        <f t="shared" si="38"/>
        <v>62226.872934331164</v>
      </c>
      <c r="S125" s="5">
        <f t="shared" si="39"/>
        <v>415682.36203341634</v>
      </c>
      <c r="T125" s="5">
        <f t="shared" si="5"/>
        <v>476873.12706566852</v>
      </c>
      <c r="U125" s="5">
        <f t="shared" si="6"/>
        <v>477909.23496774753</v>
      </c>
      <c r="V125" s="150"/>
      <c r="W125" s="2">
        <v>118</v>
      </c>
      <c r="X125" s="118">
        <v>48427</v>
      </c>
      <c r="Y125" s="5">
        <f t="shared" si="40"/>
        <v>475300.81298797869</v>
      </c>
      <c r="Z125" s="5">
        <f t="shared" si="41"/>
        <v>3955.7248177837241</v>
      </c>
      <c r="AA125" s="5">
        <f t="shared" si="7"/>
        <v>787.05273119719914</v>
      </c>
      <c r="AB125" s="35">
        <f t="shared" si="8"/>
        <v>1.9870853397015466E-2</v>
      </c>
      <c r="AC125" s="5">
        <f t="shared" si="9"/>
        <v>3168.672086586525</v>
      </c>
      <c r="AD125" s="35">
        <f t="shared" si="10"/>
        <v>0.08</v>
      </c>
      <c r="AE125" s="5">
        <f t="shared" si="42"/>
        <v>64586.239743218626</v>
      </c>
      <c r="AF125" s="5">
        <f t="shared" si="43"/>
        <v>402189.28875526076</v>
      </c>
      <c r="AG125" s="5">
        <f t="shared" si="11"/>
        <v>474513.76025678148</v>
      </c>
      <c r="AH125" s="5">
        <f t="shared" si="12"/>
        <v>466775.5284984794</v>
      </c>
      <c r="AI125" s="150"/>
      <c r="AJ125" s="2">
        <v>118</v>
      </c>
      <c r="AK125" s="118">
        <v>48427</v>
      </c>
      <c r="AL125" s="5">
        <f t="shared" si="44"/>
        <v>472893.076441921</v>
      </c>
      <c r="AM125" s="5">
        <f t="shared" si="45"/>
        <v>3862.1784158088099</v>
      </c>
      <c r="AN125" s="5">
        <f t="shared" si="13"/>
        <v>808.07729712140326</v>
      </c>
      <c r="AO125" s="35">
        <f t="shared" si="14"/>
        <v>2.050553930376221E-2</v>
      </c>
      <c r="AP125" s="5">
        <f t="shared" si="15"/>
        <v>3054.1011186874066</v>
      </c>
      <c r="AQ125" s="35">
        <f t="shared" si="16"/>
        <v>7.7499999999999999E-2</v>
      </c>
      <c r="AR125" s="5">
        <f t="shared" si="46"/>
        <v>67015.000855200458</v>
      </c>
      <c r="AS125" s="5">
        <f t="shared" si="47"/>
        <v>388722.052210239</v>
      </c>
      <c r="AT125" s="5">
        <f t="shared" si="17"/>
        <v>472084.9991447996</v>
      </c>
      <c r="AU125" s="5">
        <f t="shared" si="18"/>
        <v>455737.05306543945</v>
      </c>
      <c r="AV125" s="150"/>
      <c r="AW125" s="2">
        <v>118</v>
      </c>
      <c r="AX125" s="118">
        <v>48427</v>
      </c>
      <c r="AY125" s="5">
        <f t="shared" si="48"/>
        <v>470415.46488546353</v>
      </c>
      <c r="AZ125" s="5">
        <f t="shared" si="49"/>
        <v>3769.4654156080242</v>
      </c>
      <c r="BA125" s="5">
        <f t="shared" si="19"/>
        <v>829.36876007387718</v>
      </c>
      <c r="BB125" s="35">
        <f t="shared" si="20"/>
        <v>2.115667078102914E-2</v>
      </c>
      <c r="BC125" s="5">
        <f t="shared" si="21"/>
        <v>2940.096655534147</v>
      </c>
      <c r="BD125" s="35">
        <f t="shared" si="22"/>
        <v>7.4999999999999997E-2</v>
      </c>
      <c r="BE125" s="5">
        <f t="shared" si="50"/>
        <v>69513.903874610609</v>
      </c>
      <c r="BF125" s="5">
        <f t="shared" si="51"/>
        <v>375283.01516713609</v>
      </c>
      <c r="BG125" s="5">
        <f t="shared" si="23"/>
        <v>469586.09612538968</v>
      </c>
      <c r="BH125" s="5">
        <f t="shared" si="24"/>
        <v>444796.9190417467</v>
      </c>
      <c r="BI125" s="150"/>
      <c r="BJ125" s="2">
        <v>118</v>
      </c>
      <c r="BK125" s="118">
        <v>48427</v>
      </c>
      <c r="BL125" s="5">
        <f t="shared" si="52"/>
        <v>467867.2937947968</v>
      </c>
      <c r="BM125" s="5">
        <f t="shared" si="53"/>
        <v>3677.612325782929</v>
      </c>
      <c r="BN125" s="5">
        <f t="shared" si="25"/>
        <v>850.91409243936505</v>
      </c>
      <c r="BO125" s="35">
        <f t="shared" si="26"/>
        <v>2.1824498623216091E-2</v>
      </c>
      <c r="BP125" s="5">
        <f t="shared" si="27"/>
        <v>2826.698233343564</v>
      </c>
      <c r="BQ125" s="35">
        <f t="shared" si="28"/>
        <v>7.2499999999999995E-2</v>
      </c>
      <c r="BR125" s="5">
        <f t="shared" si="54"/>
        <v>72083.620297642483</v>
      </c>
      <c r="BS125" s="5">
        <f t="shared" si="55"/>
        <v>361874.63414474303</v>
      </c>
      <c r="BT125" s="5">
        <f t="shared" si="29"/>
        <v>467016.37970235746</v>
      </c>
      <c r="BU125" s="5">
        <f t="shared" si="30"/>
        <v>433958.25444238551</v>
      </c>
      <c r="BV125" s="150"/>
      <c r="BW125" s="2">
        <v>118</v>
      </c>
      <c r="BX125" s="118">
        <v>48427</v>
      </c>
      <c r="BY125" s="5">
        <f t="shared" si="56"/>
        <v>465247.95885283762</v>
      </c>
      <c r="BZ125" s="5">
        <f t="shared" si="57"/>
        <v>3586.6457515109732</v>
      </c>
      <c r="CA125" s="5">
        <f t="shared" si="31"/>
        <v>872.69932486942025</v>
      </c>
      <c r="CB125" s="35">
        <f t="shared" si="32"/>
        <v>2.2509269947695913E-2</v>
      </c>
      <c r="CC125" s="5">
        <f t="shared" si="33"/>
        <v>2713.946426641553</v>
      </c>
      <c r="CD125" s="35">
        <f t="shared" si="34"/>
        <v>7.0000000000000007E-2</v>
      </c>
      <c r="CE125" s="5">
        <f t="shared" si="58"/>
        <v>74724.740472031714</v>
      </c>
      <c r="CF125" s="5">
        <f t="shared" si="59"/>
        <v>348499.45820626296</v>
      </c>
      <c r="CG125" s="5">
        <f t="shared" si="35"/>
        <v>464375.25952796818</v>
      </c>
      <c r="CH125" s="5">
        <f t="shared" si="36"/>
        <v>423224.19867829466</v>
      </c>
    </row>
    <row r="126" spans="9:86" ht="14.25" customHeight="1">
      <c r="I126" s="150"/>
      <c r="J126" s="2">
        <v>119</v>
      </c>
      <c r="K126" s="118">
        <v>48458</v>
      </c>
      <c r="L126" s="5">
        <f t="shared" si="37"/>
        <v>476873.12706566852</v>
      </c>
      <c r="M126" s="5">
        <f t="shared" si="0"/>
        <v>4050.0782624385383</v>
      </c>
      <c r="N126" s="5">
        <f t="shared" si="1"/>
        <v>771.57551386206706</v>
      </c>
      <c r="O126" s="35">
        <f t="shared" si="2"/>
        <v>1.9415869003391741E-2</v>
      </c>
      <c r="P126" s="5">
        <f t="shared" si="3"/>
        <v>3278.5027485764713</v>
      </c>
      <c r="Q126" s="35">
        <f t="shared" si="4"/>
        <v>8.2500000000000004E-2</v>
      </c>
      <c r="R126" s="5">
        <f t="shared" si="38"/>
        <v>62998.44844819323</v>
      </c>
      <c r="S126" s="5">
        <f t="shared" si="39"/>
        <v>418960.8647819928</v>
      </c>
      <c r="T126" s="5">
        <f t="shared" si="5"/>
        <v>476101.55155180645</v>
      </c>
      <c r="U126" s="5">
        <f t="shared" si="6"/>
        <v>481959.313230186</v>
      </c>
      <c r="V126" s="150"/>
      <c r="W126" s="2">
        <v>119</v>
      </c>
      <c r="X126" s="118">
        <v>48458</v>
      </c>
      <c r="Y126" s="5">
        <f t="shared" si="40"/>
        <v>474513.76025678148</v>
      </c>
      <c r="Z126" s="5">
        <f t="shared" si="41"/>
        <v>3955.7248177837241</v>
      </c>
      <c r="AA126" s="5">
        <f t="shared" si="7"/>
        <v>792.29974940518059</v>
      </c>
      <c r="AB126" s="35">
        <f t="shared" si="8"/>
        <v>2.0036504289606193E-2</v>
      </c>
      <c r="AC126" s="5">
        <f t="shared" si="9"/>
        <v>3163.4250683785435</v>
      </c>
      <c r="AD126" s="35">
        <f t="shared" si="10"/>
        <v>0.08</v>
      </c>
      <c r="AE126" s="5">
        <f t="shared" si="42"/>
        <v>65378.539492623808</v>
      </c>
      <c r="AF126" s="5">
        <f t="shared" si="43"/>
        <v>405352.71382363932</v>
      </c>
      <c r="AG126" s="5">
        <f t="shared" si="11"/>
        <v>473721.46050737629</v>
      </c>
      <c r="AH126" s="5">
        <f t="shared" si="12"/>
        <v>470731.25331626314</v>
      </c>
      <c r="AI126" s="150"/>
      <c r="AJ126" s="2">
        <v>119</v>
      </c>
      <c r="AK126" s="118">
        <v>48458</v>
      </c>
      <c r="AL126" s="5">
        <f t="shared" si="44"/>
        <v>472084.9991447996</v>
      </c>
      <c r="AM126" s="5">
        <f t="shared" si="45"/>
        <v>3862.1784158088099</v>
      </c>
      <c r="AN126" s="5">
        <f t="shared" si="13"/>
        <v>813.29612966531249</v>
      </c>
      <c r="AO126" s="35">
        <f t="shared" si="14"/>
        <v>2.0673297337690376E-2</v>
      </c>
      <c r="AP126" s="5">
        <f t="shared" si="15"/>
        <v>3048.8822861434974</v>
      </c>
      <c r="AQ126" s="35">
        <f t="shared" si="16"/>
        <v>7.7499999999999999E-2</v>
      </c>
      <c r="AR126" s="5">
        <f t="shared" si="46"/>
        <v>67828.296984865767</v>
      </c>
      <c r="AS126" s="5">
        <f t="shared" si="47"/>
        <v>391770.93449638248</v>
      </c>
      <c r="AT126" s="5">
        <f t="shared" si="17"/>
        <v>471271.70301513426</v>
      </c>
      <c r="AU126" s="5">
        <f t="shared" si="18"/>
        <v>459599.23148124828</v>
      </c>
      <c r="AV126" s="150"/>
      <c r="AW126" s="2">
        <v>119</v>
      </c>
      <c r="AX126" s="118">
        <v>48458</v>
      </c>
      <c r="AY126" s="5">
        <f t="shared" si="48"/>
        <v>469586.09612538968</v>
      </c>
      <c r="AZ126" s="5">
        <f t="shared" si="49"/>
        <v>3769.4654156080242</v>
      </c>
      <c r="BA126" s="5">
        <f t="shared" si="19"/>
        <v>834.55231482433874</v>
      </c>
      <c r="BB126" s="35">
        <f t="shared" si="20"/>
        <v>2.1326499784648525E-2</v>
      </c>
      <c r="BC126" s="5">
        <f t="shared" si="21"/>
        <v>2934.9131007836854</v>
      </c>
      <c r="BD126" s="35">
        <f t="shared" si="22"/>
        <v>7.4999999999999997E-2</v>
      </c>
      <c r="BE126" s="5">
        <f t="shared" si="50"/>
        <v>70348.456189434946</v>
      </c>
      <c r="BF126" s="5">
        <f t="shared" si="51"/>
        <v>378217.92826791981</v>
      </c>
      <c r="BG126" s="5">
        <f t="shared" si="23"/>
        <v>468751.54381056532</v>
      </c>
      <c r="BH126" s="5">
        <f t="shared" si="24"/>
        <v>448566.38445735478</v>
      </c>
      <c r="BI126" s="150"/>
      <c r="BJ126" s="2">
        <v>119</v>
      </c>
      <c r="BK126" s="118">
        <v>48458</v>
      </c>
      <c r="BL126" s="5">
        <f t="shared" si="52"/>
        <v>467016.37970235746</v>
      </c>
      <c r="BM126" s="5">
        <f t="shared" si="53"/>
        <v>3677.612325782929</v>
      </c>
      <c r="BN126" s="5">
        <f t="shared" si="25"/>
        <v>856.05503174785281</v>
      </c>
      <c r="BO126" s="35">
        <f t="shared" si="26"/>
        <v>2.1996359929648046E-2</v>
      </c>
      <c r="BP126" s="5">
        <f t="shared" si="27"/>
        <v>2821.5572940350762</v>
      </c>
      <c r="BQ126" s="35">
        <f t="shared" si="28"/>
        <v>7.2499999999999995E-2</v>
      </c>
      <c r="BR126" s="5">
        <f t="shared" si="54"/>
        <v>72939.675329390331</v>
      </c>
      <c r="BS126" s="5">
        <f t="shared" si="55"/>
        <v>364696.19143877813</v>
      </c>
      <c r="BT126" s="5">
        <f t="shared" si="29"/>
        <v>466160.32467060961</v>
      </c>
      <c r="BU126" s="5">
        <f t="shared" si="30"/>
        <v>437635.86676816846</v>
      </c>
      <c r="BV126" s="150"/>
      <c r="BW126" s="2">
        <v>119</v>
      </c>
      <c r="BX126" s="118">
        <v>48458</v>
      </c>
      <c r="BY126" s="5">
        <f t="shared" si="56"/>
        <v>464375.25952796818</v>
      </c>
      <c r="BZ126" s="5">
        <f t="shared" si="57"/>
        <v>3586.6457515109732</v>
      </c>
      <c r="CA126" s="5">
        <f t="shared" si="31"/>
        <v>877.79007093115888</v>
      </c>
      <c r="CB126" s="35">
        <f t="shared" si="32"/>
        <v>2.268312239950307E-2</v>
      </c>
      <c r="CC126" s="5">
        <f t="shared" si="33"/>
        <v>2708.8556805798144</v>
      </c>
      <c r="CD126" s="35">
        <f t="shared" si="34"/>
        <v>7.0000000000000007E-2</v>
      </c>
      <c r="CE126" s="5">
        <f t="shared" si="58"/>
        <v>75602.530542962879</v>
      </c>
      <c r="CF126" s="5">
        <f t="shared" si="59"/>
        <v>351208.31388684281</v>
      </c>
      <c r="CG126" s="5">
        <f t="shared" si="35"/>
        <v>463497.46945703705</v>
      </c>
      <c r="CH126" s="5">
        <f t="shared" si="36"/>
        <v>426810.8444298057</v>
      </c>
    </row>
    <row r="127" spans="9:86" ht="14.25" customHeight="1">
      <c r="I127" s="150"/>
      <c r="J127" s="2">
        <v>120</v>
      </c>
      <c r="K127" s="118">
        <v>48488</v>
      </c>
      <c r="L127" s="5">
        <f t="shared" si="37"/>
        <v>476101.55155180645</v>
      </c>
      <c r="M127" s="5">
        <f t="shared" si="0"/>
        <v>4050.0782624385383</v>
      </c>
      <c r="N127" s="5">
        <f t="shared" si="1"/>
        <v>776.88009551986897</v>
      </c>
      <c r="O127" s="35">
        <f t="shared" si="2"/>
        <v>1.9581035003671907E-2</v>
      </c>
      <c r="P127" s="5">
        <f t="shared" si="3"/>
        <v>3273.1981669186694</v>
      </c>
      <c r="Q127" s="35">
        <f t="shared" si="4"/>
        <v>8.2500000000000004E-2</v>
      </c>
      <c r="R127" s="5">
        <f t="shared" si="38"/>
        <v>63775.328543713098</v>
      </c>
      <c r="S127" s="5">
        <f t="shared" si="39"/>
        <v>422234.06294891145</v>
      </c>
      <c r="T127" s="5">
        <f t="shared" si="5"/>
        <v>475324.67145628657</v>
      </c>
      <c r="U127" s="5">
        <f t="shared" si="6"/>
        <v>486009.39149262453</v>
      </c>
      <c r="V127" s="150"/>
      <c r="W127" s="2">
        <v>120</v>
      </c>
      <c r="X127" s="118">
        <v>48488</v>
      </c>
      <c r="Y127" s="5">
        <f t="shared" si="40"/>
        <v>473721.46050737629</v>
      </c>
      <c r="Z127" s="5">
        <f t="shared" si="41"/>
        <v>3955.7248177837241</v>
      </c>
      <c r="AA127" s="5">
        <f t="shared" si="7"/>
        <v>797.58174773454857</v>
      </c>
      <c r="AB127" s="35">
        <f t="shared" si="8"/>
        <v>2.0203815471149748E-2</v>
      </c>
      <c r="AC127" s="5">
        <f t="shared" si="9"/>
        <v>3158.1430700491755</v>
      </c>
      <c r="AD127" s="35">
        <f t="shared" si="10"/>
        <v>0.08</v>
      </c>
      <c r="AE127" s="5">
        <f t="shared" si="42"/>
        <v>66176.121240358363</v>
      </c>
      <c r="AF127" s="5">
        <f t="shared" si="43"/>
        <v>408510.8568936885</v>
      </c>
      <c r="AG127" s="5">
        <f t="shared" si="11"/>
        <v>472923.87875964172</v>
      </c>
      <c r="AH127" s="5">
        <f t="shared" si="12"/>
        <v>474686.97813404689</v>
      </c>
      <c r="AI127" s="150"/>
      <c r="AJ127" s="2">
        <v>120</v>
      </c>
      <c r="AK127" s="118">
        <v>48488</v>
      </c>
      <c r="AL127" s="5">
        <f t="shared" si="44"/>
        <v>471271.70301513426</v>
      </c>
      <c r="AM127" s="5">
        <f t="shared" si="45"/>
        <v>3862.1784158088099</v>
      </c>
      <c r="AN127" s="5">
        <f t="shared" si="13"/>
        <v>818.54866716940114</v>
      </c>
      <c r="AO127" s="35">
        <f t="shared" si="14"/>
        <v>2.0842719694794353E-2</v>
      </c>
      <c r="AP127" s="5">
        <f t="shared" si="15"/>
        <v>3043.6297486394087</v>
      </c>
      <c r="AQ127" s="35">
        <f t="shared" si="16"/>
        <v>7.7499999999999999E-2</v>
      </c>
      <c r="AR127" s="5">
        <f t="shared" si="46"/>
        <v>68646.845652035161</v>
      </c>
      <c r="AS127" s="5">
        <f t="shared" si="47"/>
        <v>394814.5642450219</v>
      </c>
      <c r="AT127" s="5">
        <f t="shared" si="17"/>
        <v>470453.15434796485</v>
      </c>
      <c r="AU127" s="5">
        <f t="shared" si="18"/>
        <v>463461.40989705705</v>
      </c>
      <c r="AV127" s="150"/>
      <c r="AW127" s="2">
        <v>120</v>
      </c>
      <c r="AX127" s="118">
        <v>48488</v>
      </c>
      <c r="AY127" s="5">
        <f t="shared" si="48"/>
        <v>468751.54381056532</v>
      </c>
      <c r="AZ127" s="5">
        <f t="shared" si="49"/>
        <v>3769.4654156080242</v>
      </c>
      <c r="BA127" s="5">
        <f t="shared" si="19"/>
        <v>839.76826679199121</v>
      </c>
      <c r="BB127" s="35">
        <f t="shared" si="20"/>
        <v>2.1497996827027754E-2</v>
      </c>
      <c r="BC127" s="5">
        <f t="shared" si="21"/>
        <v>2929.6971488160329</v>
      </c>
      <c r="BD127" s="35">
        <f t="shared" si="22"/>
        <v>7.4999999999999997E-2</v>
      </c>
      <c r="BE127" s="5">
        <f t="shared" si="50"/>
        <v>71188.224456226933</v>
      </c>
      <c r="BF127" s="5">
        <f t="shared" si="51"/>
        <v>381147.62541673583</v>
      </c>
      <c r="BG127" s="5">
        <f t="shared" si="23"/>
        <v>467911.77554377331</v>
      </c>
      <c r="BH127" s="5">
        <f t="shared" si="24"/>
        <v>452335.84987296275</v>
      </c>
      <c r="BI127" s="150"/>
      <c r="BJ127" s="2">
        <v>120</v>
      </c>
      <c r="BK127" s="118">
        <v>48488</v>
      </c>
      <c r="BL127" s="5">
        <f t="shared" si="52"/>
        <v>466160.32467060961</v>
      </c>
      <c r="BM127" s="5">
        <f t="shared" si="53"/>
        <v>3677.612325782929</v>
      </c>
      <c r="BN127" s="5">
        <f t="shared" si="25"/>
        <v>861.22703089799597</v>
      </c>
      <c r="BO127" s="35">
        <f t="shared" si="26"/>
        <v>2.2169892682476787E-2</v>
      </c>
      <c r="BP127" s="5">
        <f t="shared" si="27"/>
        <v>2816.385294884933</v>
      </c>
      <c r="BQ127" s="35">
        <f t="shared" si="28"/>
        <v>7.2499999999999995E-2</v>
      </c>
      <c r="BR127" s="5">
        <f t="shared" si="54"/>
        <v>73800.902360288324</v>
      </c>
      <c r="BS127" s="5">
        <f t="shared" si="55"/>
        <v>367512.57673366304</v>
      </c>
      <c r="BT127" s="5">
        <f t="shared" si="29"/>
        <v>465299.09763971163</v>
      </c>
      <c r="BU127" s="5">
        <f t="shared" si="30"/>
        <v>441313.47909395135</v>
      </c>
      <c r="BV127" s="150"/>
      <c r="BW127" s="2">
        <v>120</v>
      </c>
      <c r="BX127" s="118">
        <v>48488</v>
      </c>
      <c r="BY127" s="5">
        <f t="shared" si="56"/>
        <v>463497.46945703705</v>
      </c>
      <c r="BZ127" s="5">
        <f t="shared" si="57"/>
        <v>3586.6457515109732</v>
      </c>
      <c r="CA127" s="5">
        <f t="shared" si="31"/>
        <v>882.91051301159041</v>
      </c>
      <c r="CB127" s="35">
        <f t="shared" si="32"/>
        <v>2.285864940870224E-2</v>
      </c>
      <c r="CC127" s="5">
        <f t="shared" si="33"/>
        <v>2703.7352384993828</v>
      </c>
      <c r="CD127" s="35">
        <f t="shared" si="34"/>
        <v>7.0000000000000007E-2</v>
      </c>
      <c r="CE127" s="5">
        <f t="shared" si="58"/>
        <v>76485.441055974472</v>
      </c>
      <c r="CF127" s="5">
        <f t="shared" si="59"/>
        <v>353912.04912534216</v>
      </c>
      <c r="CG127" s="5">
        <f t="shared" si="35"/>
        <v>462614.55894402548</v>
      </c>
      <c r="CH127" s="5">
        <f t="shared" si="36"/>
        <v>430397.49018131662</v>
      </c>
    </row>
    <row r="128" spans="9:86" ht="14.25" customHeight="1">
      <c r="I128" s="150"/>
      <c r="J128" s="2">
        <v>121</v>
      </c>
      <c r="K128" s="118">
        <v>48519</v>
      </c>
      <c r="L128" s="5">
        <f t="shared" si="37"/>
        <v>475324.67145628657</v>
      </c>
      <c r="M128" s="5">
        <f t="shared" si="0"/>
        <v>4050.0782624385383</v>
      </c>
      <c r="N128" s="5">
        <f t="shared" si="1"/>
        <v>782.22114617656825</v>
      </c>
      <c r="O128" s="35">
        <f t="shared" si="2"/>
        <v>1.9747878277305172E-2</v>
      </c>
      <c r="P128" s="5">
        <f t="shared" si="3"/>
        <v>3267.8571162619701</v>
      </c>
      <c r="Q128" s="35">
        <f t="shared" si="4"/>
        <v>8.2500000000000004E-2</v>
      </c>
      <c r="R128" s="5">
        <f t="shared" si="38"/>
        <v>64557.549689889667</v>
      </c>
      <c r="S128" s="5">
        <f t="shared" si="39"/>
        <v>425501.92006517341</v>
      </c>
      <c r="T128" s="5">
        <f t="shared" si="5"/>
        <v>474542.45031011</v>
      </c>
      <c r="U128" s="5">
        <f t="shared" si="6"/>
        <v>490059.46975506307</v>
      </c>
      <c r="V128" s="150"/>
      <c r="W128" s="2">
        <v>121</v>
      </c>
      <c r="X128" s="118">
        <v>48519</v>
      </c>
      <c r="Y128" s="5">
        <f t="shared" si="40"/>
        <v>472923.87875964172</v>
      </c>
      <c r="Z128" s="5">
        <f t="shared" si="41"/>
        <v>3955.7248177837241</v>
      </c>
      <c r="AA128" s="5">
        <f t="shared" si="7"/>
        <v>802.89895938611244</v>
      </c>
      <c r="AB128" s="35">
        <f t="shared" si="8"/>
        <v>2.0372808279215948E-2</v>
      </c>
      <c r="AC128" s="5">
        <f t="shared" si="9"/>
        <v>3152.8258583976117</v>
      </c>
      <c r="AD128" s="35">
        <f t="shared" si="10"/>
        <v>0.08</v>
      </c>
      <c r="AE128" s="5">
        <f t="shared" si="42"/>
        <v>66979.020199744482</v>
      </c>
      <c r="AF128" s="5">
        <f t="shared" si="43"/>
        <v>411663.68275208608</v>
      </c>
      <c r="AG128" s="5">
        <f t="shared" si="11"/>
        <v>472120.97980025562</v>
      </c>
      <c r="AH128" s="5">
        <f t="shared" si="12"/>
        <v>478642.70295183058</v>
      </c>
      <c r="AI128" s="150"/>
      <c r="AJ128" s="2">
        <v>121</v>
      </c>
      <c r="AK128" s="118">
        <v>48519</v>
      </c>
      <c r="AL128" s="5">
        <f t="shared" si="44"/>
        <v>470453.15434796485</v>
      </c>
      <c r="AM128" s="5">
        <f t="shared" si="45"/>
        <v>3862.1784158088099</v>
      </c>
      <c r="AN128" s="5">
        <f t="shared" si="13"/>
        <v>823.83512731153678</v>
      </c>
      <c r="AO128" s="35">
        <f t="shared" si="14"/>
        <v>2.1013827702867027E-2</v>
      </c>
      <c r="AP128" s="5">
        <f t="shared" si="15"/>
        <v>3038.3432884972731</v>
      </c>
      <c r="AQ128" s="35">
        <f t="shared" si="16"/>
        <v>7.7499999999999999E-2</v>
      </c>
      <c r="AR128" s="5">
        <f t="shared" si="46"/>
        <v>69470.680779346701</v>
      </c>
      <c r="AS128" s="5">
        <f t="shared" si="47"/>
        <v>397852.9075335192</v>
      </c>
      <c r="AT128" s="5">
        <f t="shared" si="17"/>
        <v>469629.31922065333</v>
      </c>
      <c r="AU128" s="5">
        <f t="shared" si="18"/>
        <v>467323.58831286593</v>
      </c>
      <c r="AV128" s="150"/>
      <c r="AW128" s="2">
        <v>121</v>
      </c>
      <c r="AX128" s="118">
        <v>48519</v>
      </c>
      <c r="AY128" s="5">
        <f t="shared" si="48"/>
        <v>467911.77554377331</v>
      </c>
      <c r="AZ128" s="5">
        <f t="shared" si="49"/>
        <v>3769.4654156080242</v>
      </c>
      <c r="BA128" s="5">
        <f t="shared" si="19"/>
        <v>845.01681845944131</v>
      </c>
      <c r="BB128" s="35">
        <f t="shared" si="20"/>
        <v>2.1671183226216278E-2</v>
      </c>
      <c r="BC128" s="5">
        <f t="shared" si="21"/>
        <v>2924.4485971485828</v>
      </c>
      <c r="BD128" s="35">
        <f t="shared" si="22"/>
        <v>7.4999999999999997E-2</v>
      </c>
      <c r="BE128" s="5">
        <f t="shared" si="50"/>
        <v>72033.24127468637</v>
      </c>
      <c r="BF128" s="5">
        <f t="shared" si="51"/>
        <v>384072.07401388441</v>
      </c>
      <c r="BG128" s="5">
        <f t="shared" si="23"/>
        <v>467066.75872531388</v>
      </c>
      <c r="BH128" s="5">
        <f t="shared" si="24"/>
        <v>456105.31528857077</v>
      </c>
      <c r="BI128" s="150"/>
      <c r="BJ128" s="2">
        <v>121</v>
      </c>
      <c r="BK128" s="118">
        <v>48519</v>
      </c>
      <c r="BL128" s="5">
        <f t="shared" si="52"/>
        <v>465299.09763971163</v>
      </c>
      <c r="BM128" s="5">
        <f t="shared" si="53"/>
        <v>3677.612325782929</v>
      </c>
      <c r="BN128" s="5">
        <f t="shared" si="25"/>
        <v>866.43027754300465</v>
      </c>
      <c r="BO128" s="35">
        <f t="shared" si="26"/>
        <v>2.2345118190121104E-2</v>
      </c>
      <c r="BP128" s="5">
        <f t="shared" si="27"/>
        <v>2811.1820482399244</v>
      </c>
      <c r="BQ128" s="35">
        <f t="shared" si="28"/>
        <v>7.2499999999999995E-2</v>
      </c>
      <c r="BR128" s="5">
        <f t="shared" si="54"/>
        <v>74667.332637831336</v>
      </c>
      <c r="BS128" s="5">
        <f t="shared" si="55"/>
        <v>370323.75878190296</v>
      </c>
      <c r="BT128" s="5">
        <f t="shared" si="29"/>
        <v>464432.66736216861</v>
      </c>
      <c r="BU128" s="5">
        <f t="shared" si="30"/>
        <v>444991.09141973429</v>
      </c>
      <c r="BV128" s="150"/>
      <c r="BW128" s="2">
        <v>121</v>
      </c>
      <c r="BX128" s="118">
        <v>48519</v>
      </c>
      <c r="BY128" s="5">
        <f t="shared" si="56"/>
        <v>462614.55894402548</v>
      </c>
      <c r="BZ128" s="5">
        <f t="shared" si="57"/>
        <v>3586.6457515109732</v>
      </c>
      <c r="CA128" s="5">
        <f t="shared" si="31"/>
        <v>888.06082433749134</v>
      </c>
      <c r="CB128" s="35">
        <f t="shared" si="32"/>
        <v>2.3035872274264756E-2</v>
      </c>
      <c r="CC128" s="5">
        <f t="shared" si="33"/>
        <v>2698.5849271734819</v>
      </c>
      <c r="CD128" s="35">
        <f t="shared" si="34"/>
        <v>6.9999999999999993E-2</v>
      </c>
      <c r="CE128" s="5">
        <f t="shared" si="58"/>
        <v>77373.50188031196</v>
      </c>
      <c r="CF128" s="5">
        <f t="shared" si="59"/>
        <v>356610.63405251567</v>
      </c>
      <c r="CG128" s="5">
        <f t="shared" si="35"/>
        <v>461726.49811968801</v>
      </c>
      <c r="CH128" s="5">
        <f t="shared" si="36"/>
        <v>433984.1359328276</v>
      </c>
    </row>
    <row r="129" spans="9:86" ht="14.25" customHeight="1">
      <c r="I129" s="150"/>
      <c r="J129" s="2">
        <v>122</v>
      </c>
      <c r="K129" s="118">
        <v>48549</v>
      </c>
      <c r="L129" s="5">
        <f t="shared" si="37"/>
        <v>474542.45031011</v>
      </c>
      <c r="M129" s="5">
        <f t="shared" si="0"/>
        <v>4050.0782624385383</v>
      </c>
      <c r="N129" s="5">
        <f t="shared" si="1"/>
        <v>787.598916556532</v>
      </c>
      <c r="O129" s="35">
        <f t="shared" si="2"/>
        <v>1.9916420527820226E-2</v>
      </c>
      <c r="P129" s="5">
        <f t="shared" si="3"/>
        <v>3262.4793458820063</v>
      </c>
      <c r="Q129" s="35">
        <f t="shared" si="4"/>
        <v>8.2500000000000004E-2</v>
      </c>
      <c r="R129" s="5">
        <f t="shared" si="38"/>
        <v>65345.148606446201</v>
      </c>
      <c r="S129" s="5">
        <f t="shared" si="39"/>
        <v>428764.39941105543</v>
      </c>
      <c r="T129" s="5">
        <f t="shared" si="5"/>
        <v>473754.85139355349</v>
      </c>
      <c r="U129" s="5">
        <f t="shared" si="6"/>
        <v>494109.54801750166</v>
      </c>
      <c r="V129" s="150"/>
      <c r="W129" s="2">
        <v>122</v>
      </c>
      <c r="X129" s="118">
        <v>48549</v>
      </c>
      <c r="Y129" s="5">
        <f t="shared" si="40"/>
        <v>472120.97980025562</v>
      </c>
      <c r="Z129" s="5">
        <f t="shared" si="41"/>
        <v>3955.7248177837241</v>
      </c>
      <c r="AA129" s="5">
        <f t="shared" si="7"/>
        <v>808.25161911535315</v>
      </c>
      <c r="AB129" s="35">
        <f t="shared" si="8"/>
        <v>2.0543504407467102E-2</v>
      </c>
      <c r="AC129" s="5">
        <f t="shared" si="9"/>
        <v>3147.473198668371</v>
      </c>
      <c r="AD129" s="35">
        <f t="shared" si="10"/>
        <v>0.08</v>
      </c>
      <c r="AE129" s="5">
        <f t="shared" si="42"/>
        <v>67787.271818859837</v>
      </c>
      <c r="AF129" s="5">
        <f t="shared" si="43"/>
        <v>414811.15595075447</v>
      </c>
      <c r="AG129" s="5">
        <f t="shared" si="11"/>
        <v>471312.72818114026</v>
      </c>
      <c r="AH129" s="5">
        <f t="shared" si="12"/>
        <v>482598.42776961433</v>
      </c>
      <c r="AI129" s="150"/>
      <c r="AJ129" s="2">
        <v>122</v>
      </c>
      <c r="AK129" s="118">
        <v>48549</v>
      </c>
      <c r="AL129" s="5">
        <f t="shared" si="44"/>
        <v>469629.31922065333</v>
      </c>
      <c r="AM129" s="5">
        <f t="shared" si="45"/>
        <v>3862.1784158088099</v>
      </c>
      <c r="AN129" s="5">
        <f t="shared" si="13"/>
        <v>829.15572917542386</v>
      </c>
      <c r="AO129" s="35">
        <f t="shared" si="14"/>
        <v>2.1186643045661684E-2</v>
      </c>
      <c r="AP129" s="5">
        <f t="shared" si="15"/>
        <v>3033.022686633386</v>
      </c>
      <c r="AQ129" s="35">
        <f t="shared" si="16"/>
        <v>7.7499999999999999E-2</v>
      </c>
      <c r="AR129" s="5">
        <f t="shared" si="46"/>
        <v>70299.83650852213</v>
      </c>
      <c r="AS129" s="5">
        <f t="shared" si="47"/>
        <v>400885.9302201526</v>
      </c>
      <c r="AT129" s="5">
        <f t="shared" si="17"/>
        <v>468800.1634914779</v>
      </c>
      <c r="AU129" s="5">
        <f t="shared" si="18"/>
        <v>471185.76672867476</v>
      </c>
      <c r="AV129" s="150"/>
      <c r="AW129" s="2">
        <v>122</v>
      </c>
      <c r="AX129" s="118">
        <v>48549</v>
      </c>
      <c r="AY129" s="5">
        <f t="shared" si="48"/>
        <v>467066.75872531388</v>
      </c>
      <c r="AZ129" s="5">
        <f t="shared" si="49"/>
        <v>3769.4654156080242</v>
      </c>
      <c r="BA129" s="5">
        <f t="shared" si="19"/>
        <v>850.29817357481261</v>
      </c>
      <c r="BB129" s="35">
        <f t="shared" si="20"/>
        <v>2.1846080656102881E-2</v>
      </c>
      <c r="BC129" s="5">
        <f t="shared" si="21"/>
        <v>2919.1672420332116</v>
      </c>
      <c r="BD129" s="35">
        <f t="shared" si="22"/>
        <v>7.4999999999999997E-2</v>
      </c>
      <c r="BE129" s="5">
        <f t="shared" si="50"/>
        <v>72883.539448261188</v>
      </c>
      <c r="BF129" s="5">
        <f t="shared" si="51"/>
        <v>386991.24125591764</v>
      </c>
      <c r="BG129" s="5">
        <f t="shared" si="23"/>
        <v>466216.46055173909</v>
      </c>
      <c r="BH129" s="5">
        <f t="shared" si="24"/>
        <v>459874.78070417885</v>
      </c>
      <c r="BI129" s="150"/>
      <c r="BJ129" s="2">
        <v>122</v>
      </c>
      <c r="BK129" s="118">
        <v>48549</v>
      </c>
      <c r="BL129" s="5">
        <f t="shared" si="52"/>
        <v>464432.66736216861</v>
      </c>
      <c r="BM129" s="5">
        <f t="shared" si="53"/>
        <v>3677.612325782929</v>
      </c>
      <c r="BN129" s="5">
        <f t="shared" si="25"/>
        <v>871.66496046982729</v>
      </c>
      <c r="BO129" s="35">
        <f t="shared" si="26"/>
        <v>2.252205811672835E-2</v>
      </c>
      <c r="BP129" s="5">
        <f t="shared" si="27"/>
        <v>2805.9473653131017</v>
      </c>
      <c r="BQ129" s="35">
        <f t="shared" si="28"/>
        <v>7.2499999999999981E-2</v>
      </c>
      <c r="BR129" s="5">
        <f t="shared" si="54"/>
        <v>75538.997598301168</v>
      </c>
      <c r="BS129" s="5">
        <f t="shared" si="55"/>
        <v>373129.70614721609</v>
      </c>
      <c r="BT129" s="5">
        <f t="shared" si="29"/>
        <v>463561.00240169879</v>
      </c>
      <c r="BU129" s="5">
        <f t="shared" si="30"/>
        <v>448668.70374551724</v>
      </c>
      <c r="BV129" s="150"/>
      <c r="BW129" s="2">
        <v>122</v>
      </c>
      <c r="BX129" s="118">
        <v>48549</v>
      </c>
      <c r="BY129" s="5">
        <f t="shared" si="56"/>
        <v>461726.49811968801</v>
      </c>
      <c r="BZ129" s="5">
        <f t="shared" si="57"/>
        <v>3586.6457515109732</v>
      </c>
      <c r="CA129" s="5">
        <f t="shared" si="31"/>
        <v>893.24117914612634</v>
      </c>
      <c r="CB129" s="35">
        <f t="shared" si="32"/>
        <v>2.3214812650789174E-2</v>
      </c>
      <c r="CC129" s="5">
        <f t="shared" si="33"/>
        <v>2693.4045723648469</v>
      </c>
      <c r="CD129" s="35">
        <f t="shared" si="34"/>
        <v>7.0000000000000007E-2</v>
      </c>
      <c r="CE129" s="5">
        <f t="shared" si="58"/>
        <v>78266.74305945808</v>
      </c>
      <c r="CF129" s="5">
        <f t="shared" si="59"/>
        <v>359304.03862488054</v>
      </c>
      <c r="CG129" s="5">
        <f t="shared" si="35"/>
        <v>460833.25694054191</v>
      </c>
      <c r="CH129" s="5">
        <f t="shared" si="36"/>
        <v>437570.78168433864</v>
      </c>
    </row>
    <row r="130" spans="9:86" ht="14.25" customHeight="1">
      <c r="I130" s="150"/>
      <c r="J130" s="2">
        <v>123</v>
      </c>
      <c r="K130" s="118">
        <v>48580</v>
      </c>
      <c r="L130" s="5">
        <f t="shared" si="37"/>
        <v>473754.85139355349</v>
      </c>
      <c r="M130" s="5">
        <f t="shared" si="0"/>
        <v>4050.0782624385383</v>
      </c>
      <c r="N130" s="5">
        <f t="shared" si="1"/>
        <v>793.01365910785808</v>
      </c>
      <c r="O130" s="35">
        <f t="shared" si="2"/>
        <v>2.0086683822450425E-2</v>
      </c>
      <c r="P130" s="5">
        <f t="shared" si="3"/>
        <v>3257.0646033306803</v>
      </c>
      <c r="Q130" s="35">
        <f t="shared" si="4"/>
        <v>8.2500000000000004E-2</v>
      </c>
      <c r="R130" s="5">
        <f t="shared" si="38"/>
        <v>66138.162265554056</v>
      </c>
      <c r="S130" s="5">
        <f t="shared" si="39"/>
        <v>432021.46401438612</v>
      </c>
      <c r="T130" s="5">
        <f t="shared" si="5"/>
        <v>472961.83773444564</v>
      </c>
      <c r="U130" s="5">
        <f t="shared" si="6"/>
        <v>498159.62627994019</v>
      </c>
      <c r="V130" s="150"/>
      <c r="W130" s="2">
        <v>123</v>
      </c>
      <c r="X130" s="118">
        <v>48580</v>
      </c>
      <c r="Y130" s="5">
        <f t="shared" si="40"/>
        <v>471312.72818114026</v>
      </c>
      <c r="Z130" s="5">
        <f t="shared" si="41"/>
        <v>3955.7248177837241</v>
      </c>
      <c r="AA130" s="5">
        <f t="shared" si="7"/>
        <v>813.63996324278878</v>
      </c>
      <c r="AB130" s="35">
        <f t="shared" si="8"/>
        <v>2.0715925913125301E-2</v>
      </c>
      <c r="AC130" s="5">
        <f t="shared" si="9"/>
        <v>3142.0848545409353</v>
      </c>
      <c r="AD130" s="35">
        <f t="shared" si="10"/>
        <v>0.08</v>
      </c>
      <c r="AE130" s="5">
        <f t="shared" si="42"/>
        <v>68600.91178210263</v>
      </c>
      <c r="AF130" s="5">
        <f t="shared" si="43"/>
        <v>417953.24080529541</v>
      </c>
      <c r="AG130" s="5">
        <f t="shared" si="11"/>
        <v>470499.08821789746</v>
      </c>
      <c r="AH130" s="5">
        <f t="shared" si="12"/>
        <v>486554.15258739807</v>
      </c>
      <c r="AI130" s="150"/>
      <c r="AJ130" s="2">
        <v>123</v>
      </c>
      <c r="AK130" s="118">
        <v>48580</v>
      </c>
      <c r="AL130" s="5">
        <f t="shared" si="44"/>
        <v>468800.1634914779</v>
      </c>
      <c r="AM130" s="5">
        <f t="shared" si="45"/>
        <v>3862.1784158088099</v>
      </c>
      <c r="AN130" s="5">
        <f t="shared" si="13"/>
        <v>834.51069325968183</v>
      </c>
      <c r="AO130" s="35">
        <f t="shared" si="14"/>
        <v>2.1361187770358413E-2</v>
      </c>
      <c r="AP130" s="5">
        <f t="shared" si="15"/>
        <v>3027.667722549128</v>
      </c>
      <c r="AQ130" s="35">
        <f t="shared" si="16"/>
        <v>7.7499999999999999E-2</v>
      </c>
      <c r="AR130" s="5">
        <f t="shared" si="46"/>
        <v>71134.347201781813</v>
      </c>
      <c r="AS130" s="5">
        <f t="shared" si="47"/>
        <v>403913.59794270172</v>
      </c>
      <c r="AT130" s="5">
        <f t="shared" si="17"/>
        <v>467965.65279821825</v>
      </c>
      <c r="AU130" s="5">
        <f t="shared" si="18"/>
        <v>475047.94514448353</v>
      </c>
      <c r="AV130" s="150"/>
      <c r="AW130" s="2">
        <v>123</v>
      </c>
      <c r="AX130" s="118">
        <v>48580</v>
      </c>
      <c r="AY130" s="5">
        <f t="shared" si="48"/>
        <v>466216.46055173909</v>
      </c>
      <c r="AZ130" s="5">
        <f t="shared" si="49"/>
        <v>3769.4654156080242</v>
      </c>
      <c r="BA130" s="5">
        <f t="shared" si="19"/>
        <v>855.61253715965495</v>
      </c>
      <c r="BB130" s="35">
        <f t="shared" si="20"/>
        <v>2.2022711153881328E-2</v>
      </c>
      <c r="BC130" s="5">
        <f t="shared" si="21"/>
        <v>2913.8528784483692</v>
      </c>
      <c r="BD130" s="35">
        <f t="shared" si="22"/>
        <v>7.4999999999999997E-2</v>
      </c>
      <c r="BE130" s="5">
        <f t="shared" si="50"/>
        <v>73739.151985420845</v>
      </c>
      <c r="BF130" s="5">
        <f t="shared" si="51"/>
        <v>389905.09413436602</v>
      </c>
      <c r="BG130" s="5">
        <f t="shared" si="23"/>
        <v>465360.84801457945</v>
      </c>
      <c r="BH130" s="5">
        <f t="shared" si="24"/>
        <v>463644.24611978687</v>
      </c>
      <c r="BI130" s="150"/>
      <c r="BJ130" s="2">
        <v>123</v>
      </c>
      <c r="BK130" s="118">
        <v>48580</v>
      </c>
      <c r="BL130" s="5">
        <f t="shared" si="52"/>
        <v>463561.00240169879</v>
      </c>
      <c r="BM130" s="5">
        <f t="shared" si="53"/>
        <v>3677.612325782929</v>
      </c>
      <c r="BN130" s="5">
        <f t="shared" si="25"/>
        <v>876.93126960599875</v>
      </c>
      <c r="BO130" s="35">
        <f t="shared" si="26"/>
        <v>2.2700734489639246E-2</v>
      </c>
      <c r="BP130" s="5">
        <f t="shared" si="27"/>
        <v>2800.6810561769303</v>
      </c>
      <c r="BQ130" s="35">
        <f t="shared" si="28"/>
        <v>7.2499999999999995E-2</v>
      </c>
      <c r="BR130" s="5">
        <f t="shared" si="54"/>
        <v>76415.928867907161</v>
      </c>
      <c r="BS130" s="5">
        <f t="shared" si="55"/>
        <v>375930.38720339304</v>
      </c>
      <c r="BT130" s="5">
        <f t="shared" si="29"/>
        <v>462684.07113209279</v>
      </c>
      <c r="BU130" s="5">
        <f t="shared" si="30"/>
        <v>452346.31607130019</v>
      </c>
      <c r="BV130" s="150"/>
      <c r="BW130" s="2">
        <v>123</v>
      </c>
      <c r="BX130" s="118">
        <v>48580</v>
      </c>
      <c r="BY130" s="5">
        <f t="shared" si="56"/>
        <v>460833.25694054191</v>
      </c>
      <c r="BZ130" s="5">
        <f t="shared" si="57"/>
        <v>3586.6457515109732</v>
      </c>
      <c r="CA130" s="5">
        <f t="shared" si="31"/>
        <v>898.45175269114543</v>
      </c>
      <c r="CB130" s="35">
        <f t="shared" si="32"/>
        <v>2.3395492555965413E-2</v>
      </c>
      <c r="CC130" s="5">
        <f t="shared" si="33"/>
        <v>2688.1939988198278</v>
      </c>
      <c r="CD130" s="35">
        <f t="shared" si="34"/>
        <v>7.0000000000000007E-2</v>
      </c>
      <c r="CE130" s="5">
        <f t="shared" si="58"/>
        <v>79165.194812149231</v>
      </c>
      <c r="CF130" s="5">
        <f t="shared" si="59"/>
        <v>361992.23262370034</v>
      </c>
      <c r="CG130" s="5">
        <f t="shared" si="35"/>
        <v>459934.80518785078</v>
      </c>
      <c r="CH130" s="5">
        <f t="shared" si="36"/>
        <v>441157.42743584956</v>
      </c>
    </row>
    <row r="131" spans="9:86" ht="14.25" customHeight="1">
      <c r="I131" s="150"/>
      <c r="J131" s="2">
        <v>124</v>
      </c>
      <c r="K131" s="118">
        <v>48611</v>
      </c>
      <c r="L131" s="5">
        <f t="shared" si="37"/>
        <v>472961.83773444564</v>
      </c>
      <c r="M131" s="5">
        <f t="shared" si="0"/>
        <v>4050.0782624385383</v>
      </c>
      <c r="N131" s="5">
        <f t="shared" si="1"/>
        <v>798.46562801422442</v>
      </c>
      <c r="O131" s="35">
        <f t="shared" si="2"/>
        <v>2.0258690599791004E-2</v>
      </c>
      <c r="P131" s="5">
        <f t="shared" si="3"/>
        <v>3251.6126344243139</v>
      </c>
      <c r="Q131" s="35">
        <f t="shared" si="4"/>
        <v>8.2500000000000004E-2</v>
      </c>
      <c r="R131" s="5">
        <f t="shared" si="38"/>
        <v>66936.627893568279</v>
      </c>
      <c r="S131" s="5">
        <f t="shared" si="39"/>
        <v>435273.07664881041</v>
      </c>
      <c r="T131" s="5">
        <f t="shared" si="5"/>
        <v>472163.3721064314</v>
      </c>
      <c r="U131" s="5">
        <f t="shared" si="6"/>
        <v>502209.70454237866</v>
      </c>
      <c r="V131" s="150"/>
      <c r="W131" s="2">
        <v>124</v>
      </c>
      <c r="X131" s="118">
        <v>48611</v>
      </c>
      <c r="Y131" s="5">
        <f t="shared" si="40"/>
        <v>470499.08821789746</v>
      </c>
      <c r="Z131" s="5">
        <f t="shared" si="41"/>
        <v>3955.7248177837241</v>
      </c>
      <c r="AA131" s="5">
        <f t="shared" si="7"/>
        <v>819.06422966440732</v>
      </c>
      <c r="AB131" s="35">
        <f t="shared" si="8"/>
        <v>2.0890095224628764E-2</v>
      </c>
      <c r="AC131" s="5">
        <f t="shared" si="9"/>
        <v>3136.6605881193168</v>
      </c>
      <c r="AD131" s="35">
        <f t="shared" si="10"/>
        <v>8.0000000000000016E-2</v>
      </c>
      <c r="AE131" s="5">
        <f t="shared" si="42"/>
        <v>69419.976011767038</v>
      </c>
      <c r="AF131" s="5">
        <f t="shared" si="43"/>
        <v>421089.90139341471</v>
      </c>
      <c r="AG131" s="5">
        <f t="shared" si="11"/>
        <v>469680.02398823306</v>
      </c>
      <c r="AH131" s="5">
        <f t="shared" si="12"/>
        <v>490509.87740518176</v>
      </c>
      <c r="AI131" s="150"/>
      <c r="AJ131" s="2">
        <v>124</v>
      </c>
      <c r="AK131" s="118">
        <v>48611</v>
      </c>
      <c r="AL131" s="5">
        <f t="shared" si="44"/>
        <v>467965.65279821825</v>
      </c>
      <c r="AM131" s="5">
        <f t="shared" si="45"/>
        <v>3862.1784158088099</v>
      </c>
      <c r="AN131" s="5">
        <f t="shared" si="13"/>
        <v>839.90024148698376</v>
      </c>
      <c r="AO131" s="35">
        <f t="shared" si="14"/>
        <v>2.1537484295219581E-2</v>
      </c>
      <c r="AP131" s="5">
        <f t="shared" si="15"/>
        <v>3022.2781743218261</v>
      </c>
      <c r="AQ131" s="35">
        <f t="shared" si="16"/>
        <v>7.7499999999999999E-2</v>
      </c>
      <c r="AR131" s="5">
        <f t="shared" si="46"/>
        <v>71974.247443268803</v>
      </c>
      <c r="AS131" s="5">
        <f t="shared" si="47"/>
        <v>406935.87611702352</v>
      </c>
      <c r="AT131" s="5">
        <f t="shared" si="17"/>
        <v>467125.75255673128</v>
      </c>
      <c r="AU131" s="5">
        <f t="shared" si="18"/>
        <v>478910.1235602923</v>
      </c>
      <c r="AV131" s="150"/>
      <c r="AW131" s="2">
        <v>124</v>
      </c>
      <c r="AX131" s="118">
        <v>48611</v>
      </c>
      <c r="AY131" s="5">
        <f t="shared" si="48"/>
        <v>465360.84801457945</v>
      </c>
      <c r="AZ131" s="5">
        <f t="shared" si="49"/>
        <v>3769.4654156080242</v>
      </c>
      <c r="BA131" s="5">
        <f t="shared" si="19"/>
        <v>860.96011551690299</v>
      </c>
      <c r="BB131" s="35">
        <f t="shared" si="20"/>
        <v>2.2201097127704985E-2</v>
      </c>
      <c r="BC131" s="5">
        <f t="shared" si="21"/>
        <v>2908.5053000911212</v>
      </c>
      <c r="BD131" s="35">
        <f t="shared" si="22"/>
        <v>7.4999999999999997E-2</v>
      </c>
      <c r="BE131" s="5">
        <f t="shared" si="50"/>
        <v>74600.112100937753</v>
      </c>
      <c r="BF131" s="5">
        <f t="shared" si="51"/>
        <v>392813.59943445714</v>
      </c>
      <c r="BG131" s="5">
        <f t="shared" si="23"/>
        <v>464499.88789906254</v>
      </c>
      <c r="BH131" s="5">
        <f t="shared" si="24"/>
        <v>467413.71153539489</v>
      </c>
      <c r="BI131" s="150"/>
      <c r="BJ131" s="2">
        <v>124</v>
      </c>
      <c r="BK131" s="118">
        <v>48611</v>
      </c>
      <c r="BL131" s="5">
        <f t="shared" si="52"/>
        <v>462684.07113209279</v>
      </c>
      <c r="BM131" s="5">
        <f t="shared" si="53"/>
        <v>3677.612325782929</v>
      </c>
      <c r="BN131" s="5">
        <f t="shared" si="25"/>
        <v>882.22939602653514</v>
      </c>
      <c r="BO131" s="35">
        <f t="shared" si="26"/>
        <v>2.2881169707041814E-2</v>
      </c>
      <c r="BP131" s="5">
        <f t="shared" si="27"/>
        <v>2795.3829297563939</v>
      </c>
      <c r="BQ131" s="35">
        <f t="shared" si="28"/>
        <v>7.2499999999999995E-2</v>
      </c>
      <c r="BR131" s="5">
        <f t="shared" si="54"/>
        <v>77298.158263933699</v>
      </c>
      <c r="BS131" s="5">
        <f t="shared" si="55"/>
        <v>378725.77013314946</v>
      </c>
      <c r="BT131" s="5">
        <f t="shared" si="29"/>
        <v>461801.84173606627</v>
      </c>
      <c r="BU131" s="5">
        <f t="shared" si="30"/>
        <v>456023.92839708319</v>
      </c>
      <c r="BV131" s="150"/>
      <c r="BW131" s="2">
        <v>124</v>
      </c>
      <c r="BX131" s="118">
        <v>48611</v>
      </c>
      <c r="BY131" s="5">
        <f t="shared" si="56"/>
        <v>459934.80518785078</v>
      </c>
      <c r="BZ131" s="5">
        <f t="shared" si="57"/>
        <v>3586.6457515109732</v>
      </c>
      <c r="CA131" s="5">
        <f t="shared" si="31"/>
        <v>903.69272124851022</v>
      </c>
      <c r="CB131" s="35">
        <f t="shared" si="32"/>
        <v>2.3577934378227777E-2</v>
      </c>
      <c r="CC131" s="5">
        <f t="shared" si="33"/>
        <v>2682.953030262463</v>
      </c>
      <c r="CD131" s="35">
        <f t="shared" si="34"/>
        <v>7.0000000000000007E-2</v>
      </c>
      <c r="CE131" s="5">
        <f t="shared" si="58"/>
        <v>80068.887533397748</v>
      </c>
      <c r="CF131" s="5">
        <f t="shared" si="59"/>
        <v>364675.18565396284</v>
      </c>
      <c r="CG131" s="5">
        <f t="shared" si="35"/>
        <v>459031.1124666023</v>
      </c>
      <c r="CH131" s="5">
        <f t="shared" si="36"/>
        <v>444744.0731873606</v>
      </c>
    </row>
    <row r="132" spans="9:86" ht="14.25" customHeight="1">
      <c r="I132" s="150"/>
      <c r="J132" s="2">
        <v>125</v>
      </c>
      <c r="K132" s="118">
        <v>48639</v>
      </c>
      <c r="L132" s="5">
        <f t="shared" si="37"/>
        <v>472163.3721064314</v>
      </c>
      <c r="M132" s="5">
        <f t="shared" si="0"/>
        <v>4050.0782624385383</v>
      </c>
      <c r="N132" s="5">
        <f t="shared" si="1"/>
        <v>803.95507920682257</v>
      </c>
      <c r="O132" s="35">
        <f t="shared" si="2"/>
        <v>2.0432463677650996E-2</v>
      </c>
      <c r="P132" s="5">
        <f t="shared" si="3"/>
        <v>3246.1231832317158</v>
      </c>
      <c r="Q132" s="35">
        <f t="shared" si="4"/>
        <v>8.2500000000000004E-2</v>
      </c>
      <c r="R132" s="5">
        <f t="shared" si="38"/>
        <v>67740.582972775097</v>
      </c>
      <c r="S132" s="5">
        <f t="shared" si="39"/>
        <v>438519.19983204216</v>
      </c>
      <c r="T132" s="5">
        <f t="shared" si="5"/>
        <v>471359.41702722455</v>
      </c>
      <c r="U132" s="5">
        <f t="shared" si="6"/>
        <v>506259.78280481725</v>
      </c>
      <c r="V132" s="150"/>
      <c r="W132" s="2">
        <v>125</v>
      </c>
      <c r="X132" s="118">
        <v>48639</v>
      </c>
      <c r="Y132" s="5">
        <f t="shared" si="40"/>
        <v>469680.02398823306</v>
      </c>
      <c r="Z132" s="5">
        <f t="shared" si="41"/>
        <v>3955.7248177837241</v>
      </c>
      <c r="AA132" s="5">
        <f t="shared" si="7"/>
        <v>824.52465786216999</v>
      </c>
      <c r="AB132" s="35">
        <f t="shared" si="8"/>
        <v>2.1066035149482795E-2</v>
      </c>
      <c r="AC132" s="5">
        <f t="shared" si="9"/>
        <v>3131.2001599215541</v>
      </c>
      <c r="AD132" s="35">
        <f t="shared" si="10"/>
        <v>0.08</v>
      </c>
      <c r="AE132" s="5">
        <f t="shared" si="42"/>
        <v>70244.500669629211</v>
      </c>
      <c r="AF132" s="5">
        <f t="shared" si="43"/>
        <v>424221.10155333625</v>
      </c>
      <c r="AG132" s="5">
        <f t="shared" si="11"/>
        <v>468855.49933037092</v>
      </c>
      <c r="AH132" s="5">
        <f t="shared" si="12"/>
        <v>494465.60222296545</v>
      </c>
      <c r="AI132" s="150"/>
      <c r="AJ132" s="2">
        <v>125</v>
      </c>
      <c r="AK132" s="118">
        <v>48639</v>
      </c>
      <c r="AL132" s="5">
        <f t="shared" si="44"/>
        <v>467125.75255673128</v>
      </c>
      <c r="AM132" s="5">
        <f t="shared" si="45"/>
        <v>3862.1784158088099</v>
      </c>
      <c r="AN132" s="5">
        <f t="shared" si="13"/>
        <v>845.32459721325358</v>
      </c>
      <c r="AO132" s="35">
        <f t="shared" si="14"/>
        <v>2.1715555417439959E-2</v>
      </c>
      <c r="AP132" s="5">
        <f t="shared" si="15"/>
        <v>3016.8538185955563</v>
      </c>
      <c r="AQ132" s="35">
        <f t="shared" si="16"/>
        <v>7.7499999999999999E-2</v>
      </c>
      <c r="AR132" s="5">
        <f t="shared" si="46"/>
        <v>72819.57204048206</v>
      </c>
      <c r="AS132" s="5">
        <f t="shared" si="47"/>
        <v>409952.72993561911</v>
      </c>
      <c r="AT132" s="5">
        <f t="shared" si="17"/>
        <v>466280.42795951804</v>
      </c>
      <c r="AU132" s="5">
        <f t="shared" si="18"/>
        <v>482772.30197610118</v>
      </c>
      <c r="AV132" s="150"/>
      <c r="AW132" s="2">
        <v>125</v>
      </c>
      <c r="AX132" s="118">
        <v>48639</v>
      </c>
      <c r="AY132" s="5">
        <f t="shared" si="48"/>
        <v>464499.88789906254</v>
      </c>
      <c r="AZ132" s="5">
        <f t="shared" si="49"/>
        <v>3769.4654156080242</v>
      </c>
      <c r="BA132" s="5">
        <f t="shared" si="19"/>
        <v>866.34111623888339</v>
      </c>
      <c r="BB132" s="35">
        <f t="shared" si="20"/>
        <v>2.2381261364536019E-2</v>
      </c>
      <c r="BC132" s="5">
        <f t="shared" si="21"/>
        <v>2903.1242993691408</v>
      </c>
      <c r="BD132" s="35">
        <f t="shared" si="22"/>
        <v>7.4999999999999997E-2</v>
      </c>
      <c r="BE132" s="5">
        <f t="shared" si="50"/>
        <v>75466.453217176633</v>
      </c>
      <c r="BF132" s="5">
        <f t="shared" si="51"/>
        <v>395716.72373382625</v>
      </c>
      <c r="BG132" s="5">
        <f t="shared" si="23"/>
        <v>463633.54678282363</v>
      </c>
      <c r="BH132" s="5">
        <f t="shared" si="24"/>
        <v>471183.17695100291</v>
      </c>
      <c r="BI132" s="150"/>
      <c r="BJ132" s="2">
        <v>125</v>
      </c>
      <c r="BK132" s="118">
        <v>48639</v>
      </c>
      <c r="BL132" s="5">
        <f t="shared" si="52"/>
        <v>461801.84173606627</v>
      </c>
      <c r="BM132" s="5">
        <f t="shared" si="53"/>
        <v>3677.612325782929</v>
      </c>
      <c r="BN132" s="5">
        <f t="shared" si="25"/>
        <v>887.55953196086193</v>
      </c>
      <c r="BO132" s="35">
        <f t="shared" si="26"/>
        <v>2.3063386545819686E-2</v>
      </c>
      <c r="BP132" s="5">
        <f t="shared" si="27"/>
        <v>2790.0527938220671</v>
      </c>
      <c r="BQ132" s="35">
        <f t="shared" si="28"/>
        <v>7.2499999999999995E-2</v>
      </c>
      <c r="BR132" s="5">
        <f t="shared" si="54"/>
        <v>78185.717795894569</v>
      </c>
      <c r="BS132" s="5">
        <f t="shared" si="55"/>
        <v>381515.82292697154</v>
      </c>
      <c r="BT132" s="5">
        <f t="shared" si="29"/>
        <v>460914.2822041054</v>
      </c>
      <c r="BU132" s="5">
        <f t="shared" si="30"/>
        <v>459701.54072286608</v>
      </c>
      <c r="BV132" s="150"/>
      <c r="BW132" s="2">
        <v>125</v>
      </c>
      <c r="BX132" s="118">
        <v>48639</v>
      </c>
      <c r="BY132" s="5">
        <f t="shared" si="56"/>
        <v>459031.1124666023</v>
      </c>
      <c r="BZ132" s="5">
        <f t="shared" si="57"/>
        <v>3586.6457515109732</v>
      </c>
      <c r="CA132" s="5">
        <f t="shared" si="31"/>
        <v>908.96426212245979</v>
      </c>
      <c r="CB132" s="35">
        <f t="shared" si="32"/>
        <v>2.3762160884602607E-2</v>
      </c>
      <c r="CC132" s="5">
        <f t="shared" si="33"/>
        <v>2677.6814893885135</v>
      </c>
      <c r="CD132" s="35">
        <f t="shared" si="34"/>
        <v>7.0000000000000007E-2</v>
      </c>
      <c r="CE132" s="5">
        <f t="shared" si="58"/>
        <v>80977.851795520211</v>
      </c>
      <c r="CF132" s="5">
        <f t="shared" si="59"/>
        <v>367352.86714335135</v>
      </c>
      <c r="CG132" s="5">
        <f t="shared" si="35"/>
        <v>458122.14820447983</v>
      </c>
      <c r="CH132" s="5">
        <f t="shared" si="36"/>
        <v>448330.71893887158</v>
      </c>
    </row>
    <row r="133" spans="9:86" ht="14.25" customHeight="1">
      <c r="I133" s="150"/>
      <c r="J133" s="2">
        <v>126</v>
      </c>
      <c r="K133" s="118">
        <v>48670</v>
      </c>
      <c r="L133" s="5">
        <f t="shared" si="37"/>
        <v>471359.41702722455</v>
      </c>
      <c r="M133" s="5">
        <f t="shared" si="0"/>
        <v>4050.0782624385383</v>
      </c>
      <c r="N133" s="5">
        <f t="shared" si="1"/>
        <v>809.48227037636934</v>
      </c>
      <c r="O133" s="35">
        <f t="shared" si="2"/>
        <v>2.0608026261105521E-2</v>
      </c>
      <c r="P133" s="5">
        <f t="shared" si="3"/>
        <v>3240.595992062169</v>
      </c>
      <c r="Q133" s="35">
        <f t="shared" si="4"/>
        <v>8.2500000000000004E-2</v>
      </c>
      <c r="R133" s="5">
        <f t="shared" si="38"/>
        <v>68550.065243151461</v>
      </c>
      <c r="S133" s="5">
        <f t="shared" si="39"/>
        <v>441759.79582410434</v>
      </c>
      <c r="T133" s="5">
        <f t="shared" si="5"/>
        <v>470549.9347568482</v>
      </c>
      <c r="U133" s="5">
        <f t="shared" si="6"/>
        <v>510309.86106725578</v>
      </c>
      <c r="V133" s="150"/>
      <c r="W133" s="2">
        <v>126</v>
      </c>
      <c r="X133" s="118">
        <v>48670</v>
      </c>
      <c r="Y133" s="5">
        <f t="shared" si="40"/>
        <v>468855.49933037092</v>
      </c>
      <c r="Z133" s="5">
        <f t="shared" si="41"/>
        <v>3955.7248177837241</v>
      </c>
      <c r="AA133" s="5">
        <f t="shared" si="7"/>
        <v>830.02148891458455</v>
      </c>
      <c r="AB133" s="35">
        <f t="shared" si="8"/>
        <v>2.1243768882311203E-2</v>
      </c>
      <c r="AC133" s="5">
        <f t="shared" si="9"/>
        <v>3125.7033288691396</v>
      </c>
      <c r="AD133" s="35">
        <f t="shared" si="10"/>
        <v>0.08</v>
      </c>
      <c r="AE133" s="5">
        <f t="shared" si="42"/>
        <v>71074.522158543798</v>
      </c>
      <c r="AF133" s="5">
        <f t="shared" si="43"/>
        <v>427346.80488220538</v>
      </c>
      <c r="AG133" s="5">
        <f t="shared" si="11"/>
        <v>468025.47784145636</v>
      </c>
      <c r="AH133" s="5">
        <f t="shared" si="12"/>
        <v>498421.32704074919</v>
      </c>
      <c r="AI133" s="150"/>
      <c r="AJ133" s="2">
        <v>126</v>
      </c>
      <c r="AK133" s="118">
        <v>48670</v>
      </c>
      <c r="AL133" s="5">
        <f t="shared" si="44"/>
        <v>466280.42795951804</v>
      </c>
      <c r="AM133" s="5">
        <f t="shared" si="45"/>
        <v>3862.1784158088099</v>
      </c>
      <c r="AN133" s="5">
        <f t="shared" si="13"/>
        <v>850.78398523692249</v>
      </c>
      <c r="AO133" s="35">
        <f t="shared" si="14"/>
        <v>2.1895424321197197E-2</v>
      </c>
      <c r="AP133" s="5">
        <f t="shared" si="15"/>
        <v>3011.3944305718874</v>
      </c>
      <c r="AQ133" s="35">
        <f t="shared" si="16"/>
        <v>7.7499999999999999E-2</v>
      </c>
      <c r="AR133" s="5">
        <f t="shared" si="46"/>
        <v>73670.356025718982</v>
      </c>
      <c r="AS133" s="5">
        <f t="shared" si="47"/>
        <v>412964.12436619098</v>
      </c>
      <c r="AT133" s="5">
        <f t="shared" si="17"/>
        <v>465429.64397428109</v>
      </c>
      <c r="AU133" s="5">
        <f t="shared" si="18"/>
        <v>486634.48039190995</v>
      </c>
      <c r="AV133" s="150"/>
      <c r="AW133" s="2">
        <v>126</v>
      </c>
      <c r="AX133" s="118">
        <v>48670</v>
      </c>
      <c r="AY133" s="5">
        <f t="shared" si="48"/>
        <v>463633.54678282363</v>
      </c>
      <c r="AZ133" s="5">
        <f t="shared" si="49"/>
        <v>3769.4654156080242</v>
      </c>
      <c r="BA133" s="5">
        <f t="shared" si="19"/>
        <v>871.75574821537657</v>
      </c>
      <c r="BB133" s="35">
        <f t="shared" si="20"/>
        <v>2.2563227038195143E-2</v>
      </c>
      <c r="BC133" s="5">
        <f t="shared" si="21"/>
        <v>2897.7096673926476</v>
      </c>
      <c r="BD133" s="35">
        <f t="shared" si="22"/>
        <v>7.4999999999999997E-2</v>
      </c>
      <c r="BE133" s="5">
        <f t="shared" si="50"/>
        <v>76338.208965392012</v>
      </c>
      <c r="BF133" s="5">
        <f t="shared" si="51"/>
        <v>398614.43340121891</v>
      </c>
      <c r="BG133" s="5">
        <f t="shared" si="23"/>
        <v>462761.79103460826</v>
      </c>
      <c r="BH133" s="5">
        <f t="shared" si="24"/>
        <v>474952.64236661093</v>
      </c>
      <c r="BI133" s="150"/>
      <c r="BJ133" s="2">
        <v>126</v>
      </c>
      <c r="BK133" s="118">
        <v>48670</v>
      </c>
      <c r="BL133" s="5">
        <f t="shared" si="52"/>
        <v>460914.2822041054</v>
      </c>
      <c r="BM133" s="5">
        <f t="shared" si="53"/>
        <v>3677.612325782929</v>
      </c>
      <c r="BN133" s="5">
        <f t="shared" si="25"/>
        <v>892.92187079979249</v>
      </c>
      <c r="BO133" s="35">
        <f t="shared" si="26"/>
        <v>2.3247408169601018E-2</v>
      </c>
      <c r="BP133" s="5">
        <f t="shared" si="27"/>
        <v>2784.6904549831365</v>
      </c>
      <c r="BQ133" s="35">
        <f t="shared" si="28"/>
        <v>7.2499999999999981E-2</v>
      </c>
      <c r="BR133" s="5">
        <f t="shared" si="54"/>
        <v>79078.639666694362</v>
      </c>
      <c r="BS133" s="5">
        <f t="shared" si="55"/>
        <v>384300.51338195469</v>
      </c>
      <c r="BT133" s="5">
        <f t="shared" si="29"/>
        <v>460021.36033330561</v>
      </c>
      <c r="BU133" s="5">
        <f t="shared" si="30"/>
        <v>463379.15304864908</v>
      </c>
      <c r="BV133" s="150"/>
      <c r="BW133" s="2">
        <v>126</v>
      </c>
      <c r="BX133" s="118">
        <v>48670</v>
      </c>
      <c r="BY133" s="5">
        <f t="shared" si="56"/>
        <v>458122.14820447983</v>
      </c>
      <c r="BZ133" s="5">
        <f t="shared" si="57"/>
        <v>3586.6457515109732</v>
      </c>
      <c r="CA133" s="5">
        <f t="shared" si="31"/>
        <v>914.26655365150737</v>
      </c>
      <c r="CB133" s="35">
        <f t="shared" si="32"/>
        <v>2.3948195228756252E-2</v>
      </c>
      <c r="CC133" s="5">
        <f t="shared" si="33"/>
        <v>2672.3791978594659</v>
      </c>
      <c r="CD133" s="35">
        <f t="shared" si="34"/>
        <v>7.0000000000000007E-2</v>
      </c>
      <c r="CE133" s="5">
        <f t="shared" si="58"/>
        <v>81892.118349171724</v>
      </c>
      <c r="CF133" s="5">
        <f t="shared" si="59"/>
        <v>370025.24634121079</v>
      </c>
      <c r="CG133" s="5">
        <f t="shared" si="35"/>
        <v>457207.88165082835</v>
      </c>
      <c r="CH133" s="5">
        <f t="shared" si="36"/>
        <v>451917.3646903825</v>
      </c>
    </row>
    <row r="134" spans="9:86" ht="14.25" customHeight="1">
      <c r="I134" s="150"/>
      <c r="J134" s="2">
        <v>127</v>
      </c>
      <c r="K134" s="118">
        <v>48700</v>
      </c>
      <c r="L134" s="5">
        <f t="shared" si="37"/>
        <v>470549.9347568482</v>
      </c>
      <c r="M134" s="5">
        <f t="shared" si="0"/>
        <v>4050.0782624385383</v>
      </c>
      <c r="N134" s="5">
        <f t="shared" si="1"/>
        <v>815.04746098520673</v>
      </c>
      <c r="O134" s="35">
        <f t="shared" si="2"/>
        <v>2.0785401950754678E-2</v>
      </c>
      <c r="P134" s="5">
        <f t="shared" si="3"/>
        <v>3235.0308014533316</v>
      </c>
      <c r="Q134" s="35">
        <f t="shared" si="4"/>
        <v>8.2500000000000004E-2</v>
      </c>
      <c r="R134" s="5">
        <f t="shared" si="38"/>
        <v>69365.112704136671</v>
      </c>
      <c r="S134" s="5">
        <f t="shared" si="39"/>
        <v>444994.82662555767</v>
      </c>
      <c r="T134" s="5">
        <f t="shared" si="5"/>
        <v>469734.88729586301</v>
      </c>
      <c r="U134" s="5">
        <f t="shared" si="6"/>
        <v>514359.93932969437</v>
      </c>
      <c r="V134" s="150"/>
      <c r="W134" s="2">
        <v>127</v>
      </c>
      <c r="X134" s="118">
        <v>48700</v>
      </c>
      <c r="Y134" s="5">
        <f t="shared" si="40"/>
        <v>468025.47784145636</v>
      </c>
      <c r="Z134" s="5">
        <f t="shared" si="41"/>
        <v>3955.7248177837241</v>
      </c>
      <c r="AA134" s="5">
        <f t="shared" si="7"/>
        <v>835.55496550734824</v>
      </c>
      <c r="AB134" s="35">
        <f t="shared" si="8"/>
        <v>2.1423320013114137E-2</v>
      </c>
      <c r="AC134" s="5">
        <f t="shared" si="9"/>
        <v>3120.1698522763759</v>
      </c>
      <c r="AD134" s="35">
        <f t="shared" si="10"/>
        <v>0.08</v>
      </c>
      <c r="AE134" s="5">
        <f t="shared" si="42"/>
        <v>71910.077124051139</v>
      </c>
      <c r="AF134" s="5">
        <f t="shared" si="43"/>
        <v>430466.97473448177</v>
      </c>
      <c r="AG134" s="5">
        <f t="shared" si="11"/>
        <v>467189.92287594901</v>
      </c>
      <c r="AH134" s="5">
        <f t="shared" si="12"/>
        <v>502377.05185853294</v>
      </c>
      <c r="AI134" s="150"/>
      <c r="AJ134" s="2">
        <v>127</v>
      </c>
      <c r="AK134" s="118">
        <v>48700</v>
      </c>
      <c r="AL134" s="5">
        <f t="shared" si="44"/>
        <v>465429.64397428109</v>
      </c>
      <c r="AM134" s="5">
        <f t="shared" si="45"/>
        <v>3862.1784158088099</v>
      </c>
      <c r="AN134" s="5">
        <f t="shared" si="13"/>
        <v>856.27863180824443</v>
      </c>
      <c r="AO134" s="35">
        <f t="shared" si="14"/>
        <v>2.2077114585908782E-2</v>
      </c>
      <c r="AP134" s="5">
        <f t="shared" si="15"/>
        <v>3005.8997840005654</v>
      </c>
      <c r="AQ134" s="35">
        <f t="shared" si="16"/>
        <v>7.7499999999999999E-2</v>
      </c>
      <c r="AR134" s="5">
        <f t="shared" si="46"/>
        <v>74526.634657527233</v>
      </c>
      <c r="AS134" s="5">
        <f t="shared" si="47"/>
        <v>415970.02415019157</v>
      </c>
      <c r="AT134" s="5">
        <f t="shared" si="17"/>
        <v>464573.36534247285</v>
      </c>
      <c r="AU134" s="5">
        <f t="shared" si="18"/>
        <v>490496.65880771878</v>
      </c>
      <c r="AV134" s="150"/>
      <c r="AW134" s="2">
        <v>127</v>
      </c>
      <c r="AX134" s="118">
        <v>48700</v>
      </c>
      <c r="AY134" s="5">
        <f t="shared" si="48"/>
        <v>462761.79103460826</v>
      </c>
      <c r="AZ134" s="5">
        <f t="shared" si="49"/>
        <v>3769.4654156080242</v>
      </c>
      <c r="BA134" s="5">
        <f t="shared" si="19"/>
        <v>877.2042216417226</v>
      </c>
      <c r="BB134" s="35">
        <f t="shared" si="20"/>
        <v>2.2747017717617564E-2</v>
      </c>
      <c r="BC134" s="5">
        <f t="shared" si="21"/>
        <v>2892.2611939663016</v>
      </c>
      <c r="BD134" s="35">
        <f t="shared" si="22"/>
        <v>7.4999999999999997E-2</v>
      </c>
      <c r="BE134" s="5">
        <f t="shared" si="50"/>
        <v>77215.41318703373</v>
      </c>
      <c r="BF134" s="5">
        <f t="shared" si="51"/>
        <v>401506.69459518522</v>
      </c>
      <c r="BG134" s="5">
        <f t="shared" si="23"/>
        <v>461884.58681296656</v>
      </c>
      <c r="BH134" s="5">
        <f t="shared" si="24"/>
        <v>478722.10778221895</v>
      </c>
      <c r="BI134" s="150"/>
      <c r="BJ134" s="2">
        <v>127</v>
      </c>
      <c r="BK134" s="118">
        <v>48700</v>
      </c>
      <c r="BL134" s="5">
        <f t="shared" si="52"/>
        <v>460021.36033330561</v>
      </c>
      <c r="BM134" s="5">
        <f t="shared" si="53"/>
        <v>3677.612325782929</v>
      </c>
      <c r="BN134" s="5">
        <f t="shared" si="25"/>
        <v>898.31660710254118</v>
      </c>
      <c r="BO134" s="35">
        <f t="shared" si="26"/>
        <v>2.343325813701359E-2</v>
      </c>
      <c r="BP134" s="5">
        <f t="shared" si="27"/>
        <v>2779.2957186803878</v>
      </c>
      <c r="BQ134" s="35">
        <f t="shared" si="28"/>
        <v>7.2499999999999995E-2</v>
      </c>
      <c r="BR134" s="5">
        <f t="shared" si="54"/>
        <v>79976.95627379691</v>
      </c>
      <c r="BS134" s="5">
        <f t="shared" si="55"/>
        <v>387079.80910063506</v>
      </c>
      <c r="BT134" s="5">
        <f t="shared" si="29"/>
        <v>459123.04372620309</v>
      </c>
      <c r="BU134" s="5">
        <f t="shared" si="30"/>
        <v>467056.76537443197</v>
      </c>
      <c r="BV134" s="150"/>
      <c r="BW134" s="2">
        <v>127</v>
      </c>
      <c r="BX134" s="118">
        <v>48700</v>
      </c>
      <c r="BY134" s="5">
        <f t="shared" si="56"/>
        <v>457207.88165082835</v>
      </c>
      <c r="BZ134" s="5">
        <f t="shared" si="57"/>
        <v>3586.6457515109732</v>
      </c>
      <c r="CA134" s="5">
        <f t="shared" si="31"/>
        <v>919.59977521447445</v>
      </c>
      <c r="CB134" s="35">
        <f t="shared" si="32"/>
        <v>2.4136060959249434E-2</v>
      </c>
      <c r="CC134" s="5">
        <f t="shared" si="33"/>
        <v>2667.0459762964988</v>
      </c>
      <c r="CD134" s="35">
        <f t="shared" si="34"/>
        <v>7.0000000000000007E-2</v>
      </c>
      <c r="CE134" s="5">
        <f t="shared" si="58"/>
        <v>82811.7181243862</v>
      </c>
      <c r="CF134" s="5">
        <f t="shared" si="59"/>
        <v>372692.29231750726</v>
      </c>
      <c r="CG134" s="5">
        <f t="shared" si="35"/>
        <v>456288.2818756139</v>
      </c>
      <c r="CH134" s="5">
        <f t="shared" si="36"/>
        <v>455504.01044189348</v>
      </c>
    </row>
    <row r="135" spans="9:86" ht="14.25" customHeight="1">
      <c r="I135" s="150"/>
      <c r="J135" s="2">
        <v>128</v>
      </c>
      <c r="K135" s="118">
        <v>48731</v>
      </c>
      <c r="L135" s="5">
        <f t="shared" si="37"/>
        <v>469734.88729586301</v>
      </c>
      <c r="M135" s="5">
        <f t="shared" si="0"/>
        <v>4050.0782624385383</v>
      </c>
      <c r="N135" s="5">
        <f t="shared" si="1"/>
        <v>820.65091227948005</v>
      </c>
      <c r="O135" s="35">
        <f t="shared" si="2"/>
        <v>2.0964614751194981E-2</v>
      </c>
      <c r="P135" s="5">
        <f t="shared" si="3"/>
        <v>3229.4273501590583</v>
      </c>
      <c r="Q135" s="35">
        <f t="shared" si="4"/>
        <v>8.2500000000000004E-2</v>
      </c>
      <c r="R135" s="5">
        <f t="shared" si="38"/>
        <v>70185.763616416152</v>
      </c>
      <c r="S135" s="5">
        <f t="shared" si="39"/>
        <v>448224.25397571671</v>
      </c>
      <c r="T135" s="5">
        <f t="shared" si="5"/>
        <v>468914.23638358351</v>
      </c>
      <c r="U135" s="5">
        <f t="shared" si="6"/>
        <v>518410.01759213285</v>
      </c>
      <c r="V135" s="150"/>
      <c r="W135" s="2">
        <v>128</v>
      </c>
      <c r="X135" s="118">
        <v>48731</v>
      </c>
      <c r="Y135" s="5">
        <f t="shared" si="40"/>
        <v>467189.92287594901</v>
      </c>
      <c r="Z135" s="5">
        <f t="shared" si="41"/>
        <v>3955.7248177837241</v>
      </c>
      <c r="AA135" s="5">
        <f t="shared" si="7"/>
        <v>841.12533194406387</v>
      </c>
      <c r="AB135" s="35">
        <f t="shared" si="8"/>
        <v>2.1604712535738604E-2</v>
      </c>
      <c r="AC135" s="5">
        <f t="shared" si="9"/>
        <v>3114.5994858396602</v>
      </c>
      <c r="AD135" s="35">
        <f t="shared" si="10"/>
        <v>0.08</v>
      </c>
      <c r="AE135" s="5">
        <f t="shared" si="42"/>
        <v>72751.202455995197</v>
      </c>
      <c r="AF135" s="5">
        <f t="shared" si="43"/>
        <v>433581.57422032143</v>
      </c>
      <c r="AG135" s="5">
        <f t="shared" si="11"/>
        <v>466348.79754400492</v>
      </c>
      <c r="AH135" s="5">
        <f t="shared" si="12"/>
        <v>506332.77667631663</v>
      </c>
      <c r="AI135" s="150"/>
      <c r="AJ135" s="2">
        <v>128</v>
      </c>
      <c r="AK135" s="118">
        <v>48731</v>
      </c>
      <c r="AL135" s="5">
        <f t="shared" si="44"/>
        <v>464573.36534247285</v>
      </c>
      <c r="AM135" s="5">
        <f t="shared" si="45"/>
        <v>3862.1784158088099</v>
      </c>
      <c r="AN135" s="5">
        <f t="shared" si="13"/>
        <v>861.80876463867253</v>
      </c>
      <c r="AO135" s="35">
        <f t="shared" si="14"/>
        <v>2.2260650194701543E-2</v>
      </c>
      <c r="AP135" s="5">
        <f t="shared" si="15"/>
        <v>3000.3696511701373</v>
      </c>
      <c r="AQ135" s="35">
        <f t="shared" si="16"/>
        <v>7.7499999999999999E-2</v>
      </c>
      <c r="AR135" s="5">
        <f t="shared" si="46"/>
        <v>75388.443422165903</v>
      </c>
      <c r="AS135" s="5">
        <f t="shared" si="47"/>
        <v>418970.39380136173</v>
      </c>
      <c r="AT135" s="5">
        <f t="shared" si="17"/>
        <v>463711.55657783418</v>
      </c>
      <c r="AU135" s="5">
        <f t="shared" si="18"/>
        <v>494358.8372235276</v>
      </c>
      <c r="AV135" s="150"/>
      <c r="AW135" s="2">
        <v>128</v>
      </c>
      <c r="AX135" s="118">
        <v>48731</v>
      </c>
      <c r="AY135" s="5">
        <f t="shared" si="48"/>
        <v>461884.58681296656</v>
      </c>
      <c r="AZ135" s="5">
        <f t="shared" si="49"/>
        <v>3769.4654156080242</v>
      </c>
      <c r="BA135" s="5">
        <f t="shared" si="19"/>
        <v>882.68674802698342</v>
      </c>
      <c r="BB135" s="35">
        <f t="shared" si="20"/>
        <v>2.2932657375321717E-2</v>
      </c>
      <c r="BC135" s="5">
        <f t="shared" si="21"/>
        <v>2886.7786675810407</v>
      </c>
      <c r="BD135" s="35">
        <f t="shared" si="22"/>
        <v>7.4999999999999997E-2</v>
      </c>
      <c r="BE135" s="5">
        <f t="shared" si="50"/>
        <v>78098.099935060716</v>
      </c>
      <c r="BF135" s="5">
        <f t="shared" si="51"/>
        <v>404393.47326276626</v>
      </c>
      <c r="BG135" s="5">
        <f t="shared" si="23"/>
        <v>461001.90006493957</v>
      </c>
      <c r="BH135" s="5">
        <f t="shared" si="24"/>
        <v>482491.57319782698</v>
      </c>
      <c r="BI135" s="150"/>
      <c r="BJ135" s="2">
        <v>128</v>
      </c>
      <c r="BK135" s="118">
        <v>48731</v>
      </c>
      <c r="BL135" s="5">
        <f t="shared" si="52"/>
        <v>459123.04372620309</v>
      </c>
      <c r="BM135" s="5">
        <f t="shared" si="53"/>
        <v>3677.612325782929</v>
      </c>
      <c r="BN135" s="5">
        <f t="shared" si="25"/>
        <v>903.74393660378519</v>
      </c>
      <c r="BO135" s="35">
        <f t="shared" si="26"/>
        <v>2.3620960410152637E-2</v>
      </c>
      <c r="BP135" s="5">
        <f t="shared" si="27"/>
        <v>2773.8683891791438</v>
      </c>
      <c r="BQ135" s="35">
        <f t="shared" si="28"/>
        <v>7.2500000000000009E-2</v>
      </c>
      <c r="BR135" s="5">
        <f t="shared" si="54"/>
        <v>80880.700210400697</v>
      </c>
      <c r="BS135" s="5">
        <f t="shared" si="55"/>
        <v>389853.67748981417</v>
      </c>
      <c r="BT135" s="5">
        <f t="shared" si="29"/>
        <v>458219.29978959932</v>
      </c>
      <c r="BU135" s="5">
        <f t="shared" si="30"/>
        <v>470734.37770021486</v>
      </c>
      <c r="BV135" s="150"/>
      <c r="BW135" s="2">
        <v>128</v>
      </c>
      <c r="BX135" s="118">
        <v>48731</v>
      </c>
      <c r="BY135" s="5">
        <f t="shared" si="56"/>
        <v>456288.2818756139</v>
      </c>
      <c r="BZ135" s="5">
        <f t="shared" si="57"/>
        <v>3586.6457515109732</v>
      </c>
      <c r="CA135" s="5">
        <f t="shared" si="31"/>
        <v>924.9641072365589</v>
      </c>
      <c r="CB135" s="35">
        <f t="shared" si="32"/>
        <v>2.4325782028004162E-2</v>
      </c>
      <c r="CC135" s="5">
        <f t="shared" si="33"/>
        <v>2661.6816442744143</v>
      </c>
      <c r="CD135" s="35">
        <f t="shared" si="34"/>
        <v>6.9999999999999993E-2</v>
      </c>
      <c r="CE135" s="5">
        <f t="shared" si="58"/>
        <v>83736.682231622763</v>
      </c>
      <c r="CF135" s="5">
        <f t="shared" si="59"/>
        <v>375353.97396178165</v>
      </c>
      <c r="CG135" s="5">
        <f t="shared" si="35"/>
        <v>455363.31776837737</v>
      </c>
      <c r="CH135" s="5">
        <f t="shared" si="36"/>
        <v>459090.6561934044</v>
      </c>
    </row>
    <row r="136" spans="9:86" ht="14.25" customHeight="1">
      <c r="I136" s="150"/>
      <c r="J136" s="2">
        <v>129</v>
      </c>
      <c r="K136" s="118">
        <v>48761</v>
      </c>
      <c r="L136" s="5">
        <f t="shared" si="37"/>
        <v>468914.23638358351</v>
      </c>
      <c r="M136" s="5">
        <f t="shared" si="0"/>
        <v>4050.0782624385383</v>
      </c>
      <c r="N136" s="5">
        <f t="shared" si="1"/>
        <v>826.29288730140161</v>
      </c>
      <c r="O136" s="35">
        <f t="shared" si="2"/>
        <v>2.1145689079709838E-2</v>
      </c>
      <c r="P136" s="5">
        <f t="shared" si="3"/>
        <v>3223.7853751371367</v>
      </c>
      <c r="Q136" s="35">
        <f t="shared" si="4"/>
        <v>8.2500000000000004E-2</v>
      </c>
      <c r="R136" s="5">
        <f t="shared" si="38"/>
        <v>71012.056503717555</v>
      </c>
      <c r="S136" s="5">
        <f t="shared" si="39"/>
        <v>451448.03935085383</v>
      </c>
      <c r="T136" s="5">
        <f t="shared" si="5"/>
        <v>468087.9434962821</v>
      </c>
      <c r="U136" s="5">
        <f t="shared" si="6"/>
        <v>522460.09585457138</v>
      </c>
      <c r="V136" s="150"/>
      <c r="W136" s="2">
        <v>129</v>
      </c>
      <c r="X136" s="118">
        <v>48761</v>
      </c>
      <c r="Y136" s="5">
        <f t="shared" si="40"/>
        <v>466348.79754400492</v>
      </c>
      <c r="Z136" s="5">
        <f t="shared" si="41"/>
        <v>3955.7248177837241</v>
      </c>
      <c r="AA136" s="5">
        <f t="shared" si="7"/>
        <v>846.73283415702463</v>
      </c>
      <c r="AB136" s="35">
        <f t="shared" si="8"/>
        <v>2.178797085656797E-2</v>
      </c>
      <c r="AC136" s="5">
        <f t="shared" si="9"/>
        <v>3108.9919836266995</v>
      </c>
      <c r="AD136" s="35">
        <f t="shared" si="10"/>
        <v>0.08</v>
      </c>
      <c r="AE136" s="5">
        <f t="shared" si="42"/>
        <v>73597.935290152222</v>
      </c>
      <c r="AF136" s="5">
        <f t="shared" si="43"/>
        <v>436690.56620394811</v>
      </c>
      <c r="AG136" s="5">
        <f t="shared" si="11"/>
        <v>465502.06470984791</v>
      </c>
      <c r="AH136" s="5">
        <f t="shared" si="12"/>
        <v>510288.50149410032</v>
      </c>
      <c r="AI136" s="150"/>
      <c r="AJ136" s="2">
        <v>129</v>
      </c>
      <c r="AK136" s="118">
        <v>48761</v>
      </c>
      <c r="AL136" s="5">
        <f t="shared" si="44"/>
        <v>463711.55657783418</v>
      </c>
      <c r="AM136" s="5">
        <f t="shared" si="45"/>
        <v>3862.1784158088099</v>
      </c>
      <c r="AN136" s="5">
        <f t="shared" si="13"/>
        <v>867.3746129102974</v>
      </c>
      <c r="AO136" s="35">
        <f t="shared" si="14"/>
        <v>2.2446055543100311E-2</v>
      </c>
      <c r="AP136" s="5">
        <f t="shared" si="15"/>
        <v>2994.8038028985125</v>
      </c>
      <c r="AQ136" s="35">
        <f t="shared" si="16"/>
        <v>7.7499999999999999E-2</v>
      </c>
      <c r="AR136" s="5">
        <f t="shared" si="46"/>
        <v>76255.818035076198</v>
      </c>
      <c r="AS136" s="5">
        <f t="shared" si="47"/>
        <v>421965.19760426023</v>
      </c>
      <c r="AT136" s="5">
        <f t="shared" si="17"/>
        <v>462844.18196492386</v>
      </c>
      <c r="AU136" s="5">
        <f t="shared" si="18"/>
        <v>498221.01563933643</v>
      </c>
      <c r="AV136" s="150"/>
      <c r="AW136" s="2">
        <v>129</v>
      </c>
      <c r="AX136" s="118">
        <v>48761</v>
      </c>
      <c r="AY136" s="5">
        <f t="shared" si="48"/>
        <v>461001.90006493957</v>
      </c>
      <c r="AZ136" s="5">
        <f t="shared" si="49"/>
        <v>3769.4654156080242</v>
      </c>
      <c r="BA136" s="5">
        <f t="shared" si="19"/>
        <v>888.203540202152</v>
      </c>
      <c r="BB136" s="35">
        <f t="shared" si="20"/>
        <v>2.3120170396096869E-2</v>
      </c>
      <c r="BC136" s="5">
        <f t="shared" si="21"/>
        <v>2881.2618754058722</v>
      </c>
      <c r="BD136" s="35">
        <f t="shared" si="22"/>
        <v>7.4999999999999997E-2</v>
      </c>
      <c r="BE136" s="5">
        <f t="shared" si="50"/>
        <v>78986.303475262874</v>
      </c>
      <c r="BF136" s="5">
        <f t="shared" si="51"/>
        <v>407274.73513817211</v>
      </c>
      <c r="BG136" s="5">
        <f t="shared" si="23"/>
        <v>460113.6965247374</v>
      </c>
      <c r="BH136" s="5">
        <f t="shared" si="24"/>
        <v>486261.038613435</v>
      </c>
      <c r="BI136" s="150"/>
      <c r="BJ136" s="2">
        <v>129</v>
      </c>
      <c r="BK136" s="118">
        <v>48761</v>
      </c>
      <c r="BL136" s="5">
        <f t="shared" si="52"/>
        <v>458219.29978959932</v>
      </c>
      <c r="BM136" s="5">
        <f t="shared" si="53"/>
        <v>3677.612325782929</v>
      </c>
      <c r="BN136" s="5">
        <f t="shared" si="25"/>
        <v>909.20405622076669</v>
      </c>
      <c r="BO136" s="35">
        <f t="shared" si="26"/>
        <v>2.3810539363267665E-2</v>
      </c>
      <c r="BP136" s="5">
        <f t="shared" si="27"/>
        <v>2768.4082695621623</v>
      </c>
      <c r="BQ136" s="35">
        <f t="shared" si="28"/>
        <v>7.2499999999999995E-2</v>
      </c>
      <c r="BR136" s="5">
        <f t="shared" si="54"/>
        <v>81789.904266621466</v>
      </c>
      <c r="BS136" s="5">
        <f t="shared" si="55"/>
        <v>392622.08575937635</v>
      </c>
      <c r="BT136" s="5">
        <f t="shared" si="29"/>
        <v>457310.09573337855</v>
      </c>
      <c r="BU136" s="5">
        <f t="shared" si="30"/>
        <v>474411.9900259978</v>
      </c>
      <c r="BV136" s="150"/>
      <c r="BW136" s="2">
        <v>129</v>
      </c>
      <c r="BX136" s="118">
        <v>48761</v>
      </c>
      <c r="BY136" s="5">
        <f t="shared" si="56"/>
        <v>455363.31776837737</v>
      </c>
      <c r="BZ136" s="5">
        <f t="shared" si="57"/>
        <v>3586.6457515109732</v>
      </c>
      <c r="CA136" s="5">
        <f t="shared" si="31"/>
        <v>930.3597311954386</v>
      </c>
      <c r="CB136" s="35">
        <f t="shared" si="32"/>
        <v>2.4517382798989629E-2</v>
      </c>
      <c r="CC136" s="5">
        <f t="shared" si="33"/>
        <v>2656.2860203155346</v>
      </c>
      <c r="CD136" s="35">
        <f t="shared" si="34"/>
        <v>7.0000000000000007E-2</v>
      </c>
      <c r="CE136" s="5">
        <f t="shared" si="58"/>
        <v>84667.041962818199</v>
      </c>
      <c r="CF136" s="5">
        <f t="shared" si="59"/>
        <v>378010.2599820972</v>
      </c>
      <c r="CG136" s="5">
        <f t="shared" si="35"/>
        <v>454432.95803718193</v>
      </c>
      <c r="CH136" s="5">
        <f t="shared" si="36"/>
        <v>462677.30194491538</v>
      </c>
    </row>
    <row r="137" spans="9:86" ht="14.25" customHeight="1">
      <c r="I137" s="150"/>
      <c r="J137" s="2">
        <v>130</v>
      </c>
      <c r="K137" s="118">
        <v>48792</v>
      </c>
      <c r="L137" s="5">
        <f t="shared" si="37"/>
        <v>468087.9434962821</v>
      </c>
      <c r="M137" s="5">
        <f t="shared" si="0"/>
        <v>4050.0782624385383</v>
      </c>
      <c r="N137" s="5">
        <f t="shared" si="1"/>
        <v>831.97365090159883</v>
      </c>
      <c r="O137" s="35">
        <f t="shared" si="2"/>
        <v>2.1328649775185855E-2</v>
      </c>
      <c r="P137" s="5">
        <f t="shared" si="3"/>
        <v>3218.1046115369395</v>
      </c>
      <c r="Q137" s="35">
        <f t="shared" si="4"/>
        <v>8.2500000000000004E-2</v>
      </c>
      <c r="R137" s="5">
        <f t="shared" si="38"/>
        <v>71844.030154619148</v>
      </c>
      <c r="S137" s="5">
        <f t="shared" si="39"/>
        <v>454666.14396239078</v>
      </c>
      <c r="T137" s="5">
        <f t="shared" si="5"/>
        <v>467255.96984538052</v>
      </c>
      <c r="U137" s="5">
        <f t="shared" si="6"/>
        <v>526510.17411700997</v>
      </c>
      <c r="V137" s="150"/>
      <c r="W137" s="2">
        <v>130</v>
      </c>
      <c r="X137" s="118">
        <v>48792</v>
      </c>
      <c r="Y137" s="5">
        <f t="shared" si="40"/>
        <v>465502.06470984791</v>
      </c>
      <c r="Z137" s="5">
        <f t="shared" si="41"/>
        <v>3955.7248177837241</v>
      </c>
      <c r="AA137" s="5">
        <f t="shared" si="7"/>
        <v>852.37771971807115</v>
      </c>
      <c r="AB137" s="35">
        <f t="shared" si="8"/>
        <v>2.1973119803437177E-2</v>
      </c>
      <c r="AC137" s="5">
        <f t="shared" si="9"/>
        <v>3103.347098065653</v>
      </c>
      <c r="AD137" s="35">
        <f t="shared" si="10"/>
        <v>0.08</v>
      </c>
      <c r="AE137" s="5">
        <f t="shared" si="42"/>
        <v>74450.313009870297</v>
      </c>
      <c r="AF137" s="5">
        <f t="shared" si="43"/>
        <v>439793.91330201377</v>
      </c>
      <c r="AG137" s="5">
        <f t="shared" si="11"/>
        <v>464649.68699012982</v>
      </c>
      <c r="AH137" s="5">
        <f t="shared" si="12"/>
        <v>514244.22631188406</v>
      </c>
      <c r="AI137" s="150"/>
      <c r="AJ137" s="2">
        <v>130</v>
      </c>
      <c r="AK137" s="118">
        <v>48792</v>
      </c>
      <c r="AL137" s="5">
        <f t="shared" si="44"/>
        <v>462844.18196492386</v>
      </c>
      <c r="AM137" s="5">
        <f t="shared" si="45"/>
        <v>3862.1784158088099</v>
      </c>
      <c r="AN137" s="5">
        <f t="shared" si="13"/>
        <v>872.97640728534316</v>
      </c>
      <c r="AO137" s="35">
        <f t="shared" si="14"/>
        <v>2.2633355447942108E-2</v>
      </c>
      <c r="AP137" s="5">
        <f t="shared" si="15"/>
        <v>2989.2020085234667</v>
      </c>
      <c r="AQ137" s="35">
        <f t="shared" si="16"/>
        <v>7.7499999999999999E-2</v>
      </c>
      <c r="AR137" s="5">
        <f t="shared" si="46"/>
        <v>77128.794442361541</v>
      </c>
      <c r="AS137" s="5">
        <f t="shared" si="47"/>
        <v>424954.39961278369</v>
      </c>
      <c r="AT137" s="5">
        <f t="shared" si="17"/>
        <v>461971.20555763855</v>
      </c>
      <c r="AU137" s="5">
        <f t="shared" si="18"/>
        <v>502083.19405514526</v>
      </c>
      <c r="AV137" s="150"/>
      <c r="AW137" s="2">
        <v>130</v>
      </c>
      <c r="AX137" s="118">
        <v>48792</v>
      </c>
      <c r="AY137" s="5">
        <f t="shared" si="48"/>
        <v>460113.6965247374</v>
      </c>
      <c r="AZ137" s="5">
        <f t="shared" si="49"/>
        <v>3769.4654156080242</v>
      </c>
      <c r="BA137" s="5">
        <f t="shared" si="19"/>
        <v>893.75481232841548</v>
      </c>
      <c r="BB137" s="35">
        <f t="shared" si="20"/>
        <v>2.3309581585916485E-2</v>
      </c>
      <c r="BC137" s="5">
        <f t="shared" si="21"/>
        <v>2875.7106032796087</v>
      </c>
      <c r="BD137" s="35">
        <f t="shared" si="22"/>
        <v>7.4999999999999997E-2</v>
      </c>
      <c r="BE137" s="5">
        <f t="shared" si="50"/>
        <v>79880.058287591295</v>
      </c>
      <c r="BF137" s="5">
        <f t="shared" si="51"/>
        <v>410150.44574145169</v>
      </c>
      <c r="BG137" s="5">
        <f t="shared" si="23"/>
        <v>459219.94171240897</v>
      </c>
      <c r="BH137" s="5">
        <f t="shared" si="24"/>
        <v>490030.50402904302</v>
      </c>
      <c r="BI137" s="150"/>
      <c r="BJ137" s="2">
        <v>130</v>
      </c>
      <c r="BK137" s="118">
        <v>48792</v>
      </c>
      <c r="BL137" s="5">
        <f t="shared" si="52"/>
        <v>457310.09573337855</v>
      </c>
      <c r="BM137" s="5">
        <f t="shared" si="53"/>
        <v>3677.612325782929</v>
      </c>
      <c r="BN137" s="5">
        <f t="shared" si="25"/>
        <v>914.69716406043381</v>
      </c>
      <c r="BO137" s="35">
        <f t="shared" si="26"/>
        <v>2.4002019791674704E-2</v>
      </c>
      <c r="BP137" s="5">
        <f t="shared" si="27"/>
        <v>2762.9151617224952</v>
      </c>
      <c r="BQ137" s="35">
        <f t="shared" si="28"/>
        <v>7.2499999999999995E-2</v>
      </c>
      <c r="BR137" s="5">
        <f t="shared" si="54"/>
        <v>82704.601430681898</v>
      </c>
      <c r="BS137" s="5">
        <f t="shared" si="55"/>
        <v>395385.00092109886</v>
      </c>
      <c r="BT137" s="5">
        <f t="shared" si="29"/>
        <v>456395.39856931812</v>
      </c>
      <c r="BU137" s="5">
        <f t="shared" si="30"/>
        <v>478089.60235178075</v>
      </c>
      <c r="BV137" s="150"/>
      <c r="BW137" s="2">
        <v>130</v>
      </c>
      <c r="BX137" s="118">
        <v>48792</v>
      </c>
      <c r="BY137" s="5">
        <f t="shared" si="56"/>
        <v>454432.95803718193</v>
      </c>
      <c r="BZ137" s="5">
        <f t="shared" si="57"/>
        <v>3586.6457515109732</v>
      </c>
      <c r="CA137" s="5">
        <f t="shared" si="31"/>
        <v>935.78682962741186</v>
      </c>
      <c r="CB137" s="35">
        <f t="shared" si="32"/>
        <v>2.4710888057133708E-2</v>
      </c>
      <c r="CC137" s="5">
        <f t="shared" si="33"/>
        <v>2650.8589218835614</v>
      </c>
      <c r="CD137" s="35">
        <f t="shared" si="34"/>
        <v>7.0000000000000007E-2</v>
      </c>
      <c r="CE137" s="5">
        <f t="shared" si="58"/>
        <v>85602.828792445609</v>
      </c>
      <c r="CF137" s="5">
        <f t="shared" si="59"/>
        <v>380661.11890398077</v>
      </c>
      <c r="CG137" s="5">
        <f t="shared" si="35"/>
        <v>453497.17120755452</v>
      </c>
      <c r="CH137" s="5">
        <f t="shared" si="36"/>
        <v>466263.94769642636</v>
      </c>
    </row>
    <row r="138" spans="9:86" ht="14.25" customHeight="1">
      <c r="I138" s="150"/>
      <c r="J138" s="2">
        <v>131</v>
      </c>
      <c r="K138" s="118">
        <v>48823</v>
      </c>
      <c r="L138" s="5">
        <f t="shared" si="37"/>
        <v>467255.96984538052</v>
      </c>
      <c r="M138" s="5">
        <f t="shared" si="0"/>
        <v>4050.0782624385383</v>
      </c>
      <c r="N138" s="5">
        <f t="shared" si="1"/>
        <v>837.69346975154713</v>
      </c>
      <c r="O138" s="35">
        <f t="shared" si="2"/>
        <v>2.1513522107261627E-2</v>
      </c>
      <c r="P138" s="5">
        <f t="shared" si="3"/>
        <v>3212.3847926869912</v>
      </c>
      <c r="Q138" s="35">
        <f t="shared" si="4"/>
        <v>8.2500000000000004E-2</v>
      </c>
      <c r="R138" s="5">
        <f t="shared" si="38"/>
        <v>72681.723624370701</v>
      </c>
      <c r="S138" s="5">
        <f t="shared" si="39"/>
        <v>457878.52875507774</v>
      </c>
      <c r="T138" s="5">
        <f t="shared" si="5"/>
        <v>466418.27637562895</v>
      </c>
      <c r="U138" s="5">
        <f t="shared" si="6"/>
        <v>530560.25237944839</v>
      </c>
      <c r="V138" s="150"/>
      <c r="W138" s="2">
        <v>131</v>
      </c>
      <c r="X138" s="118">
        <v>48823</v>
      </c>
      <c r="Y138" s="5">
        <f t="shared" si="40"/>
        <v>464649.68699012982</v>
      </c>
      <c r="Z138" s="5">
        <f t="shared" si="41"/>
        <v>3955.7248177837241</v>
      </c>
      <c r="AA138" s="5">
        <f t="shared" si="7"/>
        <v>858.06023784952504</v>
      </c>
      <c r="AB138" s="35">
        <f t="shared" si="8"/>
        <v>2.2160184634780623E-2</v>
      </c>
      <c r="AC138" s="5">
        <f t="shared" si="9"/>
        <v>3097.6645799341991</v>
      </c>
      <c r="AD138" s="35">
        <f t="shared" si="10"/>
        <v>0.08</v>
      </c>
      <c r="AE138" s="5">
        <f t="shared" si="42"/>
        <v>75308.373247719821</v>
      </c>
      <c r="AF138" s="5">
        <f t="shared" si="43"/>
        <v>442891.57788194797</v>
      </c>
      <c r="AG138" s="5">
        <f t="shared" si="11"/>
        <v>463791.62675228028</v>
      </c>
      <c r="AH138" s="5">
        <f t="shared" si="12"/>
        <v>518199.95112966781</v>
      </c>
      <c r="AI138" s="150"/>
      <c r="AJ138" s="2">
        <v>131</v>
      </c>
      <c r="AK138" s="118">
        <v>48823</v>
      </c>
      <c r="AL138" s="5">
        <f t="shared" si="44"/>
        <v>461971.20555763855</v>
      </c>
      <c r="AM138" s="5">
        <f t="shared" si="45"/>
        <v>3862.1784158088099</v>
      </c>
      <c r="AN138" s="5">
        <f t="shared" si="13"/>
        <v>878.61437991572757</v>
      </c>
      <c r="AO138" s="35">
        <f t="shared" si="14"/>
        <v>2.2822575156522976E-2</v>
      </c>
      <c r="AP138" s="5">
        <f t="shared" si="15"/>
        <v>2983.5640358930823</v>
      </c>
      <c r="AQ138" s="35">
        <f t="shared" si="16"/>
        <v>7.7499999999999999E-2</v>
      </c>
      <c r="AR138" s="5">
        <f t="shared" si="46"/>
        <v>78007.40882227727</v>
      </c>
      <c r="AS138" s="5">
        <f t="shared" si="47"/>
        <v>427937.96364867676</v>
      </c>
      <c r="AT138" s="5">
        <f t="shared" si="17"/>
        <v>461092.59117772285</v>
      </c>
      <c r="AU138" s="5">
        <f t="shared" si="18"/>
        <v>505945.37247095403</v>
      </c>
      <c r="AV138" s="150"/>
      <c r="AW138" s="2">
        <v>131</v>
      </c>
      <c r="AX138" s="118">
        <v>48823</v>
      </c>
      <c r="AY138" s="5">
        <f t="shared" si="48"/>
        <v>459219.94171240897</v>
      </c>
      <c r="AZ138" s="5">
        <f t="shared" si="49"/>
        <v>3769.4654156080242</v>
      </c>
      <c r="BA138" s="5">
        <f t="shared" si="19"/>
        <v>899.34077990546848</v>
      </c>
      <c r="BB138" s="35">
        <f t="shared" si="20"/>
        <v>2.350091618108404E-2</v>
      </c>
      <c r="BC138" s="5">
        <f t="shared" si="21"/>
        <v>2870.1246357025557</v>
      </c>
      <c r="BD138" s="35">
        <f t="shared" si="22"/>
        <v>7.4999999999999997E-2</v>
      </c>
      <c r="BE138" s="5">
        <f t="shared" si="50"/>
        <v>80779.399067496764</v>
      </c>
      <c r="BF138" s="5">
        <f t="shared" si="51"/>
        <v>413020.57037715428</v>
      </c>
      <c r="BG138" s="5">
        <f t="shared" si="23"/>
        <v>458320.60093250353</v>
      </c>
      <c r="BH138" s="5">
        <f t="shared" si="24"/>
        <v>493799.96944465104</v>
      </c>
      <c r="BI138" s="150"/>
      <c r="BJ138" s="2">
        <v>131</v>
      </c>
      <c r="BK138" s="118">
        <v>48823</v>
      </c>
      <c r="BL138" s="5">
        <f t="shared" si="52"/>
        <v>456395.39856931812</v>
      </c>
      <c r="BM138" s="5">
        <f t="shared" si="53"/>
        <v>3677.612325782929</v>
      </c>
      <c r="BN138" s="5">
        <f t="shared" si="25"/>
        <v>920.22345942663196</v>
      </c>
      <c r="BO138" s="35">
        <f t="shared" si="26"/>
        <v>2.4195426920901358E-2</v>
      </c>
      <c r="BP138" s="5">
        <f t="shared" si="27"/>
        <v>2757.3888663562971</v>
      </c>
      <c r="BQ138" s="35">
        <f t="shared" si="28"/>
        <v>7.2499999999999995E-2</v>
      </c>
      <c r="BR138" s="5">
        <f t="shared" si="54"/>
        <v>83624.824890108532</v>
      </c>
      <c r="BS138" s="5">
        <f t="shared" si="55"/>
        <v>398142.38978745515</v>
      </c>
      <c r="BT138" s="5">
        <f t="shared" si="29"/>
        <v>455475.17510989151</v>
      </c>
      <c r="BU138" s="5">
        <f t="shared" si="30"/>
        <v>481767.21467756369</v>
      </c>
      <c r="BV138" s="150"/>
      <c r="BW138" s="2">
        <v>131</v>
      </c>
      <c r="BX138" s="118">
        <v>48823</v>
      </c>
      <c r="BY138" s="5">
        <f t="shared" si="56"/>
        <v>453497.17120755452</v>
      </c>
      <c r="BZ138" s="5">
        <f t="shared" si="57"/>
        <v>3586.6457515109732</v>
      </c>
      <c r="CA138" s="5">
        <f t="shared" si="31"/>
        <v>941.24558613357158</v>
      </c>
      <c r="CB138" s="35">
        <f t="shared" si="32"/>
        <v>2.4906323017466939E-2</v>
      </c>
      <c r="CC138" s="5">
        <f t="shared" si="33"/>
        <v>2645.4001653774017</v>
      </c>
      <c r="CD138" s="35">
        <f t="shared" si="34"/>
        <v>7.0000000000000007E-2</v>
      </c>
      <c r="CE138" s="5">
        <f t="shared" si="58"/>
        <v>86544.074378579186</v>
      </c>
      <c r="CF138" s="5">
        <f t="shared" si="59"/>
        <v>383306.51906935818</v>
      </c>
      <c r="CG138" s="5">
        <f t="shared" si="35"/>
        <v>452555.92562142096</v>
      </c>
      <c r="CH138" s="5">
        <f t="shared" si="36"/>
        <v>469850.5934479374</v>
      </c>
    </row>
    <row r="139" spans="9:86" ht="14.25" customHeight="1">
      <c r="I139" s="150"/>
      <c r="J139" s="2">
        <v>132</v>
      </c>
      <c r="K139" s="118">
        <v>48853</v>
      </c>
      <c r="L139" s="5">
        <f t="shared" si="37"/>
        <v>466418.27637562895</v>
      </c>
      <c r="M139" s="5">
        <f t="shared" si="0"/>
        <v>4050.0782624385383</v>
      </c>
      <c r="N139" s="5">
        <f t="shared" si="1"/>
        <v>843.4526123560895</v>
      </c>
      <c r="O139" s="35">
        <f t="shared" si="2"/>
        <v>2.1700331785716308E-2</v>
      </c>
      <c r="P139" s="5">
        <f t="shared" si="3"/>
        <v>3206.6256500824488</v>
      </c>
      <c r="Q139" s="35">
        <f t="shared" si="4"/>
        <v>8.249999999999999E-2</v>
      </c>
      <c r="R139" s="5">
        <f t="shared" si="38"/>
        <v>73525.176236726795</v>
      </c>
      <c r="S139" s="5">
        <f t="shared" si="39"/>
        <v>461085.15440516017</v>
      </c>
      <c r="T139" s="5">
        <f t="shared" si="5"/>
        <v>465574.82376327284</v>
      </c>
      <c r="U139" s="5">
        <f t="shared" si="6"/>
        <v>534610.33064188692</v>
      </c>
      <c r="V139" s="150"/>
      <c r="W139" s="2">
        <v>132</v>
      </c>
      <c r="X139" s="118">
        <v>48853</v>
      </c>
      <c r="Y139" s="5">
        <f t="shared" si="40"/>
        <v>463791.62675228028</v>
      </c>
      <c r="Z139" s="5">
        <f t="shared" si="41"/>
        <v>3955.7248177837241</v>
      </c>
      <c r="AA139" s="5">
        <f t="shared" si="7"/>
        <v>863.78063943518873</v>
      </c>
      <c r="AB139" s="35">
        <f t="shared" si="8"/>
        <v>2.2349191049019519E-2</v>
      </c>
      <c r="AC139" s="5">
        <f t="shared" si="9"/>
        <v>3091.9441783485354</v>
      </c>
      <c r="AD139" s="35">
        <f t="shared" si="10"/>
        <v>0.08</v>
      </c>
      <c r="AE139" s="5">
        <f t="shared" si="42"/>
        <v>76172.153887155015</v>
      </c>
      <c r="AF139" s="5">
        <f t="shared" si="43"/>
        <v>445983.5220602965</v>
      </c>
      <c r="AG139" s="5">
        <f t="shared" si="11"/>
        <v>462927.84611284512</v>
      </c>
      <c r="AH139" s="5">
        <f t="shared" si="12"/>
        <v>522155.6759474515</v>
      </c>
      <c r="AI139" s="150"/>
      <c r="AJ139" s="2">
        <v>132</v>
      </c>
      <c r="AK139" s="118">
        <v>48853</v>
      </c>
      <c r="AL139" s="5">
        <f t="shared" si="44"/>
        <v>461092.59117772285</v>
      </c>
      <c r="AM139" s="5">
        <f t="shared" si="45"/>
        <v>3862.1784158088099</v>
      </c>
      <c r="AN139" s="5">
        <f t="shared" si="13"/>
        <v>884.28876445268315</v>
      </c>
      <c r="AO139" s="35">
        <f t="shared" si="14"/>
        <v>2.3013740355984445E-2</v>
      </c>
      <c r="AP139" s="5">
        <f t="shared" si="15"/>
        <v>2977.8896513561267</v>
      </c>
      <c r="AQ139" s="35">
        <f t="shared" si="16"/>
        <v>7.7499999999999999E-2</v>
      </c>
      <c r="AR139" s="5">
        <f t="shared" si="46"/>
        <v>78891.697586729948</v>
      </c>
      <c r="AS139" s="5">
        <f t="shared" si="47"/>
        <v>430915.8533000329</v>
      </c>
      <c r="AT139" s="5">
        <f t="shared" si="17"/>
        <v>460208.30241327017</v>
      </c>
      <c r="AU139" s="5">
        <f t="shared" si="18"/>
        <v>509807.55088676285</v>
      </c>
      <c r="AV139" s="150"/>
      <c r="AW139" s="2">
        <v>132</v>
      </c>
      <c r="AX139" s="118">
        <v>48853</v>
      </c>
      <c r="AY139" s="5">
        <f t="shared" si="48"/>
        <v>458320.60093250353</v>
      </c>
      <c r="AZ139" s="5">
        <f t="shared" si="49"/>
        <v>3769.4654156080242</v>
      </c>
      <c r="BA139" s="5">
        <f t="shared" si="19"/>
        <v>904.96165977987721</v>
      </c>
      <c r="BB139" s="35">
        <f t="shared" si="20"/>
        <v>2.3694199857618448E-2</v>
      </c>
      <c r="BC139" s="5">
        <f t="shared" si="21"/>
        <v>2864.503755828147</v>
      </c>
      <c r="BD139" s="35">
        <f t="shared" si="22"/>
        <v>7.4999999999999997E-2</v>
      </c>
      <c r="BE139" s="5">
        <f t="shared" si="50"/>
        <v>81684.360727276638</v>
      </c>
      <c r="BF139" s="5">
        <f t="shared" si="51"/>
        <v>415885.07413298241</v>
      </c>
      <c r="BG139" s="5">
        <f t="shared" si="23"/>
        <v>457415.63927272364</v>
      </c>
      <c r="BH139" s="5">
        <f t="shared" si="24"/>
        <v>497569.43486025906</v>
      </c>
      <c r="BI139" s="150"/>
      <c r="BJ139" s="2">
        <v>132</v>
      </c>
      <c r="BK139" s="118">
        <v>48853</v>
      </c>
      <c r="BL139" s="5">
        <f t="shared" si="52"/>
        <v>455475.17510989151</v>
      </c>
      <c r="BM139" s="5">
        <f t="shared" si="53"/>
        <v>3677.612325782929</v>
      </c>
      <c r="BN139" s="5">
        <f t="shared" si="25"/>
        <v>925.78314282733436</v>
      </c>
      <c r="BO139" s="35">
        <f t="shared" si="26"/>
        <v>2.4390786416071245E-2</v>
      </c>
      <c r="BP139" s="5">
        <f t="shared" si="27"/>
        <v>2751.8291829555947</v>
      </c>
      <c r="BQ139" s="35">
        <f t="shared" si="28"/>
        <v>7.2499999999999995E-2</v>
      </c>
      <c r="BR139" s="5">
        <f t="shared" si="54"/>
        <v>84550.608032935867</v>
      </c>
      <c r="BS139" s="5">
        <f t="shared" si="55"/>
        <v>400894.21897041076</v>
      </c>
      <c r="BT139" s="5">
        <f t="shared" si="29"/>
        <v>454549.39196706418</v>
      </c>
      <c r="BU139" s="5">
        <f t="shared" si="30"/>
        <v>485444.82700334664</v>
      </c>
      <c r="BV139" s="150"/>
      <c r="BW139" s="2">
        <v>132</v>
      </c>
      <c r="BX139" s="118">
        <v>48853</v>
      </c>
      <c r="BY139" s="5">
        <f t="shared" si="56"/>
        <v>452555.92562142096</v>
      </c>
      <c r="BZ139" s="5">
        <f t="shared" si="57"/>
        <v>3586.6457515109732</v>
      </c>
      <c r="CA139" s="5">
        <f t="shared" si="31"/>
        <v>946.7361853860175</v>
      </c>
      <c r="CB139" s="35">
        <f t="shared" si="32"/>
        <v>2.5103713334506086E-2</v>
      </c>
      <c r="CC139" s="5">
        <f t="shared" si="33"/>
        <v>2639.9095661249557</v>
      </c>
      <c r="CD139" s="35">
        <f t="shared" si="34"/>
        <v>7.0000000000000007E-2</v>
      </c>
      <c r="CE139" s="5">
        <f t="shared" si="58"/>
        <v>87490.810563965206</v>
      </c>
      <c r="CF139" s="5">
        <f t="shared" si="59"/>
        <v>385946.42863548314</v>
      </c>
      <c r="CG139" s="5">
        <f t="shared" si="35"/>
        <v>451609.18943603494</v>
      </c>
      <c r="CH139" s="5">
        <f t="shared" si="36"/>
        <v>473437.23919944838</v>
      </c>
    </row>
    <row r="140" spans="9:86" ht="14.25" customHeight="1">
      <c r="I140" s="150"/>
      <c r="J140" s="2">
        <v>133</v>
      </c>
      <c r="K140" s="118">
        <v>48884</v>
      </c>
      <c r="L140" s="5">
        <f t="shared" si="37"/>
        <v>465574.82376327284</v>
      </c>
      <c r="M140" s="5">
        <f t="shared" si="0"/>
        <v>4050.0782624385383</v>
      </c>
      <c r="N140" s="5">
        <f t="shared" si="1"/>
        <v>849.25134906603762</v>
      </c>
      <c r="O140" s="35">
        <f t="shared" si="2"/>
        <v>2.1889104970105079E-2</v>
      </c>
      <c r="P140" s="5">
        <f t="shared" si="3"/>
        <v>3200.8269133725007</v>
      </c>
      <c r="Q140" s="35">
        <f t="shared" si="4"/>
        <v>8.2500000000000004E-2</v>
      </c>
      <c r="R140" s="5">
        <f t="shared" si="38"/>
        <v>74374.42758579283</v>
      </c>
      <c r="S140" s="5">
        <f t="shared" si="39"/>
        <v>464285.98131853266</v>
      </c>
      <c r="T140" s="5">
        <f t="shared" si="5"/>
        <v>464725.57241420681</v>
      </c>
      <c r="U140" s="5">
        <f t="shared" si="6"/>
        <v>538660.40890432545</v>
      </c>
      <c r="V140" s="150"/>
      <c r="W140" s="2">
        <v>133</v>
      </c>
      <c r="X140" s="118">
        <v>48884</v>
      </c>
      <c r="Y140" s="5">
        <f t="shared" si="40"/>
        <v>462927.84611284512</v>
      </c>
      <c r="Z140" s="5">
        <f t="shared" si="41"/>
        <v>3955.7248177837241</v>
      </c>
      <c r="AA140" s="5">
        <f t="shared" si="7"/>
        <v>869.53917703142315</v>
      </c>
      <c r="AB140" s="35">
        <f t="shared" si="8"/>
        <v>2.2540165194196441E-2</v>
      </c>
      <c r="AC140" s="5">
        <f t="shared" si="9"/>
        <v>3086.185640752301</v>
      </c>
      <c r="AD140" s="35">
        <f t="shared" si="10"/>
        <v>0.08</v>
      </c>
      <c r="AE140" s="5">
        <f t="shared" si="42"/>
        <v>77041.693064186431</v>
      </c>
      <c r="AF140" s="5">
        <f t="shared" si="43"/>
        <v>449069.70770104881</v>
      </c>
      <c r="AG140" s="5">
        <f t="shared" si="11"/>
        <v>462058.30693581369</v>
      </c>
      <c r="AH140" s="5">
        <f t="shared" si="12"/>
        <v>526111.4007652353</v>
      </c>
      <c r="AI140" s="150"/>
      <c r="AJ140" s="2">
        <v>133</v>
      </c>
      <c r="AK140" s="118">
        <v>48884</v>
      </c>
      <c r="AL140" s="5">
        <f t="shared" si="44"/>
        <v>460208.30241327017</v>
      </c>
      <c r="AM140" s="5">
        <f t="shared" si="45"/>
        <v>3862.1784158088099</v>
      </c>
      <c r="AN140" s="5">
        <f t="shared" si="13"/>
        <v>889.99979605644012</v>
      </c>
      <c r="AO140" s="35">
        <f t="shared" si="14"/>
        <v>2.3206877182946974E-2</v>
      </c>
      <c r="AP140" s="5">
        <f t="shared" si="15"/>
        <v>2972.1786197523697</v>
      </c>
      <c r="AQ140" s="35">
        <f t="shared" si="16"/>
        <v>7.7499999999999999E-2</v>
      </c>
      <c r="AR140" s="5">
        <f t="shared" si="46"/>
        <v>79781.697382786384</v>
      </c>
      <c r="AS140" s="5">
        <f t="shared" si="47"/>
        <v>433888.03191978525</v>
      </c>
      <c r="AT140" s="5">
        <f t="shared" si="17"/>
        <v>459318.30261721375</v>
      </c>
      <c r="AU140" s="5">
        <f t="shared" si="18"/>
        <v>513669.72930257162</v>
      </c>
      <c r="AV140" s="150"/>
      <c r="AW140" s="2">
        <v>133</v>
      </c>
      <c r="AX140" s="118">
        <v>48884</v>
      </c>
      <c r="AY140" s="5">
        <f t="shared" si="48"/>
        <v>457415.63927272364</v>
      </c>
      <c r="AZ140" s="5">
        <f t="shared" si="49"/>
        <v>3769.4654156080242</v>
      </c>
      <c r="BA140" s="5">
        <f t="shared" si="19"/>
        <v>910.61767015350188</v>
      </c>
      <c r="BB140" s="35">
        <f t="shared" si="20"/>
        <v>2.3889458740886653E-2</v>
      </c>
      <c r="BC140" s="5">
        <f t="shared" si="21"/>
        <v>2858.8477454545223</v>
      </c>
      <c r="BD140" s="35">
        <f t="shared" si="22"/>
        <v>7.4999999999999983E-2</v>
      </c>
      <c r="BE140" s="5">
        <f t="shared" si="50"/>
        <v>82594.978397430139</v>
      </c>
      <c r="BF140" s="5">
        <f t="shared" si="51"/>
        <v>418743.92187843693</v>
      </c>
      <c r="BG140" s="5">
        <f t="shared" si="23"/>
        <v>456505.02160257014</v>
      </c>
      <c r="BH140" s="5">
        <f t="shared" si="24"/>
        <v>501338.90027586708</v>
      </c>
      <c r="BI140" s="150"/>
      <c r="BJ140" s="2">
        <v>133</v>
      </c>
      <c r="BK140" s="118">
        <v>48884</v>
      </c>
      <c r="BL140" s="5">
        <f t="shared" si="52"/>
        <v>454549.39196706418</v>
      </c>
      <c r="BM140" s="5">
        <f t="shared" si="53"/>
        <v>3677.612325782929</v>
      </c>
      <c r="BN140" s="5">
        <f t="shared" si="25"/>
        <v>931.37641598191613</v>
      </c>
      <c r="BO140" s="35">
        <f t="shared" si="26"/>
        <v>2.4588124391535484E-2</v>
      </c>
      <c r="BP140" s="5">
        <f t="shared" si="27"/>
        <v>2746.2359098010129</v>
      </c>
      <c r="BQ140" s="35">
        <f t="shared" si="28"/>
        <v>7.2500000000000009E-2</v>
      </c>
      <c r="BR140" s="5">
        <f t="shared" si="54"/>
        <v>85481.984448917778</v>
      </c>
      <c r="BS140" s="5">
        <f t="shared" si="55"/>
        <v>403640.45488021179</v>
      </c>
      <c r="BT140" s="5">
        <f t="shared" si="29"/>
        <v>453618.01555108227</v>
      </c>
      <c r="BU140" s="5">
        <f t="shared" si="30"/>
        <v>489122.43932912959</v>
      </c>
      <c r="BV140" s="150"/>
      <c r="BW140" s="2">
        <v>133</v>
      </c>
      <c r="BX140" s="118">
        <v>48884</v>
      </c>
      <c r="BY140" s="5">
        <f t="shared" si="56"/>
        <v>451609.18943603494</v>
      </c>
      <c r="BZ140" s="5">
        <f t="shared" si="57"/>
        <v>3586.6457515109732</v>
      </c>
      <c r="CA140" s="5">
        <f t="shared" si="31"/>
        <v>952.25881313410264</v>
      </c>
      <c r="CB140" s="35">
        <f t="shared" si="32"/>
        <v>2.5303085111884657E-2</v>
      </c>
      <c r="CC140" s="5">
        <f t="shared" si="33"/>
        <v>2634.3869383768706</v>
      </c>
      <c r="CD140" s="35">
        <f t="shared" si="34"/>
        <v>7.0000000000000007E-2</v>
      </c>
      <c r="CE140" s="5">
        <f t="shared" si="58"/>
        <v>88443.069377099309</v>
      </c>
      <c r="CF140" s="5">
        <f t="shared" si="59"/>
        <v>388580.81557386002</v>
      </c>
      <c r="CG140" s="5">
        <f t="shared" si="35"/>
        <v>450656.93062290084</v>
      </c>
      <c r="CH140" s="5">
        <f t="shared" si="36"/>
        <v>477023.88495095936</v>
      </c>
    </row>
    <row r="141" spans="9:86" ht="14.25" customHeight="1">
      <c r="I141" s="150"/>
      <c r="J141" s="2">
        <v>134</v>
      </c>
      <c r="K141" s="118">
        <v>48914</v>
      </c>
      <c r="L141" s="5">
        <f t="shared" si="37"/>
        <v>464725.57241420681</v>
      </c>
      <c r="M141" s="5">
        <f t="shared" si="0"/>
        <v>4050.0782624385383</v>
      </c>
      <c r="N141" s="5">
        <f t="shared" si="1"/>
        <v>855.08995209086652</v>
      </c>
      <c r="O141" s="35">
        <f t="shared" si="2"/>
        <v>2.2079868279649494E-2</v>
      </c>
      <c r="P141" s="5">
        <f t="shared" si="3"/>
        <v>3194.9883103476718</v>
      </c>
      <c r="Q141" s="35">
        <f t="shared" si="4"/>
        <v>8.2500000000000004E-2</v>
      </c>
      <c r="R141" s="5">
        <f t="shared" si="38"/>
        <v>75229.517537883701</v>
      </c>
      <c r="S141" s="5">
        <f t="shared" si="39"/>
        <v>467480.96962888032</v>
      </c>
      <c r="T141" s="5">
        <f t="shared" si="5"/>
        <v>463870.48246211594</v>
      </c>
      <c r="U141" s="5">
        <f t="shared" si="6"/>
        <v>542710.48716676398</v>
      </c>
      <c r="V141" s="150"/>
      <c r="W141" s="2">
        <v>134</v>
      </c>
      <c r="X141" s="118">
        <v>48914</v>
      </c>
      <c r="Y141" s="5">
        <f t="shared" si="40"/>
        <v>462058.30693581369</v>
      </c>
      <c r="Z141" s="5">
        <f t="shared" si="41"/>
        <v>3955.7248177837241</v>
      </c>
      <c r="AA141" s="5">
        <f t="shared" si="7"/>
        <v>875.33610487829947</v>
      </c>
      <c r="AB141" s="35">
        <f t="shared" si="8"/>
        <v>2.2733133677864489E-2</v>
      </c>
      <c r="AC141" s="5">
        <f t="shared" si="9"/>
        <v>3080.3887129054247</v>
      </c>
      <c r="AD141" s="35">
        <f t="shared" si="10"/>
        <v>0.08</v>
      </c>
      <c r="AE141" s="5">
        <f t="shared" si="42"/>
        <v>77917.029169064728</v>
      </c>
      <c r="AF141" s="5">
        <f t="shared" si="43"/>
        <v>452150.09641395422</v>
      </c>
      <c r="AG141" s="5">
        <f t="shared" si="11"/>
        <v>461182.9708309354</v>
      </c>
      <c r="AH141" s="5">
        <f t="shared" si="12"/>
        <v>530067.12558301899</v>
      </c>
      <c r="AI141" s="150"/>
      <c r="AJ141" s="2">
        <v>134</v>
      </c>
      <c r="AK141" s="118">
        <v>48914</v>
      </c>
      <c r="AL141" s="5">
        <f t="shared" si="44"/>
        <v>459318.30261721375</v>
      </c>
      <c r="AM141" s="5">
        <f t="shared" si="45"/>
        <v>3862.1784158088099</v>
      </c>
      <c r="AN141" s="5">
        <f t="shared" si="13"/>
        <v>895.74771140597113</v>
      </c>
      <c r="AO141" s="35">
        <f t="shared" si="14"/>
        <v>2.340201223339803E-2</v>
      </c>
      <c r="AP141" s="5">
        <f t="shared" si="15"/>
        <v>2966.4307044028387</v>
      </c>
      <c r="AQ141" s="35">
        <f t="shared" si="16"/>
        <v>7.7499999999999999E-2</v>
      </c>
      <c r="AR141" s="5">
        <f t="shared" si="46"/>
        <v>80677.445094192357</v>
      </c>
      <c r="AS141" s="5">
        <f t="shared" si="47"/>
        <v>436854.46262418811</v>
      </c>
      <c r="AT141" s="5">
        <f t="shared" si="17"/>
        <v>458422.55490580777</v>
      </c>
      <c r="AU141" s="5">
        <f t="shared" si="18"/>
        <v>517531.90771838045</v>
      </c>
      <c r="AV141" s="150"/>
      <c r="AW141" s="2">
        <v>134</v>
      </c>
      <c r="AX141" s="118">
        <v>48914</v>
      </c>
      <c r="AY141" s="5">
        <f t="shared" si="48"/>
        <v>456505.02160257014</v>
      </c>
      <c r="AZ141" s="5">
        <f t="shared" si="49"/>
        <v>3769.4654156080242</v>
      </c>
      <c r="BA141" s="5">
        <f t="shared" si="19"/>
        <v>916.30903059196089</v>
      </c>
      <c r="BB141" s="35">
        <f t="shared" si="20"/>
        <v>2.4086719415490489E-2</v>
      </c>
      <c r="BC141" s="5">
        <f t="shared" si="21"/>
        <v>2853.1563850160633</v>
      </c>
      <c r="BD141" s="35">
        <f t="shared" si="22"/>
        <v>7.4999999999999997E-2</v>
      </c>
      <c r="BE141" s="5">
        <f t="shared" si="50"/>
        <v>83511.2874280221</v>
      </c>
      <c r="BF141" s="5">
        <f t="shared" si="51"/>
        <v>421597.07826345298</v>
      </c>
      <c r="BG141" s="5">
        <f t="shared" si="23"/>
        <v>455588.71257197816</v>
      </c>
      <c r="BH141" s="5">
        <f t="shared" si="24"/>
        <v>505108.3656914751</v>
      </c>
      <c r="BI141" s="150"/>
      <c r="BJ141" s="2">
        <v>134</v>
      </c>
      <c r="BK141" s="118">
        <v>48914</v>
      </c>
      <c r="BL141" s="5">
        <f t="shared" si="52"/>
        <v>453618.01555108227</v>
      </c>
      <c r="BM141" s="5">
        <f t="shared" si="53"/>
        <v>3677.612325782929</v>
      </c>
      <c r="BN141" s="5">
        <f t="shared" si="25"/>
        <v>937.00348182847392</v>
      </c>
      <c r="BO141" s="35">
        <f t="shared" si="26"/>
        <v>2.4787467420758748E-2</v>
      </c>
      <c r="BP141" s="5">
        <f t="shared" si="27"/>
        <v>2740.6088439544551</v>
      </c>
      <c r="BQ141" s="35">
        <f t="shared" si="28"/>
        <v>7.2499999999999981E-2</v>
      </c>
      <c r="BR141" s="5">
        <f t="shared" si="54"/>
        <v>86418.987930746254</v>
      </c>
      <c r="BS141" s="5">
        <f t="shared" si="55"/>
        <v>406381.06372416625</v>
      </c>
      <c r="BT141" s="5">
        <f t="shared" si="29"/>
        <v>452681.01206925377</v>
      </c>
      <c r="BU141" s="5">
        <f t="shared" si="30"/>
        <v>492800.05165491253</v>
      </c>
      <c r="BV141" s="150"/>
      <c r="BW141" s="2">
        <v>134</v>
      </c>
      <c r="BX141" s="118">
        <v>48914</v>
      </c>
      <c r="BY141" s="5">
        <f t="shared" si="56"/>
        <v>450656.93062290084</v>
      </c>
      <c r="BZ141" s="5">
        <f t="shared" si="57"/>
        <v>3586.6457515109732</v>
      </c>
      <c r="CA141" s="5">
        <f t="shared" si="31"/>
        <v>957.81365621071836</v>
      </c>
      <c r="CB141" s="35">
        <f t="shared" si="32"/>
        <v>2.5504464912237935E-2</v>
      </c>
      <c r="CC141" s="5">
        <f t="shared" si="33"/>
        <v>2628.8320953002549</v>
      </c>
      <c r="CD141" s="35">
        <f t="shared" si="34"/>
        <v>7.0000000000000007E-2</v>
      </c>
      <c r="CE141" s="5">
        <f t="shared" si="58"/>
        <v>89400.883033310034</v>
      </c>
      <c r="CF141" s="5">
        <f t="shared" si="59"/>
        <v>391209.64766916027</v>
      </c>
      <c r="CG141" s="5">
        <f t="shared" si="35"/>
        <v>449699.11696669011</v>
      </c>
      <c r="CH141" s="5">
        <f t="shared" si="36"/>
        <v>480610.53070247034</v>
      </c>
    </row>
    <row r="142" spans="9:86" ht="14.25" customHeight="1">
      <c r="I142" s="150"/>
      <c r="J142" s="2">
        <v>135</v>
      </c>
      <c r="K142" s="118">
        <v>48945</v>
      </c>
      <c r="L142" s="5">
        <f t="shared" si="37"/>
        <v>463870.48246211594</v>
      </c>
      <c r="M142" s="5">
        <f t="shared" si="0"/>
        <v>4050.0782624385383</v>
      </c>
      <c r="N142" s="5">
        <f t="shared" si="1"/>
        <v>860.96869551149121</v>
      </c>
      <c r="O142" s="35">
        <f t="shared" si="2"/>
        <v>2.2272648803390228E-2</v>
      </c>
      <c r="P142" s="5">
        <f t="shared" si="3"/>
        <v>3189.1095669270471</v>
      </c>
      <c r="Q142" s="35">
        <f t="shared" si="4"/>
        <v>8.2500000000000004E-2</v>
      </c>
      <c r="R142" s="5">
        <f t="shared" si="38"/>
        <v>76090.48623339519</v>
      </c>
      <c r="S142" s="5">
        <f t="shared" si="39"/>
        <v>470670.0791958074</v>
      </c>
      <c r="T142" s="5">
        <f t="shared" si="5"/>
        <v>463009.51376660442</v>
      </c>
      <c r="U142" s="5">
        <f t="shared" si="6"/>
        <v>546760.56542920263</v>
      </c>
      <c r="V142" s="150"/>
      <c r="W142" s="2">
        <v>135</v>
      </c>
      <c r="X142" s="118">
        <v>48945</v>
      </c>
      <c r="Y142" s="5">
        <f t="shared" si="40"/>
        <v>461182.9708309354</v>
      </c>
      <c r="Z142" s="5">
        <f t="shared" si="41"/>
        <v>3955.7248177837241</v>
      </c>
      <c r="AA142" s="5">
        <f t="shared" si="7"/>
        <v>881.17167891082136</v>
      </c>
      <c r="AB142" s="35">
        <f t="shared" si="8"/>
        <v>2.2928123577238911E-2</v>
      </c>
      <c r="AC142" s="5">
        <f t="shared" si="9"/>
        <v>3074.5531388729028</v>
      </c>
      <c r="AD142" s="35">
        <f t="shared" si="10"/>
        <v>0.08</v>
      </c>
      <c r="AE142" s="5">
        <f t="shared" si="42"/>
        <v>78798.200847975546</v>
      </c>
      <c r="AF142" s="5">
        <f t="shared" si="43"/>
        <v>455224.64955282712</v>
      </c>
      <c r="AG142" s="5">
        <f t="shared" si="11"/>
        <v>460301.79915202456</v>
      </c>
      <c r="AH142" s="5">
        <f t="shared" si="12"/>
        <v>534022.85040080268</v>
      </c>
      <c r="AI142" s="150"/>
      <c r="AJ142" s="2">
        <v>135</v>
      </c>
      <c r="AK142" s="118">
        <v>48945</v>
      </c>
      <c r="AL142" s="5">
        <f t="shared" si="44"/>
        <v>458422.55490580777</v>
      </c>
      <c r="AM142" s="5">
        <f t="shared" si="45"/>
        <v>3862.1784158088099</v>
      </c>
      <c r="AN142" s="5">
        <f t="shared" si="13"/>
        <v>901.53274870880114</v>
      </c>
      <c r="AO142" s="35">
        <f t="shared" si="14"/>
        <v>2.3599172572842698E-2</v>
      </c>
      <c r="AP142" s="5">
        <f t="shared" si="15"/>
        <v>2960.6456671000087</v>
      </c>
      <c r="AQ142" s="35">
        <f t="shared" si="16"/>
        <v>7.7500000000000013E-2</v>
      </c>
      <c r="AR142" s="5">
        <f t="shared" si="46"/>
        <v>81578.977842901164</v>
      </c>
      <c r="AS142" s="5">
        <f t="shared" si="47"/>
        <v>439815.10829128814</v>
      </c>
      <c r="AT142" s="5">
        <f t="shared" si="17"/>
        <v>457521.02215709898</v>
      </c>
      <c r="AU142" s="5">
        <f t="shared" si="18"/>
        <v>521394.08613418927</v>
      </c>
      <c r="AV142" s="150"/>
      <c r="AW142" s="2">
        <v>135</v>
      </c>
      <c r="AX142" s="118">
        <v>48945</v>
      </c>
      <c r="AY142" s="5">
        <f t="shared" si="48"/>
        <v>455588.71257197816</v>
      </c>
      <c r="AZ142" s="5">
        <f t="shared" si="49"/>
        <v>3769.4654156080242</v>
      </c>
      <c r="BA142" s="5">
        <f t="shared" si="19"/>
        <v>922.03596203316101</v>
      </c>
      <c r="BB142" s="35">
        <f t="shared" si="20"/>
        <v>2.4286008935416437E-2</v>
      </c>
      <c r="BC142" s="5">
        <f t="shared" si="21"/>
        <v>2847.4294535748631</v>
      </c>
      <c r="BD142" s="35">
        <f t="shared" si="22"/>
        <v>7.4999999999999997E-2</v>
      </c>
      <c r="BE142" s="5">
        <f t="shared" si="50"/>
        <v>84433.323390055259</v>
      </c>
      <c r="BF142" s="5">
        <f t="shared" si="51"/>
        <v>424444.50771702785</v>
      </c>
      <c r="BG142" s="5">
        <f t="shared" si="23"/>
        <v>454666.67660994502</v>
      </c>
      <c r="BH142" s="5">
        <f t="shared" si="24"/>
        <v>508877.83110708313</v>
      </c>
      <c r="BI142" s="150"/>
      <c r="BJ142" s="2">
        <v>135</v>
      </c>
      <c r="BK142" s="118">
        <v>48945</v>
      </c>
      <c r="BL142" s="5">
        <f t="shared" si="52"/>
        <v>452681.01206925377</v>
      </c>
      <c r="BM142" s="5">
        <f t="shared" si="53"/>
        <v>3677.612325782929</v>
      </c>
      <c r="BN142" s="5">
        <f t="shared" si="25"/>
        <v>942.6645445311874</v>
      </c>
      <c r="BO142" s="35">
        <f t="shared" si="26"/>
        <v>2.498884254646775E-2</v>
      </c>
      <c r="BP142" s="5">
        <f t="shared" si="27"/>
        <v>2734.9477812517416</v>
      </c>
      <c r="BQ142" s="35">
        <f t="shared" si="28"/>
        <v>7.2499999999999995E-2</v>
      </c>
      <c r="BR142" s="5">
        <f t="shared" si="54"/>
        <v>87361.652475277442</v>
      </c>
      <c r="BS142" s="5">
        <f t="shared" si="55"/>
        <v>409116.01150541799</v>
      </c>
      <c r="BT142" s="5">
        <f t="shared" si="29"/>
        <v>451738.34752472257</v>
      </c>
      <c r="BU142" s="5">
        <f t="shared" si="30"/>
        <v>496477.66398069542</v>
      </c>
      <c r="BV142" s="150"/>
      <c r="BW142" s="2">
        <v>135</v>
      </c>
      <c r="BX142" s="118">
        <v>48945</v>
      </c>
      <c r="BY142" s="5">
        <f t="shared" si="56"/>
        <v>449699.11696669011</v>
      </c>
      <c r="BZ142" s="5">
        <f t="shared" si="57"/>
        <v>3586.6457515109732</v>
      </c>
      <c r="CA142" s="5">
        <f t="shared" si="31"/>
        <v>963.40090253861399</v>
      </c>
      <c r="CB142" s="35">
        <f t="shared" si="32"/>
        <v>2.5707879767350523E-2</v>
      </c>
      <c r="CC142" s="5">
        <f t="shared" si="33"/>
        <v>2623.2448489723593</v>
      </c>
      <c r="CD142" s="35">
        <f t="shared" si="34"/>
        <v>7.0000000000000007E-2</v>
      </c>
      <c r="CE142" s="5">
        <f t="shared" si="58"/>
        <v>90364.283935848653</v>
      </c>
      <c r="CF142" s="5">
        <f t="shared" si="59"/>
        <v>393832.89251813263</v>
      </c>
      <c r="CG142" s="5">
        <f t="shared" si="35"/>
        <v>448735.71606415149</v>
      </c>
      <c r="CH142" s="5">
        <f t="shared" si="36"/>
        <v>484197.17645398132</v>
      </c>
    </row>
    <row r="143" spans="9:86" ht="14.25" customHeight="1">
      <c r="I143" s="150"/>
      <c r="J143" s="2">
        <v>136</v>
      </c>
      <c r="K143" s="118">
        <v>48976</v>
      </c>
      <c r="L143" s="5">
        <f t="shared" si="37"/>
        <v>463009.51376660442</v>
      </c>
      <c r="M143" s="5">
        <f t="shared" si="0"/>
        <v>4050.0782624385383</v>
      </c>
      <c r="N143" s="5">
        <f t="shared" si="1"/>
        <v>866.88785529313282</v>
      </c>
      <c r="O143" s="35">
        <f t="shared" si="2"/>
        <v>2.2467474110610616E-2</v>
      </c>
      <c r="P143" s="5">
        <f t="shared" si="3"/>
        <v>3183.1904071454055</v>
      </c>
      <c r="Q143" s="35">
        <f t="shared" si="4"/>
        <v>8.2500000000000004E-2</v>
      </c>
      <c r="R143" s="5">
        <f t="shared" si="38"/>
        <v>76957.374088688317</v>
      </c>
      <c r="S143" s="5">
        <f t="shared" si="39"/>
        <v>473853.26960295282</v>
      </c>
      <c r="T143" s="5">
        <f t="shared" si="5"/>
        <v>462142.6259113113</v>
      </c>
      <c r="U143" s="5">
        <f t="shared" si="6"/>
        <v>550810.64369164116</v>
      </c>
      <c r="V143" s="150"/>
      <c r="W143" s="2">
        <v>136</v>
      </c>
      <c r="X143" s="118">
        <v>48976</v>
      </c>
      <c r="Y143" s="5">
        <f t="shared" si="40"/>
        <v>460301.79915202456</v>
      </c>
      <c r="Z143" s="5">
        <f t="shared" si="41"/>
        <v>3955.7248177837241</v>
      </c>
      <c r="AA143" s="5">
        <f t="shared" si="7"/>
        <v>887.04615677022684</v>
      </c>
      <c r="AB143" s="35">
        <f t="shared" si="8"/>
        <v>2.3125162449619558E-2</v>
      </c>
      <c r="AC143" s="5">
        <f t="shared" si="9"/>
        <v>3068.6786610134973</v>
      </c>
      <c r="AD143" s="35">
        <f t="shared" si="10"/>
        <v>0.08</v>
      </c>
      <c r="AE143" s="5">
        <f t="shared" si="42"/>
        <v>79685.247004745775</v>
      </c>
      <c r="AF143" s="5">
        <f t="shared" si="43"/>
        <v>458293.32821384061</v>
      </c>
      <c r="AG143" s="5">
        <f t="shared" si="11"/>
        <v>459414.75299525436</v>
      </c>
      <c r="AH143" s="5">
        <f t="shared" si="12"/>
        <v>537978.57521858637</v>
      </c>
      <c r="AI143" s="150"/>
      <c r="AJ143" s="2">
        <v>136</v>
      </c>
      <c r="AK143" s="118">
        <v>48976</v>
      </c>
      <c r="AL143" s="5">
        <f t="shared" si="44"/>
        <v>457521.02215709898</v>
      </c>
      <c r="AM143" s="5">
        <f t="shared" si="45"/>
        <v>3862.1784158088099</v>
      </c>
      <c r="AN143" s="5">
        <f t="shared" si="13"/>
        <v>907.35514771087901</v>
      </c>
      <c r="AO143" s="35">
        <f t="shared" si="14"/>
        <v>2.3798385746724982E-2</v>
      </c>
      <c r="AP143" s="5">
        <f t="shared" si="15"/>
        <v>2954.8232680979308</v>
      </c>
      <c r="AQ143" s="35">
        <f t="shared" si="16"/>
        <v>7.7499999999999999E-2</v>
      </c>
      <c r="AR143" s="5">
        <f t="shared" si="46"/>
        <v>82486.332990612049</v>
      </c>
      <c r="AS143" s="5">
        <f t="shared" si="47"/>
        <v>442769.93155938608</v>
      </c>
      <c r="AT143" s="5">
        <f t="shared" si="17"/>
        <v>456613.6670093881</v>
      </c>
      <c r="AU143" s="5">
        <f t="shared" si="18"/>
        <v>525256.2645499981</v>
      </c>
      <c r="AV143" s="150"/>
      <c r="AW143" s="2">
        <v>136</v>
      </c>
      <c r="AX143" s="118">
        <v>48976</v>
      </c>
      <c r="AY143" s="5">
        <f t="shared" si="48"/>
        <v>454666.67660994502</v>
      </c>
      <c r="AZ143" s="5">
        <f t="shared" si="49"/>
        <v>3769.4654156080242</v>
      </c>
      <c r="BA143" s="5">
        <f t="shared" si="19"/>
        <v>927.79868679586798</v>
      </c>
      <c r="BB143" s="35">
        <f t="shared" si="20"/>
        <v>2.4487354834455639E-2</v>
      </c>
      <c r="BC143" s="5">
        <f t="shared" si="21"/>
        <v>2841.6667288121562</v>
      </c>
      <c r="BD143" s="35">
        <f t="shared" si="22"/>
        <v>7.4999999999999997E-2</v>
      </c>
      <c r="BE143" s="5">
        <f t="shared" si="50"/>
        <v>85361.122076851127</v>
      </c>
      <c r="BF143" s="5">
        <f t="shared" si="51"/>
        <v>427286.17444584001</v>
      </c>
      <c r="BG143" s="5">
        <f t="shared" si="23"/>
        <v>453738.87792314915</v>
      </c>
      <c r="BH143" s="5">
        <f t="shared" si="24"/>
        <v>512647.29652269115</v>
      </c>
      <c r="BI143" s="150"/>
      <c r="BJ143" s="2">
        <v>136</v>
      </c>
      <c r="BK143" s="118">
        <v>48976</v>
      </c>
      <c r="BL143" s="5">
        <f t="shared" si="52"/>
        <v>451738.34752472257</v>
      </c>
      <c r="BM143" s="5">
        <f t="shared" si="53"/>
        <v>3677.612325782929</v>
      </c>
      <c r="BN143" s="5">
        <f t="shared" si="25"/>
        <v>948.35980948773022</v>
      </c>
      <c r="BO143" s="35">
        <f t="shared" si="26"/>
        <v>2.5192277291070458E-2</v>
      </c>
      <c r="BP143" s="5">
        <f t="shared" si="27"/>
        <v>2729.2525162951988</v>
      </c>
      <c r="BQ143" s="35">
        <f t="shared" si="28"/>
        <v>7.2499999999999995E-2</v>
      </c>
      <c r="BR143" s="5">
        <f t="shared" si="54"/>
        <v>88310.012284765166</v>
      </c>
      <c r="BS143" s="5">
        <f t="shared" si="55"/>
        <v>411845.26402171317</v>
      </c>
      <c r="BT143" s="5">
        <f t="shared" si="29"/>
        <v>450789.98771523486</v>
      </c>
      <c r="BU143" s="5">
        <f t="shared" si="30"/>
        <v>500155.27630647831</v>
      </c>
      <c r="BV143" s="150"/>
      <c r="BW143" s="2">
        <v>136</v>
      </c>
      <c r="BX143" s="118">
        <v>48976</v>
      </c>
      <c r="BY143" s="5">
        <f t="shared" si="56"/>
        <v>448735.71606415149</v>
      </c>
      <c r="BZ143" s="5">
        <f t="shared" si="57"/>
        <v>3586.6457515109732</v>
      </c>
      <c r="CA143" s="5">
        <f t="shared" si="31"/>
        <v>969.02074113675599</v>
      </c>
      <c r="CB143" s="35">
        <f t="shared" si="32"/>
        <v>2.5913357188574425E-2</v>
      </c>
      <c r="CC143" s="5">
        <f t="shared" si="33"/>
        <v>2617.6250103742173</v>
      </c>
      <c r="CD143" s="35">
        <f t="shared" si="34"/>
        <v>7.0000000000000007E-2</v>
      </c>
      <c r="CE143" s="5">
        <f t="shared" si="58"/>
        <v>91333.304676985412</v>
      </c>
      <c r="CF143" s="5">
        <f t="shared" si="59"/>
        <v>396450.51752850687</v>
      </c>
      <c r="CG143" s="5">
        <f t="shared" si="35"/>
        <v>447766.69532301475</v>
      </c>
      <c r="CH143" s="5">
        <f t="shared" si="36"/>
        <v>487783.8222054923</v>
      </c>
    </row>
    <row r="144" spans="9:86" ht="14.25" customHeight="1">
      <c r="I144" s="150"/>
      <c r="J144" s="2">
        <v>137</v>
      </c>
      <c r="K144" s="118">
        <v>49004</v>
      </c>
      <c r="L144" s="5">
        <f t="shared" si="37"/>
        <v>462142.6259113113</v>
      </c>
      <c r="M144" s="5">
        <f t="shared" si="0"/>
        <v>4050.0782624385383</v>
      </c>
      <c r="N144" s="5">
        <f t="shared" si="1"/>
        <v>872.847709298273</v>
      </c>
      <c r="O144" s="35">
        <f t="shared" si="2"/>
        <v>2.2664372261539341E-2</v>
      </c>
      <c r="P144" s="5">
        <f t="shared" si="3"/>
        <v>3177.2305531402653</v>
      </c>
      <c r="Q144" s="35">
        <f t="shared" si="4"/>
        <v>8.2500000000000004E-2</v>
      </c>
      <c r="R144" s="5">
        <f t="shared" si="38"/>
        <v>77830.221797986596</v>
      </c>
      <c r="S144" s="5">
        <f t="shared" si="39"/>
        <v>477030.5001560931</v>
      </c>
      <c r="T144" s="5">
        <f t="shared" si="5"/>
        <v>461269.77820201305</v>
      </c>
      <c r="U144" s="5">
        <f t="shared" si="6"/>
        <v>554860.72195407969</v>
      </c>
      <c r="V144" s="150"/>
      <c r="W144" s="2">
        <v>137</v>
      </c>
      <c r="X144" s="118">
        <v>49004</v>
      </c>
      <c r="Y144" s="5">
        <f t="shared" si="40"/>
        <v>459414.75299525436</v>
      </c>
      <c r="Z144" s="5">
        <f t="shared" si="41"/>
        <v>3955.7248177837241</v>
      </c>
      <c r="AA144" s="5">
        <f t="shared" si="7"/>
        <v>892.95979781536153</v>
      </c>
      <c r="AB144" s="35">
        <f t="shared" si="8"/>
        <v>2.3324278343092364E-2</v>
      </c>
      <c r="AC144" s="5">
        <f t="shared" si="9"/>
        <v>3062.7650199683626</v>
      </c>
      <c r="AD144" s="35">
        <f t="shared" si="10"/>
        <v>0.08</v>
      </c>
      <c r="AE144" s="5">
        <f t="shared" si="42"/>
        <v>80578.206802561137</v>
      </c>
      <c r="AF144" s="5">
        <f t="shared" si="43"/>
        <v>461356.09323380899</v>
      </c>
      <c r="AG144" s="5">
        <f t="shared" si="11"/>
        <v>458521.79319743899</v>
      </c>
      <c r="AH144" s="5">
        <f t="shared" si="12"/>
        <v>541934.30003637017</v>
      </c>
      <c r="AI144" s="150"/>
      <c r="AJ144" s="2">
        <v>137</v>
      </c>
      <c r="AK144" s="118">
        <v>49004</v>
      </c>
      <c r="AL144" s="5">
        <f t="shared" si="44"/>
        <v>456613.6670093881</v>
      </c>
      <c r="AM144" s="5">
        <f t="shared" si="45"/>
        <v>3862.1784158088099</v>
      </c>
      <c r="AN144" s="5">
        <f t="shared" si="13"/>
        <v>913.21514970651197</v>
      </c>
      <c r="AO144" s="35">
        <f t="shared" si="14"/>
        <v>2.399967979112818E-2</v>
      </c>
      <c r="AP144" s="5">
        <f t="shared" si="15"/>
        <v>2948.9632661022979</v>
      </c>
      <c r="AQ144" s="35">
        <f t="shared" si="16"/>
        <v>7.7499999999999986E-2</v>
      </c>
      <c r="AR144" s="5">
        <f t="shared" si="46"/>
        <v>83399.548140318555</v>
      </c>
      <c r="AS144" s="5">
        <f t="shared" si="47"/>
        <v>445718.89482548839</v>
      </c>
      <c r="AT144" s="5">
        <f t="shared" si="17"/>
        <v>455700.45185968158</v>
      </c>
      <c r="AU144" s="5">
        <f t="shared" si="18"/>
        <v>529118.44296580693</v>
      </c>
      <c r="AV144" s="150"/>
      <c r="AW144" s="2">
        <v>137</v>
      </c>
      <c r="AX144" s="118">
        <v>49004</v>
      </c>
      <c r="AY144" s="5">
        <f t="shared" si="48"/>
        <v>453738.87792314915</v>
      </c>
      <c r="AZ144" s="5">
        <f t="shared" si="49"/>
        <v>3769.4654156080242</v>
      </c>
      <c r="BA144" s="5">
        <f t="shared" si="19"/>
        <v>933.59742858834215</v>
      </c>
      <c r="BB144" s="35">
        <f t="shared" si="20"/>
        <v>2.4690785136903377E-2</v>
      </c>
      <c r="BC144" s="5">
        <f t="shared" si="21"/>
        <v>2835.867987019682</v>
      </c>
      <c r="BD144" s="35">
        <f t="shared" si="22"/>
        <v>7.4999999999999997E-2</v>
      </c>
      <c r="BE144" s="5">
        <f t="shared" si="50"/>
        <v>86294.719505439469</v>
      </c>
      <c r="BF144" s="5">
        <f t="shared" si="51"/>
        <v>430122.04243285971</v>
      </c>
      <c r="BG144" s="5">
        <f t="shared" si="23"/>
        <v>452805.28049456084</v>
      </c>
      <c r="BH144" s="5">
        <f t="shared" si="24"/>
        <v>516416.76193829917</v>
      </c>
      <c r="BI144" s="150"/>
      <c r="BJ144" s="2">
        <v>137</v>
      </c>
      <c r="BK144" s="118">
        <v>49004</v>
      </c>
      <c r="BL144" s="5">
        <f t="shared" si="52"/>
        <v>450789.98771523486</v>
      </c>
      <c r="BM144" s="5">
        <f t="shared" si="53"/>
        <v>3677.612325782929</v>
      </c>
      <c r="BN144" s="5">
        <f t="shared" si="25"/>
        <v>954.08948333671833</v>
      </c>
      <c r="BO144" s="35">
        <f t="shared" si="26"/>
        <v>2.5397799667354254E-2</v>
      </c>
      <c r="BP144" s="5">
        <f t="shared" si="27"/>
        <v>2723.5228424462107</v>
      </c>
      <c r="BQ144" s="35">
        <f t="shared" si="28"/>
        <v>7.2499999999999995E-2</v>
      </c>
      <c r="BR144" s="5">
        <f t="shared" si="54"/>
        <v>89264.101768101886</v>
      </c>
      <c r="BS144" s="5">
        <f t="shared" si="55"/>
        <v>414568.7868641594</v>
      </c>
      <c r="BT144" s="5">
        <f t="shared" si="29"/>
        <v>449835.89823189814</v>
      </c>
      <c r="BU144" s="5">
        <f t="shared" si="30"/>
        <v>503832.88863226131</v>
      </c>
      <c r="BV144" s="150"/>
      <c r="BW144" s="2">
        <v>137</v>
      </c>
      <c r="BX144" s="118">
        <v>49004</v>
      </c>
      <c r="BY144" s="5">
        <f t="shared" si="56"/>
        <v>447766.69532301475</v>
      </c>
      <c r="BZ144" s="5">
        <f t="shared" si="57"/>
        <v>3586.6457515109732</v>
      </c>
      <c r="CA144" s="5">
        <f t="shared" si="31"/>
        <v>974.67336212672035</v>
      </c>
      <c r="CB144" s="35">
        <f t="shared" si="32"/>
        <v>2.6120925177526212E-2</v>
      </c>
      <c r="CC144" s="5">
        <f t="shared" si="33"/>
        <v>2611.9723893842529</v>
      </c>
      <c r="CD144" s="35">
        <f t="shared" si="34"/>
        <v>7.0000000000000007E-2</v>
      </c>
      <c r="CE144" s="5">
        <f t="shared" si="58"/>
        <v>92307.978039112131</v>
      </c>
      <c r="CF144" s="5">
        <f t="shared" si="59"/>
        <v>399062.4899178911</v>
      </c>
      <c r="CG144" s="5">
        <f t="shared" si="35"/>
        <v>446792.021960888</v>
      </c>
      <c r="CH144" s="5">
        <f t="shared" si="36"/>
        <v>491370.46795700322</v>
      </c>
    </row>
    <row r="145" spans="9:86" ht="14.25" customHeight="1">
      <c r="I145" s="150"/>
      <c r="J145" s="2">
        <v>138</v>
      </c>
      <c r="K145" s="118">
        <v>49035</v>
      </c>
      <c r="L145" s="5">
        <f t="shared" si="37"/>
        <v>461269.77820201305</v>
      </c>
      <c r="M145" s="5">
        <f t="shared" si="0"/>
        <v>4050.0782624385383</v>
      </c>
      <c r="N145" s="5">
        <f t="shared" si="1"/>
        <v>878.84853729969836</v>
      </c>
      <c r="O145" s="35">
        <f t="shared" si="2"/>
        <v>2.2863371818341156E-2</v>
      </c>
      <c r="P145" s="5">
        <f t="shared" si="3"/>
        <v>3171.22972513884</v>
      </c>
      <c r="Q145" s="35">
        <f t="shared" si="4"/>
        <v>8.2500000000000018E-2</v>
      </c>
      <c r="R145" s="5">
        <f t="shared" si="38"/>
        <v>78709.070335286291</v>
      </c>
      <c r="S145" s="5">
        <f t="shared" si="39"/>
        <v>480201.72988123196</v>
      </c>
      <c r="T145" s="5">
        <f t="shared" si="5"/>
        <v>460390.92966471333</v>
      </c>
      <c r="U145" s="5">
        <f t="shared" si="6"/>
        <v>558910.80021651823</v>
      </c>
      <c r="V145" s="150"/>
      <c r="W145" s="2">
        <v>138</v>
      </c>
      <c r="X145" s="118">
        <v>49035</v>
      </c>
      <c r="Y145" s="5">
        <f t="shared" si="40"/>
        <v>458521.79319743899</v>
      </c>
      <c r="Z145" s="5">
        <f t="shared" si="41"/>
        <v>3955.7248177837241</v>
      </c>
      <c r="AA145" s="5">
        <f t="shared" si="7"/>
        <v>898.91286313413048</v>
      </c>
      <c r="AB145" s="35">
        <f t="shared" si="8"/>
        <v>2.352549980751889E-2</v>
      </c>
      <c r="AC145" s="5">
        <f t="shared" si="9"/>
        <v>3056.8119546495936</v>
      </c>
      <c r="AD145" s="35">
        <f t="shared" si="10"/>
        <v>0.08</v>
      </c>
      <c r="AE145" s="5">
        <f t="shared" si="42"/>
        <v>81477.119665695267</v>
      </c>
      <c r="AF145" s="5">
        <f t="shared" si="43"/>
        <v>464412.90518845856</v>
      </c>
      <c r="AG145" s="5">
        <f t="shared" si="11"/>
        <v>457622.88033430488</v>
      </c>
      <c r="AH145" s="5">
        <f t="shared" si="12"/>
        <v>545890.02485415386</v>
      </c>
      <c r="AI145" s="150"/>
      <c r="AJ145" s="2">
        <v>138</v>
      </c>
      <c r="AK145" s="118">
        <v>49035</v>
      </c>
      <c r="AL145" s="5">
        <f t="shared" si="44"/>
        <v>455700.45185968158</v>
      </c>
      <c r="AM145" s="5">
        <f t="shared" si="45"/>
        <v>3862.1784158088099</v>
      </c>
      <c r="AN145" s="5">
        <f t="shared" si="13"/>
        <v>919.11299754836637</v>
      </c>
      <c r="AO145" s="35">
        <f t="shared" si="14"/>
        <v>2.4203083243763239E-2</v>
      </c>
      <c r="AP145" s="5">
        <f t="shared" si="15"/>
        <v>2943.0654182604435</v>
      </c>
      <c r="AQ145" s="35">
        <f t="shared" si="16"/>
        <v>7.7499999999999999E-2</v>
      </c>
      <c r="AR145" s="5">
        <f t="shared" si="46"/>
        <v>84318.661137866919</v>
      </c>
      <c r="AS145" s="5">
        <f t="shared" si="47"/>
        <v>448661.96024374885</v>
      </c>
      <c r="AT145" s="5">
        <f t="shared" si="17"/>
        <v>454781.33886213321</v>
      </c>
      <c r="AU145" s="5">
        <f t="shared" si="18"/>
        <v>532980.62138161575</v>
      </c>
      <c r="AV145" s="150"/>
      <c r="AW145" s="2">
        <v>138</v>
      </c>
      <c r="AX145" s="118">
        <v>49035</v>
      </c>
      <c r="AY145" s="5">
        <f t="shared" si="48"/>
        <v>452805.28049456084</v>
      </c>
      <c r="AZ145" s="5">
        <f t="shared" si="49"/>
        <v>3769.4654156080242</v>
      </c>
      <c r="BA145" s="5">
        <f t="shared" si="19"/>
        <v>939.4324125170192</v>
      </c>
      <c r="BB145" s="35">
        <f t="shared" si="20"/>
        <v>2.4896328368546147E-2</v>
      </c>
      <c r="BC145" s="5">
        <f t="shared" si="21"/>
        <v>2830.033003091005</v>
      </c>
      <c r="BD145" s="35">
        <f t="shared" si="22"/>
        <v>7.4999999999999997E-2</v>
      </c>
      <c r="BE145" s="5">
        <f t="shared" si="50"/>
        <v>87234.151917956493</v>
      </c>
      <c r="BF145" s="5">
        <f t="shared" si="51"/>
        <v>432952.07543595071</v>
      </c>
      <c r="BG145" s="5">
        <f t="shared" si="23"/>
        <v>451865.84808204381</v>
      </c>
      <c r="BH145" s="5">
        <f t="shared" si="24"/>
        <v>520186.22735390719</v>
      </c>
      <c r="BI145" s="150"/>
      <c r="BJ145" s="2">
        <v>138</v>
      </c>
      <c r="BK145" s="118">
        <v>49035</v>
      </c>
      <c r="BL145" s="5">
        <f t="shared" si="52"/>
        <v>449835.89823189814</v>
      </c>
      <c r="BM145" s="5">
        <f t="shared" si="53"/>
        <v>3677.612325782929</v>
      </c>
      <c r="BN145" s="5">
        <f t="shared" si="25"/>
        <v>959.85377396521108</v>
      </c>
      <c r="BO145" s="35">
        <f t="shared" si="26"/>
        <v>2.5605438189472106E-2</v>
      </c>
      <c r="BP145" s="5">
        <f t="shared" si="27"/>
        <v>2717.7585518177179</v>
      </c>
      <c r="BQ145" s="35">
        <f t="shared" si="28"/>
        <v>7.2499999999999995E-2</v>
      </c>
      <c r="BR145" s="5">
        <f t="shared" si="54"/>
        <v>90223.955542067095</v>
      </c>
      <c r="BS145" s="5">
        <f t="shared" si="55"/>
        <v>417286.54541597713</v>
      </c>
      <c r="BT145" s="5">
        <f t="shared" si="29"/>
        <v>448876.04445793293</v>
      </c>
      <c r="BU145" s="5">
        <f t="shared" si="30"/>
        <v>507510.5009580442</v>
      </c>
      <c r="BV145" s="150"/>
      <c r="BW145" s="2">
        <v>138</v>
      </c>
      <c r="BX145" s="118">
        <v>49035</v>
      </c>
      <c r="BY145" s="5">
        <f t="shared" si="56"/>
        <v>446792.021960888</v>
      </c>
      <c r="BZ145" s="5">
        <f t="shared" si="57"/>
        <v>3586.6457515109732</v>
      </c>
      <c r="CA145" s="5">
        <f t="shared" si="31"/>
        <v>980.35895673912637</v>
      </c>
      <c r="CB145" s="35">
        <f t="shared" si="32"/>
        <v>2.6330612237072039E-2</v>
      </c>
      <c r="CC145" s="5">
        <f t="shared" si="33"/>
        <v>2606.2867947718469</v>
      </c>
      <c r="CD145" s="35">
        <f t="shared" si="34"/>
        <v>7.0000000000000007E-2</v>
      </c>
      <c r="CE145" s="5">
        <f t="shared" si="58"/>
        <v>93288.336995851263</v>
      </c>
      <c r="CF145" s="5">
        <f t="shared" si="59"/>
        <v>401668.77671266295</v>
      </c>
      <c r="CG145" s="5">
        <f t="shared" si="35"/>
        <v>445811.66300414887</v>
      </c>
      <c r="CH145" s="5">
        <f t="shared" si="36"/>
        <v>494957.1137085142</v>
      </c>
    </row>
    <row r="146" spans="9:86" ht="14.25" customHeight="1">
      <c r="I146" s="150"/>
      <c r="J146" s="2">
        <v>139</v>
      </c>
      <c r="K146" s="118">
        <v>49065</v>
      </c>
      <c r="L146" s="5">
        <f t="shared" si="37"/>
        <v>460390.92966471333</v>
      </c>
      <c r="M146" s="5">
        <f t="shared" si="0"/>
        <v>4050.0782624385383</v>
      </c>
      <c r="N146" s="5">
        <f t="shared" si="1"/>
        <v>884.890620993634</v>
      </c>
      <c r="O146" s="35">
        <f t="shared" si="2"/>
        <v>2.3064501856404573E-2</v>
      </c>
      <c r="P146" s="5">
        <f t="shared" si="3"/>
        <v>3165.1876414449043</v>
      </c>
      <c r="Q146" s="35">
        <f t="shared" si="4"/>
        <v>8.2500000000000004E-2</v>
      </c>
      <c r="R146" s="5">
        <f t="shared" si="38"/>
        <v>79593.960956279931</v>
      </c>
      <c r="S146" s="5">
        <f t="shared" si="39"/>
        <v>483366.91752267687</v>
      </c>
      <c r="T146" s="5">
        <f t="shared" si="5"/>
        <v>459506.03904371971</v>
      </c>
      <c r="U146" s="5">
        <f t="shared" si="6"/>
        <v>562960.87847895676</v>
      </c>
      <c r="V146" s="150"/>
      <c r="W146" s="2">
        <v>139</v>
      </c>
      <c r="X146" s="118">
        <v>49065</v>
      </c>
      <c r="Y146" s="5">
        <f t="shared" si="40"/>
        <v>457622.88033430488</v>
      </c>
      <c r="Z146" s="5">
        <f t="shared" si="41"/>
        <v>3955.7248177837241</v>
      </c>
      <c r="AA146" s="5">
        <f t="shared" si="7"/>
        <v>904.90561555502472</v>
      </c>
      <c r="AB146" s="35">
        <f t="shared" si="8"/>
        <v>2.3728855905822771E-2</v>
      </c>
      <c r="AC146" s="5">
        <f t="shared" si="9"/>
        <v>3050.8192022286994</v>
      </c>
      <c r="AD146" s="35">
        <f t="shared" si="10"/>
        <v>0.08</v>
      </c>
      <c r="AE146" s="5">
        <f t="shared" si="42"/>
        <v>82382.025281250288</v>
      </c>
      <c r="AF146" s="5">
        <f t="shared" si="43"/>
        <v>467463.72439068725</v>
      </c>
      <c r="AG146" s="5">
        <f t="shared" si="11"/>
        <v>456717.97471874987</v>
      </c>
      <c r="AH146" s="5">
        <f t="shared" si="12"/>
        <v>549845.74967193755</v>
      </c>
      <c r="AI146" s="150"/>
      <c r="AJ146" s="2">
        <v>139</v>
      </c>
      <c r="AK146" s="118">
        <v>49065</v>
      </c>
      <c r="AL146" s="5">
        <f t="shared" si="44"/>
        <v>454781.33886213321</v>
      </c>
      <c r="AM146" s="5">
        <f t="shared" si="45"/>
        <v>3862.1784158088099</v>
      </c>
      <c r="AN146" s="5">
        <f t="shared" si="13"/>
        <v>925.04893565753309</v>
      </c>
      <c r="AO146" s="35">
        <f t="shared" si="14"/>
        <v>2.4408625155254087E-2</v>
      </c>
      <c r="AP146" s="5">
        <f t="shared" si="15"/>
        <v>2937.1294801512768</v>
      </c>
      <c r="AQ146" s="35">
        <f t="shared" si="16"/>
        <v>7.7499999999999986E-2</v>
      </c>
      <c r="AR146" s="5">
        <f t="shared" si="46"/>
        <v>85243.710073524446</v>
      </c>
      <c r="AS146" s="5">
        <f t="shared" si="47"/>
        <v>451599.08972390014</v>
      </c>
      <c r="AT146" s="5">
        <f t="shared" si="17"/>
        <v>453856.28992647567</v>
      </c>
      <c r="AU146" s="5">
        <f t="shared" si="18"/>
        <v>536842.79979742458</v>
      </c>
      <c r="AV146" s="150"/>
      <c r="AW146" s="2">
        <v>139</v>
      </c>
      <c r="AX146" s="118">
        <v>49065</v>
      </c>
      <c r="AY146" s="5">
        <f t="shared" si="48"/>
        <v>451865.84808204381</v>
      </c>
      <c r="AZ146" s="5">
        <f t="shared" si="49"/>
        <v>3769.4654156080242</v>
      </c>
      <c r="BA146" s="5">
        <f t="shared" si="19"/>
        <v>945.30386509525079</v>
      </c>
      <c r="BB146" s="35">
        <f t="shared" si="20"/>
        <v>2.5104013567945904E-2</v>
      </c>
      <c r="BC146" s="5">
        <f t="shared" si="21"/>
        <v>2824.1615505127734</v>
      </c>
      <c r="BD146" s="35">
        <f t="shared" si="22"/>
        <v>7.4999999999999983E-2</v>
      </c>
      <c r="BE146" s="5">
        <f t="shared" si="50"/>
        <v>88179.455783051744</v>
      </c>
      <c r="BF146" s="5">
        <f t="shared" si="51"/>
        <v>435776.23698646348</v>
      </c>
      <c r="BG146" s="5">
        <f t="shared" si="23"/>
        <v>450920.54421694856</v>
      </c>
      <c r="BH146" s="5">
        <f t="shared" si="24"/>
        <v>523955.69276951521</v>
      </c>
      <c r="BI146" s="150"/>
      <c r="BJ146" s="2">
        <v>139</v>
      </c>
      <c r="BK146" s="118">
        <v>49065</v>
      </c>
      <c r="BL146" s="5">
        <f t="shared" si="52"/>
        <v>448876.04445793293</v>
      </c>
      <c r="BM146" s="5">
        <f t="shared" si="53"/>
        <v>3677.612325782929</v>
      </c>
      <c r="BN146" s="5">
        <f t="shared" si="25"/>
        <v>965.65289051625086</v>
      </c>
      <c r="BO146" s="35">
        <f t="shared" si="26"/>
        <v>2.5815221884225505E-2</v>
      </c>
      <c r="BP146" s="5">
        <f t="shared" si="27"/>
        <v>2711.9594352666782</v>
      </c>
      <c r="BQ146" s="35">
        <f t="shared" si="28"/>
        <v>7.2499999999999995E-2</v>
      </c>
      <c r="BR146" s="5">
        <f t="shared" si="54"/>
        <v>91189.608432583351</v>
      </c>
      <c r="BS146" s="5">
        <f t="shared" si="55"/>
        <v>419998.50485124381</v>
      </c>
      <c r="BT146" s="5">
        <f t="shared" si="29"/>
        <v>447910.39156741666</v>
      </c>
      <c r="BU146" s="5">
        <f t="shared" si="30"/>
        <v>511188.11328382714</v>
      </c>
      <c r="BV146" s="150"/>
      <c r="BW146" s="2">
        <v>139</v>
      </c>
      <c r="BX146" s="118">
        <v>49065</v>
      </c>
      <c r="BY146" s="5">
        <f t="shared" si="56"/>
        <v>445811.66300414887</v>
      </c>
      <c r="BZ146" s="5">
        <f t="shared" si="57"/>
        <v>3586.6457515109732</v>
      </c>
      <c r="CA146" s="5">
        <f t="shared" si="31"/>
        <v>986.07771732010451</v>
      </c>
      <c r="CB146" s="35">
        <f t="shared" si="32"/>
        <v>2.6542447382609486E-2</v>
      </c>
      <c r="CC146" s="5">
        <f t="shared" si="33"/>
        <v>2600.5680341908687</v>
      </c>
      <c r="CD146" s="35">
        <f t="shared" si="34"/>
        <v>7.0000000000000007E-2</v>
      </c>
      <c r="CE146" s="5">
        <f t="shared" si="58"/>
        <v>94274.414713171369</v>
      </c>
      <c r="CF146" s="5">
        <f t="shared" si="59"/>
        <v>404269.34474685381</v>
      </c>
      <c r="CG146" s="5">
        <f t="shared" si="35"/>
        <v>444825.58528682875</v>
      </c>
      <c r="CH146" s="5">
        <f t="shared" si="36"/>
        <v>498543.75946002518</v>
      </c>
    </row>
    <row r="147" spans="9:86" ht="14.25" customHeight="1">
      <c r="I147" s="150"/>
      <c r="J147" s="2">
        <v>140</v>
      </c>
      <c r="K147" s="118">
        <v>49096</v>
      </c>
      <c r="L147" s="5">
        <f t="shared" si="37"/>
        <v>459506.03904371971</v>
      </c>
      <c r="M147" s="5">
        <f t="shared" si="0"/>
        <v>4050.0782624385383</v>
      </c>
      <c r="N147" s="5">
        <f t="shared" si="1"/>
        <v>890.9742440129653</v>
      </c>
      <c r="O147" s="35">
        <f t="shared" si="2"/>
        <v>2.3267791975935974E-2</v>
      </c>
      <c r="P147" s="5">
        <f t="shared" si="3"/>
        <v>3159.104018425573</v>
      </c>
      <c r="Q147" s="35">
        <f t="shared" si="4"/>
        <v>8.2500000000000004E-2</v>
      </c>
      <c r="R147" s="5">
        <f t="shared" si="38"/>
        <v>80484.935200292894</v>
      </c>
      <c r="S147" s="5">
        <f t="shared" si="39"/>
        <v>486526.02154110244</v>
      </c>
      <c r="T147" s="5">
        <f t="shared" si="5"/>
        <v>458615.06479970674</v>
      </c>
      <c r="U147" s="5">
        <f t="shared" si="6"/>
        <v>567010.95674139529</v>
      </c>
      <c r="V147" s="150"/>
      <c r="W147" s="2">
        <v>140</v>
      </c>
      <c r="X147" s="118">
        <v>49096</v>
      </c>
      <c r="Y147" s="5">
        <f t="shared" si="40"/>
        <v>456717.97471874987</v>
      </c>
      <c r="Z147" s="5">
        <f t="shared" si="41"/>
        <v>3955.7248177837241</v>
      </c>
      <c r="AA147" s="5">
        <f t="shared" si="7"/>
        <v>910.93831965872459</v>
      </c>
      <c r="AB147" s="35">
        <f t="shared" si="8"/>
        <v>2.3934376225582629E-2</v>
      </c>
      <c r="AC147" s="5">
        <f t="shared" si="9"/>
        <v>3044.7864981249995</v>
      </c>
      <c r="AD147" s="35">
        <f t="shared" si="10"/>
        <v>0.08</v>
      </c>
      <c r="AE147" s="5">
        <f t="shared" si="42"/>
        <v>83292.963600909017</v>
      </c>
      <c r="AF147" s="5">
        <f t="shared" si="43"/>
        <v>470508.51088881225</v>
      </c>
      <c r="AG147" s="5">
        <f t="shared" si="11"/>
        <v>455807.03639909113</v>
      </c>
      <c r="AH147" s="5">
        <f t="shared" si="12"/>
        <v>553801.47448972124</v>
      </c>
      <c r="AI147" s="150"/>
      <c r="AJ147" s="2">
        <v>140</v>
      </c>
      <c r="AK147" s="118">
        <v>49096</v>
      </c>
      <c r="AL147" s="5">
        <f t="shared" si="44"/>
        <v>453856.28992647567</v>
      </c>
      <c r="AM147" s="5">
        <f t="shared" si="45"/>
        <v>3862.1784158088099</v>
      </c>
      <c r="AN147" s="5">
        <f t="shared" si="13"/>
        <v>931.02321003365432</v>
      </c>
      <c r="AO147" s="35">
        <f t="shared" si="14"/>
        <v>2.4616335100729244E-2</v>
      </c>
      <c r="AP147" s="5">
        <f t="shared" si="15"/>
        <v>2931.1552057751555</v>
      </c>
      <c r="AQ147" s="35">
        <f t="shared" si="16"/>
        <v>7.7499999999999999E-2</v>
      </c>
      <c r="AR147" s="5">
        <f t="shared" si="46"/>
        <v>86174.733283558104</v>
      </c>
      <c r="AS147" s="5">
        <f t="shared" si="47"/>
        <v>454530.2449296753</v>
      </c>
      <c r="AT147" s="5">
        <f t="shared" si="17"/>
        <v>452925.26671644201</v>
      </c>
      <c r="AU147" s="5">
        <f t="shared" si="18"/>
        <v>540704.97821323341</v>
      </c>
      <c r="AV147" s="150"/>
      <c r="AW147" s="2">
        <v>140</v>
      </c>
      <c r="AX147" s="118">
        <v>49096</v>
      </c>
      <c r="AY147" s="5">
        <f t="shared" si="48"/>
        <v>450920.54421694856</v>
      </c>
      <c r="AZ147" s="5">
        <f t="shared" si="49"/>
        <v>3769.4654156080242</v>
      </c>
      <c r="BA147" s="5">
        <f t="shared" si="19"/>
        <v>951.21201425209574</v>
      </c>
      <c r="BB147" s="35">
        <f t="shared" si="20"/>
        <v>2.5313870298030471E-2</v>
      </c>
      <c r="BC147" s="5">
        <f t="shared" si="21"/>
        <v>2818.2534013559284</v>
      </c>
      <c r="BD147" s="35">
        <f t="shared" si="22"/>
        <v>7.4999999999999997E-2</v>
      </c>
      <c r="BE147" s="5">
        <f t="shared" si="50"/>
        <v>89130.667797303846</v>
      </c>
      <c r="BF147" s="5">
        <f t="shared" si="51"/>
        <v>438594.49038781942</v>
      </c>
      <c r="BG147" s="5">
        <f t="shared" si="23"/>
        <v>449969.33220269647</v>
      </c>
      <c r="BH147" s="5">
        <f t="shared" si="24"/>
        <v>527725.15818512323</v>
      </c>
      <c r="BI147" s="150"/>
      <c r="BJ147" s="2">
        <v>140</v>
      </c>
      <c r="BK147" s="118">
        <v>49096</v>
      </c>
      <c r="BL147" s="5">
        <f t="shared" si="52"/>
        <v>447910.39156741666</v>
      </c>
      <c r="BM147" s="5">
        <f t="shared" si="53"/>
        <v>3677.612325782929</v>
      </c>
      <c r="BN147" s="5">
        <f t="shared" si="25"/>
        <v>971.48704339645337</v>
      </c>
      <c r="BO147" s="35">
        <f t="shared" si="26"/>
        <v>2.602718030265385E-2</v>
      </c>
      <c r="BP147" s="5">
        <f t="shared" si="27"/>
        <v>2706.1252823864756</v>
      </c>
      <c r="BQ147" s="35">
        <f t="shared" si="28"/>
        <v>7.2499999999999995E-2</v>
      </c>
      <c r="BR147" s="5">
        <f t="shared" si="54"/>
        <v>92161.095475979804</v>
      </c>
      <c r="BS147" s="5">
        <f t="shared" si="55"/>
        <v>422704.6301336303</v>
      </c>
      <c r="BT147" s="5">
        <f t="shared" si="29"/>
        <v>446938.90452402021</v>
      </c>
      <c r="BU147" s="5">
        <f t="shared" si="30"/>
        <v>514865.72560961009</v>
      </c>
      <c r="BV147" s="150"/>
      <c r="BW147" s="2">
        <v>140</v>
      </c>
      <c r="BX147" s="118">
        <v>49096</v>
      </c>
      <c r="BY147" s="5">
        <f t="shared" si="56"/>
        <v>444825.58528682875</v>
      </c>
      <c r="BZ147" s="5">
        <f t="shared" si="57"/>
        <v>3586.6457515109732</v>
      </c>
      <c r="CA147" s="5">
        <f t="shared" si="31"/>
        <v>991.82983733780566</v>
      </c>
      <c r="CB147" s="35">
        <f t="shared" si="32"/>
        <v>2.6756460153655834E-2</v>
      </c>
      <c r="CC147" s="5">
        <f t="shared" si="33"/>
        <v>2594.8159141731676</v>
      </c>
      <c r="CD147" s="35">
        <f t="shared" si="34"/>
        <v>6.9999999999999993E-2</v>
      </c>
      <c r="CE147" s="5">
        <f t="shared" si="58"/>
        <v>95266.244550509175</v>
      </c>
      <c r="CF147" s="5">
        <f t="shared" si="59"/>
        <v>406864.16066102695</v>
      </c>
      <c r="CG147" s="5">
        <f t="shared" si="35"/>
        <v>443833.75544949097</v>
      </c>
      <c r="CH147" s="5">
        <f t="shared" si="36"/>
        <v>502130.4052115361</v>
      </c>
    </row>
    <row r="148" spans="9:86" ht="14.25" customHeight="1">
      <c r="I148" s="150"/>
      <c r="J148" s="2">
        <v>141</v>
      </c>
      <c r="K148" s="118">
        <v>49126</v>
      </c>
      <c r="L148" s="5">
        <f t="shared" si="37"/>
        <v>458615.06479970674</v>
      </c>
      <c r="M148" s="5">
        <f t="shared" si="0"/>
        <v>4050.0782624385383</v>
      </c>
      <c r="N148" s="5">
        <f t="shared" si="1"/>
        <v>897.09969194055429</v>
      </c>
      <c r="O148" s="35">
        <f t="shared" si="2"/>
        <v>2.3473272313869996E-2</v>
      </c>
      <c r="P148" s="5">
        <f t="shared" si="3"/>
        <v>3152.978570497984</v>
      </c>
      <c r="Q148" s="35">
        <f t="shared" si="4"/>
        <v>8.2500000000000004E-2</v>
      </c>
      <c r="R148" s="5">
        <f t="shared" si="38"/>
        <v>81382.034892233452</v>
      </c>
      <c r="S148" s="5">
        <f t="shared" si="39"/>
        <v>489679.00011160044</v>
      </c>
      <c r="T148" s="5">
        <f t="shared" si="5"/>
        <v>457717.96510776621</v>
      </c>
      <c r="U148" s="5">
        <f t="shared" si="6"/>
        <v>571061.03500383394</v>
      </c>
      <c r="V148" s="150"/>
      <c r="W148" s="2">
        <v>141</v>
      </c>
      <c r="X148" s="118">
        <v>49126</v>
      </c>
      <c r="Y148" s="5">
        <f t="shared" si="40"/>
        <v>455807.03639909113</v>
      </c>
      <c r="Z148" s="5">
        <f t="shared" si="41"/>
        <v>3955.7248177837241</v>
      </c>
      <c r="AA148" s="5">
        <f t="shared" si="7"/>
        <v>917.01124178978307</v>
      </c>
      <c r="AB148" s="35">
        <f t="shared" si="8"/>
        <v>2.414209089094119E-2</v>
      </c>
      <c r="AC148" s="5">
        <f t="shared" si="9"/>
        <v>3038.713575993941</v>
      </c>
      <c r="AD148" s="35">
        <f t="shared" si="10"/>
        <v>0.08</v>
      </c>
      <c r="AE148" s="5">
        <f t="shared" si="42"/>
        <v>84209.974842698794</v>
      </c>
      <c r="AF148" s="5">
        <f t="shared" si="43"/>
        <v>473547.2244648062</v>
      </c>
      <c r="AG148" s="5">
        <f t="shared" si="11"/>
        <v>454890.02515730134</v>
      </c>
      <c r="AH148" s="5">
        <f t="shared" si="12"/>
        <v>557757.19930750504</v>
      </c>
      <c r="AI148" s="150"/>
      <c r="AJ148" s="2">
        <v>141</v>
      </c>
      <c r="AK148" s="118">
        <v>49126</v>
      </c>
      <c r="AL148" s="5">
        <f t="shared" si="44"/>
        <v>452925.26671644201</v>
      </c>
      <c r="AM148" s="5">
        <f t="shared" si="45"/>
        <v>3862.1784158088099</v>
      </c>
      <c r="AN148" s="5">
        <f t="shared" si="13"/>
        <v>937.03606826512168</v>
      </c>
      <c r="AO148" s="35">
        <f t="shared" si="14"/>
        <v>2.4826243191729772E-2</v>
      </c>
      <c r="AP148" s="5">
        <f t="shared" si="15"/>
        <v>2925.1423475436882</v>
      </c>
      <c r="AQ148" s="35">
        <f t="shared" si="16"/>
        <v>7.7500000000000013E-2</v>
      </c>
      <c r="AR148" s="5">
        <f t="shared" si="46"/>
        <v>87111.769351823226</v>
      </c>
      <c r="AS148" s="5">
        <f t="shared" si="47"/>
        <v>457455.38727721898</v>
      </c>
      <c r="AT148" s="5">
        <f t="shared" si="17"/>
        <v>451988.23064817692</v>
      </c>
      <c r="AU148" s="5">
        <f t="shared" si="18"/>
        <v>544567.15662904223</v>
      </c>
      <c r="AV148" s="150"/>
      <c r="AW148" s="2">
        <v>141</v>
      </c>
      <c r="AX148" s="118">
        <v>49126</v>
      </c>
      <c r="AY148" s="5">
        <f t="shared" si="48"/>
        <v>449969.33220269647</v>
      </c>
      <c r="AZ148" s="5">
        <f t="shared" si="49"/>
        <v>3769.4654156080242</v>
      </c>
      <c r="BA148" s="5">
        <f t="shared" si="19"/>
        <v>957.15708934117129</v>
      </c>
      <c r="BB148" s="35">
        <f t="shared" si="20"/>
        <v>2.5525928658000276E-2</v>
      </c>
      <c r="BC148" s="5">
        <f t="shared" si="21"/>
        <v>2812.3083262668529</v>
      </c>
      <c r="BD148" s="35">
        <f t="shared" si="22"/>
        <v>7.4999999999999997E-2</v>
      </c>
      <c r="BE148" s="5">
        <f t="shared" si="50"/>
        <v>90087.824886645016</v>
      </c>
      <c r="BF148" s="5">
        <f t="shared" si="51"/>
        <v>441406.7987140863</v>
      </c>
      <c r="BG148" s="5">
        <f t="shared" si="23"/>
        <v>449012.17511335528</v>
      </c>
      <c r="BH148" s="5">
        <f t="shared" si="24"/>
        <v>531494.62360073137</v>
      </c>
      <c r="BI148" s="150"/>
      <c r="BJ148" s="2">
        <v>141</v>
      </c>
      <c r="BK148" s="118">
        <v>49126</v>
      </c>
      <c r="BL148" s="5">
        <f t="shared" si="52"/>
        <v>446938.90452402021</v>
      </c>
      <c r="BM148" s="5">
        <f t="shared" si="53"/>
        <v>3677.612325782929</v>
      </c>
      <c r="BN148" s="5">
        <f t="shared" si="25"/>
        <v>977.35644428364049</v>
      </c>
      <c r="BO148" s="35">
        <f t="shared" si="26"/>
        <v>2.6241343531939861E-2</v>
      </c>
      <c r="BP148" s="5">
        <f t="shared" si="27"/>
        <v>2700.2558814992885</v>
      </c>
      <c r="BQ148" s="35">
        <f t="shared" si="28"/>
        <v>7.2499999999999995E-2</v>
      </c>
      <c r="BR148" s="5">
        <f t="shared" si="54"/>
        <v>93138.45192026344</v>
      </c>
      <c r="BS148" s="5">
        <f t="shared" si="55"/>
        <v>425404.88601512957</v>
      </c>
      <c r="BT148" s="5">
        <f t="shared" si="29"/>
        <v>445961.54807973659</v>
      </c>
      <c r="BU148" s="5">
        <f t="shared" si="30"/>
        <v>518543.33793539298</v>
      </c>
      <c r="BV148" s="150"/>
      <c r="BW148" s="2">
        <v>141</v>
      </c>
      <c r="BX148" s="118">
        <v>49126</v>
      </c>
      <c r="BY148" s="5">
        <f t="shared" si="56"/>
        <v>443833.75544949097</v>
      </c>
      <c r="BZ148" s="5">
        <f t="shared" si="57"/>
        <v>3586.6457515109732</v>
      </c>
      <c r="CA148" s="5">
        <f t="shared" si="31"/>
        <v>997.61551138894265</v>
      </c>
      <c r="CB148" s="35">
        <f t="shared" si="32"/>
        <v>2.6972680625752168E-2</v>
      </c>
      <c r="CC148" s="5">
        <f t="shared" si="33"/>
        <v>2589.0302401220306</v>
      </c>
      <c r="CD148" s="35">
        <f t="shared" si="34"/>
        <v>7.0000000000000007E-2</v>
      </c>
      <c r="CE148" s="5">
        <f t="shared" si="58"/>
        <v>96263.860061898115</v>
      </c>
      <c r="CF148" s="5">
        <f t="shared" si="59"/>
        <v>409453.19090114901</v>
      </c>
      <c r="CG148" s="5">
        <f t="shared" si="35"/>
        <v>442836.13993810205</v>
      </c>
      <c r="CH148" s="5">
        <f t="shared" si="36"/>
        <v>505717.05096304714</v>
      </c>
    </row>
    <row r="149" spans="9:86" ht="14.25" customHeight="1">
      <c r="I149" s="150"/>
      <c r="J149" s="2">
        <v>142</v>
      </c>
      <c r="K149" s="118">
        <v>49157</v>
      </c>
      <c r="L149" s="5">
        <f t="shared" si="37"/>
        <v>457717.96510776621</v>
      </c>
      <c r="M149" s="5">
        <f t="shared" si="0"/>
        <v>4050.0782624385383</v>
      </c>
      <c r="N149" s="5">
        <f t="shared" si="1"/>
        <v>903.26725232264562</v>
      </c>
      <c r="O149" s="35">
        <f t="shared" si="2"/>
        <v>2.368097355610619E-2</v>
      </c>
      <c r="P149" s="5">
        <f t="shared" si="3"/>
        <v>3146.8110101158927</v>
      </c>
      <c r="Q149" s="35">
        <f t="shared" si="4"/>
        <v>8.2500000000000004E-2</v>
      </c>
      <c r="R149" s="5">
        <f t="shared" si="38"/>
        <v>82285.302144556103</v>
      </c>
      <c r="S149" s="5">
        <f t="shared" si="39"/>
        <v>492825.81112171634</v>
      </c>
      <c r="T149" s="5">
        <f t="shared" si="5"/>
        <v>456814.69785544358</v>
      </c>
      <c r="U149" s="5">
        <f t="shared" si="6"/>
        <v>575111.11326627247</v>
      </c>
      <c r="V149" s="150"/>
      <c r="W149" s="2">
        <v>142</v>
      </c>
      <c r="X149" s="118">
        <v>49157</v>
      </c>
      <c r="Y149" s="5">
        <f t="shared" si="40"/>
        <v>454890.02515730134</v>
      </c>
      <c r="Z149" s="5">
        <f t="shared" si="41"/>
        <v>3955.7248177837241</v>
      </c>
      <c r="AA149" s="5">
        <f t="shared" si="7"/>
        <v>923.12465006838147</v>
      </c>
      <c r="AB149" s="35">
        <f t="shared" si="8"/>
        <v>2.4352030574840526E-2</v>
      </c>
      <c r="AC149" s="5">
        <f t="shared" si="9"/>
        <v>3032.6001677153426</v>
      </c>
      <c r="AD149" s="35">
        <f t="shared" si="10"/>
        <v>8.0000000000000016E-2</v>
      </c>
      <c r="AE149" s="5">
        <f t="shared" si="42"/>
        <v>85133.099492767171</v>
      </c>
      <c r="AF149" s="5">
        <f t="shared" si="43"/>
        <v>476579.82463252154</v>
      </c>
      <c r="AG149" s="5">
        <f t="shared" si="11"/>
        <v>453966.90050723293</v>
      </c>
      <c r="AH149" s="5">
        <f t="shared" si="12"/>
        <v>561712.92412528873</v>
      </c>
      <c r="AI149" s="150"/>
      <c r="AJ149" s="2">
        <v>142</v>
      </c>
      <c r="AK149" s="118">
        <v>49157</v>
      </c>
      <c r="AL149" s="5">
        <f t="shared" si="44"/>
        <v>451988.23064817692</v>
      </c>
      <c r="AM149" s="5">
        <f t="shared" si="45"/>
        <v>3862.1784158088099</v>
      </c>
      <c r="AN149" s="5">
        <f t="shared" si="13"/>
        <v>943.087759539334</v>
      </c>
      <c r="AO149" s="35">
        <f t="shared" si="14"/>
        <v>2.5038380088443248E-2</v>
      </c>
      <c r="AP149" s="5">
        <f t="shared" si="15"/>
        <v>2919.0906562694759</v>
      </c>
      <c r="AQ149" s="35">
        <f t="shared" si="16"/>
        <v>7.7499999999999999E-2</v>
      </c>
      <c r="AR149" s="5">
        <f t="shared" si="46"/>
        <v>88054.857111362566</v>
      </c>
      <c r="AS149" s="5">
        <f t="shared" si="47"/>
        <v>460374.47793348844</v>
      </c>
      <c r="AT149" s="5">
        <f t="shared" si="17"/>
        <v>451045.14288863761</v>
      </c>
      <c r="AU149" s="5">
        <f t="shared" si="18"/>
        <v>548429.33504485106</v>
      </c>
      <c r="AV149" s="150"/>
      <c r="AW149" s="2">
        <v>142</v>
      </c>
      <c r="AX149" s="118">
        <v>49157</v>
      </c>
      <c r="AY149" s="5">
        <f t="shared" si="48"/>
        <v>449012.17511335528</v>
      </c>
      <c r="AZ149" s="5">
        <f t="shared" si="49"/>
        <v>3769.4654156080242</v>
      </c>
      <c r="BA149" s="5">
        <f t="shared" si="19"/>
        <v>963.13932114955378</v>
      </c>
      <c r="BB149" s="35">
        <f t="shared" si="20"/>
        <v>2.5740219295561098E-2</v>
      </c>
      <c r="BC149" s="5">
        <f t="shared" si="21"/>
        <v>2806.3260944584704</v>
      </c>
      <c r="BD149" s="35">
        <f t="shared" si="22"/>
        <v>7.4999999999999997E-2</v>
      </c>
      <c r="BE149" s="5">
        <f t="shared" si="50"/>
        <v>91050.964207794575</v>
      </c>
      <c r="BF149" s="5">
        <f t="shared" si="51"/>
        <v>444213.12480854476</v>
      </c>
      <c r="BG149" s="5">
        <f t="shared" si="23"/>
        <v>448049.03579220572</v>
      </c>
      <c r="BH149" s="5">
        <f t="shared" si="24"/>
        <v>535264.08901633928</v>
      </c>
      <c r="BI149" s="150"/>
      <c r="BJ149" s="2">
        <v>142</v>
      </c>
      <c r="BK149" s="118">
        <v>49157</v>
      </c>
      <c r="BL149" s="5">
        <f t="shared" si="52"/>
        <v>445961.54807973659</v>
      </c>
      <c r="BM149" s="5">
        <f t="shared" si="53"/>
        <v>3677.612325782929</v>
      </c>
      <c r="BN149" s="5">
        <f t="shared" si="25"/>
        <v>983.26130613452051</v>
      </c>
      <c r="BO149" s="35">
        <f t="shared" si="26"/>
        <v>2.6457742207641174E-2</v>
      </c>
      <c r="BP149" s="5">
        <f t="shared" si="27"/>
        <v>2694.3510196484085</v>
      </c>
      <c r="BQ149" s="35">
        <f t="shared" si="28"/>
        <v>7.2499999999999995E-2</v>
      </c>
      <c r="BR149" s="5">
        <f t="shared" si="54"/>
        <v>94121.713226397958</v>
      </c>
      <c r="BS149" s="5">
        <f t="shared" si="55"/>
        <v>428099.23703477799</v>
      </c>
      <c r="BT149" s="5">
        <f t="shared" si="29"/>
        <v>444978.28677360207</v>
      </c>
      <c r="BU149" s="5">
        <f t="shared" si="30"/>
        <v>522220.95026117598</v>
      </c>
      <c r="BV149" s="150"/>
      <c r="BW149" s="2">
        <v>142</v>
      </c>
      <c r="BX149" s="118">
        <v>49157</v>
      </c>
      <c r="BY149" s="5">
        <f t="shared" si="56"/>
        <v>442836.13993810205</v>
      </c>
      <c r="BZ149" s="5">
        <f t="shared" si="57"/>
        <v>3586.6457515109732</v>
      </c>
      <c r="CA149" s="5">
        <f t="shared" si="31"/>
        <v>1003.4349352053778</v>
      </c>
      <c r="CB149" s="35">
        <f t="shared" si="32"/>
        <v>2.7191139422693932E-2</v>
      </c>
      <c r="CC149" s="5">
        <f t="shared" si="33"/>
        <v>2583.2108163055955</v>
      </c>
      <c r="CD149" s="35">
        <f t="shared" si="34"/>
        <v>7.0000000000000007E-2</v>
      </c>
      <c r="CE149" s="5">
        <f t="shared" si="58"/>
        <v>97267.294997103498</v>
      </c>
      <c r="CF149" s="5">
        <f t="shared" si="59"/>
        <v>412036.4017174546</v>
      </c>
      <c r="CG149" s="5">
        <f t="shared" si="35"/>
        <v>441832.70500289666</v>
      </c>
      <c r="CH149" s="5">
        <f t="shared" si="36"/>
        <v>509303.69671455811</v>
      </c>
    </row>
    <row r="150" spans="9:86" ht="14.25" customHeight="1">
      <c r="I150" s="150"/>
      <c r="J150" s="2">
        <v>143</v>
      </c>
      <c r="K150" s="118">
        <v>49188</v>
      </c>
      <c r="L150" s="5">
        <f t="shared" si="37"/>
        <v>456814.69785544358</v>
      </c>
      <c r="M150" s="5">
        <f t="shared" si="0"/>
        <v>4050.0782624385383</v>
      </c>
      <c r="N150" s="5">
        <f t="shared" si="1"/>
        <v>909.47721468236386</v>
      </c>
      <c r="O150" s="35">
        <f t="shared" si="2"/>
        <v>2.3890926950082401E-2</v>
      </c>
      <c r="P150" s="5">
        <f t="shared" si="3"/>
        <v>3140.6010477561745</v>
      </c>
      <c r="Q150" s="35">
        <f t="shared" si="4"/>
        <v>8.2500000000000004E-2</v>
      </c>
      <c r="R150" s="5">
        <f t="shared" si="38"/>
        <v>83194.77935923847</v>
      </c>
      <c r="S150" s="5">
        <f t="shared" si="39"/>
        <v>495966.41216947249</v>
      </c>
      <c r="T150" s="5">
        <f t="shared" si="5"/>
        <v>455905.2206407612</v>
      </c>
      <c r="U150" s="5">
        <f t="shared" si="6"/>
        <v>579161.191528711</v>
      </c>
      <c r="V150" s="150"/>
      <c r="W150" s="2">
        <v>143</v>
      </c>
      <c r="X150" s="118">
        <v>49188</v>
      </c>
      <c r="Y150" s="5">
        <f t="shared" si="40"/>
        <v>453966.90050723293</v>
      </c>
      <c r="Z150" s="5">
        <f t="shared" si="41"/>
        <v>3955.7248177837241</v>
      </c>
      <c r="AA150" s="5">
        <f t="shared" si="7"/>
        <v>929.27881440217107</v>
      </c>
      <c r="AB150" s="35">
        <f t="shared" si="8"/>
        <v>2.4564226511594275E-2</v>
      </c>
      <c r="AC150" s="5">
        <f t="shared" si="9"/>
        <v>3026.4460033815531</v>
      </c>
      <c r="AD150" s="35">
        <f t="shared" si="10"/>
        <v>0.08</v>
      </c>
      <c r="AE150" s="5">
        <f t="shared" si="42"/>
        <v>86062.378307169347</v>
      </c>
      <c r="AF150" s="5">
        <f t="shared" si="43"/>
        <v>479606.27063590311</v>
      </c>
      <c r="AG150" s="5">
        <f t="shared" si="11"/>
        <v>453037.62169283075</v>
      </c>
      <c r="AH150" s="5">
        <f t="shared" si="12"/>
        <v>565668.64894307242</v>
      </c>
      <c r="AI150" s="150"/>
      <c r="AJ150" s="2">
        <v>143</v>
      </c>
      <c r="AK150" s="118">
        <v>49188</v>
      </c>
      <c r="AL150" s="5">
        <f t="shared" si="44"/>
        <v>451045.14288863761</v>
      </c>
      <c r="AM150" s="5">
        <f t="shared" si="45"/>
        <v>3862.1784158088099</v>
      </c>
      <c r="AN150" s="5">
        <f t="shared" si="13"/>
        <v>949.17853465302551</v>
      </c>
      <c r="AO150" s="35">
        <f t="shared" si="14"/>
        <v>2.5252777012274612E-2</v>
      </c>
      <c r="AP150" s="5">
        <f t="shared" si="15"/>
        <v>2912.9998811557844</v>
      </c>
      <c r="AQ150" s="35">
        <f t="shared" si="16"/>
        <v>7.7499999999999999E-2</v>
      </c>
      <c r="AR150" s="5">
        <f t="shared" si="46"/>
        <v>89004.035646015589</v>
      </c>
      <c r="AS150" s="5">
        <f t="shared" si="47"/>
        <v>463287.47781464423</v>
      </c>
      <c r="AT150" s="5">
        <f t="shared" si="17"/>
        <v>450095.96435398457</v>
      </c>
      <c r="AU150" s="5">
        <f t="shared" si="18"/>
        <v>552291.51346065977</v>
      </c>
      <c r="AV150" s="150"/>
      <c r="AW150" s="2">
        <v>143</v>
      </c>
      <c r="AX150" s="118">
        <v>49188</v>
      </c>
      <c r="AY150" s="5">
        <f t="shared" si="48"/>
        <v>448049.03579220572</v>
      </c>
      <c r="AZ150" s="5">
        <f t="shared" si="49"/>
        <v>3769.4654156080242</v>
      </c>
      <c r="BA150" s="5">
        <f t="shared" si="19"/>
        <v>969.15894190673862</v>
      </c>
      <c r="BB150" s="35">
        <f t="shared" si="20"/>
        <v>2.5956773419493605E-2</v>
      </c>
      <c r="BC150" s="5">
        <f t="shared" si="21"/>
        <v>2800.3064737012855</v>
      </c>
      <c r="BD150" s="35">
        <f t="shared" si="22"/>
        <v>7.4999999999999997E-2</v>
      </c>
      <c r="BE150" s="5">
        <f t="shared" si="50"/>
        <v>92020.123149701307</v>
      </c>
      <c r="BF150" s="5">
        <f t="shared" si="51"/>
        <v>447013.43128224602</v>
      </c>
      <c r="BG150" s="5">
        <f t="shared" si="23"/>
        <v>447079.87685029896</v>
      </c>
      <c r="BH150" s="5">
        <f t="shared" si="24"/>
        <v>539033.5544319473</v>
      </c>
      <c r="BI150" s="150"/>
      <c r="BJ150" s="2">
        <v>143</v>
      </c>
      <c r="BK150" s="118">
        <v>49188</v>
      </c>
      <c r="BL150" s="5">
        <f t="shared" si="52"/>
        <v>444978.28677360207</v>
      </c>
      <c r="BM150" s="5">
        <f t="shared" si="53"/>
        <v>3677.612325782929</v>
      </c>
      <c r="BN150" s="5">
        <f t="shared" si="25"/>
        <v>989.20184319241662</v>
      </c>
      <c r="BO150" s="35">
        <f t="shared" si="26"/>
        <v>2.6676407526258654E-2</v>
      </c>
      <c r="BP150" s="5">
        <f t="shared" si="27"/>
        <v>2688.4104825905124</v>
      </c>
      <c r="BQ150" s="35">
        <f t="shared" si="28"/>
        <v>7.2499999999999995E-2</v>
      </c>
      <c r="BR150" s="5">
        <f t="shared" si="54"/>
        <v>95110.915069590381</v>
      </c>
      <c r="BS150" s="5">
        <f t="shared" si="55"/>
        <v>430787.64751736849</v>
      </c>
      <c r="BT150" s="5">
        <f t="shared" si="29"/>
        <v>443989.08493040968</v>
      </c>
      <c r="BU150" s="5">
        <f t="shared" si="30"/>
        <v>525898.56258695887</v>
      </c>
      <c r="BV150" s="150"/>
      <c r="BW150" s="2">
        <v>143</v>
      </c>
      <c r="BX150" s="118">
        <v>49188</v>
      </c>
      <c r="BY150" s="5">
        <f t="shared" si="56"/>
        <v>441832.70500289666</v>
      </c>
      <c r="BZ150" s="5">
        <f t="shared" si="57"/>
        <v>3586.6457515109732</v>
      </c>
      <c r="CA150" s="5">
        <f t="shared" si="31"/>
        <v>1009.2883056607425</v>
      </c>
      <c r="CB150" s="35">
        <f t="shared" si="32"/>
        <v>2.7411867729097844E-2</v>
      </c>
      <c r="CC150" s="5">
        <f t="shared" si="33"/>
        <v>2577.3574458502308</v>
      </c>
      <c r="CD150" s="35">
        <f t="shared" si="34"/>
        <v>7.0000000000000007E-2</v>
      </c>
      <c r="CE150" s="5">
        <f t="shared" si="58"/>
        <v>98276.583302764237</v>
      </c>
      <c r="CF150" s="5">
        <f t="shared" si="59"/>
        <v>414613.75916330481</v>
      </c>
      <c r="CG150" s="5">
        <f t="shared" si="35"/>
        <v>440823.41669723589</v>
      </c>
      <c r="CH150" s="5">
        <f t="shared" si="36"/>
        <v>512890.34246606904</v>
      </c>
    </row>
    <row r="151" spans="9:86" ht="14.25" customHeight="1">
      <c r="I151" s="150"/>
      <c r="J151" s="2">
        <v>144</v>
      </c>
      <c r="K151" s="118">
        <v>49218</v>
      </c>
      <c r="L151" s="5">
        <f t="shared" si="37"/>
        <v>455905.2206407612</v>
      </c>
      <c r="M151" s="5">
        <f t="shared" si="0"/>
        <v>4050.0782624385383</v>
      </c>
      <c r="N151" s="5">
        <f t="shared" si="1"/>
        <v>915.72987053330507</v>
      </c>
      <c r="O151" s="35">
        <f t="shared" si="2"/>
        <v>2.4103164317695873E-2</v>
      </c>
      <c r="P151" s="5">
        <f t="shared" si="3"/>
        <v>3134.3483919052333</v>
      </c>
      <c r="Q151" s="35">
        <f t="shared" si="4"/>
        <v>8.2500000000000004E-2</v>
      </c>
      <c r="R151" s="5">
        <f t="shared" si="38"/>
        <v>84110.509229771778</v>
      </c>
      <c r="S151" s="5">
        <f t="shared" si="39"/>
        <v>499100.76056137774</v>
      </c>
      <c r="T151" s="5">
        <f t="shared" si="5"/>
        <v>454989.49077022792</v>
      </c>
      <c r="U151" s="5">
        <f t="shared" si="6"/>
        <v>583211.26979114953</v>
      </c>
      <c r="V151" s="150"/>
      <c r="W151" s="2">
        <v>144</v>
      </c>
      <c r="X151" s="118">
        <v>49218</v>
      </c>
      <c r="Y151" s="5">
        <f t="shared" si="40"/>
        <v>453037.62169283075</v>
      </c>
      <c r="Z151" s="5">
        <f t="shared" si="41"/>
        <v>3955.7248177837241</v>
      </c>
      <c r="AA151" s="5">
        <f t="shared" si="7"/>
        <v>935.47400649818564</v>
      </c>
      <c r="AB151" s="35">
        <f t="shared" si="8"/>
        <v>2.4778710509807251E-2</v>
      </c>
      <c r="AC151" s="5">
        <f t="shared" si="9"/>
        <v>3020.2508112855385</v>
      </c>
      <c r="AD151" s="35">
        <f t="shared" si="10"/>
        <v>0.08</v>
      </c>
      <c r="AE151" s="5">
        <f t="shared" si="42"/>
        <v>86997.852313667536</v>
      </c>
      <c r="AF151" s="5">
        <f t="shared" si="43"/>
        <v>482626.52144718863</v>
      </c>
      <c r="AG151" s="5">
        <f t="shared" si="11"/>
        <v>452102.14768633258</v>
      </c>
      <c r="AH151" s="5">
        <f t="shared" si="12"/>
        <v>569624.37376085622</v>
      </c>
      <c r="AI151" s="150"/>
      <c r="AJ151" s="2">
        <v>144</v>
      </c>
      <c r="AK151" s="118">
        <v>49218</v>
      </c>
      <c r="AL151" s="5">
        <f t="shared" si="44"/>
        <v>450095.96435398457</v>
      </c>
      <c r="AM151" s="5">
        <f t="shared" si="45"/>
        <v>3862.1784158088099</v>
      </c>
      <c r="AN151" s="5">
        <f t="shared" si="13"/>
        <v>955.30864602265956</v>
      </c>
      <c r="AO151" s="35">
        <f t="shared" si="14"/>
        <v>2.5469465758764541E-2</v>
      </c>
      <c r="AP151" s="5">
        <f t="shared" si="15"/>
        <v>2906.8697697861503</v>
      </c>
      <c r="AQ151" s="35">
        <f t="shared" si="16"/>
        <v>7.7499999999999999E-2</v>
      </c>
      <c r="AR151" s="5">
        <f t="shared" si="46"/>
        <v>89959.344292038251</v>
      </c>
      <c r="AS151" s="5">
        <f t="shared" si="47"/>
        <v>466194.34758443036</v>
      </c>
      <c r="AT151" s="5">
        <f t="shared" si="17"/>
        <v>449140.65570796194</v>
      </c>
      <c r="AU151" s="5">
        <f t="shared" si="18"/>
        <v>556153.6918764686</v>
      </c>
      <c r="AV151" s="150"/>
      <c r="AW151" s="2">
        <v>144</v>
      </c>
      <c r="AX151" s="118">
        <v>49218</v>
      </c>
      <c r="AY151" s="5">
        <f t="shared" si="48"/>
        <v>447079.87685029896</v>
      </c>
      <c r="AZ151" s="5">
        <f t="shared" si="49"/>
        <v>3769.4654156080242</v>
      </c>
      <c r="BA151" s="5">
        <f t="shared" si="19"/>
        <v>975.21618529365605</v>
      </c>
      <c r="BB151" s="35">
        <f t="shared" si="20"/>
        <v>2.6175622812570451E-2</v>
      </c>
      <c r="BC151" s="5">
        <f t="shared" si="21"/>
        <v>2794.2492303143681</v>
      </c>
      <c r="BD151" s="35">
        <f t="shared" si="22"/>
        <v>7.4999999999999997E-2</v>
      </c>
      <c r="BE151" s="5">
        <f t="shared" si="50"/>
        <v>92995.339334994962</v>
      </c>
      <c r="BF151" s="5">
        <f t="shared" si="51"/>
        <v>449807.68051256042</v>
      </c>
      <c r="BG151" s="5">
        <f t="shared" si="23"/>
        <v>446104.66066500527</v>
      </c>
      <c r="BH151" s="5">
        <f t="shared" si="24"/>
        <v>542803.01984755532</v>
      </c>
      <c r="BI151" s="150"/>
      <c r="BJ151" s="2">
        <v>144</v>
      </c>
      <c r="BK151" s="118">
        <v>49218</v>
      </c>
      <c r="BL151" s="5">
        <f t="shared" si="52"/>
        <v>443989.08493040968</v>
      </c>
      <c r="BM151" s="5">
        <f t="shared" si="53"/>
        <v>3677.612325782929</v>
      </c>
      <c r="BN151" s="5">
        <f t="shared" si="25"/>
        <v>995.17827099503711</v>
      </c>
      <c r="BO151" s="35">
        <f t="shared" si="26"/>
        <v>2.6897371258152079E-2</v>
      </c>
      <c r="BP151" s="5">
        <f t="shared" si="27"/>
        <v>2682.4340547878919</v>
      </c>
      <c r="BQ151" s="35">
        <f t="shared" si="28"/>
        <v>7.2499999999999995E-2</v>
      </c>
      <c r="BR151" s="5">
        <f t="shared" si="54"/>
        <v>96106.093340585416</v>
      </c>
      <c r="BS151" s="5">
        <f t="shared" si="55"/>
        <v>433470.0815721564</v>
      </c>
      <c r="BT151" s="5">
        <f t="shared" si="29"/>
        <v>442993.90665941464</v>
      </c>
      <c r="BU151" s="5">
        <f t="shared" si="30"/>
        <v>529576.17491274187</v>
      </c>
      <c r="BV151" s="150"/>
      <c r="BW151" s="2">
        <v>144</v>
      </c>
      <c r="BX151" s="118">
        <v>49218</v>
      </c>
      <c r="BY151" s="5">
        <f t="shared" si="56"/>
        <v>440823.41669723589</v>
      </c>
      <c r="BZ151" s="5">
        <f t="shared" si="57"/>
        <v>3586.6457515109732</v>
      </c>
      <c r="CA151" s="5">
        <f t="shared" si="31"/>
        <v>1015.1758207770972</v>
      </c>
      <c r="CB151" s="35">
        <f t="shared" si="32"/>
        <v>2.7634897303316398E-2</v>
      </c>
      <c r="CC151" s="5">
        <f t="shared" si="33"/>
        <v>2571.469930733876</v>
      </c>
      <c r="CD151" s="35">
        <f t="shared" si="34"/>
        <v>7.0000000000000007E-2</v>
      </c>
      <c r="CE151" s="5">
        <f t="shared" si="58"/>
        <v>99291.759123541327</v>
      </c>
      <c r="CF151" s="5">
        <f t="shared" si="59"/>
        <v>417185.22909403872</v>
      </c>
      <c r="CG151" s="5">
        <f t="shared" si="35"/>
        <v>439808.24087645882</v>
      </c>
      <c r="CH151" s="5">
        <f t="shared" si="36"/>
        <v>516476.98821758002</v>
      </c>
    </row>
    <row r="152" spans="9:86" ht="14.25" customHeight="1">
      <c r="I152" s="150"/>
      <c r="J152" s="2">
        <v>145</v>
      </c>
      <c r="K152" s="118">
        <v>49249</v>
      </c>
      <c r="L152" s="5">
        <f t="shared" si="37"/>
        <v>454989.49077022792</v>
      </c>
      <c r="M152" s="5">
        <f t="shared" si="0"/>
        <v>4050.0782624385383</v>
      </c>
      <c r="N152" s="5">
        <f t="shared" si="1"/>
        <v>922.02551339322144</v>
      </c>
      <c r="O152" s="35">
        <f t="shared" si="2"/>
        <v>2.4317718068583238E-2</v>
      </c>
      <c r="P152" s="5">
        <f t="shared" si="3"/>
        <v>3128.0527490453169</v>
      </c>
      <c r="Q152" s="35">
        <f t="shared" si="4"/>
        <v>8.2500000000000004E-2</v>
      </c>
      <c r="R152" s="5">
        <f t="shared" si="38"/>
        <v>85032.534743165001</v>
      </c>
      <c r="S152" s="5">
        <f t="shared" si="39"/>
        <v>502228.81331042305</v>
      </c>
      <c r="T152" s="5">
        <f t="shared" si="5"/>
        <v>454067.46525683469</v>
      </c>
      <c r="U152" s="5">
        <f t="shared" si="6"/>
        <v>587261.34805358807</v>
      </c>
      <c r="V152" s="150"/>
      <c r="W152" s="2">
        <v>145</v>
      </c>
      <c r="X152" s="118">
        <v>49249</v>
      </c>
      <c r="Y152" s="5">
        <f t="shared" si="40"/>
        <v>452102.14768633258</v>
      </c>
      <c r="Z152" s="5">
        <f t="shared" si="41"/>
        <v>3955.7248177837241</v>
      </c>
      <c r="AA152" s="5">
        <f t="shared" si="7"/>
        <v>941.71049987484002</v>
      </c>
      <c r="AB152" s="35">
        <f t="shared" si="8"/>
        <v>2.4995514965654088E-2</v>
      </c>
      <c r="AC152" s="5">
        <f t="shared" si="9"/>
        <v>3014.0143179088841</v>
      </c>
      <c r="AD152" s="35">
        <f t="shared" si="10"/>
        <v>0.08</v>
      </c>
      <c r="AE152" s="5">
        <f t="shared" si="42"/>
        <v>87939.562813542376</v>
      </c>
      <c r="AF152" s="5">
        <f t="shared" si="43"/>
        <v>485640.53576509753</v>
      </c>
      <c r="AG152" s="5">
        <f t="shared" si="11"/>
        <v>451160.43718645774</v>
      </c>
      <c r="AH152" s="5">
        <f t="shared" si="12"/>
        <v>573580.09857863991</v>
      </c>
      <c r="AI152" s="150"/>
      <c r="AJ152" s="2">
        <v>145</v>
      </c>
      <c r="AK152" s="118">
        <v>49249</v>
      </c>
      <c r="AL152" s="5">
        <f t="shared" si="44"/>
        <v>449140.65570796194</v>
      </c>
      <c r="AM152" s="5">
        <f t="shared" si="45"/>
        <v>3862.1784158088099</v>
      </c>
      <c r="AN152" s="5">
        <f t="shared" si="13"/>
        <v>961.47834769488918</v>
      </c>
      <c r="AO152" s="35">
        <f t="shared" si="14"/>
        <v>2.5688478710866654E-2</v>
      </c>
      <c r="AP152" s="5">
        <f t="shared" si="15"/>
        <v>2900.7000681139207</v>
      </c>
      <c r="AQ152" s="35">
        <f t="shared" si="16"/>
        <v>7.7499999999999999E-2</v>
      </c>
      <c r="AR152" s="5">
        <f t="shared" si="46"/>
        <v>90920.822639733145</v>
      </c>
      <c r="AS152" s="5">
        <f t="shared" si="47"/>
        <v>469095.04765254428</v>
      </c>
      <c r="AT152" s="5">
        <f t="shared" si="17"/>
        <v>448179.17736026703</v>
      </c>
      <c r="AU152" s="5">
        <f t="shared" si="18"/>
        <v>560015.87029227742</v>
      </c>
      <c r="AV152" s="150"/>
      <c r="AW152" s="2">
        <v>145</v>
      </c>
      <c r="AX152" s="118">
        <v>49249</v>
      </c>
      <c r="AY152" s="5">
        <f t="shared" si="48"/>
        <v>446104.66066500527</v>
      </c>
      <c r="AZ152" s="5">
        <f t="shared" si="49"/>
        <v>3769.4654156080242</v>
      </c>
      <c r="BA152" s="5">
        <f t="shared" si="19"/>
        <v>981.31128645174158</v>
      </c>
      <c r="BB152" s="35">
        <f t="shared" si="20"/>
        <v>2.6396799844832126E-2</v>
      </c>
      <c r="BC152" s="5">
        <f t="shared" si="21"/>
        <v>2788.1541291562826</v>
      </c>
      <c r="BD152" s="35">
        <f t="shared" si="22"/>
        <v>7.4999999999999997E-2</v>
      </c>
      <c r="BE152" s="5">
        <f t="shared" si="50"/>
        <v>93976.650621446708</v>
      </c>
      <c r="BF152" s="5">
        <f t="shared" si="51"/>
        <v>452595.83464171668</v>
      </c>
      <c r="BG152" s="5">
        <f t="shared" si="23"/>
        <v>445123.34937855351</v>
      </c>
      <c r="BH152" s="5">
        <f t="shared" si="24"/>
        <v>546572.48526316334</v>
      </c>
      <c r="BI152" s="150"/>
      <c r="BJ152" s="2">
        <v>145</v>
      </c>
      <c r="BK152" s="118">
        <v>49249</v>
      </c>
      <c r="BL152" s="5">
        <f t="shared" si="52"/>
        <v>442993.90665941464</v>
      </c>
      <c r="BM152" s="5">
        <f t="shared" si="53"/>
        <v>3677.612325782929</v>
      </c>
      <c r="BN152" s="5">
        <f t="shared" si="25"/>
        <v>1001.1908063822989</v>
      </c>
      <c r="BO152" s="35">
        <f t="shared" si="26"/>
        <v>2.712066576081483E-2</v>
      </c>
      <c r="BP152" s="5">
        <f t="shared" si="27"/>
        <v>2676.4215194006301</v>
      </c>
      <c r="BQ152" s="35">
        <f t="shared" si="28"/>
        <v>7.2499999999999995E-2</v>
      </c>
      <c r="BR152" s="5">
        <f t="shared" si="54"/>
        <v>97107.284146967708</v>
      </c>
      <c r="BS152" s="5">
        <f t="shared" si="55"/>
        <v>436146.50309155701</v>
      </c>
      <c r="BT152" s="5">
        <f t="shared" si="29"/>
        <v>441992.71585303236</v>
      </c>
      <c r="BU152" s="5">
        <f t="shared" si="30"/>
        <v>533253.78723852476</v>
      </c>
      <c r="BV152" s="150"/>
      <c r="BW152" s="2">
        <v>145</v>
      </c>
      <c r="BX152" s="118">
        <v>49249</v>
      </c>
      <c r="BY152" s="5">
        <f t="shared" si="56"/>
        <v>439808.24087645882</v>
      </c>
      <c r="BZ152" s="5">
        <f t="shared" si="57"/>
        <v>3586.6457515109732</v>
      </c>
      <c r="CA152" s="5">
        <f t="shared" si="31"/>
        <v>1021.0976797316298</v>
      </c>
      <c r="CB152" s="35">
        <f t="shared" si="32"/>
        <v>2.7860260490711101E-2</v>
      </c>
      <c r="CC152" s="5">
        <f t="shared" si="33"/>
        <v>2565.5480717793434</v>
      </c>
      <c r="CD152" s="35">
        <f t="shared" si="34"/>
        <v>7.0000000000000007E-2</v>
      </c>
      <c r="CE152" s="5">
        <f t="shared" si="58"/>
        <v>100312.85680327295</v>
      </c>
      <c r="CF152" s="5">
        <f t="shared" si="59"/>
        <v>419750.77716581809</v>
      </c>
      <c r="CG152" s="5">
        <f t="shared" si="35"/>
        <v>438787.14319672721</v>
      </c>
      <c r="CH152" s="5">
        <f t="shared" si="36"/>
        <v>520063.63396909105</v>
      </c>
    </row>
    <row r="153" spans="9:86" ht="14.25" customHeight="1">
      <c r="I153" s="150"/>
      <c r="J153" s="2">
        <v>146</v>
      </c>
      <c r="K153" s="118">
        <v>49279</v>
      </c>
      <c r="L153" s="5">
        <f t="shared" si="37"/>
        <v>454067.46525683469</v>
      </c>
      <c r="M153" s="5">
        <f t="shared" si="0"/>
        <v>4050.0782624385383</v>
      </c>
      <c r="N153" s="5">
        <f t="shared" si="1"/>
        <v>928.36443879779972</v>
      </c>
      <c r="O153" s="35">
        <f t="shared" si="2"/>
        <v>2.4534621213771073E-2</v>
      </c>
      <c r="P153" s="5">
        <f t="shared" si="3"/>
        <v>3121.7138236407386</v>
      </c>
      <c r="Q153" s="35">
        <f t="shared" si="4"/>
        <v>8.2500000000000004E-2</v>
      </c>
      <c r="R153" s="5">
        <f t="shared" si="38"/>
        <v>85960.899181962799</v>
      </c>
      <c r="S153" s="5">
        <f t="shared" si="39"/>
        <v>505350.52713406377</v>
      </c>
      <c r="T153" s="5">
        <f t="shared" si="5"/>
        <v>453139.10081803688</v>
      </c>
      <c r="U153" s="5">
        <f t="shared" si="6"/>
        <v>591311.4263160266</v>
      </c>
      <c r="V153" s="150"/>
      <c r="W153" s="2">
        <v>146</v>
      </c>
      <c r="X153" s="118">
        <v>49279</v>
      </c>
      <c r="Y153" s="5">
        <f t="shared" si="40"/>
        <v>451160.43718645774</v>
      </c>
      <c r="Z153" s="5">
        <f t="shared" si="41"/>
        <v>3955.7248177837241</v>
      </c>
      <c r="AA153" s="5">
        <f t="shared" si="7"/>
        <v>947.98856987400586</v>
      </c>
      <c r="AB153" s="35">
        <f t="shared" si="8"/>
        <v>2.5214672876528399E-2</v>
      </c>
      <c r="AC153" s="5">
        <f t="shared" si="9"/>
        <v>3007.7362479097183</v>
      </c>
      <c r="AD153" s="35">
        <f t="shared" si="10"/>
        <v>7.9999999999999988E-2</v>
      </c>
      <c r="AE153" s="5">
        <f t="shared" si="42"/>
        <v>88887.551383416387</v>
      </c>
      <c r="AF153" s="5">
        <f t="shared" si="43"/>
        <v>488648.27201300726</v>
      </c>
      <c r="AG153" s="5">
        <f t="shared" si="11"/>
        <v>450212.44861658372</v>
      </c>
      <c r="AH153" s="5">
        <f t="shared" si="12"/>
        <v>577535.8233964236</v>
      </c>
      <c r="AI153" s="150"/>
      <c r="AJ153" s="2">
        <v>146</v>
      </c>
      <c r="AK153" s="118">
        <v>49279</v>
      </c>
      <c r="AL153" s="5">
        <f t="shared" si="44"/>
        <v>448179.17736026703</v>
      </c>
      <c r="AM153" s="5">
        <f t="shared" si="45"/>
        <v>3862.1784158088099</v>
      </c>
      <c r="AN153" s="5">
        <f t="shared" si="13"/>
        <v>967.68789535708538</v>
      </c>
      <c r="AO153" s="35">
        <f t="shared" si="14"/>
        <v>2.5909848852595313E-2</v>
      </c>
      <c r="AP153" s="5">
        <f t="shared" si="15"/>
        <v>2894.4905204517245</v>
      </c>
      <c r="AQ153" s="35">
        <f t="shared" si="16"/>
        <v>7.7499999999999999E-2</v>
      </c>
      <c r="AR153" s="5">
        <f t="shared" si="46"/>
        <v>91888.51053509023</v>
      </c>
      <c r="AS153" s="5">
        <f t="shared" si="47"/>
        <v>471989.53817299602</v>
      </c>
      <c r="AT153" s="5">
        <f t="shared" si="17"/>
        <v>447211.48946490994</v>
      </c>
      <c r="AU153" s="5">
        <f t="shared" si="18"/>
        <v>563878.04870808625</v>
      </c>
      <c r="AV153" s="150"/>
      <c r="AW153" s="2">
        <v>146</v>
      </c>
      <c r="AX153" s="118">
        <v>49279</v>
      </c>
      <c r="AY153" s="5">
        <f t="shared" si="48"/>
        <v>445123.34937855351</v>
      </c>
      <c r="AZ153" s="5">
        <f t="shared" si="49"/>
        <v>3769.4654156080242</v>
      </c>
      <c r="BA153" s="5">
        <f t="shared" si="19"/>
        <v>987.44448199206499</v>
      </c>
      <c r="BB153" s="35">
        <f t="shared" si="20"/>
        <v>2.6620337487233359E-2</v>
      </c>
      <c r="BC153" s="5">
        <f t="shared" si="21"/>
        <v>2782.0209336159592</v>
      </c>
      <c r="BD153" s="35">
        <f t="shared" si="22"/>
        <v>7.4999999999999997E-2</v>
      </c>
      <c r="BE153" s="5">
        <f t="shared" si="50"/>
        <v>94964.095103438769</v>
      </c>
      <c r="BF153" s="5">
        <f t="shared" si="51"/>
        <v>455377.85557533265</v>
      </c>
      <c r="BG153" s="5">
        <f t="shared" si="23"/>
        <v>444135.90489656146</v>
      </c>
      <c r="BH153" s="5">
        <f t="shared" si="24"/>
        <v>550341.95067877136</v>
      </c>
      <c r="BI153" s="150"/>
      <c r="BJ153" s="2">
        <v>146</v>
      </c>
      <c r="BK153" s="118">
        <v>49279</v>
      </c>
      <c r="BL153" s="5">
        <f t="shared" si="52"/>
        <v>441992.71585303236</v>
      </c>
      <c r="BM153" s="5">
        <f t="shared" si="53"/>
        <v>3677.612325782929</v>
      </c>
      <c r="BN153" s="5">
        <f t="shared" si="25"/>
        <v>1007.2396675041919</v>
      </c>
      <c r="BO153" s="35">
        <f t="shared" si="26"/>
        <v>2.734632399251875E-2</v>
      </c>
      <c r="BP153" s="5">
        <f t="shared" si="27"/>
        <v>2670.3726582787372</v>
      </c>
      <c r="BQ153" s="35">
        <f t="shared" si="28"/>
        <v>7.2499999999999995E-2</v>
      </c>
      <c r="BR153" s="5">
        <f t="shared" si="54"/>
        <v>98114.523814471904</v>
      </c>
      <c r="BS153" s="5">
        <f t="shared" si="55"/>
        <v>438816.87574983574</v>
      </c>
      <c r="BT153" s="5">
        <f t="shared" si="29"/>
        <v>440985.47618552815</v>
      </c>
      <c r="BU153" s="5">
        <f t="shared" si="30"/>
        <v>536931.39956430765</v>
      </c>
      <c r="BV153" s="150"/>
      <c r="BW153" s="2">
        <v>146</v>
      </c>
      <c r="BX153" s="118">
        <v>49279</v>
      </c>
      <c r="BY153" s="5">
        <f t="shared" si="56"/>
        <v>438787.14319672721</v>
      </c>
      <c r="BZ153" s="5">
        <f t="shared" si="57"/>
        <v>3586.6457515109732</v>
      </c>
      <c r="CA153" s="5">
        <f t="shared" si="31"/>
        <v>1027.0540828633975</v>
      </c>
      <c r="CB153" s="35">
        <f t="shared" si="32"/>
        <v>2.8087990237296214E-2</v>
      </c>
      <c r="CC153" s="5">
        <f t="shared" si="33"/>
        <v>2559.5916686475757</v>
      </c>
      <c r="CD153" s="35">
        <f t="shared" si="34"/>
        <v>7.0000000000000007E-2</v>
      </c>
      <c r="CE153" s="5">
        <f t="shared" si="58"/>
        <v>101339.91088613635</v>
      </c>
      <c r="CF153" s="5">
        <f t="shared" si="59"/>
        <v>422310.36883446568</v>
      </c>
      <c r="CG153" s="5">
        <f t="shared" si="35"/>
        <v>437760.08911386383</v>
      </c>
      <c r="CH153" s="5">
        <f t="shared" si="36"/>
        <v>523650.27972060203</v>
      </c>
    </row>
    <row r="154" spans="9:86" ht="14.25" customHeight="1">
      <c r="I154" s="150"/>
      <c r="J154" s="2">
        <v>147</v>
      </c>
      <c r="K154" s="118">
        <v>49310</v>
      </c>
      <c r="L154" s="5">
        <f t="shared" si="37"/>
        <v>453139.10081803688</v>
      </c>
      <c r="M154" s="5">
        <f t="shared" si="0"/>
        <v>4050.0782624385383</v>
      </c>
      <c r="N154" s="5">
        <f t="shared" si="1"/>
        <v>934.74694431453463</v>
      </c>
      <c r="O154" s="35">
        <f t="shared" si="2"/>
        <v>2.4753907379709249E-2</v>
      </c>
      <c r="P154" s="5">
        <f t="shared" si="3"/>
        <v>3115.3313181240037</v>
      </c>
      <c r="Q154" s="35">
        <f t="shared" si="4"/>
        <v>8.2500000000000004E-2</v>
      </c>
      <c r="R154" s="5">
        <f t="shared" si="38"/>
        <v>86895.646126277337</v>
      </c>
      <c r="S154" s="5">
        <f t="shared" si="39"/>
        <v>508465.85845218779</v>
      </c>
      <c r="T154" s="5">
        <f t="shared" si="5"/>
        <v>452204.35387372237</v>
      </c>
      <c r="U154" s="5">
        <f t="shared" si="6"/>
        <v>595361.50457846513</v>
      </c>
      <c r="V154" s="150"/>
      <c r="W154" s="2">
        <v>147</v>
      </c>
      <c r="X154" s="118">
        <v>49310</v>
      </c>
      <c r="Y154" s="5">
        <f t="shared" si="40"/>
        <v>450212.44861658372</v>
      </c>
      <c r="Z154" s="5">
        <f t="shared" si="41"/>
        <v>3955.7248177837241</v>
      </c>
      <c r="AA154" s="5">
        <f t="shared" si="7"/>
        <v>954.30849367316569</v>
      </c>
      <c r="AB154" s="35">
        <f t="shared" si="8"/>
        <v>2.5436217855074564E-2</v>
      </c>
      <c r="AC154" s="5">
        <f t="shared" si="9"/>
        <v>3001.4163241105584</v>
      </c>
      <c r="AD154" s="35">
        <f t="shared" si="10"/>
        <v>0.08</v>
      </c>
      <c r="AE154" s="5">
        <f t="shared" si="42"/>
        <v>89841.859877089548</v>
      </c>
      <c r="AF154" s="5">
        <f t="shared" si="43"/>
        <v>491649.68833711784</v>
      </c>
      <c r="AG154" s="5">
        <f t="shared" si="11"/>
        <v>449258.14012291055</v>
      </c>
      <c r="AH154" s="5">
        <f t="shared" si="12"/>
        <v>581491.5482142074</v>
      </c>
      <c r="AI154" s="150"/>
      <c r="AJ154" s="2">
        <v>147</v>
      </c>
      <c r="AK154" s="118">
        <v>49310</v>
      </c>
      <c r="AL154" s="5">
        <f t="shared" si="44"/>
        <v>447211.48946490994</v>
      </c>
      <c r="AM154" s="5">
        <f t="shared" si="45"/>
        <v>3862.1784158088099</v>
      </c>
      <c r="AN154" s="5">
        <f t="shared" si="13"/>
        <v>973.93754634793322</v>
      </c>
      <c r="AO154" s="35">
        <f t="shared" si="14"/>
        <v>2.6133609783055962E-2</v>
      </c>
      <c r="AP154" s="5">
        <f t="shared" si="15"/>
        <v>2888.2408694608766</v>
      </c>
      <c r="AQ154" s="35">
        <f t="shared" si="16"/>
        <v>7.7499999999999999E-2</v>
      </c>
      <c r="AR154" s="5">
        <f t="shared" si="46"/>
        <v>92862.448081438168</v>
      </c>
      <c r="AS154" s="5">
        <f t="shared" si="47"/>
        <v>474877.77904245688</v>
      </c>
      <c r="AT154" s="5">
        <f t="shared" si="17"/>
        <v>446237.55191856204</v>
      </c>
      <c r="AU154" s="5">
        <f t="shared" si="18"/>
        <v>567740.22712389508</v>
      </c>
      <c r="AV154" s="150"/>
      <c r="AW154" s="2">
        <v>147</v>
      </c>
      <c r="AX154" s="118">
        <v>49310</v>
      </c>
      <c r="AY154" s="5">
        <f t="shared" si="48"/>
        <v>444135.90489656146</v>
      </c>
      <c r="AZ154" s="5">
        <f t="shared" si="49"/>
        <v>3769.4654156080242</v>
      </c>
      <c r="BA154" s="5">
        <f t="shared" si="19"/>
        <v>993.61601000451537</v>
      </c>
      <c r="BB154" s="35">
        <f t="shared" si="20"/>
        <v>2.684626932567211E-2</v>
      </c>
      <c r="BC154" s="5">
        <f t="shared" si="21"/>
        <v>2775.8494056035088</v>
      </c>
      <c r="BD154" s="35">
        <f t="shared" si="22"/>
        <v>7.4999999999999997E-2</v>
      </c>
      <c r="BE154" s="5">
        <f t="shared" si="50"/>
        <v>95957.711113443278</v>
      </c>
      <c r="BF154" s="5">
        <f t="shared" si="51"/>
        <v>458153.70498093613</v>
      </c>
      <c r="BG154" s="5">
        <f t="shared" si="23"/>
        <v>443142.28888655693</v>
      </c>
      <c r="BH154" s="5">
        <f t="shared" si="24"/>
        <v>554111.41609437938</v>
      </c>
      <c r="BI154" s="150"/>
      <c r="BJ154" s="2">
        <v>147</v>
      </c>
      <c r="BK154" s="118">
        <v>49310</v>
      </c>
      <c r="BL154" s="5">
        <f t="shared" si="52"/>
        <v>440985.47618552815</v>
      </c>
      <c r="BM154" s="5">
        <f t="shared" si="53"/>
        <v>3677.612325782929</v>
      </c>
      <c r="BN154" s="5">
        <f t="shared" si="25"/>
        <v>1013.3250738286965</v>
      </c>
      <c r="BO154" s="35">
        <f t="shared" si="26"/>
        <v>2.7574379526341893E-2</v>
      </c>
      <c r="BP154" s="5">
        <f t="shared" si="27"/>
        <v>2664.2872519542325</v>
      </c>
      <c r="BQ154" s="35">
        <f t="shared" si="28"/>
        <v>7.2499999999999995E-2</v>
      </c>
      <c r="BR154" s="5">
        <f t="shared" si="54"/>
        <v>99127.848888300607</v>
      </c>
      <c r="BS154" s="5">
        <f t="shared" si="55"/>
        <v>441481.16300179</v>
      </c>
      <c r="BT154" s="5">
        <f t="shared" si="29"/>
        <v>439972.15111169947</v>
      </c>
      <c r="BU154" s="5">
        <f t="shared" si="30"/>
        <v>540609.01189009065</v>
      </c>
      <c r="BV154" s="150"/>
      <c r="BW154" s="2">
        <v>147</v>
      </c>
      <c r="BX154" s="118">
        <v>49310</v>
      </c>
      <c r="BY154" s="5">
        <f t="shared" si="56"/>
        <v>437760.08911386383</v>
      </c>
      <c r="BZ154" s="5">
        <f t="shared" si="57"/>
        <v>3586.6457515109732</v>
      </c>
      <c r="CA154" s="5">
        <f t="shared" si="31"/>
        <v>1033.0452316801006</v>
      </c>
      <c r="CB154" s="35">
        <f t="shared" si="32"/>
        <v>2.8318120103764867E-2</v>
      </c>
      <c r="CC154" s="5">
        <f t="shared" si="33"/>
        <v>2553.6005198308726</v>
      </c>
      <c r="CD154" s="35">
        <f t="shared" si="34"/>
        <v>7.0000000000000007E-2</v>
      </c>
      <c r="CE154" s="5">
        <f t="shared" si="58"/>
        <v>102372.95611781644</v>
      </c>
      <c r="CF154" s="5">
        <f t="shared" si="59"/>
        <v>424863.96935429657</v>
      </c>
      <c r="CG154" s="5">
        <f t="shared" si="35"/>
        <v>436727.04388218373</v>
      </c>
      <c r="CH154" s="5">
        <f t="shared" si="36"/>
        <v>527236.92547211307</v>
      </c>
    </row>
    <row r="155" spans="9:86" ht="14.25" customHeight="1">
      <c r="I155" s="150"/>
      <c r="J155" s="2">
        <v>148</v>
      </c>
      <c r="K155" s="118">
        <v>49341</v>
      </c>
      <c r="L155" s="5">
        <f t="shared" si="37"/>
        <v>452204.35387372237</v>
      </c>
      <c r="M155" s="5">
        <f t="shared" si="0"/>
        <v>4050.0782624385383</v>
      </c>
      <c r="N155" s="5">
        <f t="shared" si="1"/>
        <v>941.1733295566969</v>
      </c>
      <c r="O155" s="35">
        <f t="shared" si="2"/>
        <v>2.4975610822699473E-2</v>
      </c>
      <c r="P155" s="5">
        <f t="shared" si="3"/>
        <v>3108.9049328818414</v>
      </c>
      <c r="Q155" s="35">
        <f t="shared" si="4"/>
        <v>8.2500000000000004E-2</v>
      </c>
      <c r="R155" s="5">
        <f t="shared" si="38"/>
        <v>87836.819455834033</v>
      </c>
      <c r="S155" s="5">
        <f t="shared" si="39"/>
        <v>511574.76338506961</v>
      </c>
      <c r="T155" s="5">
        <f t="shared" si="5"/>
        <v>451263.18054416566</v>
      </c>
      <c r="U155" s="5">
        <f t="shared" si="6"/>
        <v>599411.58284090366</v>
      </c>
      <c r="V155" s="150"/>
      <c r="W155" s="2">
        <v>148</v>
      </c>
      <c r="X155" s="118">
        <v>49341</v>
      </c>
      <c r="Y155" s="5">
        <f t="shared" si="40"/>
        <v>449258.14012291055</v>
      </c>
      <c r="Z155" s="5">
        <f t="shared" si="41"/>
        <v>3955.7248177837241</v>
      </c>
      <c r="AA155" s="5">
        <f t="shared" si="7"/>
        <v>960.67055029765379</v>
      </c>
      <c r="AB155" s="35">
        <f t="shared" si="8"/>
        <v>2.5660184143614935E-2</v>
      </c>
      <c r="AC155" s="5">
        <f t="shared" si="9"/>
        <v>2995.0542674860703</v>
      </c>
      <c r="AD155" s="35">
        <f t="shared" si="10"/>
        <v>7.9999999999999988E-2</v>
      </c>
      <c r="AE155" s="5">
        <f t="shared" si="42"/>
        <v>90802.530427387203</v>
      </c>
      <c r="AF155" s="5">
        <f t="shared" si="43"/>
        <v>494644.74260460393</v>
      </c>
      <c r="AG155" s="5">
        <f t="shared" si="11"/>
        <v>448297.4695726129</v>
      </c>
      <c r="AH155" s="5">
        <f t="shared" si="12"/>
        <v>585447.27303199109</v>
      </c>
      <c r="AI155" s="150"/>
      <c r="AJ155" s="2">
        <v>148</v>
      </c>
      <c r="AK155" s="118">
        <v>49341</v>
      </c>
      <c r="AL155" s="5">
        <f t="shared" si="44"/>
        <v>446237.55191856204</v>
      </c>
      <c r="AM155" s="5">
        <f t="shared" si="45"/>
        <v>3862.1784158088099</v>
      </c>
      <c r="AN155" s="5">
        <f t="shared" si="13"/>
        <v>980.22755966809655</v>
      </c>
      <c r="AO155" s="35">
        <f t="shared" si="14"/>
        <v>2.6359795730870821E-2</v>
      </c>
      <c r="AP155" s="5">
        <f t="shared" si="15"/>
        <v>2881.9508561407133</v>
      </c>
      <c r="AQ155" s="35">
        <f t="shared" si="16"/>
        <v>7.7499999999999999E-2</v>
      </c>
      <c r="AR155" s="5">
        <f t="shared" si="46"/>
        <v>93842.675641106267</v>
      </c>
      <c r="AS155" s="5">
        <f t="shared" si="47"/>
        <v>477759.72989859758</v>
      </c>
      <c r="AT155" s="5">
        <f t="shared" si="17"/>
        <v>445257.32435889397</v>
      </c>
      <c r="AU155" s="5">
        <f t="shared" si="18"/>
        <v>571602.40553970379</v>
      </c>
      <c r="AV155" s="150"/>
      <c r="AW155" s="2">
        <v>148</v>
      </c>
      <c r="AX155" s="118">
        <v>49341</v>
      </c>
      <c r="AY155" s="5">
        <f t="shared" si="48"/>
        <v>443142.28888655693</v>
      </c>
      <c r="AZ155" s="5">
        <f t="shared" si="49"/>
        <v>3769.4654156080242</v>
      </c>
      <c r="BA155" s="5">
        <f t="shared" si="19"/>
        <v>999.82611006704383</v>
      </c>
      <c r="BB155" s="35">
        <f t="shared" si="20"/>
        <v>2.7074629575413768E-2</v>
      </c>
      <c r="BC155" s="5">
        <f t="shared" si="21"/>
        <v>2769.6393055409803</v>
      </c>
      <c r="BD155" s="35">
        <f t="shared" si="22"/>
        <v>7.4999999999999983E-2</v>
      </c>
      <c r="BE155" s="5">
        <f t="shared" si="50"/>
        <v>96957.537223510328</v>
      </c>
      <c r="BF155" s="5">
        <f t="shared" si="51"/>
        <v>460923.34428647714</v>
      </c>
      <c r="BG155" s="5">
        <f t="shared" si="23"/>
        <v>442142.46277648991</v>
      </c>
      <c r="BH155" s="5">
        <f t="shared" si="24"/>
        <v>557880.8815099874</v>
      </c>
      <c r="BI155" s="150"/>
      <c r="BJ155" s="2">
        <v>148</v>
      </c>
      <c r="BK155" s="118">
        <v>49341</v>
      </c>
      <c r="BL155" s="5">
        <f t="shared" si="52"/>
        <v>439972.15111169947</v>
      </c>
      <c r="BM155" s="5">
        <f t="shared" si="53"/>
        <v>3677.612325782929</v>
      </c>
      <c r="BN155" s="5">
        <f t="shared" si="25"/>
        <v>1019.4472461497448</v>
      </c>
      <c r="BO155" s="35">
        <f t="shared" si="26"/>
        <v>2.7804866564591153E-2</v>
      </c>
      <c r="BP155" s="5">
        <f t="shared" si="27"/>
        <v>2658.1650796331842</v>
      </c>
      <c r="BQ155" s="35">
        <f t="shared" si="28"/>
        <v>7.2499999999999995E-2</v>
      </c>
      <c r="BR155" s="5">
        <f t="shared" si="54"/>
        <v>100147.29613445036</v>
      </c>
      <c r="BS155" s="5">
        <f t="shared" si="55"/>
        <v>444139.32808142318</v>
      </c>
      <c r="BT155" s="5">
        <f t="shared" si="29"/>
        <v>438952.7038655497</v>
      </c>
      <c r="BU155" s="5">
        <f t="shared" si="30"/>
        <v>544286.62421587354</v>
      </c>
      <c r="BV155" s="150"/>
      <c r="BW155" s="2">
        <v>148</v>
      </c>
      <c r="BX155" s="118">
        <v>49341</v>
      </c>
      <c r="BY155" s="5">
        <f t="shared" si="56"/>
        <v>436727.04388218373</v>
      </c>
      <c r="BZ155" s="5">
        <f t="shared" si="57"/>
        <v>3586.6457515109732</v>
      </c>
      <c r="CA155" s="5">
        <f t="shared" si="31"/>
        <v>1039.0713288649013</v>
      </c>
      <c r="CB155" s="35">
        <f t="shared" si="32"/>
        <v>2.8550684279910431E-2</v>
      </c>
      <c r="CC155" s="5">
        <f t="shared" si="33"/>
        <v>2547.574422646072</v>
      </c>
      <c r="CD155" s="35">
        <f t="shared" si="34"/>
        <v>7.0000000000000007E-2</v>
      </c>
      <c r="CE155" s="5">
        <f t="shared" si="58"/>
        <v>103412.02744668134</v>
      </c>
      <c r="CF155" s="5">
        <f t="shared" si="59"/>
        <v>427411.54377694265</v>
      </c>
      <c r="CG155" s="5">
        <f t="shared" si="35"/>
        <v>435687.97255331883</v>
      </c>
      <c r="CH155" s="5">
        <f t="shared" si="36"/>
        <v>530823.57122362405</v>
      </c>
    </row>
    <row r="156" spans="9:86" ht="14.25" customHeight="1">
      <c r="I156" s="150"/>
      <c r="J156" s="2">
        <v>149</v>
      </c>
      <c r="K156" s="118">
        <v>49369</v>
      </c>
      <c r="L156" s="5">
        <f t="shared" si="37"/>
        <v>451263.18054416566</v>
      </c>
      <c r="M156" s="5">
        <f t="shared" si="0"/>
        <v>4050.0782624385383</v>
      </c>
      <c r="N156" s="5">
        <f t="shared" si="1"/>
        <v>947.6438961973995</v>
      </c>
      <c r="O156" s="35">
        <f t="shared" si="2"/>
        <v>2.5199766443732341E-2</v>
      </c>
      <c r="P156" s="5">
        <f t="shared" si="3"/>
        <v>3102.4343662411388</v>
      </c>
      <c r="Q156" s="35">
        <f t="shared" si="4"/>
        <v>8.2500000000000004E-2</v>
      </c>
      <c r="R156" s="5">
        <f t="shared" si="38"/>
        <v>88784.463352031438</v>
      </c>
      <c r="S156" s="5">
        <f t="shared" si="39"/>
        <v>514677.19775131077</v>
      </c>
      <c r="T156" s="5">
        <f t="shared" si="5"/>
        <v>450315.53664796829</v>
      </c>
      <c r="U156" s="5">
        <f t="shared" si="6"/>
        <v>603461.66110334219</v>
      </c>
      <c r="V156" s="150"/>
      <c r="W156" s="2">
        <v>149</v>
      </c>
      <c r="X156" s="118">
        <v>49369</v>
      </c>
      <c r="Y156" s="5">
        <f t="shared" si="40"/>
        <v>448297.4695726129</v>
      </c>
      <c r="Z156" s="5">
        <f t="shared" si="41"/>
        <v>3955.7248177837241</v>
      </c>
      <c r="AA156" s="5">
        <f t="shared" si="7"/>
        <v>967.07502063297125</v>
      </c>
      <c r="AB156" s="35">
        <f t="shared" si="8"/>
        <v>2.5886606628985117E-2</v>
      </c>
      <c r="AC156" s="5">
        <f t="shared" si="9"/>
        <v>2988.6497971507529</v>
      </c>
      <c r="AD156" s="35">
        <f t="shared" si="10"/>
        <v>0.08</v>
      </c>
      <c r="AE156" s="5">
        <f t="shared" si="42"/>
        <v>91769.605448020171</v>
      </c>
      <c r="AF156" s="5">
        <f t="shared" si="43"/>
        <v>497633.39240175468</v>
      </c>
      <c r="AG156" s="5">
        <f t="shared" si="11"/>
        <v>447330.3945519799</v>
      </c>
      <c r="AH156" s="5">
        <f t="shared" si="12"/>
        <v>589402.9978497749</v>
      </c>
      <c r="AI156" s="150"/>
      <c r="AJ156" s="2">
        <v>149</v>
      </c>
      <c r="AK156" s="118">
        <v>49369</v>
      </c>
      <c r="AL156" s="5">
        <f t="shared" si="44"/>
        <v>445257.32435889397</v>
      </c>
      <c r="AM156" s="5">
        <f t="shared" si="45"/>
        <v>3862.1784158088099</v>
      </c>
      <c r="AN156" s="5">
        <f t="shared" si="13"/>
        <v>986.55819599095321</v>
      </c>
      <c r="AO156" s="35">
        <f t="shared" si="14"/>
        <v>2.6588441569012817E-2</v>
      </c>
      <c r="AP156" s="5">
        <f t="shared" si="15"/>
        <v>2875.6202198178567</v>
      </c>
      <c r="AQ156" s="35">
        <f t="shared" si="16"/>
        <v>7.7499999999999999E-2</v>
      </c>
      <c r="AR156" s="5">
        <f t="shared" si="46"/>
        <v>94829.233837097214</v>
      </c>
      <c r="AS156" s="5">
        <f t="shared" si="47"/>
        <v>480635.35011841543</v>
      </c>
      <c r="AT156" s="5">
        <f t="shared" si="17"/>
        <v>444270.76616290299</v>
      </c>
      <c r="AU156" s="5">
        <f t="shared" si="18"/>
        <v>575464.58395551261</v>
      </c>
      <c r="AV156" s="150"/>
      <c r="AW156" s="2">
        <v>149</v>
      </c>
      <c r="AX156" s="118">
        <v>49369</v>
      </c>
      <c r="AY156" s="5">
        <f t="shared" si="48"/>
        <v>442142.46277648991</v>
      </c>
      <c r="AZ156" s="5">
        <f t="shared" si="49"/>
        <v>3769.4654156080242</v>
      </c>
      <c r="BA156" s="5">
        <f t="shared" si="19"/>
        <v>1006.0750232549626</v>
      </c>
      <c r="BB156" s="35">
        <f t="shared" si="20"/>
        <v>2.7305453095923506E-2</v>
      </c>
      <c r="BC156" s="5">
        <f t="shared" si="21"/>
        <v>2763.3903923530615</v>
      </c>
      <c r="BD156" s="35">
        <f t="shared" si="22"/>
        <v>7.4999999999999997E-2</v>
      </c>
      <c r="BE156" s="5">
        <f t="shared" si="50"/>
        <v>97963.612246765289</v>
      </c>
      <c r="BF156" s="5">
        <f t="shared" si="51"/>
        <v>463686.73467883019</v>
      </c>
      <c r="BG156" s="5">
        <f t="shared" si="23"/>
        <v>441136.38775323494</v>
      </c>
      <c r="BH156" s="5">
        <f t="shared" si="24"/>
        <v>561650.34692559554</v>
      </c>
      <c r="BI156" s="150"/>
      <c r="BJ156" s="2">
        <v>149</v>
      </c>
      <c r="BK156" s="118">
        <v>49369</v>
      </c>
      <c r="BL156" s="5">
        <f t="shared" si="52"/>
        <v>438952.7038655497</v>
      </c>
      <c r="BM156" s="5">
        <f t="shared" si="53"/>
        <v>3677.612325782929</v>
      </c>
      <c r="BN156" s="5">
        <f t="shared" si="25"/>
        <v>1025.6064065952328</v>
      </c>
      <c r="BO156" s="35">
        <f t="shared" si="26"/>
        <v>2.8037819953633289E-2</v>
      </c>
      <c r="BP156" s="5">
        <f t="shared" si="27"/>
        <v>2652.0059191876962</v>
      </c>
      <c r="BQ156" s="35">
        <f t="shared" si="28"/>
        <v>7.2499999999999995E-2</v>
      </c>
      <c r="BR156" s="5">
        <f t="shared" si="54"/>
        <v>101172.90254104559</v>
      </c>
      <c r="BS156" s="5">
        <f t="shared" si="55"/>
        <v>446791.33400061086</v>
      </c>
      <c r="BT156" s="5">
        <f t="shared" si="29"/>
        <v>437927.09745895449</v>
      </c>
      <c r="BU156" s="5">
        <f t="shared" si="30"/>
        <v>547964.23654165643</v>
      </c>
      <c r="BV156" s="150"/>
      <c r="BW156" s="2">
        <v>149</v>
      </c>
      <c r="BX156" s="118">
        <v>49369</v>
      </c>
      <c r="BY156" s="5">
        <f t="shared" si="56"/>
        <v>435687.97255331883</v>
      </c>
      <c r="BZ156" s="5">
        <f t="shared" si="57"/>
        <v>3586.6457515109732</v>
      </c>
      <c r="CA156" s="5">
        <f t="shared" si="31"/>
        <v>1045.1325782832801</v>
      </c>
      <c r="CB156" s="35">
        <f t="shared" si="32"/>
        <v>2.8785717599455973E-2</v>
      </c>
      <c r="CC156" s="5">
        <f t="shared" si="33"/>
        <v>2541.5131732276932</v>
      </c>
      <c r="CD156" s="35">
        <f t="shared" si="34"/>
        <v>7.0000000000000007E-2</v>
      </c>
      <c r="CE156" s="5">
        <f t="shared" si="58"/>
        <v>104457.16002496463</v>
      </c>
      <c r="CF156" s="5">
        <f t="shared" si="59"/>
        <v>429953.05695017031</v>
      </c>
      <c r="CG156" s="5">
        <f t="shared" si="35"/>
        <v>434642.83997503557</v>
      </c>
      <c r="CH156" s="5">
        <f t="shared" si="36"/>
        <v>534410.21697513491</v>
      </c>
    </row>
    <row r="157" spans="9:86" ht="14.25" customHeight="1">
      <c r="I157" s="150"/>
      <c r="J157" s="2">
        <v>150</v>
      </c>
      <c r="K157" s="118">
        <v>49400</v>
      </c>
      <c r="L157" s="5">
        <f t="shared" si="37"/>
        <v>450315.53664796829</v>
      </c>
      <c r="M157" s="5">
        <f t="shared" si="0"/>
        <v>4050.0782624385383</v>
      </c>
      <c r="N157" s="5">
        <f t="shared" si="1"/>
        <v>954.15894798375621</v>
      </c>
      <c r="O157" s="35">
        <f t="shared" si="2"/>
        <v>2.5426409803746074E-2</v>
      </c>
      <c r="P157" s="5">
        <f t="shared" si="3"/>
        <v>3095.9193144547821</v>
      </c>
      <c r="Q157" s="35">
        <f t="shared" si="4"/>
        <v>8.2500000000000004E-2</v>
      </c>
      <c r="R157" s="5">
        <f t="shared" si="38"/>
        <v>89738.622300015195</v>
      </c>
      <c r="S157" s="5">
        <f t="shared" si="39"/>
        <v>517773.11706576555</v>
      </c>
      <c r="T157" s="5">
        <f t="shared" si="5"/>
        <v>449361.37769998453</v>
      </c>
      <c r="U157" s="5">
        <f t="shared" si="6"/>
        <v>607511.73936578073</v>
      </c>
      <c r="V157" s="150"/>
      <c r="W157" s="2">
        <v>150</v>
      </c>
      <c r="X157" s="118">
        <v>49400</v>
      </c>
      <c r="Y157" s="5">
        <f t="shared" si="40"/>
        <v>447330.3945519799</v>
      </c>
      <c r="Z157" s="5">
        <f t="shared" si="41"/>
        <v>3955.7248177837241</v>
      </c>
      <c r="AA157" s="5">
        <f t="shared" si="7"/>
        <v>973.52218743719141</v>
      </c>
      <c r="AB157" s="35">
        <f t="shared" si="8"/>
        <v>2.6115520857791421E-2</v>
      </c>
      <c r="AC157" s="5">
        <f t="shared" si="9"/>
        <v>2982.2026303465327</v>
      </c>
      <c r="AD157" s="35">
        <f t="shared" si="10"/>
        <v>0.08</v>
      </c>
      <c r="AE157" s="5">
        <f t="shared" si="42"/>
        <v>92743.127635457364</v>
      </c>
      <c r="AF157" s="5">
        <f t="shared" si="43"/>
        <v>500615.59503210121</v>
      </c>
      <c r="AG157" s="5">
        <f t="shared" si="11"/>
        <v>446356.87236454274</v>
      </c>
      <c r="AH157" s="5">
        <f t="shared" si="12"/>
        <v>593358.72266755858</v>
      </c>
      <c r="AI157" s="150"/>
      <c r="AJ157" s="2">
        <v>150</v>
      </c>
      <c r="AK157" s="118">
        <v>49400</v>
      </c>
      <c r="AL157" s="5">
        <f t="shared" si="44"/>
        <v>444270.76616290299</v>
      </c>
      <c r="AM157" s="5">
        <f t="shared" si="45"/>
        <v>3862.1784158088099</v>
      </c>
      <c r="AN157" s="5">
        <f t="shared" si="13"/>
        <v>992.92971767339486</v>
      </c>
      <c r="AO157" s="35">
        <f t="shared" si="14"/>
        <v>2.6819582830061223E-2</v>
      </c>
      <c r="AP157" s="5">
        <f t="shared" si="15"/>
        <v>2869.248698135415</v>
      </c>
      <c r="AQ157" s="35">
        <f t="shared" si="16"/>
        <v>7.7499999999999999E-2</v>
      </c>
      <c r="AR157" s="5">
        <f t="shared" si="46"/>
        <v>95822.16355477061</v>
      </c>
      <c r="AS157" s="5">
        <f t="shared" si="47"/>
        <v>483504.59881655086</v>
      </c>
      <c r="AT157" s="5">
        <f t="shared" si="17"/>
        <v>443277.83644522959</v>
      </c>
      <c r="AU157" s="5">
        <f t="shared" si="18"/>
        <v>579326.76237132144</v>
      </c>
      <c r="AV157" s="150"/>
      <c r="AW157" s="2">
        <v>150</v>
      </c>
      <c r="AX157" s="118">
        <v>49400</v>
      </c>
      <c r="AY157" s="5">
        <f t="shared" si="48"/>
        <v>441136.38775323494</v>
      </c>
      <c r="AZ157" s="5">
        <f t="shared" si="49"/>
        <v>3769.4654156080242</v>
      </c>
      <c r="BA157" s="5">
        <f t="shared" si="19"/>
        <v>1012.3629921503061</v>
      </c>
      <c r="BB157" s="35">
        <f t="shared" si="20"/>
        <v>2.7538775406120611E-2</v>
      </c>
      <c r="BC157" s="5">
        <f t="shared" si="21"/>
        <v>2757.102423457718</v>
      </c>
      <c r="BD157" s="35">
        <f t="shared" si="22"/>
        <v>7.4999999999999997E-2</v>
      </c>
      <c r="BE157" s="5">
        <f t="shared" si="50"/>
        <v>98975.975238915591</v>
      </c>
      <c r="BF157" s="5">
        <f t="shared" si="51"/>
        <v>466443.83710228791</v>
      </c>
      <c r="BG157" s="5">
        <f t="shared" si="23"/>
        <v>440124.02476108464</v>
      </c>
      <c r="BH157" s="5">
        <f t="shared" si="24"/>
        <v>565419.81234120345</v>
      </c>
      <c r="BI157" s="150"/>
      <c r="BJ157" s="2">
        <v>150</v>
      </c>
      <c r="BK157" s="118">
        <v>49400</v>
      </c>
      <c r="BL157" s="5">
        <f t="shared" si="52"/>
        <v>437927.09745895449</v>
      </c>
      <c r="BM157" s="5">
        <f t="shared" si="53"/>
        <v>3677.612325782929</v>
      </c>
      <c r="BN157" s="5">
        <f t="shared" si="25"/>
        <v>1031.802778635079</v>
      </c>
      <c r="BO157" s="35">
        <f t="shared" si="26"/>
        <v>2.8273275199147588E-2</v>
      </c>
      <c r="BP157" s="5">
        <f t="shared" si="27"/>
        <v>2645.80954714785</v>
      </c>
      <c r="BQ157" s="35">
        <f t="shared" si="28"/>
        <v>7.2499999999999995E-2</v>
      </c>
      <c r="BR157" s="5">
        <f t="shared" si="54"/>
        <v>102204.70531968067</v>
      </c>
      <c r="BS157" s="5">
        <f t="shared" si="55"/>
        <v>449437.14354775869</v>
      </c>
      <c r="BT157" s="5">
        <f t="shared" si="29"/>
        <v>436895.29468031944</v>
      </c>
      <c r="BU157" s="5">
        <f t="shared" si="30"/>
        <v>551641.84886743932</v>
      </c>
      <c r="BV157" s="150"/>
      <c r="BW157" s="2">
        <v>150</v>
      </c>
      <c r="BX157" s="118">
        <v>49400</v>
      </c>
      <c r="BY157" s="5">
        <f t="shared" si="56"/>
        <v>434642.83997503557</v>
      </c>
      <c r="BZ157" s="5">
        <f t="shared" si="57"/>
        <v>3586.6457515109732</v>
      </c>
      <c r="CA157" s="5">
        <f t="shared" si="31"/>
        <v>1051.2291849899325</v>
      </c>
      <c r="CB157" s="35">
        <f t="shared" si="32"/>
        <v>2.9023255555305452E-2</v>
      </c>
      <c r="CC157" s="5">
        <f t="shared" si="33"/>
        <v>2535.4165665210407</v>
      </c>
      <c r="CD157" s="35">
        <f t="shared" si="34"/>
        <v>6.9999999999999993E-2</v>
      </c>
      <c r="CE157" s="5">
        <f t="shared" si="58"/>
        <v>105508.38920995456</v>
      </c>
      <c r="CF157" s="5">
        <f t="shared" si="59"/>
        <v>432488.47351669136</v>
      </c>
      <c r="CG157" s="5">
        <f t="shared" si="35"/>
        <v>433591.61079004564</v>
      </c>
      <c r="CH157" s="5">
        <f t="shared" si="36"/>
        <v>537996.86272664589</v>
      </c>
    </row>
    <row r="158" spans="9:86" ht="14.25" customHeight="1">
      <c r="I158" s="150"/>
      <c r="J158" s="2">
        <v>151</v>
      </c>
      <c r="K158" s="118">
        <v>49430</v>
      </c>
      <c r="L158" s="5">
        <f t="shared" si="37"/>
        <v>449361.37769998453</v>
      </c>
      <c r="M158" s="5">
        <f t="shared" si="0"/>
        <v>4050.0782624385383</v>
      </c>
      <c r="N158" s="5">
        <f t="shared" si="1"/>
        <v>960.71879075114475</v>
      </c>
      <c r="O158" s="35">
        <f t="shared" si="2"/>
        <v>2.5655577139321498E-2</v>
      </c>
      <c r="P158" s="5">
        <f t="shared" si="3"/>
        <v>3089.3594716873936</v>
      </c>
      <c r="Q158" s="35">
        <f t="shared" si="4"/>
        <v>8.2500000000000004E-2</v>
      </c>
      <c r="R158" s="5">
        <f t="shared" si="38"/>
        <v>90699.341090766335</v>
      </c>
      <c r="S158" s="5">
        <f t="shared" si="39"/>
        <v>520862.47653745295</v>
      </c>
      <c r="T158" s="5">
        <f t="shared" si="5"/>
        <v>448400.6589092334</v>
      </c>
      <c r="U158" s="5">
        <f t="shared" si="6"/>
        <v>611561.81762821926</v>
      </c>
      <c r="V158" s="150"/>
      <c r="W158" s="2">
        <v>151</v>
      </c>
      <c r="X158" s="118">
        <v>49430</v>
      </c>
      <c r="Y158" s="5">
        <f t="shared" si="40"/>
        <v>446356.87236454274</v>
      </c>
      <c r="Z158" s="5">
        <f t="shared" si="41"/>
        <v>3955.7248177837241</v>
      </c>
      <c r="AA158" s="5">
        <f t="shared" si="7"/>
        <v>980.01233535343908</v>
      </c>
      <c r="AB158" s="35">
        <f t="shared" si="8"/>
        <v>2.6346963052103912E-2</v>
      </c>
      <c r="AC158" s="5">
        <f t="shared" si="9"/>
        <v>2975.712482430285</v>
      </c>
      <c r="AD158" s="35">
        <f t="shared" si="10"/>
        <v>0.08</v>
      </c>
      <c r="AE158" s="5">
        <f t="shared" si="42"/>
        <v>93723.139970810807</v>
      </c>
      <c r="AF158" s="5">
        <f t="shared" si="43"/>
        <v>503591.30751453148</v>
      </c>
      <c r="AG158" s="5">
        <f t="shared" si="11"/>
        <v>445376.86002918932</v>
      </c>
      <c r="AH158" s="5">
        <f t="shared" si="12"/>
        <v>597314.44748534227</v>
      </c>
      <c r="AI158" s="150"/>
      <c r="AJ158" s="2">
        <v>151</v>
      </c>
      <c r="AK158" s="118">
        <v>49430</v>
      </c>
      <c r="AL158" s="5">
        <f t="shared" si="44"/>
        <v>443277.83644522959</v>
      </c>
      <c r="AM158" s="5">
        <f t="shared" si="45"/>
        <v>3862.1784158088099</v>
      </c>
      <c r="AN158" s="5">
        <f t="shared" si="13"/>
        <v>999.34238876670224</v>
      </c>
      <c r="AO158" s="35">
        <f t="shared" si="14"/>
        <v>2.7053255721893384E-2</v>
      </c>
      <c r="AP158" s="5">
        <f t="shared" si="15"/>
        <v>2862.8360270421076</v>
      </c>
      <c r="AQ158" s="35">
        <f t="shared" si="16"/>
        <v>7.7499999999999999E-2</v>
      </c>
      <c r="AR158" s="5">
        <f t="shared" si="46"/>
        <v>96821.505943537311</v>
      </c>
      <c r="AS158" s="5">
        <f t="shared" si="47"/>
        <v>486367.43484359299</v>
      </c>
      <c r="AT158" s="5">
        <f t="shared" si="17"/>
        <v>442278.49405646289</v>
      </c>
      <c r="AU158" s="5">
        <f t="shared" si="18"/>
        <v>583188.94078713027</v>
      </c>
      <c r="AV158" s="150"/>
      <c r="AW158" s="2">
        <v>151</v>
      </c>
      <c r="AX158" s="118">
        <v>49430</v>
      </c>
      <c r="AY158" s="5">
        <f t="shared" si="48"/>
        <v>440124.02476108464</v>
      </c>
      <c r="AZ158" s="5">
        <f t="shared" si="49"/>
        <v>3769.4654156080242</v>
      </c>
      <c r="BA158" s="5">
        <f t="shared" si="19"/>
        <v>1018.6902608512455</v>
      </c>
      <c r="BB158" s="35">
        <f t="shared" si="20"/>
        <v>2.777463270006842E-2</v>
      </c>
      <c r="BC158" s="5">
        <f t="shared" si="21"/>
        <v>2750.7751547567786</v>
      </c>
      <c r="BD158" s="35">
        <f t="shared" si="22"/>
        <v>7.4999999999999997E-2</v>
      </c>
      <c r="BE158" s="5">
        <f t="shared" si="50"/>
        <v>99994.665499766837</v>
      </c>
      <c r="BF158" s="5">
        <f t="shared" si="51"/>
        <v>469194.6122570447</v>
      </c>
      <c r="BG158" s="5">
        <f t="shared" si="23"/>
        <v>439105.33450023341</v>
      </c>
      <c r="BH158" s="5">
        <f t="shared" si="24"/>
        <v>569189.27775681159</v>
      </c>
      <c r="BI158" s="150"/>
      <c r="BJ158" s="2">
        <v>151</v>
      </c>
      <c r="BK158" s="118">
        <v>49430</v>
      </c>
      <c r="BL158" s="5">
        <f t="shared" si="52"/>
        <v>436895.29468031944</v>
      </c>
      <c r="BM158" s="5">
        <f t="shared" si="53"/>
        <v>3677.612325782929</v>
      </c>
      <c r="BN158" s="5">
        <f t="shared" si="25"/>
        <v>1038.0365870893324</v>
      </c>
      <c r="BO158" s="35">
        <f t="shared" si="26"/>
        <v>2.8511268481814359E-2</v>
      </c>
      <c r="BP158" s="5">
        <f t="shared" si="27"/>
        <v>2639.5757386935966</v>
      </c>
      <c r="BQ158" s="35">
        <f t="shared" si="28"/>
        <v>7.2499999999999995E-2</v>
      </c>
      <c r="BR158" s="5">
        <f t="shared" si="54"/>
        <v>103242.74190677</v>
      </c>
      <c r="BS158" s="5">
        <f t="shared" si="55"/>
        <v>452076.71928645228</v>
      </c>
      <c r="BT158" s="5">
        <f t="shared" si="29"/>
        <v>435857.25809323008</v>
      </c>
      <c r="BU158" s="5">
        <f t="shared" si="30"/>
        <v>555319.46119322232</v>
      </c>
      <c r="BV158" s="150"/>
      <c r="BW158" s="2">
        <v>151</v>
      </c>
      <c r="BX158" s="118">
        <v>49430</v>
      </c>
      <c r="BY158" s="5">
        <f t="shared" si="56"/>
        <v>433591.61079004564</v>
      </c>
      <c r="BZ158" s="5">
        <f t="shared" si="57"/>
        <v>3586.6457515109732</v>
      </c>
      <c r="CA158" s="5">
        <f t="shared" si="31"/>
        <v>1057.3613552357069</v>
      </c>
      <c r="CB158" s="35">
        <f t="shared" si="32"/>
        <v>2.926333431523067E-2</v>
      </c>
      <c r="CC158" s="5">
        <f t="shared" si="33"/>
        <v>2529.2843962752663</v>
      </c>
      <c r="CD158" s="35">
        <f t="shared" si="34"/>
        <v>7.0000000000000007E-2</v>
      </c>
      <c r="CE158" s="5">
        <f t="shared" si="58"/>
        <v>106565.75056519028</v>
      </c>
      <c r="CF158" s="5">
        <f t="shared" si="59"/>
        <v>435017.7579129666</v>
      </c>
      <c r="CG158" s="5">
        <f t="shared" si="35"/>
        <v>432534.24943480996</v>
      </c>
      <c r="CH158" s="5">
        <f t="shared" si="36"/>
        <v>541583.50847815687</v>
      </c>
    </row>
    <row r="159" spans="9:86" ht="14.25" customHeight="1">
      <c r="I159" s="150"/>
      <c r="J159" s="2">
        <v>152</v>
      </c>
      <c r="K159" s="118">
        <v>49461</v>
      </c>
      <c r="L159" s="5">
        <f t="shared" si="37"/>
        <v>448400.6589092334</v>
      </c>
      <c r="M159" s="5">
        <f t="shared" si="0"/>
        <v>4050.0782624385383</v>
      </c>
      <c r="N159" s="5">
        <f t="shared" si="1"/>
        <v>967.32373243755865</v>
      </c>
      <c r="O159" s="35">
        <f t="shared" si="2"/>
        <v>2.5887305378827302E-2</v>
      </c>
      <c r="P159" s="5">
        <f t="shared" si="3"/>
        <v>3082.7545300009797</v>
      </c>
      <c r="Q159" s="35">
        <f t="shared" si="4"/>
        <v>8.2500000000000004E-2</v>
      </c>
      <c r="R159" s="5">
        <f t="shared" si="38"/>
        <v>91666.664823203901</v>
      </c>
      <c r="S159" s="5">
        <f t="shared" si="39"/>
        <v>523945.23106745392</v>
      </c>
      <c r="T159" s="5">
        <f t="shared" si="5"/>
        <v>447433.33517679584</v>
      </c>
      <c r="U159" s="5">
        <f t="shared" si="6"/>
        <v>615611.89589065779</v>
      </c>
      <c r="V159" s="150"/>
      <c r="W159" s="2">
        <v>152</v>
      </c>
      <c r="X159" s="118">
        <v>49461</v>
      </c>
      <c r="Y159" s="5">
        <f t="shared" si="40"/>
        <v>445376.86002918932</v>
      </c>
      <c r="Z159" s="5">
        <f t="shared" si="41"/>
        <v>3955.7248177837241</v>
      </c>
      <c r="AA159" s="5">
        <f t="shared" si="7"/>
        <v>986.54575092246159</v>
      </c>
      <c r="AB159" s="35">
        <f t="shared" si="8"/>
        <v>2.6580970125600279E-2</v>
      </c>
      <c r="AC159" s="5">
        <f t="shared" si="9"/>
        <v>2969.1790668612625</v>
      </c>
      <c r="AD159" s="35">
        <f t="shared" si="10"/>
        <v>0.08</v>
      </c>
      <c r="AE159" s="5">
        <f t="shared" si="42"/>
        <v>94709.685721733273</v>
      </c>
      <c r="AF159" s="5">
        <f t="shared" si="43"/>
        <v>506560.48658139276</v>
      </c>
      <c r="AG159" s="5">
        <f t="shared" si="11"/>
        <v>444390.31427826686</v>
      </c>
      <c r="AH159" s="5">
        <f t="shared" si="12"/>
        <v>601270.17230312608</v>
      </c>
      <c r="AI159" s="150"/>
      <c r="AJ159" s="2">
        <v>152</v>
      </c>
      <c r="AK159" s="118">
        <v>49461</v>
      </c>
      <c r="AL159" s="5">
        <f t="shared" si="44"/>
        <v>442278.49405646289</v>
      </c>
      <c r="AM159" s="5">
        <f t="shared" si="45"/>
        <v>3862.1784158088099</v>
      </c>
      <c r="AN159" s="5">
        <f t="shared" si="13"/>
        <v>1005.7964750274868</v>
      </c>
      <c r="AO159" s="35">
        <f t="shared" si="14"/>
        <v>2.7289497143826755E-2</v>
      </c>
      <c r="AP159" s="5">
        <f t="shared" si="15"/>
        <v>2856.381940781323</v>
      </c>
      <c r="AQ159" s="35">
        <f t="shared" si="16"/>
        <v>7.7499999999999999E-2</v>
      </c>
      <c r="AR159" s="5">
        <f t="shared" si="46"/>
        <v>97827.302418564796</v>
      </c>
      <c r="AS159" s="5">
        <f t="shared" si="47"/>
        <v>489223.8167843743</v>
      </c>
      <c r="AT159" s="5">
        <f t="shared" si="17"/>
        <v>441272.69758143538</v>
      </c>
      <c r="AU159" s="5">
        <f t="shared" si="18"/>
        <v>587051.11920293909</v>
      </c>
      <c r="AV159" s="150"/>
      <c r="AW159" s="2">
        <v>152</v>
      </c>
      <c r="AX159" s="118">
        <v>49461</v>
      </c>
      <c r="AY159" s="5">
        <f t="shared" si="48"/>
        <v>439105.33450023341</v>
      </c>
      <c r="AZ159" s="5">
        <f t="shared" si="49"/>
        <v>3769.4654156080242</v>
      </c>
      <c r="BA159" s="5">
        <f t="shared" si="19"/>
        <v>1025.0570749815656</v>
      </c>
      <c r="BB159" s="35">
        <f t="shared" si="20"/>
        <v>2.8013061863114874E-2</v>
      </c>
      <c r="BC159" s="5">
        <f t="shared" si="21"/>
        <v>2744.4083406264585</v>
      </c>
      <c r="BD159" s="35">
        <f t="shared" si="22"/>
        <v>7.4999999999999997E-2</v>
      </c>
      <c r="BE159" s="5">
        <f t="shared" si="50"/>
        <v>101019.7225747484</v>
      </c>
      <c r="BF159" s="5">
        <f t="shared" si="51"/>
        <v>471939.02059767116</v>
      </c>
      <c r="BG159" s="5">
        <f t="shared" si="23"/>
        <v>438080.27742525184</v>
      </c>
      <c r="BH159" s="5">
        <f t="shared" si="24"/>
        <v>572958.74317241961</v>
      </c>
      <c r="BI159" s="150"/>
      <c r="BJ159" s="2">
        <v>152</v>
      </c>
      <c r="BK159" s="118">
        <v>49461</v>
      </c>
      <c r="BL159" s="5">
        <f t="shared" si="52"/>
        <v>435857.25809323008</v>
      </c>
      <c r="BM159" s="5">
        <f t="shared" si="53"/>
        <v>3677.612325782929</v>
      </c>
      <c r="BN159" s="5">
        <f t="shared" si="25"/>
        <v>1044.3080581363306</v>
      </c>
      <c r="BO159" s="35">
        <f t="shared" si="26"/>
        <v>2.8751836673453837E-2</v>
      </c>
      <c r="BP159" s="5">
        <f t="shared" si="27"/>
        <v>2633.3042676465984</v>
      </c>
      <c r="BQ159" s="35">
        <f t="shared" si="28"/>
        <v>7.2499999999999995E-2</v>
      </c>
      <c r="BR159" s="5">
        <f t="shared" si="54"/>
        <v>104287.04996490633</v>
      </c>
      <c r="BS159" s="5">
        <f t="shared" si="55"/>
        <v>454710.02355409885</v>
      </c>
      <c r="BT159" s="5">
        <f t="shared" si="29"/>
        <v>434812.95003509376</v>
      </c>
      <c r="BU159" s="5">
        <f t="shared" si="30"/>
        <v>558997.07351900521</v>
      </c>
      <c r="BV159" s="150"/>
      <c r="BW159" s="2">
        <v>152</v>
      </c>
      <c r="BX159" s="118">
        <v>49461</v>
      </c>
      <c r="BY159" s="5">
        <f t="shared" si="56"/>
        <v>432534.24943480996</v>
      </c>
      <c r="BZ159" s="5">
        <f t="shared" si="57"/>
        <v>3586.6457515109732</v>
      </c>
      <c r="CA159" s="5">
        <f t="shared" si="31"/>
        <v>1063.5292964745818</v>
      </c>
      <c r="CB159" s="35">
        <f t="shared" si="32"/>
        <v>2.9505990738008549E-2</v>
      </c>
      <c r="CC159" s="5">
        <f t="shared" si="33"/>
        <v>2523.1164550363915</v>
      </c>
      <c r="CD159" s="35">
        <f t="shared" si="34"/>
        <v>7.0000000000000007E-2</v>
      </c>
      <c r="CE159" s="5">
        <f t="shared" si="58"/>
        <v>107629.27986166485</v>
      </c>
      <c r="CF159" s="5">
        <f t="shared" si="59"/>
        <v>437540.87436800299</v>
      </c>
      <c r="CG159" s="5">
        <f t="shared" si="35"/>
        <v>431470.72013833537</v>
      </c>
      <c r="CH159" s="5">
        <f t="shared" si="36"/>
        <v>545170.15422966785</v>
      </c>
    </row>
    <row r="160" spans="9:86" ht="14.25" customHeight="1">
      <c r="I160" s="150"/>
      <c r="J160" s="2">
        <v>153</v>
      </c>
      <c r="K160" s="118">
        <v>49491</v>
      </c>
      <c r="L160" s="5">
        <f t="shared" si="37"/>
        <v>447433.33517679584</v>
      </c>
      <c r="M160" s="5">
        <f t="shared" si="0"/>
        <v>4050.0782624385383</v>
      </c>
      <c r="N160" s="5">
        <f t="shared" si="1"/>
        <v>973.97408309806679</v>
      </c>
      <c r="O160" s="35">
        <f t="shared" si="2"/>
        <v>2.6121632159031256E-2</v>
      </c>
      <c r="P160" s="5">
        <f t="shared" si="3"/>
        <v>3076.1041793404715</v>
      </c>
      <c r="Q160" s="35">
        <f t="shared" si="4"/>
        <v>8.2500000000000004E-2</v>
      </c>
      <c r="R160" s="5">
        <f t="shared" si="38"/>
        <v>92640.638906301974</v>
      </c>
      <c r="S160" s="5">
        <f t="shared" si="39"/>
        <v>527021.33524679439</v>
      </c>
      <c r="T160" s="5">
        <f t="shared" si="5"/>
        <v>446459.36109369778</v>
      </c>
      <c r="U160" s="5">
        <f t="shared" si="6"/>
        <v>619661.97415309632</v>
      </c>
      <c r="V160" s="150"/>
      <c r="W160" s="2">
        <v>153</v>
      </c>
      <c r="X160" s="118">
        <v>49491</v>
      </c>
      <c r="Y160" s="5">
        <f t="shared" si="40"/>
        <v>444390.31427826686</v>
      </c>
      <c r="Z160" s="5">
        <f t="shared" si="41"/>
        <v>3955.7248177837241</v>
      </c>
      <c r="AA160" s="5">
        <f t="shared" si="7"/>
        <v>993.12272259527799</v>
      </c>
      <c r="AB160" s="35">
        <f t="shared" si="8"/>
        <v>2.6817579700175218E-2</v>
      </c>
      <c r="AC160" s="5">
        <f t="shared" si="9"/>
        <v>2962.6020951884461</v>
      </c>
      <c r="AD160" s="35">
        <f t="shared" si="10"/>
        <v>8.0000000000000016E-2</v>
      </c>
      <c r="AE160" s="5">
        <f t="shared" si="42"/>
        <v>95702.808444328548</v>
      </c>
      <c r="AF160" s="5">
        <f t="shared" si="43"/>
        <v>509523.08867658122</v>
      </c>
      <c r="AG160" s="5">
        <f t="shared" si="11"/>
        <v>443397.19155567157</v>
      </c>
      <c r="AH160" s="5">
        <f t="shared" si="12"/>
        <v>605225.89712090977</v>
      </c>
      <c r="AI160" s="150"/>
      <c r="AJ160" s="2">
        <v>153</v>
      </c>
      <c r="AK160" s="118">
        <v>49491</v>
      </c>
      <c r="AL160" s="5">
        <f t="shared" si="44"/>
        <v>441272.69758143538</v>
      </c>
      <c r="AM160" s="5">
        <f t="shared" si="45"/>
        <v>3862.1784158088099</v>
      </c>
      <c r="AN160" s="5">
        <f t="shared" si="13"/>
        <v>1012.2922439287063</v>
      </c>
      <c r="AO160" s="35">
        <f t="shared" si="14"/>
        <v>2.752834470322673E-2</v>
      </c>
      <c r="AP160" s="5">
        <f t="shared" si="15"/>
        <v>2849.8861718801036</v>
      </c>
      <c r="AQ160" s="35">
        <f t="shared" si="16"/>
        <v>7.7499999999999999E-2</v>
      </c>
      <c r="AR160" s="5">
        <f t="shared" si="46"/>
        <v>98839.594662493502</v>
      </c>
      <c r="AS160" s="5">
        <f t="shared" si="47"/>
        <v>492073.70295625442</v>
      </c>
      <c r="AT160" s="5">
        <f t="shared" si="17"/>
        <v>440260.40533750667</v>
      </c>
      <c r="AU160" s="5">
        <f t="shared" si="18"/>
        <v>590913.29761874792</v>
      </c>
      <c r="AV160" s="150"/>
      <c r="AW160" s="2">
        <v>153</v>
      </c>
      <c r="AX160" s="118">
        <v>49491</v>
      </c>
      <c r="AY160" s="5">
        <f t="shared" si="48"/>
        <v>438080.27742525184</v>
      </c>
      <c r="AZ160" s="5">
        <f t="shared" si="49"/>
        <v>3769.4654156080242</v>
      </c>
      <c r="BA160" s="5">
        <f t="shared" si="19"/>
        <v>1031.4636817002006</v>
      </c>
      <c r="BB160" s="35">
        <f t="shared" si="20"/>
        <v>2.8254100488498593E-2</v>
      </c>
      <c r="BC160" s="5">
        <f t="shared" si="21"/>
        <v>2738.0017339078236</v>
      </c>
      <c r="BD160" s="35">
        <f t="shared" si="22"/>
        <v>7.4999999999999983E-2</v>
      </c>
      <c r="BE160" s="5">
        <f t="shared" si="50"/>
        <v>102051.18625644861</v>
      </c>
      <c r="BF160" s="5">
        <f t="shared" si="51"/>
        <v>474677.02233157901</v>
      </c>
      <c r="BG160" s="5">
        <f t="shared" si="23"/>
        <v>437048.81374355167</v>
      </c>
      <c r="BH160" s="5">
        <f t="shared" si="24"/>
        <v>576728.20858802763</v>
      </c>
      <c r="BI160" s="150"/>
      <c r="BJ160" s="2">
        <v>153</v>
      </c>
      <c r="BK160" s="118">
        <v>49491</v>
      </c>
      <c r="BL160" s="5">
        <f t="shared" si="52"/>
        <v>434812.95003509376</v>
      </c>
      <c r="BM160" s="5">
        <f t="shared" si="53"/>
        <v>3677.612325782929</v>
      </c>
      <c r="BN160" s="5">
        <f t="shared" si="25"/>
        <v>1050.6174193209044</v>
      </c>
      <c r="BO160" s="35">
        <f t="shared" si="26"/>
        <v>2.8995017353630588E-2</v>
      </c>
      <c r="BP160" s="5">
        <f t="shared" si="27"/>
        <v>2626.9949064620246</v>
      </c>
      <c r="BQ160" s="35">
        <f t="shared" si="28"/>
        <v>7.2499999999999995E-2</v>
      </c>
      <c r="BR160" s="5">
        <f t="shared" si="54"/>
        <v>105337.66738422723</v>
      </c>
      <c r="BS160" s="5">
        <f t="shared" si="55"/>
        <v>457337.01846056088</v>
      </c>
      <c r="BT160" s="5">
        <f t="shared" si="29"/>
        <v>433762.33261577284</v>
      </c>
      <c r="BU160" s="5">
        <f t="shared" si="30"/>
        <v>562674.68584478809</v>
      </c>
      <c r="BV160" s="150"/>
      <c r="BW160" s="2">
        <v>153</v>
      </c>
      <c r="BX160" s="118">
        <v>49491</v>
      </c>
      <c r="BY160" s="5">
        <f t="shared" si="56"/>
        <v>431470.72013833537</v>
      </c>
      <c r="BZ160" s="5">
        <f t="shared" si="57"/>
        <v>3586.6457515109732</v>
      </c>
      <c r="CA160" s="5">
        <f t="shared" si="31"/>
        <v>1069.7332173706836</v>
      </c>
      <c r="CB160" s="35">
        <f t="shared" si="32"/>
        <v>2.9751262390023944E-2</v>
      </c>
      <c r="CC160" s="5">
        <f t="shared" si="33"/>
        <v>2516.9125341402896</v>
      </c>
      <c r="CD160" s="35">
        <f t="shared" si="34"/>
        <v>7.0000000000000007E-2</v>
      </c>
      <c r="CE160" s="5">
        <f t="shared" si="58"/>
        <v>108699.01307903553</v>
      </c>
      <c r="CF160" s="5">
        <f t="shared" si="59"/>
        <v>440057.78690214327</v>
      </c>
      <c r="CG160" s="5">
        <f t="shared" si="35"/>
        <v>430400.98692096467</v>
      </c>
      <c r="CH160" s="5">
        <f t="shared" si="36"/>
        <v>548756.79998117883</v>
      </c>
    </row>
    <row r="161" spans="9:86" ht="14.25" customHeight="1">
      <c r="I161" s="150"/>
      <c r="J161" s="2">
        <v>154</v>
      </c>
      <c r="K161" s="118">
        <v>49522</v>
      </c>
      <c r="L161" s="5">
        <f t="shared" si="37"/>
        <v>446459.36109369778</v>
      </c>
      <c r="M161" s="5">
        <f t="shared" si="0"/>
        <v>4050.0782624385383</v>
      </c>
      <c r="N161" s="5">
        <f t="shared" si="1"/>
        <v>980.67015491936627</v>
      </c>
      <c r="O161" s="35">
        <f t="shared" si="2"/>
        <v>2.63585958421928E-2</v>
      </c>
      <c r="P161" s="5">
        <f t="shared" si="3"/>
        <v>3069.4081075191721</v>
      </c>
      <c r="Q161" s="35">
        <f t="shared" si="4"/>
        <v>8.2500000000000004E-2</v>
      </c>
      <c r="R161" s="5">
        <f t="shared" si="38"/>
        <v>93621.309061221342</v>
      </c>
      <c r="S161" s="5">
        <f t="shared" si="39"/>
        <v>530090.74335431354</v>
      </c>
      <c r="T161" s="5">
        <f t="shared" si="5"/>
        <v>445478.6909387784</v>
      </c>
      <c r="U161" s="5">
        <f t="shared" si="6"/>
        <v>623712.05241553485</v>
      </c>
      <c r="V161" s="150"/>
      <c r="W161" s="2">
        <v>154</v>
      </c>
      <c r="X161" s="118">
        <v>49522</v>
      </c>
      <c r="Y161" s="5">
        <f t="shared" si="40"/>
        <v>443397.19155567157</v>
      </c>
      <c r="Z161" s="5">
        <f t="shared" si="41"/>
        <v>3955.7248177837241</v>
      </c>
      <c r="AA161" s="5">
        <f t="shared" si="7"/>
        <v>999.74354074591338</v>
      </c>
      <c r="AB161" s="35">
        <f t="shared" si="8"/>
        <v>2.705683012303127E-2</v>
      </c>
      <c r="AC161" s="5">
        <f t="shared" si="9"/>
        <v>2955.9812770378107</v>
      </c>
      <c r="AD161" s="35">
        <f t="shared" si="10"/>
        <v>0.08</v>
      </c>
      <c r="AE161" s="5">
        <f t="shared" si="42"/>
        <v>96702.55198507446</v>
      </c>
      <c r="AF161" s="5">
        <f t="shared" si="43"/>
        <v>512479.06995361904</v>
      </c>
      <c r="AG161" s="5">
        <f t="shared" si="11"/>
        <v>442397.44801492564</v>
      </c>
      <c r="AH161" s="5">
        <f t="shared" si="12"/>
        <v>609181.62193869345</v>
      </c>
      <c r="AI161" s="150"/>
      <c r="AJ161" s="2">
        <v>154</v>
      </c>
      <c r="AK161" s="118">
        <v>49522</v>
      </c>
      <c r="AL161" s="5">
        <f t="shared" si="44"/>
        <v>440260.40533750667</v>
      </c>
      <c r="AM161" s="5">
        <f t="shared" si="45"/>
        <v>3862.1784158088099</v>
      </c>
      <c r="AN161" s="5">
        <f t="shared" si="13"/>
        <v>1018.829964670746</v>
      </c>
      <c r="AO161" s="35">
        <f t="shared" si="14"/>
        <v>2.7769836732595671E-2</v>
      </c>
      <c r="AP161" s="5">
        <f t="shared" si="15"/>
        <v>2843.3484511380639</v>
      </c>
      <c r="AQ161" s="35">
        <f t="shared" si="16"/>
        <v>7.7499999999999999E-2</v>
      </c>
      <c r="AR161" s="5">
        <f t="shared" si="46"/>
        <v>99858.424627164248</v>
      </c>
      <c r="AS161" s="5">
        <f t="shared" si="47"/>
        <v>494917.05140739249</v>
      </c>
      <c r="AT161" s="5">
        <f t="shared" si="17"/>
        <v>439241.57537283591</v>
      </c>
      <c r="AU161" s="5">
        <f t="shared" si="18"/>
        <v>594775.47603455675</v>
      </c>
      <c r="AV161" s="150"/>
      <c r="AW161" s="2">
        <v>154</v>
      </c>
      <c r="AX161" s="118">
        <v>49522</v>
      </c>
      <c r="AY161" s="5">
        <f t="shared" si="48"/>
        <v>437048.81374355167</v>
      </c>
      <c r="AZ161" s="5">
        <f t="shared" si="49"/>
        <v>3769.4654156080242</v>
      </c>
      <c r="BA161" s="5">
        <f t="shared" si="19"/>
        <v>1037.9103297108263</v>
      </c>
      <c r="BB161" s="35">
        <f t="shared" si="20"/>
        <v>2.8497786894436293E-2</v>
      </c>
      <c r="BC161" s="5">
        <f t="shared" si="21"/>
        <v>2731.5550858971978</v>
      </c>
      <c r="BD161" s="35">
        <f t="shared" si="22"/>
        <v>7.4999999999999997E-2</v>
      </c>
      <c r="BE161" s="5">
        <f t="shared" si="50"/>
        <v>103089.09658615943</v>
      </c>
      <c r="BF161" s="5">
        <f t="shared" si="51"/>
        <v>477408.57741747622</v>
      </c>
      <c r="BG161" s="5">
        <f t="shared" si="23"/>
        <v>436010.90341384086</v>
      </c>
      <c r="BH161" s="5">
        <f t="shared" si="24"/>
        <v>580497.67400363565</v>
      </c>
      <c r="BI161" s="150"/>
      <c r="BJ161" s="2">
        <v>154</v>
      </c>
      <c r="BK161" s="118">
        <v>49522</v>
      </c>
      <c r="BL161" s="5">
        <f t="shared" si="52"/>
        <v>433762.33261577284</v>
      </c>
      <c r="BM161" s="5">
        <f t="shared" si="53"/>
        <v>3677.612325782929</v>
      </c>
      <c r="BN161" s="5">
        <f t="shared" si="25"/>
        <v>1056.9648995626349</v>
      </c>
      <c r="BO161" s="35">
        <f t="shared" si="26"/>
        <v>2.9240848826739288E-2</v>
      </c>
      <c r="BP161" s="5">
        <f t="shared" si="27"/>
        <v>2620.6474262202942</v>
      </c>
      <c r="BQ161" s="35">
        <f t="shared" si="28"/>
        <v>7.2499999999999995E-2</v>
      </c>
      <c r="BR161" s="5">
        <f t="shared" si="54"/>
        <v>106394.63228378986</v>
      </c>
      <c r="BS161" s="5">
        <f t="shared" si="55"/>
        <v>459957.66588678118</v>
      </c>
      <c r="BT161" s="5">
        <f t="shared" si="29"/>
        <v>432705.3677162102</v>
      </c>
      <c r="BU161" s="5">
        <f t="shared" si="30"/>
        <v>566352.29817057098</v>
      </c>
      <c r="BV161" s="150"/>
      <c r="BW161" s="2">
        <v>154</v>
      </c>
      <c r="BX161" s="118">
        <v>49522</v>
      </c>
      <c r="BY161" s="5">
        <f t="shared" si="56"/>
        <v>430400.98692096467</v>
      </c>
      <c r="BZ161" s="5">
        <f t="shared" si="57"/>
        <v>3586.6457515109732</v>
      </c>
      <c r="CA161" s="5">
        <f t="shared" si="31"/>
        <v>1075.9733278053459</v>
      </c>
      <c r="CB161" s="35">
        <f t="shared" si="32"/>
        <v>2.9999187562353674E-2</v>
      </c>
      <c r="CC161" s="5">
        <f t="shared" si="33"/>
        <v>2510.6724237056274</v>
      </c>
      <c r="CD161" s="35">
        <f t="shared" si="34"/>
        <v>7.0000000000000007E-2</v>
      </c>
      <c r="CE161" s="5">
        <f t="shared" si="58"/>
        <v>109774.98640684088</v>
      </c>
      <c r="CF161" s="5">
        <f t="shared" si="59"/>
        <v>442568.4593258489</v>
      </c>
      <c r="CG161" s="5">
        <f t="shared" si="35"/>
        <v>429325.01359315932</v>
      </c>
      <c r="CH161" s="5">
        <f t="shared" si="36"/>
        <v>552343.44573268981</v>
      </c>
    </row>
    <row r="162" spans="9:86" ht="14.25" customHeight="1">
      <c r="I162" s="150"/>
      <c r="J162" s="2">
        <v>155</v>
      </c>
      <c r="K162" s="118">
        <v>49553</v>
      </c>
      <c r="L162" s="5">
        <f t="shared" si="37"/>
        <v>445478.6909387784</v>
      </c>
      <c r="M162" s="5">
        <f t="shared" si="0"/>
        <v>4050.0782624385383</v>
      </c>
      <c r="N162" s="5">
        <f t="shared" si="1"/>
        <v>987.41226223443664</v>
      </c>
      <c r="O162" s="35">
        <f t="shared" si="2"/>
        <v>2.6598235533653453E-2</v>
      </c>
      <c r="P162" s="5">
        <f t="shared" si="3"/>
        <v>3062.6660002041017</v>
      </c>
      <c r="Q162" s="35">
        <f t="shared" si="4"/>
        <v>8.2500000000000018E-2</v>
      </c>
      <c r="R162" s="5">
        <f t="shared" si="38"/>
        <v>94608.721323455771</v>
      </c>
      <c r="S162" s="5">
        <f t="shared" si="39"/>
        <v>533153.40935451759</v>
      </c>
      <c r="T162" s="5">
        <f t="shared" si="5"/>
        <v>444491.27867654397</v>
      </c>
      <c r="U162" s="5">
        <f t="shared" si="6"/>
        <v>627762.13067797339</v>
      </c>
      <c r="V162" s="150"/>
      <c r="W162" s="2">
        <v>155</v>
      </c>
      <c r="X162" s="118">
        <v>49553</v>
      </c>
      <c r="Y162" s="5">
        <f t="shared" si="40"/>
        <v>442397.44801492564</v>
      </c>
      <c r="Z162" s="5">
        <f t="shared" si="41"/>
        <v>3955.7248177837241</v>
      </c>
      <c r="AA162" s="5">
        <f t="shared" si="7"/>
        <v>1006.4084976842196</v>
      </c>
      <c r="AB162" s="35">
        <f t="shared" si="8"/>
        <v>2.7298760484267492E-2</v>
      </c>
      <c r="AC162" s="5">
        <f t="shared" si="9"/>
        <v>2949.3163200995045</v>
      </c>
      <c r="AD162" s="35">
        <f t="shared" si="10"/>
        <v>0.08</v>
      </c>
      <c r="AE162" s="5">
        <f t="shared" si="42"/>
        <v>97708.960482758674</v>
      </c>
      <c r="AF162" s="5">
        <f t="shared" si="43"/>
        <v>515428.38627371856</v>
      </c>
      <c r="AG162" s="5">
        <f t="shared" si="11"/>
        <v>441391.03951724141</v>
      </c>
      <c r="AH162" s="5">
        <f t="shared" si="12"/>
        <v>613137.34675647726</v>
      </c>
      <c r="AI162" s="150"/>
      <c r="AJ162" s="2">
        <v>155</v>
      </c>
      <c r="AK162" s="118">
        <v>49553</v>
      </c>
      <c r="AL162" s="5">
        <f t="shared" si="44"/>
        <v>439241.57537283591</v>
      </c>
      <c r="AM162" s="5">
        <f t="shared" si="45"/>
        <v>3862.1784158088099</v>
      </c>
      <c r="AN162" s="5">
        <f t="shared" si="13"/>
        <v>1025.4099081925779</v>
      </c>
      <c r="AO162" s="35">
        <f t="shared" si="14"/>
        <v>2.8014012307159913E-2</v>
      </c>
      <c r="AP162" s="5">
        <f t="shared" si="15"/>
        <v>2836.768507616232</v>
      </c>
      <c r="AQ162" s="35">
        <f t="shared" si="16"/>
        <v>7.7499999999999999E-2</v>
      </c>
      <c r="AR162" s="5">
        <f t="shared" si="46"/>
        <v>100883.83453535683</v>
      </c>
      <c r="AS162" s="5">
        <f t="shared" si="47"/>
        <v>497753.81991500873</v>
      </c>
      <c r="AT162" s="5">
        <f t="shared" si="17"/>
        <v>438216.16546464333</v>
      </c>
      <c r="AU162" s="5">
        <f t="shared" si="18"/>
        <v>598637.65445036558</v>
      </c>
      <c r="AV162" s="150"/>
      <c r="AW162" s="2">
        <v>155</v>
      </c>
      <c r="AX162" s="118">
        <v>49553</v>
      </c>
      <c r="AY162" s="5">
        <f t="shared" si="48"/>
        <v>436010.90341384086</v>
      </c>
      <c r="AZ162" s="5">
        <f t="shared" si="49"/>
        <v>3769.4654156080242</v>
      </c>
      <c r="BA162" s="5">
        <f t="shared" si="19"/>
        <v>1044.3972692715188</v>
      </c>
      <c r="BB162" s="35">
        <f t="shared" si="20"/>
        <v>2.8744160141708011E-2</v>
      </c>
      <c r="BC162" s="5">
        <f t="shared" si="21"/>
        <v>2725.0681463365054</v>
      </c>
      <c r="BD162" s="35">
        <f t="shared" si="22"/>
        <v>7.5000000000000011E-2</v>
      </c>
      <c r="BE162" s="5">
        <f t="shared" si="50"/>
        <v>104133.49385543095</v>
      </c>
      <c r="BF162" s="5">
        <f t="shared" si="51"/>
        <v>480133.64556381275</v>
      </c>
      <c r="BG162" s="5">
        <f t="shared" si="23"/>
        <v>434966.50614456931</v>
      </c>
      <c r="BH162" s="5">
        <f t="shared" si="24"/>
        <v>584267.13941924367</v>
      </c>
      <c r="BI162" s="150"/>
      <c r="BJ162" s="2">
        <v>155</v>
      </c>
      <c r="BK162" s="118">
        <v>49553</v>
      </c>
      <c r="BL162" s="5">
        <f t="shared" si="52"/>
        <v>432705.3677162102</v>
      </c>
      <c r="BM162" s="5">
        <f t="shared" si="53"/>
        <v>3677.612325782929</v>
      </c>
      <c r="BN162" s="5">
        <f t="shared" si="25"/>
        <v>1063.350729164159</v>
      </c>
      <c r="BO162" s="35">
        <f t="shared" si="26"/>
        <v>2.9489370139588127E-2</v>
      </c>
      <c r="BP162" s="5">
        <f t="shared" si="27"/>
        <v>2614.26159661877</v>
      </c>
      <c r="BQ162" s="35">
        <f t="shared" si="28"/>
        <v>7.2499999999999995E-2</v>
      </c>
      <c r="BR162" s="5">
        <f t="shared" si="54"/>
        <v>107457.98301295402</v>
      </c>
      <c r="BS162" s="5">
        <f t="shared" si="55"/>
        <v>462571.92748339992</v>
      </c>
      <c r="BT162" s="5">
        <f t="shared" si="29"/>
        <v>431642.01698704605</v>
      </c>
      <c r="BU162" s="5">
        <f t="shared" si="30"/>
        <v>570029.91049635399</v>
      </c>
      <c r="BV162" s="150"/>
      <c r="BW162" s="2">
        <v>155</v>
      </c>
      <c r="BX162" s="118">
        <v>49553</v>
      </c>
      <c r="BY162" s="5">
        <f t="shared" si="56"/>
        <v>429325.01359315932</v>
      </c>
      <c r="BZ162" s="5">
        <f t="shared" si="57"/>
        <v>3586.6457515109732</v>
      </c>
      <c r="CA162" s="5">
        <f t="shared" si="31"/>
        <v>1082.2498388842105</v>
      </c>
      <c r="CB162" s="35">
        <f t="shared" si="32"/>
        <v>3.0249805288348228E-2</v>
      </c>
      <c r="CC162" s="5">
        <f t="shared" si="33"/>
        <v>2504.3959126267628</v>
      </c>
      <c r="CD162" s="35">
        <f t="shared" si="34"/>
        <v>7.0000000000000007E-2</v>
      </c>
      <c r="CE162" s="5">
        <f t="shared" si="58"/>
        <v>110857.23624572509</v>
      </c>
      <c r="CF162" s="5">
        <f t="shared" si="59"/>
        <v>445072.85523847566</v>
      </c>
      <c r="CG162" s="5">
        <f t="shared" si="35"/>
        <v>428242.7637542751</v>
      </c>
      <c r="CH162" s="5">
        <f t="shared" si="36"/>
        <v>555930.09148420079</v>
      </c>
    </row>
    <row r="163" spans="9:86" ht="14.25" customHeight="1">
      <c r="I163" s="150"/>
      <c r="J163" s="2">
        <v>156</v>
      </c>
      <c r="K163" s="118">
        <v>49583</v>
      </c>
      <c r="L163" s="5">
        <f t="shared" si="37"/>
        <v>444491.27867654397</v>
      </c>
      <c r="M163" s="5">
        <f t="shared" si="0"/>
        <v>4050.0782624385383</v>
      </c>
      <c r="N163" s="5">
        <f t="shared" si="1"/>
        <v>994.2007215372987</v>
      </c>
      <c r="O163" s="35">
        <f t="shared" si="2"/>
        <v>2.6840591099942225E-2</v>
      </c>
      <c r="P163" s="5">
        <f t="shared" si="3"/>
        <v>3055.8775409012396</v>
      </c>
      <c r="Q163" s="35">
        <f t="shared" si="4"/>
        <v>8.2500000000000004E-2</v>
      </c>
      <c r="R163" s="5">
        <f t="shared" si="38"/>
        <v>95602.922044993073</v>
      </c>
      <c r="S163" s="5">
        <f t="shared" si="39"/>
        <v>536209.28689541877</v>
      </c>
      <c r="T163" s="5">
        <f t="shared" si="5"/>
        <v>443497.07795500668</v>
      </c>
      <c r="U163" s="5">
        <f t="shared" si="6"/>
        <v>631812.2089404118</v>
      </c>
      <c r="V163" s="150"/>
      <c r="W163" s="2">
        <v>156</v>
      </c>
      <c r="X163" s="118">
        <v>49583</v>
      </c>
      <c r="Y163" s="5">
        <f t="shared" si="40"/>
        <v>441391.03951724141</v>
      </c>
      <c r="Z163" s="5">
        <f t="shared" si="41"/>
        <v>3955.7248177837241</v>
      </c>
      <c r="AA163" s="5">
        <f t="shared" si="7"/>
        <v>1013.1178876687813</v>
      </c>
      <c r="AB163" s="35">
        <f t="shared" si="8"/>
        <v>2.754341063498297E-2</v>
      </c>
      <c r="AC163" s="5">
        <f t="shared" si="9"/>
        <v>2942.6069301149428</v>
      </c>
      <c r="AD163" s="35">
        <f t="shared" si="10"/>
        <v>0.08</v>
      </c>
      <c r="AE163" s="5">
        <f t="shared" si="42"/>
        <v>98722.078370427451</v>
      </c>
      <c r="AF163" s="5">
        <f t="shared" si="43"/>
        <v>518370.99320383352</v>
      </c>
      <c r="AG163" s="5">
        <f t="shared" si="11"/>
        <v>440377.92162957264</v>
      </c>
      <c r="AH163" s="5">
        <f t="shared" si="12"/>
        <v>617093.07157426095</v>
      </c>
      <c r="AI163" s="150"/>
      <c r="AJ163" s="2">
        <v>156</v>
      </c>
      <c r="AK163" s="118">
        <v>49583</v>
      </c>
      <c r="AL163" s="5">
        <f t="shared" si="44"/>
        <v>438216.16546464333</v>
      </c>
      <c r="AM163" s="5">
        <f t="shared" si="45"/>
        <v>3862.1784158088099</v>
      </c>
      <c r="AN163" s="5">
        <f t="shared" si="13"/>
        <v>1032.0323471829884</v>
      </c>
      <c r="AO163" s="35">
        <f t="shared" si="14"/>
        <v>2.826091126297136E-2</v>
      </c>
      <c r="AP163" s="5">
        <f t="shared" si="15"/>
        <v>2830.1460686258215</v>
      </c>
      <c r="AQ163" s="35">
        <f t="shared" si="16"/>
        <v>7.7499999999999999E-2</v>
      </c>
      <c r="AR163" s="5">
        <f t="shared" si="46"/>
        <v>101915.86688253982</v>
      </c>
      <c r="AS163" s="5">
        <f t="shared" si="47"/>
        <v>500583.96598363458</v>
      </c>
      <c r="AT163" s="5">
        <f t="shared" si="17"/>
        <v>437184.13311746035</v>
      </c>
      <c r="AU163" s="5">
        <f t="shared" si="18"/>
        <v>602499.8328661744</v>
      </c>
      <c r="AV163" s="150"/>
      <c r="AW163" s="2">
        <v>156</v>
      </c>
      <c r="AX163" s="118">
        <v>49583</v>
      </c>
      <c r="AY163" s="5">
        <f t="shared" si="48"/>
        <v>434966.50614456931</v>
      </c>
      <c r="AZ163" s="5">
        <f t="shared" si="49"/>
        <v>3769.4654156080242</v>
      </c>
      <c r="BA163" s="5">
        <f t="shared" si="19"/>
        <v>1050.9247522044661</v>
      </c>
      <c r="BB163" s="35">
        <f t="shared" si="20"/>
        <v>2.8993260051756856E-2</v>
      </c>
      <c r="BC163" s="5">
        <f t="shared" si="21"/>
        <v>2718.540663403558</v>
      </c>
      <c r="BD163" s="35">
        <f t="shared" si="22"/>
        <v>7.4999999999999997E-2</v>
      </c>
      <c r="BE163" s="5">
        <f t="shared" si="50"/>
        <v>105184.41860763541</v>
      </c>
      <c r="BF163" s="5">
        <f t="shared" si="51"/>
        <v>482852.18622721633</v>
      </c>
      <c r="BG163" s="5">
        <f t="shared" si="23"/>
        <v>433915.58139236487</v>
      </c>
      <c r="BH163" s="5">
        <f t="shared" si="24"/>
        <v>588036.60483485169</v>
      </c>
      <c r="BI163" s="150"/>
      <c r="BJ163" s="2">
        <v>156</v>
      </c>
      <c r="BK163" s="118">
        <v>49583</v>
      </c>
      <c r="BL163" s="5">
        <f t="shared" si="52"/>
        <v>431642.01698704605</v>
      </c>
      <c r="BM163" s="5">
        <f t="shared" si="53"/>
        <v>3677.612325782929</v>
      </c>
      <c r="BN163" s="5">
        <f t="shared" si="25"/>
        <v>1069.775139819526</v>
      </c>
      <c r="BO163" s="35">
        <f t="shared" si="26"/>
        <v>2.9740621099496833E-2</v>
      </c>
      <c r="BP163" s="5">
        <f t="shared" si="27"/>
        <v>2607.837185963403</v>
      </c>
      <c r="BQ163" s="35">
        <f t="shared" si="28"/>
        <v>7.2499999999999995E-2</v>
      </c>
      <c r="BR163" s="5">
        <f t="shared" si="54"/>
        <v>108527.75815277355</v>
      </c>
      <c r="BS163" s="5">
        <f t="shared" si="55"/>
        <v>465179.76466936333</v>
      </c>
      <c r="BT163" s="5">
        <f t="shared" si="29"/>
        <v>430572.24184722651</v>
      </c>
      <c r="BU163" s="5">
        <f t="shared" si="30"/>
        <v>573707.52282213687</v>
      </c>
      <c r="BV163" s="150"/>
      <c r="BW163" s="2">
        <v>156</v>
      </c>
      <c r="BX163" s="118">
        <v>49583</v>
      </c>
      <c r="BY163" s="5">
        <f t="shared" si="56"/>
        <v>428242.7637542751</v>
      </c>
      <c r="BZ163" s="5">
        <f t="shared" si="57"/>
        <v>3586.6457515109732</v>
      </c>
      <c r="CA163" s="5">
        <f t="shared" si="31"/>
        <v>1088.5629629443683</v>
      </c>
      <c r="CB163" s="35">
        <f t="shared" si="32"/>
        <v>3.0503155361727968E-2</v>
      </c>
      <c r="CC163" s="5">
        <f t="shared" si="33"/>
        <v>2498.0827885666049</v>
      </c>
      <c r="CD163" s="35">
        <f t="shared" si="34"/>
        <v>7.0000000000000007E-2</v>
      </c>
      <c r="CE163" s="5">
        <f t="shared" si="58"/>
        <v>111945.79920866946</v>
      </c>
      <c r="CF163" s="5">
        <f t="shared" si="59"/>
        <v>447570.93802704226</v>
      </c>
      <c r="CG163" s="5">
        <f t="shared" si="35"/>
        <v>427154.20079133072</v>
      </c>
      <c r="CH163" s="5">
        <f t="shared" si="36"/>
        <v>559516.73723571165</v>
      </c>
    </row>
    <row r="164" spans="9:86" ht="14.25" customHeight="1">
      <c r="I164" s="150"/>
      <c r="J164" s="2">
        <v>157</v>
      </c>
      <c r="K164" s="118">
        <v>49614</v>
      </c>
      <c r="L164" s="5">
        <f t="shared" si="37"/>
        <v>443497.07795500668</v>
      </c>
      <c r="M164" s="5">
        <f t="shared" si="0"/>
        <v>4050.0782624385383</v>
      </c>
      <c r="N164" s="5">
        <f t="shared" si="1"/>
        <v>1001.0358514978675</v>
      </c>
      <c r="O164" s="35">
        <f t="shared" si="2"/>
        <v>2.7085703187413303E-2</v>
      </c>
      <c r="P164" s="5">
        <f t="shared" si="3"/>
        <v>3049.0424109406708</v>
      </c>
      <c r="Q164" s="35">
        <f t="shared" si="4"/>
        <v>8.2500000000000004E-2</v>
      </c>
      <c r="R164" s="5">
        <f t="shared" si="38"/>
        <v>96603.957896490945</v>
      </c>
      <c r="S164" s="5">
        <f t="shared" si="39"/>
        <v>539258.3293063594</v>
      </c>
      <c r="T164" s="5">
        <f t="shared" si="5"/>
        <v>442496.04210350884</v>
      </c>
      <c r="U164" s="5">
        <f t="shared" si="6"/>
        <v>635862.28720285033</v>
      </c>
      <c r="V164" s="150"/>
      <c r="W164" s="2">
        <v>157</v>
      </c>
      <c r="X164" s="118">
        <v>49614</v>
      </c>
      <c r="Y164" s="5">
        <f t="shared" si="40"/>
        <v>440377.92162957264</v>
      </c>
      <c r="Z164" s="5">
        <f t="shared" si="41"/>
        <v>3955.7248177837241</v>
      </c>
      <c r="AA164" s="5">
        <f t="shared" si="7"/>
        <v>1019.8720069199062</v>
      </c>
      <c r="AB164" s="35">
        <f t="shared" si="8"/>
        <v>2.7790821205912669E-2</v>
      </c>
      <c r="AC164" s="5">
        <f t="shared" si="9"/>
        <v>2935.8528108638179</v>
      </c>
      <c r="AD164" s="35">
        <f t="shared" si="10"/>
        <v>0.08</v>
      </c>
      <c r="AE164" s="5">
        <f t="shared" si="42"/>
        <v>99741.950377347355</v>
      </c>
      <c r="AF164" s="5">
        <f t="shared" si="43"/>
        <v>521306.84601469734</v>
      </c>
      <c r="AG164" s="5">
        <f t="shared" si="11"/>
        <v>439358.0496226527</v>
      </c>
      <c r="AH164" s="5">
        <f t="shared" si="12"/>
        <v>621048.79639204475</v>
      </c>
      <c r="AI164" s="150"/>
      <c r="AJ164" s="2">
        <v>157</v>
      </c>
      <c r="AK164" s="118">
        <v>49614</v>
      </c>
      <c r="AL164" s="5">
        <f t="shared" si="44"/>
        <v>437184.13311746035</v>
      </c>
      <c r="AM164" s="5">
        <f t="shared" si="45"/>
        <v>3862.1784158088099</v>
      </c>
      <c r="AN164" s="5">
        <f t="shared" si="13"/>
        <v>1038.6975560918786</v>
      </c>
      <c r="AO164" s="35">
        <f t="shared" si="14"/>
        <v>2.8510574215541533E-2</v>
      </c>
      <c r="AP164" s="5">
        <f t="shared" si="15"/>
        <v>2823.4808597169313</v>
      </c>
      <c r="AQ164" s="35">
        <f t="shared" si="16"/>
        <v>7.7499999999999999E-2</v>
      </c>
      <c r="AR164" s="5">
        <f t="shared" si="46"/>
        <v>102954.5644386317</v>
      </c>
      <c r="AS164" s="5">
        <f t="shared" si="47"/>
        <v>503407.44684335153</v>
      </c>
      <c r="AT164" s="5">
        <f t="shared" si="17"/>
        <v>436145.43556136847</v>
      </c>
      <c r="AU164" s="5">
        <f t="shared" si="18"/>
        <v>606362.01128198323</v>
      </c>
      <c r="AV164" s="150"/>
      <c r="AW164" s="2">
        <v>157</v>
      </c>
      <c r="AX164" s="118">
        <v>49614</v>
      </c>
      <c r="AY164" s="5">
        <f t="shared" si="48"/>
        <v>433915.58139236487</v>
      </c>
      <c r="AZ164" s="5">
        <f t="shared" si="49"/>
        <v>3769.4654156080242</v>
      </c>
      <c r="BA164" s="5">
        <f t="shared" si="19"/>
        <v>1057.4930319057439</v>
      </c>
      <c r="BB164" s="35">
        <f t="shared" si="20"/>
        <v>2.9245127225321198E-2</v>
      </c>
      <c r="BC164" s="5">
        <f t="shared" si="21"/>
        <v>2711.9723837022802</v>
      </c>
      <c r="BD164" s="35">
        <f t="shared" si="22"/>
        <v>7.4999999999999997E-2</v>
      </c>
      <c r="BE164" s="5">
        <f t="shared" si="50"/>
        <v>106241.91163954115</v>
      </c>
      <c r="BF164" s="5">
        <f t="shared" si="51"/>
        <v>485564.15861091862</v>
      </c>
      <c r="BG164" s="5">
        <f t="shared" si="23"/>
        <v>432858.08836045914</v>
      </c>
      <c r="BH164" s="5">
        <f t="shared" si="24"/>
        <v>591806.07025045971</v>
      </c>
      <c r="BI164" s="150"/>
      <c r="BJ164" s="2">
        <v>157</v>
      </c>
      <c r="BK164" s="118">
        <v>49614</v>
      </c>
      <c r="BL164" s="5">
        <f t="shared" si="52"/>
        <v>430572.24184722651</v>
      </c>
      <c r="BM164" s="5">
        <f t="shared" si="53"/>
        <v>3677.612325782929</v>
      </c>
      <c r="BN164" s="5">
        <f t="shared" si="25"/>
        <v>1076.2383646226021</v>
      </c>
      <c r="BO164" s="35">
        <f t="shared" si="26"/>
        <v>2.9994642292927032E-2</v>
      </c>
      <c r="BP164" s="5">
        <f t="shared" si="27"/>
        <v>2601.3739611603269</v>
      </c>
      <c r="BQ164" s="35">
        <f t="shared" si="28"/>
        <v>7.2499999999999995E-2</v>
      </c>
      <c r="BR164" s="5">
        <f t="shared" si="54"/>
        <v>109603.99651739615</v>
      </c>
      <c r="BS164" s="5">
        <f t="shared" si="55"/>
        <v>467781.13863052364</v>
      </c>
      <c r="BT164" s="5">
        <f t="shared" si="29"/>
        <v>429496.00348260393</v>
      </c>
      <c r="BU164" s="5">
        <f t="shared" si="30"/>
        <v>577385.13514791976</v>
      </c>
      <c r="BV164" s="150"/>
      <c r="BW164" s="2">
        <v>157</v>
      </c>
      <c r="BX164" s="118">
        <v>49614</v>
      </c>
      <c r="BY164" s="5">
        <f t="shared" si="56"/>
        <v>427154.20079133072</v>
      </c>
      <c r="BZ164" s="5">
        <f t="shared" si="57"/>
        <v>3586.6457515109732</v>
      </c>
      <c r="CA164" s="5">
        <f t="shared" si="31"/>
        <v>1094.912913561544</v>
      </c>
      <c r="CB164" s="35">
        <f t="shared" si="32"/>
        <v>3.0759278355211694E-2</v>
      </c>
      <c r="CC164" s="5">
        <f t="shared" si="33"/>
        <v>2491.7328379494293</v>
      </c>
      <c r="CD164" s="35">
        <f t="shared" si="34"/>
        <v>7.0000000000000007E-2</v>
      </c>
      <c r="CE164" s="5">
        <f t="shared" si="58"/>
        <v>113040.71212223099</v>
      </c>
      <c r="CF164" s="5">
        <f t="shared" si="59"/>
        <v>450062.67086499167</v>
      </c>
      <c r="CG164" s="5">
        <f t="shared" si="35"/>
        <v>426059.28787776915</v>
      </c>
      <c r="CH164" s="5">
        <f t="shared" si="36"/>
        <v>563103.38298722263</v>
      </c>
    </row>
    <row r="165" spans="9:86" ht="14.25" customHeight="1">
      <c r="I165" s="150"/>
      <c r="J165" s="2">
        <v>158</v>
      </c>
      <c r="K165" s="118">
        <v>49644</v>
      </c>
      <c r="L165" s="5">
        <f t="shared" si="37"/>
        <v>442496.04210350884</v>
      </c>
      <c r="M165" s="5">
        <f t="shared" si="0"/>
        <v>4050.0782624385383</v>
      </c>
      <c r="N165" s="5">
        <f t="shared" si="1"/>
        <v>1007.9179729769153</v>
      </c>
      <c r="O165" s="35">
        <f t="shared" si="2"/>
        <v>2.7333613241434854E-2</v>
      </c>
      <c r="P165" s="5">
        <f t="shared" si="3"/>
        <v>3042.1602894616231</v>
      </c>
      <c r="Q165" s="35">
        <f t="shared" si="4"/>
        <v>8.249999999999999E-2</v>
      </c>
      <c r="R165" s="5">
        <f t="shared" si="38"/>
        <v>97611.875869467854</v>
      </c>
      <c r="S165" s="5">
        <f t="shared" si="39"/>
        <v>542300.48959582101</v>
      </c>
      <c r="T165" s="5">
        <f t="shared" si="5"/>
        <v>441488.12413053191</v>
      </c>
      <c r="U165" s="5">
        <f t="shared" si="6"/>
        <v>639912.36546528887</v>
      </c>
      <c r="V165" s="150"/>
      <c r="W165" s="2">
        <v>158</v>
      </c>
      <c r="X165" s="118">
        <v>49644</v>
      </c>
      <c r="Y165" s="5">
        <f t="shared" si="40"/>
        <v>439358.0496226527</v>
      </c>
      <c r="Z165" s="5">
        <f t="shared" si="41"/>
        <v>3955.7248177837241</v>
      </c>
      <c r="AA165" s="5">
        <f t="shared" si="7"/>
        <v>1026.6711536327061</v>
      </c>
      <c r="AB165" s="35">
        <f t="shared" si="8"/>
        <v>2.8041033626614288E-2</v>
      </c>
      <c r="AC165" s="5">
        <f t="shared" si="9"/>
        <v>2929.053664151018</v>
      </c>
      <c r="AD165" s="35">
        <f t="shared" si="10"/>
        <v>7.9999999999999988E-2</v>
      </c>
      <c r="AE165" s="5">
        <f t="shared" si="42"/>
        <v>100768.62153098006</v>
      </c>
      <c r="AF165" s="5">
        <f t="shared" si="43"/>
        <v>524235.89967884833</v>
      </c>
      <c r="AG165" s="5">
        <f t="shared" si="11"/>
        <v>438331.37846902001</v>
      </c>
      <c r="AH165" s="5">
        <f t="shared" si="12"/>
        <v>625004.52120982844</v>
      </c>
      <c r="AI165" s="150"/>
      <c r="AJ165" s="2">
        <v>158</v>
      </c>
      <c r="AK165" s="118">
        <v>49644</v>
      </c>
      <c r="AL165" s="5">
        <f t="shared" si="44"/>
        <v>436145.43556136847</v>
      </c>
      <c r="AM165" s="5">
        <f t="shared" si="45"/>
        <v>3862.1784158088099</v>
      </c>
      <c r="AN165" s="5">
        <f t="shared" si="13"/>
        <v>1045.4058111416384</v>
      </c>
      <c r="AO165" s="35">
        <f t="shared" si="14"/>
        <v>2.8763042579026413E-2</v>
      </c>
      <c r="AP165" s="5">
        <f t="shared" si="15"/>
        <v>2816.7726046671714</v>
      </c>
      <c r="AQ165" s="35">
        <f t="shared" si="16"/>
        <v>7.7499999999999999E-2</v>
      </c>
      <c r="AR165" s="5">
        <f t="shared" si="46"/>
        <v>103999.97024977334</v>
      </c>
      <c r="AS165" s="5">
        <f t="shared" si="47"/>
        <v>506224.2194480187</v>
      </c>
      <c r="AT165" s="5">
        <f t="shared" si="17"/>
        <v>435100.02975022682</v>
      </c>
      <c r="AU165" s="5">
        <f t="shared" si="18"/>
        <v>610224.18969779206</v>
      </c>
      <c r="AV165" s="150"/>
      <c r="AW165" s="2">
        <v>158</v>
      </c>
      <c r="AX165" s="118">
        <v>49644</v>
      </c>
      <c r="AY165" s="5">
        <f t="shared" si="48"/>
        <v>432858.08836045914</v>
      </c>
      <c r="AZ165" s="5">
        <f t="shared" si="49"/>
        <v>3769.4654156080242</v>
      </c>
      <c r="BA165" s="5">
        <f t="shared" si="19"/>
        <v>1064.1023633551549</v>
      </c>
      <c r="BB165" s="35">
        <f t="shared" si="20"/>
        <v>2.9499803061617702E-2</v>
      </c>
      <c r="BC165" s="5">
        <f t="shared" si="21"/>
        <v>2705.3630522528692</v>
      </c>
      <c r="BD165" s="35">
        <f t="shared" si="22"/>
        <v>7.4999999999999997E-2</v>
      </c>
      <c r="BE165" s="5">
        <f t="shared" si="50"/>
        <v>107306.01400289631</v>
      </c>
      <c r="BF165" s="5">
        <f t="shared" si="51"/>
        <v>488269.52166317147</v>
      </c>
      <c r="BG165" s="5">
        <f t="shared" si="23"/>
        <v>431793.98599710397</v>
      </c>
      <c r="BH165" s="5">
        <f t="shared" si="24"/>
        <v>595575.53566606774</v>
      </c>
      <c r="BI165" s="150"/>
      <c r="BJ165" s="2">
        <v>158</v>
      </c>
      <c r="BK165" s="118">
        <v>49644</v>
      </c>
      <c r="BL165" s="5">
        <f t="shared" si="52"/>
        <v>429496.00348260393</v>
      </c>
      <c r="BM165" s="5">
        <f t="shared" si="53"/>
        <v>3677.612325782929</v>
      </c>
      <c r="BN165" s="5">
        <f t="shared" si="25"/>
        <v>1082.7406380755301</v>
      </c>
      <c r="BO165" s="35">
        <f t="shared" si="26"/>
        <v>3.0251475104663271E-2</v>
      </c>
      <c r="BP165" s="5">
        <f t="shared" si="27"/>
        <v>2594.8716877073989</v>
      </c>
      <c r="BQ165" s="35">
        <f t="shared" si="28"/>
        <v>7.2500000000000009E-2</v>
      </c>
      <c r="BR165" s="5">
        <f t="shared" si="54"/>
        <v>110686.73715547168</v>
      </c>
      <c r="BS165" s="5">
        <f t="shared" si="55"/>
        <v>470376.01031823101</v>
      </c>
      <c r="BT165" s="5">
        <f t="shared" si="29"/>
        <v>428413.26284452842</v>
      </c>
      <c r="BU165" s="5">
        <f t="shared" si="30"/>
        <v>581062.74747370265</v>
      </c>
      <c r="BV165" s="150"/>
      <c r="BW165" s="2">
        <v>158</v>
      </c>
      <c r="BX165" s="118">
        <v>49644</v>
      </c>
      <c r="BY165" s="5">
        <f t="shared" si="56"/>
        <v>426059.28787776915</v>
      </c>
      <c r="BZ165" s="5">
        <f t="shared" si="57"/>
        <v>3586.6457515109732</v>
      </c>
      <c r="CA165" s="5">
        <f t="shared" si="31"/>
        <v>1101.2999055573196</v>
      </c>
      <c r="CB165" s="35">
        <f t="shared" si="32"/>
        <v>3.1018215639695708E-2</v>
      </c>
      <c r="CC165" s="5">
        <f t="shared" si="33"/>
        <v>2485.3458459536537</v>
      </c>
      <c r="CD165" s="35">
        <f t="shared" si="34"/>
        <v>7.0000000000000007E-2</v>
      </c>
      <c r="CE165" s="5">
        <f t="shared" si="58"/>
        <v>114142.01202778831</v>
      </c>
      <c r="CF165" s="5">
        <f t="shared" si="59"/>
        <v>452548.01671094535</v>
      </c>
      <c r="CG165" s="5">
        <f t="shared" si="35"/>
        <v>424957.98797221185</v>
      </c>
      <c r="CH165" s="5">
        <f t="shared" si="36"/>
        <v>566690.02873873361</v>
      </c>
    </row>
    <row r="166" spans="9:86" ht="14.25" customHeight="1">
      <c r="I166" s="150"/>
      <c r="J166" s="2">
        <v>159</v>
      </c>
      <c r="K166" s="118">
        <v>49675</v>
      </c>
      <c r="L166" s="5">
        <f t="shared" si="37"/>
        <v>441488.12413053191</v>
      </c>
      <c r="M166" s="5">
        <f t="shared" si="0"/>
        <v>4050.0782624385383</v>
      </c>
      <c r="N166" s="5">
        <f t="shared" si="1"/>
        <v>1014.8474090411314</v>
      </c>
      <c r="O166" s="35">
        <f t="shared" si="2"/>
        <v>2.7584363526147619E-2</v>
      </c>
      <c r="P166" s="5">
        <f t="shared" si="3"/>
        <v>3035.2308533974069</v>
      </c>
      <c r="Q166" s="35">
        <f t="shared" si="4"/>
        <v>8.2500000000000004E-2</v>
      </c>
      <c r="R166" s="5">
        <f t="shared" si="38"/>
        <v>98626.723278508987</v>
      </c>
      <c r="S166" s="5">
        <f t="shared" si="39"/>
        <v>545335.72044921841</v>
      </c>
      <c r="T166" s="5">
        <f t="shared" si="5"/>
        <v>440473.27672149078</v>
      </c>
      <c r="U166" s="5">
        <f t="shared" si="6"/>
        <v>643962.4437277274</v>
      </c>
      <c r="V166" s="150"/>
      <c r="W166" s="2">
        <v>159</v>
      </c>
      <c r="X166" s="118">
        <v>49675</v>
      </c>
      <c r="Y166" s="5">
        <f t="shared" si="40"/>
        <v>438331.37846902001</v>
      </c>
      <c r="Z166" s="5">
        <f t="shared" si="41"/>
        <v>3955.7248177837241</v>
      </c>
      <c r="AA166" s="5">
        <f t="shared" si="7"/>
        <v>1033.5156279902571</v>
      </c>
      <c r="AB166" s="35">
        <f t="shared" si="8"/>
        <v>2.8294090145224764E-2</v>
      </c>
      <c r="AC166" s="5">
        <f t="shared" si="9"/>
        <v>2922.209189793467</v>
      </c>
      <c r="AD166" s="35">
        <f t="shared" si="10"/>
        <v>0.08</v>
      </c>
      <c r="AE166" s="5">
        <f t="shared" si="42"/>
        <v>101802.13715897032</v>
      </c>
      <c r="AF166" s="5">
        <f t="shared" si="43"/>
        <v>527158.10886864178</v>
      </c>
      <c r="AG166" s="5">
        <f t="shared" si="11"/>
        <v>437297.86284102977</v>
      </c>
      <c r="AH166" s="5">
        <f t="shared" si="12"/>
        <v>628960.24602761213</v>
      </c>
      <c r="AI166" s="150"/>
      <c r="AJ166" s="2">
        <v>159</v>
      </c>
      <c r="AK166" s="118">
        <v>49675</v>
      </c>
      <c r="AL166" s="5">
        <f t="shared" si="44"/>
        <v>435100.02975022682</v>
      </c>
      <c r="AM166" s="5">
        <f t="shared" si="45"/>
        <v>3862.1784158088099</v>
      </c>
      <c r="AN166" s="5">
        <f t="shared" si="13"/>
        <v>1052.1573903385952</v>
      </c>
      <c r="AO166" s="35">
        <f t="shared" si="14"/>
        <v>2.9018358585981136E-2</v>
      </c>
      <c r="AP166" s="5">
        <f t="shared" si="15"/>
        <v>2810.0210254702147</v>
      </c>
      <c r="AQ166" s="35">
        <f t="shared" si="16"/>
        <v>7.7499999999999986E-2</v>
      </c>
      <c r="AR166" s="5">
        <f t="shared" si="46"/>
        <v>105052.12764011194</v>
      </c>
      <c r="AS166" s="5">
        <f t="shared" si="47"/>
        <v>509034.24047348893</v>
      </c>
      <c r="AT166" s="5">
        <f t="shared" si="17"/>
        <v>434047.87235988822</v>
      </c>
      <c r="AU166" s="5">
        <f t="shared" si="18"/>
        <v>614086.36811360088</v>
      </c>
      <c r="AV166" s="150"/>
      <c r="AW166" s="2">
        <v>159</v>
      </c>
      <c r="AX166" s="118">
        <v>49675</v>
      </c>
      <c r="AY166" s="5">
        <f t="shared" si="48"/>
        <v>431793.98599710397</v>
      </c>
      <c r="AZ166" s="5">
        <f t="shared" si="49"/>
        <v>3769.4654156080242</v>
      </c>
      <c r="BA166" s="5">
        <f t="shared" si="19"/>
        <v>1070.7530031261244</v>
      </c>
      <c r="BB166" s="35">
        <f t="shared" si="20"/>
        <v>2.9757329778093922E-2</v>
      </c>
      <c r="BC166" s="5">
        <f t="shared" si="21"/>
        <v>2698.7124124818997</v>
      </c>
      <c r="BD166" s="35">
        <f t="shared" si="22"/>
        <v>7.4999999999999997E-2</v>
      </c>
      <c r="BE166" s="5">
        <f t="shared" si="50"/>
        <v>108376.76700602243</v>
      </c>
      <c r="BF166" s="5">
        <f t="shared" si="51"/>
        <v>490968.23407565337</v>
      </c>
      <c r="BG166" s="5">
        <f t="shared" si="23"/>
        <v>430723.23299397784</v>
      </c>
      <c r="BH166" s="5">
        <f t="shared" si="24"/>
        <v>599345.00108167576</v>
      </c>
      <c r="BI166" s="150"/>
      <c r="BJ166" s="2">
        <v>159</v>
      </c>
      <c r="BK166" s="118">
        <v>49675</v>
      </c>
      <c r="BL166" s="5">
        <f t="shared" si="52"/>
        <v>428413.26284452842</v>
      </c>
      <c r="BM166" s="5">
        <f t="shared" si="53"/>
        <v>3677.612325782929</v>
      </c>
      <c r="BN166" s="5">
        <f t="shared" si="25"/>
        <v>1089.2821960972365</v>
      </c>
      <c r="BO166" s="35">
        <f t="shared" si="26"/>
        <v>3.0511161737563797E-2</v>
      </c>
      <c r="BP166" s="5">
        <f t="shared" si="27"/>
        <v>2588.3301296856926</v>
      </c>
      <c r="BQ166" s="35">
        <f t="shared" si="28"/>
        <v>7.2499999999999995E-2</v>
      </c>
      <c r="BR166" s="5">
        <f t="shared" si="54"/>
        <v>111776.01935156892</v>
      </c>
      <c r="BS166" s="5">
        <f t="shared" si="55"/>
        <v>472964.34044791671</v>
      </c>
      <c r="BT166" s="5">
        <f t="shared" si="29"/>
        <v>427323.98064843117</v>
      </c>
      <c r="BU166" s="5">
        <f t="shared" si="30"/>
        <v>584740.35979948565</v>
      </c>
      <c r="BV166" s="150"/>
      <c r="BW166" s="2">
        <v>159</v>
      </c>
      <c r="BX166" s="118">
        <v>49675</v>
      </c>
      <c r="BY166" s="5">
        <f t="shared" si="56"/>
        <v>424957.98797221185</v>
      </c>
      <c r="BZ166" s="5">
        <f t="shared" si="57"/>
        <v>3586.6457515109732</v>
      </c>
      <c r="CA166" s="5">
        <f t="shared" si="31"/>
        <v>1107.7241550064041</v>
      </c>
      <c r="CB166" s="35">
        <f t="shared" si="32"/>
        <v>3.128000940400269E-2</v>
      </c>
      <c r="CC166" s="5">
        <f t="shared" si="33"/>
        <v>2478.9215965045692</v>
      </c>
      <c r="CD166" s="35">
        <f t="shared" si="34"/>
        <v>7.0000000000000007E-2</v>
      </c>
      <c r="CE166" s="5">
        <f t="shared" si="58"/>
        <v>115249.73618279472</v>
      </c>
      <c r="CF166" s="5">
        <f t="shared" si="59"/>
        <v>455026.93830744992</v>
      </c>
      <c r="CG166" s="5">
        <f t="shared" si="35"/>
        <v>423850.26381720544</v>
      </c>
      <c r="CH166" s="5">
        <f t="shared" si="36"/>
        <v>570276.67449024459</v>
      </c>
    </row>
    <row r="167" spans="9:86" ht="14.25" customHeight="1">
      <c r="I167" s="150"/>
      <c r="J167" s="2">
        <v>160</v>
      </c>
      <c r="K167" s="118">
        <v>49706</v>
      </c>
      <c r="L167" s="5">
        <f t="shared" si="37"/>
        <v>440473.27672149078</v>
      </c>
      <c r="M167" s="5">
        <f t="shared" si="0"/>
        <v>4050.0782624385383</v>
      </c>
      <c r="N167" s="5">
        <f t="shared" si="1"/>
        <v>1021.8244849782891</v>
      </c>
      <c r="O167" s="35">
        <f t="shared" si="2"/>
        <v>2.7837997144813414E-2</v>
      </c>
      <c r="P167" s="5">
        <f t="shared" si="3"/>
        <v>3028.2537774602492</v>
      </c>
      <c r="Q167" s="35">
        <f t="shared" si="4"/>
        <v>8.2500000000000004E-2</v>
      </c>
      <c r="R167" s="5">
        <f t="shared" si="38"/>
        <v>99648.54776348728</v>
      </c>
      <c r="S167" s="5">
        <f t="shared" si="39"/>
        <v>548363.97422667861</v>
      </c>
      <c r="T167" s="5">
        <f t="shared" si="5"/>
        <v>439451.4522365125</v>
      </c>
      <c r="U167" s="5">
        <f t="shared" si="6"/>
        <v>648012.52199016593</v>
      </c>
      <c r="V167" s="150"/>
      <c r="W167" s="2">
        <v>160</v>
      </c>
      <c r="X167" s="118">
        <v>49706</v>
      </c>
      <c r="Y167" s="5">
        <f t="shared" si="40"/>
        <v>437297.86284102977</v>
      </c>
      <c r="Z167" s="5">
        <f t="shared" si="41"/>
        <v>3955.7248177837241</v>
      </c>
      <c r="AA167" s="5">
        <f t="shared" si="7"/>
        <v>1040.4057321768587</v>
      </c>
      <c r="AB167" s="35">
        <f t="shared" si="8"/>
        <v>2.8550033848806871E-2</v>
      </c>
      <c r="AC167" s="5">
        <f t="shared" si="9"/>
        <v>2915.3190856068654</v>
      </c>
      <c r="AD167" s="35">
        <f t="shared" si="10"/>
        <v>0.08</v>
      </c>
      <c r="AE167" s="5">
        <f t="shared" si="42"/>
        <v>102842.54289114718</v>
      </c>
      <c r="AF167" s="5">
        <f t="shared" si="43"/>
        <v>530073.42795424862</v>
      </c>
      <c r="AG167" s="5">
        <f t="shared" si="11"/>
        <v>436257.45710885292</v>
      </c>
      <c r="AH167" s="5">
        <f t="shared" si="12"/>
        <v>632915.97084539582</v>
      </c>
      <c r="AI167" s="150"/>
      <c r="AJ167" s="2">
        <v>160</v>
      </c>
      <c r="AK167" s="118">
        <v>49706</v>
      </c>
      <c r="AL167" s="5">
        <f t="shared" si="44"/>
        <v>434047.87235988822</v>
      </c>
      <c r="AM167" s="5">
        <f t="shared" si="45"/>
        <v>3862.1784158088099</v>
      </c>
      <c r="AN167" s="5">
        <f t="shared" si="13"/>
        <v>1058.952573484532</v>
      </c>
      <c r="AO167" s="35">
        <f t="shared" si="14"/>
        <v>2.9276565307704339E-2</v>
      </c>
      <c r="AP167" s="5">
        <f t="shared" si="15"/>
        <v>2803.2258423242779</v>
      </c>
      <c r="AQ167" s="35">
        <f t="shared" si="16"/>
        <v>7.7499999999999999E-2</v>
      </c>
      <c r="AR167" s="5">
        <f t="shared" si="46"/>
        <v>106111.08021359648</v>
      </c>
      <c r="AS167" s="5">
        <f t="shared" si="47"/>
        <v>511837.46631581319</v>
      </c>
      <c r="AT167" s="5">
        <f t="shared" si="17"/>
        <v>432988.91978640371</v>
      </c>
      <c r="AU167" s="5">
        <f t="shared" si="18"/>
        <v>617948.54652940971</v>
      </c>
      <c r="AV167" s="150"/>
      <c r="AW167" s="2">
        <v>160</v>
      </c>
      <c r="AX167" s="118">
        <v>49706</v>
      </c>
      <c r="AY167" s="5">
        <f t="shared" si="48"/>
        <v>430723.23299397784</v>
      </c>
      <c r="AZ167" s="5">
        <f t="shared" si="49"/>
        <v>3769.4654156080242</v>
      </c>
      <c r="BA167" s="5">
        <f t="shared" si="19"/>
        <v>1077.4452093956629</v>
      </c>
      <c r="BB167" s="35">
        <f t="shared" si="20"/>
        <v>3.0017750430770769E-2</v>
      </c>
      <c r="BC167" s="5">
        <f t="shared" si="21"/>
        <v>2692.0202062123612</v>
      </c>
      <c r="BD167" s="35">
        <f t="shared" si="22"/>
        <v>7.4999999999999997E-2</v>
      </c>
      <c r="BE167" s="5">
        <f t="shared" si="50"/>
        <v>109454.2122154181</v>
      </c>
      <c r="BF167" s="5">
        <f t="shared" si="51"/>
        <v>493660.25428186572</v>
      </c>
      <c r="BG167" s="5">
        <f t="shared" si="23"/>
        <v>429645.78778458218</v>
      </c>
      <c r="BH167" s="5">
        <f t="shared" si="24"/>
        <v>603114.46649728378</v>
      </c>
      <c r="BI167" s="150"/>
      <c r="BJ167" s="2">
        <v>160</v>
      </c>
      <c r="BK167" s="118">
        <v>49706</v>
      </c>
      <c r="BL167" s="5">
        <f t="shared" si="52"/>
        <v>427323.98064843117</v>
      </c>
      <c r="BM167" s="5">
        <f t="shared" si="53"/>
        <v>3677.612325782929</v>
      </c>
      <c r="BN167" s="5">
        <f t="shared" si="25"/>
        <v>1095.8632760319906</v>
      </c>
      <c r="BO167" s="35">
        <f t="shared" si="26"/>
        <v>3.0773745232900877E-2</v>
      </c>
      <c r="BP167" s="5">
        <f t="shared" si="27"/>
        <v>2581.7490497509384</v>
      </c>
      <c r="BQ167" s="35">
        <f t="shared" si="28"/>
        <v>7.2499999999999995E-2</v>
      </c>
      <c r="BR167" s="5">
        <f t="shared" si="54"/>
        <v>112871.88262760091</v>
      </c>
      <c r="BS167" s="5">
        <f t="shared" si="55"/>
        <v>475546.08949766762</v>
      </c>
      <c r="BT167" s="5">
        <f t="shared" si="29"/>
        <v>426228.1173723992</v>
      </c>
      <c r="BU167" s="5">
        <f t="shared" si="30"/>
        <v>588417.97212526854</v>
      </c>
      <c r="BV167" s="150"/>
      <c r="BW167" s="2">
        <v>160</v>
      </c>
      <c r="BX167" s="118">
        <v>49706</v>
      </c>
      <c r="BY167" s="5">
        <f t="shared" si="56"/>
        <v>423850.26381720544</v>
      </c>
      <c r="BZ167" s="5">
        <f t="shared" si="57"/>
        <v>3586.6457515109732</v>
      </c>
      <c r="CA167" s="5">
        <f t="shared" si="31"/>
        <v>1114.1858792439416</v>
      </c>
      <c r="CB167" s="35">
        <f t="shared" si="32"/>
        <v>3.1544702675219992E-2</v>
      </c>
      <c r="CC167" s="5">
        <f t="shared" si="33"/>
        <v>2472.4598722670316</v>
      </c>
      <c r="CD167" s="35">
        <f t="shared" si="34"/>
        <v>6.9999999999999993E-2</v>
      </c>
      <c r="CE167" s="5">
        <f t="shared" si="58"/>
        <v>116363.92206203866</v>
      </c>
      <c r="CF167" s="5">
        <f t="shared" si="59"/>
        <v>457499.39817971695</v>
      </c>
      <c r="CG167" s="5">
        <f t="shared" si="35"/>
        <v>422736.0779379615</v>
      </c>
      <c r="CH167" s="5">
        <f t="shared" si="36"/>
        <v>573863.32024175557</v>
      </c>
    </row>
    <row r="168" spans="9:86" ht="14.25" customHeight="1">
      <c r="I168" s="150"/>
      <c r="J168" s="2">
        <v>161</v>
      </c>
      <c r="K168" s="118">
        <v>49735</v>
      </c>
      <c r="L168" s="5">
        <f t="shared" si="37"/>
        <v>439451.4522365125</v>
      </c>
      <c r="M168" s="5">
        <f t="shared" si="0"/>
        <v>4050.0782624385383</v>
      </c>
      <c r="N168" s="5">
        <f t="shared" si="1"/>
        <v>1028.8495283125148</v>
      </c>
      <c r="O168" s="35">
        <f t="shared" si="2"/>
        <v>2.8094558060774058E-2</v>
      </c>
      <c r="P168" s="5">
        <f t="shared" si="3"/>
        <v>3021.2287341260235</v>
      </c>
      <c r="Q168" s="35">
        <f t="shared" si="4"/>
        <v>8.2500000000000004E-2</v>
      </c>
      <c r="R168" s="5">
        <f t="shared" si="38"/>
        <v>100677.39729179979</v>
      </c>
      <c r="S168" s="5">
        <f t="shared" si="39"/>
        <v>551385.20296080457</v>
      </c>
      <c r="T168" s="5">
        <f t="shared" si="5"/>
        <v>438422.60270819999</v>
      </c>
      <c r="U168" s="5">
        <f t="shared" si="6"/>
        <v>652062.60025260434</v>
      </c>
      <c r="V168" s="150"/>
      <c r="W168" s="2">
        <v>161</v>
      </c>
      <c r="X168" s="118">
        <v>49735</v>
      </c>
      <c r="Y168" s="5">
        <f t="shared" si="40"/>
        <v>436257.45710885292</v>
      </c>
      <c r="Z168" s="5">
        <f t="shared" si="41"/>
        <v>3955.7248177837241</v>
      </c>
      <c r="AA168" s="5">
        <f t="shared" si="7"/>
        <v>1047.341770391371</v>
      </c>
      <c r="AB168" s="35">
        <f t="shared" si="8"/>
        <v>2.8808908684305926E-2</v>
      </c>
      <c r="AC168" s="5">
        <f t="shared" si="9"/>
        <v>2908.3830473923531</v>
      </c>
      <c r="AD168" s="35">
        <f t="shared" si="10"/>
        <v>0.08</v>
      </c>
      <c r="AE168" s="5">
        <f t="shared" si="42"/>
        <v>103889.88466153856</v>
      </c>
      <c r="AF168" s="5">
        <f t="shared" si="43"/>
        <v>532981.81100164098</v>
      </c>
      <c r="AG168" s="5">
        <f t="shared" si="11"/>
        <v>435210.11533846153</v>
      </c>
      <c r="AH168" s="5">
        <f t="shared" si="12"/>
        <v>636871.6956631795</v>
      </c>
      <c r="AI168" s="150"/>
      <c r="AJ168" s="2">
        <v>161</v>
      </c>
      <c r="AK168" s="118">
        <v>49735</v>
      </c>
      <c r="AL168" s="5">
        <f t="shared" si="44"/>
        <v>432988.91978640371</v>
      </c>
      <c r="AM168" s="5">
        <f t="shared" si="45"/>
        <v>3862.1784158088099</v>
      </c>
      <c r="AN168" s="5">
        <f t="shared" si="13"/>
        <v>1065.791642188286</v>
      </c>
      <c r="AO168" s="35">
        <f t="shared" si="14"/>
        <v>2.9537706675192926E-2</v>
      </c>
      <c r="AP168" s="5">
        <f t="shared" si="15"/>
        <v>2796.3867736205239</v>
      </c>
      <c r="AQ168" s="35">
        <f t="shared" si="16"/>
        <v>7.7499999999999999E-2</v>
      </c>
      <c r="AR168" s="5">
        <f t="shared" si="46"/>
        <v>107176.87185578476</v>
      </c>
      <c r="AS168" s="5">
        <f t="shared" si="47"/>
        <v>514633.85308943369</v>
      </c>
      <c r="AT168" s="5">
        <f t="shared" si="17"/>
        <v>431923.12814421544</v>
      </c>
      <c r="AU168" s="5">
        <f t="shared" si="18"/>
        <v>621810.72494521842</v>
      </c>
      <c r="AV168" s="150"/>
      <c r="AW168" s="2">
        <v>161</v>
      </c>
      <c r="AX168" s="118">
        <v>49735</v>
      </c>
      <c r="AY168" s="5">
        <f t="shared" si="48"/>
        <v>429645.78778458218</v>
      </c>
      <c r="AZ168" s="5">
        <f t="shared" si="49"/>
        <v>3769.4654156080242</v>
      </c>
      <c r="BA168" s="5">
        <f t="shared" si="19"/>
        <v>1084.1792419543858</v>
      </c>
      <c r="BB168" s="35">
        <f t="shared" si="20"/>
        <v>3.0281108935195054E-2</v>
      </c>
      <c r="BC168" s="5">
        <f t="shared" si="21"/>
        <v>2685.2861736536383</v>
      </c>
      <c r="BD168" s="35">
        <f t="shared" si="22"/>
        <v>7.4999999999999997E-2</v>
      </c>
      <c r="BE168" s="5">
        <f t="shared" si="50"/>
        <v>110538.39145737249</v>
      </c>
      <c r="BF168" s="5">
        <f t="shared" si="51"/>
        <v>496345.54045551934</v>
      </c>
      <c r="BG168" s="5">
        <f t="shared" si="23"/>
        <v>428561.60854262777</v>
      </c>
      <c r="BH168" s="5">
        <f t="shared" si="24"/>
        <v>606883.9319128918</v>
      </c>
      <c r="BI168" s="150"/>
      <c r="BJ168" s="2">
        <v>161</v>
      </c>
      <c r="BK168" s="118">
        <v>49735</v>
      </c>
      <c r="BL168" s="5">
        <f t="shared" si="52"/>
        <v>426228.1173723992</v>
      </c>
      <c r="BM168" s="5">
        <f t="shared" si="53"/>
        <v>3677.612325782929</v>
      </c>
      <c r="BN168" s="5">
        <f t="shared" si="25"/>
        <v>1102.4841166580172</v>
      </c>
      <c r="BO168" s="35">
        <f t="shared" si="26"/>
        <v>3.1039269491311403E-2</v>
      </c>
      <c r="BP168" s="5">
        <f t="shared" si="27"/>
        <v>2575.1282091249118</v>
      </c>
      <c r="BQ168" s="35">
        <f t="shared" si="28"/>
        <v>7.2499999999999995E-2</v>
      </c>
      <c r="BR168" s="5">
        <f t="shared" si="54"/>
        <v>113974.36674425892</v>
      </c>
      <c r="BS168" s="5">
        <f t="shared" si="55"/>
        <v>478121.21770679252</v>
      </c>
      <c r="BT168" s="5">
        <f t="shared" si="29"/>
        <v>425125.63325574115</v>
      </c>
      <c r="BU168" s="5">
        <f t="shared" si="30"/>
        <v>592095.58445105143</v>
      </c>
      <c r="BV168" s="150"/>
      <c r="BW168" s="2">
        <v>161</v>
      </c>
      <c r="BX168" s="118">
        <v>49735</v>
      </c>
      <c r="BY168" s="5">
        <f t="shared" si="56"/>
        <v>422736.0779379615</v>
      </c>
      <c r="BZ168" s="5">
        <f t="shared" si="57"/>
        <v>3586.6457515109732</v>
      </c>
      <c r="CA168" s="5">
        <f t="shared" si="31"/>
        <v>1120.6852968728645</v>
      </c>
      <c r="CB168" s="35">
        <f t="shared" si="32"/>
        <v>3.1812339339648138E-2</v>
      </c>
      <c r="CC168" s="5">
        <f t="shared" si="33"/>
        <v>2465.9604546381088</v>
      </c>
      <c r="CD168" s="35">
        <f t="shared" si="34"/>
        <v>7.0000000000000007E-2</v>
      </c>
      <c r="CE168" s="5">
        <f t="shared" si="58"/>
        <v>117484.60735891153</v>
      </c>
      <c r="CF168" s="5">
        <f t="shared" si="59"/>
        <v>459965.35863435507</v>
      </c>
      <c r="CG168" s="5">
        <f t="shared" si="35"/>
        <v>421615.39264108863</v>
      </c>
      <c r="CH168" s="5">
        <f t="shared" si="36"/>
        <v>577449.96599326655</v>
      </c>
    </row>
    <row r="169" spans="9:86" ht="14.25" customHeight="1">
      <c r="I169" s="150"/>
      <c r="J169" s="2">
        <v>162</v>
      </c>
      <c r="K169" s="118">
        <v>49766</v>
      </c>
      <c r="L169" s="5">
        <f t="shared" si="37"/>
        <v>438422.60270819999</v>
      </c>
      <c r="M169" s="5">
        <f t="shared" si="0"/>
        <v>4050.0782624385383</v>
      </c>
      <c r="N169" s="5">
        <f t="shared" si="1"/>
        <v>1035.9228688196636</v>
      </c>
      <c r="O169" s="35">
        <f t="shared" si="2"/>
        <v>2.8354091119042253E-2</v>
      </c>
      <c r="P169" s="5">
        <f t="shared" si="3"/>
        <v>3014.1553936188748</v>
      </c>
      <c r="Q169" s="35">
        <f t="shared" si="4"/>
        <v>8.249999999999999E-2</v>
      </c>
      <c r="R169" s="5">
        <f t="shared" si="38"/>
        <v>101713.32016061945</v>
      </c>
      <c r="S169" s="5">
        <f t="shared" si="39"/>
        <v>554399.35835442343</v>
      </c>
      <c r="T169" s="5">
        <f t="shared" si="5"/>
        <v>437386.67983938032</v>
      </c>
      <c r="U169" s="5">
        <f t="shared" si="6"/>
        <v>656112.67851504288</v>
      </c>
      <c r="V169" s="150"/>
      <c r="W169" s="2">
        <v>162</v>
      </c>
      <c r="X169" s="118">
        <v>49766</v>
      </c>
      <c r="Y169" s="5">
        <f t="shared" si="40"/>
        <v>435210.11533846153</v>
      </c>
      <c r="Z169" s="5">
        <f t="shared" si="41"/>
        <v>3955.7248177837241</v>
      </c>
      <c r="AA169" s="5">
        <f t="shared" si="7"/>
        <v>1054.3240488606471</v>
      </c>
      <c r="AB169" s="35">
        <f t="shared" si="8"/>
        <v>2.9070759480138531E-2</v>
      </c>
      <c r="AC169" s="5">
        <f t="shared" si="9"/>
        <v>2901.4007689230771</v>
      </c>
      <c r="AD169" s="35">
        <f t="shared" si="10"/>
        <v>0.08</v>
      </c>
      <c r="AE169" s="5">
        <f t="shared" si="42"/>
        <v>104944.20871039921</v>
      </c>
      <c r="AF169" s="5">
        <f t="shared" si="43"/>
        <v>535883.21177056408</v>
      </c>
      <c r="AG169" s="5">
        <f t="shared" si="11"/>
        <v>434155.79128960089</v>
      </c>
      <c r="AH169" s="5">
        <f t="shared" si="12"/>
        <v>640827.42048096331</v>
      </c>
      <c r="AI169" s="150"/>
      <c r="AJ169" s="2">
        <v>162</v>
      </c>
      <c r="AK169" s="118">
        <v>49766</v>
      </c>
      <c r="AL169" s="5">
        <f t="shared" si="44"/>
        <v>431923.12814421544</v>
      </c>
      <c r="AM169" s="5">
        <f t="shared" si="45"/>
        <v>3862.1784158088099</v>
      </c>
      <c r="AN169" s="5">
        <f t="shared" si="13"/>
        <v>1072.6748798774183</v>
      </c>
      <c r="AO169" s="35">
        <f t="shared" si="14"/>
        <v>2.9801827500728639E-2</v>
      </c>
      <c r="AP169" s="5">
        <f t="shared" si="15"/>
        <v>2789.5035359313915</v>
      </c>
      <c r="AQ169" s="35">
        <f t="shared" si="16"/>
        <v>7.7499999999999999E-2</v>
      </c>
      <c r="AR169" s="5">
        <f t="shared" si="46"/>
        <v>108249.54673566218</v>
      </c>
      <c r="AS169" s="5">
        <f t="shared" si="47"/>
        <v>517423.35662536509</v>
      </c>
      <c r="AT169" s="5">
        <f t="shared" si="17"/>
        <v>430850.45326433802</v>
      </c>
      <c r="AU169" s="5">
        <f t="shared" si="18"/>
        <v>625672.90336102725</v>
      </c>
      <c r="AV169" s="150"/>
      <c r="AW169" s="2">
        <v>162</v>
      </c>
      <c r="AX169" s="118">
        <v>49766</v>
      </c>
      <c r="AY169" s="5">
        <f t="shared" si="48"/>
        <v>428561.60854262777</v>
      </c>
      <c r="AZ169" s="5">
        <f t="shared" si="49"/>
        <v>3769.4654156080242</v>
      </c>
      <c r="BA169" s="5">
        <f t="shared" si="19"/>
        <v>1090.9553622166009</v>
      </c>
      <c r="BB169" s="35">
        <f t="shared" si="20"/>
        <v>3.0547450088024022E-2</v>
      </c>
      <c r="BC169" s="5">
        <f t="shared" si="21"/>
        <v>2678.5100533914233</v>
      </c>
      <c r="BD169" s="35">
        <f t="shared" si="22"/>
        <v>7.4999999999999997E-2</v>
      </c>
      <c r="BE169" s="5">
        <f t="shared" si="50"/>
        <v>111629.34681958909</v>
      </c>
      <c r="BF169" s="5">
        <f t="shared" si="51"/>
        <v>499024.05050891079</v>
      </c>
      <c r="BG169" s="5">
        <f t="shared" si="23"/>
        <v>427470.65318041114</v>
      </c>
      <c r="BH169" s="5">
        <f t="shared" si="24"/>
        <v>610653.39732849994</v>
      </c>
      <c r="BI169" s="150"/>
      <c r="BJ169" s="2">
        <v>162</v>
      </c>
      <c r="BK169" s="118">
        <v>49766</v>
      </c>
      <c r="BL169" s="5">
        <f t="shared" si="52"/>
        <v>425125.63325574115</v>
      </c>
      <c r="BM169" s="5">
        <f t="shared" si="53"/>
        <v>3677.612325782929</v>
      </c>
      <c r="BN169" s="5">
        <f t="shared" si="25"/>
        <v>1109.1449581961597</v>
      </c>
      <c r="BO169" s="35">
        <f t="shared" si="26"/>
        <v>3.1307779294379154E-2</v>
      </c>
      <c r="BP169" s="5">
        <f t="shared" si="27"/>
        <v>2568.4673675867693</v>
      </c>
      <c r="BQ169" s="35">
        <f t="shared" si="28"/>
        <v>7.2499999999999995E-2</v>
      </c>
      <c r="BR169" s="5">
        <f t="shared" si="54"/>
        <v>115083.51170245509</v>
      </c>
      <c r="BS169" s="5">
        <f t="shared" si="55"/>
        <v>480689.68507437932</v>
      </c>
      <c r="BT169" s="5">
        <f t="shared" si="29"/>
        <v>424016.488297545</v>
      </c>
      <c r="BU169" s="5">
        <f t="shared" si="30"/>
        <v>595773.19677683443</v>
      </c>
      <c r="BV169" s="150"/>
      <c r="BW169" s="2">
        <v>162</v>
      </c>
      <c r="BX169" s="118">
        <v>49766</v>
      </c>
      <c r="BY169" s="5">
        <f t="shared" si="56"/>
        <v>421615.39264108863</v>
      </c>
      <c r="BZ169" s="5">
        <f t="shared" si="57"/>
        <v>3586.6457515109732</v>
      </c>
      <c r="CA169" s="5">
        <f t="shared" si="31"/>
        <v>1127.2226277712894</v>
      </c>
      <c r="CB169" s="35">
        <f t="shared" si="32"/>
        <v>3.2082964164381E-2</v>
      </c>
      <c r="CC169" s="5">
        <f t="shared" si="33"/>
        <v>2459.4231237396839</v>
      </c>
      <c r="CD169" s="35">
        <f t="shared" si="34"/>
        <v>7.0000000000000007E-2</v>
      </c>
      <c r="CE169" s="5">
        <f t="shared" si="58"/>
        <v>118611.82998668282</v>
      </c>
      <c r="CF169" s="5">
        <f t="shared" si="59"/>
        <v>462424.78175809473</v>
      </c>
      <c r="CG169" s="5">
        <f t="shared" si="35"/>
        <v>420488.17001331737</v>
      </c>
      <c r="CH169" s="5">
        <f t="shared" si="36"/>
        <v>581036.61174477753</v>
      </c>
    </row>
    <row r="170" spans="9:86" ht="14.25" customHeight="1">
      <c r="I170" s="150"/>
      <c r="J170" s="2">
        <v>163</v>
      </c>
      <c r="K170" s="118">
        <v>49796</v>
      </c>
      <c r="L170" s="5">
        <f t="shared" si="37"/>
        <v>437386.67983938032</v>
      </c>
      <c r="M170" s="5">
        <f t="shared" si="0"/>
        <v>4050.0782624385383</v>
      </c>
      <c r="N170" s="5">
        <f t="shared" si="1"/>
        <v>1043.0448385427985</v>
      </c>
      <c r="O170" s="35">
        <f t="shared" si="2"/>
        <v>2.8616642068546715E-2</v>
      </c>
      <c r="P170" s="5">
        <f t="shared" si="3"/>
        <v>3007.0334238957398</v>
      </c>
      <c r="Q170" s="35">
        <f t="shared" si="4"/>
        <v>8.2500000000000004E-2</v>
      </c>
      <c r="R170" s="5">
        <f t="shared" si="38"/>
        <v>102756.36499916225</v>
      </c>
      <c r="S170" s="5">
        <f t="shared" si="39"/>
        <v>557406.39177831914</v>
      </c>
      <c r="T170" s="5">
        <f t="shared" si="5"/>
        <v>436343.6350008375</v>
      </c>
      <c r="U170" s="5">
        <f t="shared" si="6"/>
        <v>660162.75677748141</v>
      </c>
      <c r="V170" s="150"/>
      <c r="W170" s="2">
        <v>163</v>
      </c>
      <c r="X170" s="118">
        <v>49796</v>
      </c>
      <c r="Y170" s="5">
        <f t="shared" si="40"/>
        <v>434155.79128960089</v>
      </c>
      <c r="Z170" s="5">
        <f t="shared" si="41"/>
        <v>3955.7248177837241</v>
      </c>
      <c r="AA170" s="5">
        <f t="shared" si="7"/>
        <v>1061.3528758530515</v>
      </c>
      <c r="AB170" s="35">
        <f t="shared" si="8"/>
        <v>2.9335631968435479E-2</v>
      </c>
      <c r="AC170" s="5">
        <f t="shared" si="9"/>
        <v>2894.3719419306726</v>
      </c>
      <c r="AD170" s="35">
        <f t="shared" si="10"/>
        <v>0.08</v>
      </c>
      <c r="AE170" s="5">
        <f t="shared" si="42"/>
        <v>106005.56158625225</v>
      </c>
      <c r="AF170" s="5">
        <f t="shared" si="43"/>
        <v>538777.5837124947</v>
      </c>
      <c r="AG170" s="5">
        <f t="shared" si="11"/>
        <v>433094.43841374782</v>
      </c>
      <c r="AH170" s="5">
        <f t="shared" si="12"/>
        <v>644783.145298747</v>
      </c>
      <c r="AI170" s="150"/>
      <c r="AJ170" s="2">
        <v>163</v>
      </c>
      <c r="AK170" s="118">
        <v>49796</v>
      </c>
      <c r="AL170" s="5">
        <f t="shared" si="44"/>
        <v>430850.45326433802</v>
      </c>
      <c r="AM170" s="5">
        <f t="shared" si="45"/>
        <v>3862.1784158088099</v>
      </c>
      <c r="AN170" s="5">
        <f t="shared" si="13"/>
        <v>1079.60257180996</v>
      </c>
      <c r="AO170" s="35">
        <f t="shared" si="14"/>
        <v>3.0068973500118723E-2</v>
      </c>
      <c r="AP170" s="5">
        <f t="shared" si="15"/>
        <v>2782.5758439988499</v>
      </c>
      <c r="AQ170" s="35">
        <f t="shared" si="16"/>
        <v>7.7500000000000013E-2</v>
      </c>
      <c r="AR170" s="5">
        <f t="shared" si="46"/>
        <v>109329.14930747214</v>
      </c>
      <c r="AS170" s="5">
        <f t="shared" si="47"/>
        <v>520205.93246936396</v>
      </c>
      <c r="AT170" s="5">
        <f t="shared" si="17"/>
        <v>429770.85069252807</v>
      </c>
      <c r="AU170" s="5">
        <f t="shared" si="18"/>
        <v>629535.08177683607</v>
      </c>
      <c r="AV170" s="150"/>
      <c r="AW170" s="2">
        <v>163</v>
      </c>
      <c r="AX170" s="118">
        <v>49796</v>
      </c>
      <c r="AY170" s="5">
        <f t="shared" si="48"/>
        <v>427470.65318041114</v>
      </c>
      <c r="AZ170" s="5">
        <f t="shared" si="49"/>
        <v>3769.4654156080242</v>
      </c>
      <c r="BA170" s="5">
        <f t="shared" si="19"/>
        <v>1097.7738332304548</v>
      </c>
      <c r="BB170" s="35">
        <f t="shared" si="20"/>
        <v>3.081681958926373E-2</v>
      </c>
      <c r="BC170" s="5">
        <f t="shared" si="21"/>
        <v>2671.6915823775694</v>
      </c>
      <c r="BD170" s="35">
        <f t="shared" si="22"/>
        <v>7.4999999999999997E-2</v>
      </c>
      <c r="BE170" s="5">
        <f t="shared" si="50"/>
        <v>112727.12065281955</v>
      </c>
      <c r="BF170" s="5">
        <f t="shared" si="51"/>
        <v>501695.74209128838</v>
      </c>
      <c r="BG170" s="5">
        <f t="shared" si="23"/>
        <v>426372.87934718071</v>
      </c>
      <c r="BH170" s="5">
        <f t="shared" si="24"/>
        <v>614422.86274410796</v>
      </c>
      <c r="BI170" s="150"/>
      <c r="BJ170" s="2">
        <v>163</v>
      </c>
      <c r="BK170" s="118">
        <v>49796</v>
      </c>
      <c r="BL170" s="5">
        <f t="shared" si="52"/>
        <v>424016.488297545</v>
      </c>
      <c r="BM170" s="5">
        <f t="shared" si="53"/>
        <v>3677.612325782929</v>
      </c>
      <c r="BN170" s="5">
        <f t="shared" si="25"/>
        <v>1115.8460423185948</v>
      </c>
      <c r="BO170" s="35">
        <f t="shared" si="26"/>
        <v>3.1579320326871038E-2</v>
      </c>
      <c r="BP170" s="5">
        <f t="shared" si="27"/>
        <v>2561.7662834643343</v>
      </c>
      <c r="BQ170" s="35">
        <f t="shared" si="28"/>
        <v>7.2499999999999995E-2</v>
      </c>
      <c r="BR170" s="5">
        <f t="shared" si="54"/>
        <v>116199.35774477368</v>
      </c>
      <c r="BS170" s="5">
        <f t="shared" si="55"/>
        <v>483251.45135784365</v>
      </c>
      <c r="BT170" s="5">
        <f t="shared" si="29"/>
        <v>422900.64225522638</v>
      </c>
      <c r="BU170" s="5">
        <f t="shared" si="30"/>
        <v>599450.80910261732</v>
      </c>
      <c r="BV170" s="150"/>
      <c r="BW170" s="2">
        <v>163</v>
      </c>
      <c r="BX170" s="118">
        <v>49796</v>
      </c>
      <c r="BY170" s="5">
        <f t="shared" si="56"/>
        <v>420488.17001331737</v>
      </c>
      <c r="BZ170" s="5">
        <f t="shared" si="57"/>
        <v>3586.6457515109732</v>
      </c>
      <c r="CA170" s="5">
        <f t="shared" si="31"/>
        <v>1133.7980930999552</v>
      </c>
      <c r="CB170" s="35">
        <f t="shared" si="32"/>
        <v>3.2356622819539861E-2</v>
      </c>
      <c r="CC170" s="5">
        <f t="shared" si="33"/>
        <v>2452.8476584110181</v>
      </c>
      <c r="CD170" s="35">
        <f t="shared" si="34"/>
        <v>7.0000000000000007E-2</v>
      </c>
      <c r="CE170" s="5">
        <f t="shared" si="58"/>
        <v>119745.62807978278</v>
      </c>
      <c r="CF170" s="5">
        <f t="shared" si="59"/>
        <v>464877.62941650575</v>
      </c>
      <c r="CG170" s="5">
        <f t="shared" si="35"/>
        <v>419354.37192021741</v>
      </c>
      <c r="CH170" s="5">
        <f t="shared" si="36"/>
        <v>584623.25749628851</v>
      </c>
    </row>
    <row r="171" spans="9:86" ht="14.25" customHeight="1">
      <c r="I171" s="150"/>
      <c r="J171" s="2">
        <v>164</v>
      </c>
      <c r="K171" s="118">
        <v>49827</v>
      </c>
      <c r="L171" s="5">
        <f t="shared" si="37"/>
        <v>436343.6350008375</v>
      </c>
      <c r="M171" s="5">
        <f t="shared" si="0"/>
        <v>4050.0782624385383</v>
      </c>
      <c r="N171" s="5">
        <f t="shared" si="1"/>
        <v>1050.2157718077806</v>
      </c>
      <c r="O171" s="35">
        <f t="shared" si="2"/>
        <v>2.8882257585054905E-2</v>
      </c>
      <c r="P171" s="5">
        <f t="shared" si="3"/>
        <v>2999.8624906307577</v>
      </c>
      <c r="Q171" s="35">
        <f t="shared" si="4"/>
        <v>8.2500000000000004E-2</v>
      </c>
      <c r="R171" s="5">
        <f t="shared" si="38"/>
        <v>103806.58077097003</v>
      </c>
      <c r="S171" s="5">
        <f t="shared" si="39"/>
        <v>560406.25426894985</v>
      </c>
      <c r="T171" s="5">
        <f t="shared" si="5"/>
        <v>435293.41922902974</v>
      </c>
      <c r="U171" s="5">
        <f t="shared" si="6"/>
        <v>664212.83503991994</v>
      </c>
      <c r="V171" s="150"/>
      <c r="W171" s="2">
        <v>164</v>
      </c>
      <c r="X171" s="118">
        <v>49827</v>
      </c>
      <c r="Y171" s="5">
        <f t="shared" si="40"/>
        <v>433094.43841374782</v>
      </c>
      <c r="Z171" s="5">
        <f t="shared" si="41"/>
        <v>3955.7248177837241</v>
      </c>
      <c r="AA171" s="5">
        <f t="shared" si="7"/>
        <v>1068.428561692072</v>
      </c>
      <c r="AB171" s="35">
        <f t="shared" si="8"/>
        <v>2.960357280796215E-2</v>
      </c>
      <c r="AC171" s="5">
        <f t="shared" si="9"/>
        <v>2887.2962560916521</v>
      </c>
      <c r="AD171" s="35">
        <f t="shared" si="10"/>
        <v>0.08</v>
      </c>
      <c r="AE171" s="5">
        <f t="shared" si="42"/>
        <v>107073.99014794432</v>
      </c>
      <c r="AF171" s="5">
        <f t="shared" si="43"/>
        <v>541664.87996858638</v>
      </c>
      <c r="AG171" s="5">
        <f t="shared" si="11"/>
        <v>432026.00985205575</v>
      </c>
      <c r="AH171" s="5">
        <f t="shared" si="12"/>
        <v>648738.87011653068</v>
      </c>
      <c r="AI171" s="150"/>
      <c r="AJ171" s="2">
        <v>164</v>
      </c>
      <c r="AK171" s="118">
        <v>49827</v>
      </c>
      <c r="AL171" s="5">
        <f t="shared" si="44"/>
        <v>429770.85069252807</v>
      </c>
      <c r="AM171" s="5">
        <f t="shared" si="45"/>
        <v>3862.1784158088099</v>
      </c>
      <c r="AN171" s="5">
        <f t="shared" si="13"/>
        <v>1086.575005086233</v>
      </c>
      <c r="AO171" s="35">
        <f t="shared" si="14"/>
        <v>3.0339191315614019E-2</v>
      </c>
      <c r="AP171" s="5">
        <f t="shared" si="15"/>
        <v>2775.6034107225769</v>
      </c>
      <c r="AQ171" s="35">
        <f t="shared" si="16"/>
        <v>7.7499999999999986E-2</v>
      </c>
      <c r="AR171" s="5">
        <f t="shared" si="46"/>
        <v>110415.72431255836</v>
      </c>
      <c r="AS171" s="5">
        <f t="shared" si="47"/>
        <v>522981.53588008654</v>
      </c>
      <c r="AT171" s="5">
        <f t="shared" si="17"/>
        <v>428684.27568744181</v>
      </c>
      <c r="AU171" s="5">
        <f t="shared" si="18"/>
        <v>633397.2601926449</v>
      </c>
      <c r="AV171" s="150"/>
      <c r="AW171" s="2">
        <v>164</v>
      </c>
      <c r="AX171" s="118">
        <v>49827</v>
      </c>
      <c r="AY171" s="5">
        <f t="shared" si="48"/>
        <v>426372.87934718071</v>
      </c>
      <c r="AZ171" s="5">
        <f t="shared" si="49"/>
        <v>3769.4654156080242</v>
      </c>
      <c r="BA171" s="5">
        <f t="shared" si="19"/>
        <v>1104.6349196881447</v>
      </c>
      <c r="BB171" s="35">
        <f t="shared" si="20"/>
        <v>3.1089264065184932E-2</v>
      </c>
      <c r="BC171" s="5">
        <f t="shared" si="21"/>
        <v>2664.8304959198795</v>
      </c>
      <c r="BD171" s="35">
        <f t="shared" si="22"/>
        <v>7.5000000000000011E-2</v>
      </c>
      <c r="BE171" s="5">
        <f t="shared" si="50"/>
        <v>113831.7555725077</v>
      </c>
      <c r="BF171" s="5">
        <f t="shared" si="51"/>
        <v>504360.57258720824</v>
      </c>
      <c r="BG171" s="5">
        <f t="shared" si="23"/>
        <v>425268.24442749255</v>
      </c>
      <c r="BH171" s="5">
        <f t="shared" si="24"/>
        <v>618192.32815971598</v>
      </c>
      <c r="BI171" s="150"/>
      <c r="BJ171" s="2">
        <v>164</v>
      </c>
      <c r="BK171" s="118">
        <v>49827</v>
      </c>
      <c r="BL171" s="5">
        <f t="shared" si="52"/>
        <v>422900.64225522638</v>
      </c>
      <c r="BM171" s="5">
        <f t="shared" si="53"/>
        <v>3677.612325782929</v>
      </c>
      <c r="BN171" s="5">
        <f t="shared" si="25"/>
        <v>1122.587612157603</v>
      </c>
      <c r="BO171" s="35">
        <f t="shared" si="26"/>
        <v>3.1853939199650752E-2</v>
      </c>
      <c r="BP171" s="5">
        <f t="shared" si="27"/>
        <v>2555.0247136253261</v>
      </c>
      <c r="BQ171" s="35">
        <f t="shared" si="28"/>
        <v>7.2499999999999995E-2</v>
      </c>
      <c r="BR171" s="5">
        <f t="shared" si="54"/>
        <v>117321.94535693128</v>
      </c>
      <c r="BS171" s="5">
        <f t="shared" si="55"/>
        <v>485806.47607146896</v>
      </c>
      <c r="BT171" s="5">
        <f t="shared" si="29"/>
        <v>421778.05464306875</v>
      </c>
      <c r="BU171" s="5">
        <f t="shared" si="30"/>
        <v>603128.42142840021</v>
      </c>
      <c r="BV171" s="150"/>
      <c r="BW171" s="2">
        <v>164</v>
      </c>
      <c r="BX171" s="118">
        <v>49827</v>
      </c>
      <c r="BY171" s="5">
        <f t="shared" si="56"/>
        <v>419354.37192021741</v>
      </c>
      <c r="BZ171" s="5">
        <f t="shared" si="57"/>
        <v>3586.6457515109732</v>
      </c>
      <c r="CA171" s="5">
        <f t="shared" si="31"/>
        <v>1140.4119153097049</v>
      </c>
      <c r="CB171" s="35">
        <f t="shared" si="32"/>
        <v>3.2633361901184696E-2</v>
      </c>
      <c r="CC171" s="5">
        <f t="shared" si="33"/>
        <v>2446.2338362012683</v>
      </c>
      <c r="CD171" s="35">
        <f t="shared" si="34"/>
        <v>7.0000000000000007E-2</v>
      </c>
      <c r="CE171" s="5">
        <f t="shared" si="58"/>
        <v>120886.03999509248</v>
      </c>
      <c r="CF171" s="5">
        <f t="shared" si="59"/>
        <v>467323.863252707</v>
      </c>
      <c r="CG171" s="5">
        <f t="shared" si="35"/>
        <v>418213.96000490768</v>
      </c>
      <c r="CH171" s="5">
        <f t="shared" si="36"/>
        <v>588209.90324779949</v>
      </c>
    </row>
    <row r="172" spans="9:86" ht="14.25" customHeight="1">
      <c r="I172" s="150"/>
      <c r="J172" s="2">
        <v>165</v>
      </c>
      <c r="K172" s="118">
        <v>49857</v>
      </c>
      <c r="L172" s="5">
        <f t="shared" si="37"/>
        <v>435293.41922902974</v>
      </c>
      <c r="M172" s="5">
        <f t="shared" si="0"/>
        <v>4050.0782624385383</v>
      </c>
      <c r="N172" s="5">
        <f t="shared" si="1"/>
        <v>1057.4360052389588</v>
      </c>
      <c r="O172" s="35">
        <f t="shared" si="2"/>
        <v>2.9150985294797357E-2</v>
      </c>
      <c r="P172" s="5">
        <f t="shared" si="3"/>
        <v>2992.6422571995795</v>
      </c>
      <c r="Q172" s="35">
        <f t="shared" si="4"/>
        <v>8.2500000000000004E-2</v>
      </c>
      <c r="R172" s="5">
        <f t="shared" si="38"/>
        <v>104864.01677620898</v>
      </c>
      <c r="S172" s="5">
        <f t="shared" si="39"/>
        <v>563398.89652614947</v>
      </c>
      <c r="T172" s="5">
        <f t="shared" si="5"/>
        <v>434235.98322379077</v>
      </c>
      <c r="U172" s="5">
        <f t="shared" si="6"/>
        <v>668262.91330235847</v>
      </c>
      <c r="V172" s="150"/>
      <c r="W172" s="2">
        <v>165</v>
      </c>
      <c r="X172" s="118">
        <v>49857</v>
      </c>
      <c r="Y172" s="5">
        <f t="shared" si="40"/>
        <v>432026.00985205575</v>
      </c>
      <c r="Z172" s="5">
        <f t="shared" si="41"/>
        <v>3955.7248177837241</v>
      </c>
      <c r="AA172" s="5">
        <f t="shared" si="7"/>
        <v>1075.5514187700187</v>
      </c>
      <c r="AB172" s="35">
        <f t="shared" si="8"/>
        <v>2.9874629607740524E-2</v>
      </c>
      <c r="AC172" s="5">
        <f t="shared" si="9"/>
        <v>2880.1733990137054</v>
      </c>
      <c r="AD172" s="35">
        <f t="shared" si="10"/>
        <v>8.0000000000000016E-2</v>
      </c>
      <c r="AE172" s="5">
        <f t="shared" si="42"/>
        <v>108149.54156671434</v>
      </c>
      <c r="AF172" s="5">
        <f t="shared" si="43"/>
        <v>544545.05336760008</v>
      </c>
      <c r="AG172" s="5">
        <f t="shared" si="11"/>
        <v>430950.4584332857</v>
      </c>
      <c r="AH172" s="5">
        <f t="shared" si="12"/>
        <v>652694.59493431437</v>
      </c>
      <c r="AI172" s="150"/>
      <c r="AJ172" s="2">
        <v>165</v>
      </c>
      <c r="AK172" s="118">
        <v>49857</v>
      </c>
      <c r="AL172" s="5">
        <f t="shared" si="44"/>
        <v>428684.27568744181</v>
      </c>
      <c r="AM172" s="5">
        <f t="shared" si="45"/>
        <v>3862.1784158088099</v>
      </c>
      <c r="AN172" s="5">
        <f t="shared" si="13"/>
        <v>1093.5924686607482</v>
      </c>
      <c r="AO172" s="35">
        <f t="shared" si="14"/>
        <v>3.0612528539528647E-2</v>
      </c>
      <c r="AP172" s="5">
        <f t="shared" si="15"/>
        <v>2768.5859471480617</v>
      </c>
      <c r="AQ172" s="35">
        <f t="shared" si="16"/>
        <v>7.7499999999999999E-2</v>
      </c>
      <c r="AR172" s="5">
        <f t="shared" si="46"/>
        <v>111509.31678121911</v>
      </c>
      <c r="AS172" s="5">
        <f t="shared" si="47"/>
        <v>525750.12182723463</v>
      </c>
      <c r="AT172" s="5">
        <f t="shared" si="17"/>
        <v>427590.68321878108</v>
      </c>
      <c r="AU172" s="5">
        <f t="shared" si="18"/>
        <v>637259.43860845373</v>
      </c>
      <c r="AV172" s="150"/>
      <c r="AW172" s="2">
        <v>165</v>
      </c>
      <c r="AX172" s="118">
        <v>49857</v>
      </c>
      <c r="AY172" s="5">
        <f t="shared" si="48"/>
        <v>425268.24442749255</v>
      </c>
      <c r="AZ172" s="5">
        <f t="shared" si="49"/>
        <v>3769.4654156080242</v>
      </c>
      <c r="BA172" s="5">
        <f t="shared" si="19"/>
        <v>1111.5388879361958</v>
      </c>
      <c r="BB172" s="35">
        <f t="shared" si="20"/>
        <v>3.1364831091940451E-2</v>
      </c>
      <c r="BC172" s="5">
        <f t="shared" si="21"/>
        <v>2657.9265276718284</v>
      </c>
      <c r="BD172" s="35">
        <f t="shared" si="22"/>
        <v>7.4999999999999997E-2</v>
      </c>
      <c r="BE172" s="5">
        <f t="shared" si="50"/>
        <v>114943.2944604439</v>
      </c>
      <c r="BF172" s="5">
        <f t="shared" si="51"/>
        <v>507018.49911488005</v>
      </c>
      <c r="BG172" s="5">
        <f t="shared" si="23"/>
        <v>424156.70553955634</v>
      </c>
      <c r="BH172" s="5">
        <f t="shared" si="24"/>
        <v>621961.79357532389</v>
      </c>
      <c r="BI172" s="150"/>
      <c r="BJ172" s="2">
        <v>165</v>
      </c>
      <c r="BK172" s="118">
        <v>49857</v>
      </c>
      <c r="BL172" s="5">
        <f t="shared" si="52"/>
        <v>421778.05464306875</v>
      </c>
      <c r="BM172" s="5">
        <f t="shared" si="53"/>
        <v>3677.612325782929</v>
      </c>
      <c r="BN172" s="5">
        <f t="shared" si="25"/>
        <v>1129.3699123143888</v>
      </c>
      <c r="BO172" s="35">
        <f t="shared" si="26"/>
        <v>3.2131683473293711E-2</v>
      </c>
      <c r="BP172" s="5">
        <f t="shared" si="27"/>
        <v>2548.2424134685402</v>
      </c>
      <c r="BQ172" s="35">
        <f t="shared" si="28"/>
        <v>7.2499999999999995E-2</v>
      </c>
      <c r="BR172" s="5">
        <f t="shared" si="54"/>
        <v>118451.31526924566</v>
      </c>
      <c r="BS172" s="5">
        <f t="shared" si="55"/>
        <v>488354.7184849375</v>
      </c>
      <c r="BT172" s="5">
        <f t="shared" si="29"/>
        <v>420648.68473075435</v>
      </c>
      <c r="BU172" s="5">
        <f t="shared" si="30"/>
        <v>606806.03375418321</v>
      </c>
      <c r="BV172" s="150"/>
      <c r="BW172" s="2">
        <v>165</v>
      </c>
      <c r="BX172" s="118">
        <v>49857</v>
      </c>
      <c r="BY172" s="5">
        <f t="shared" si="56"/>
        <v>418213.96000490768</v>
      </c>
      <c r="BZ172" s="5">
        <f t="shared" si="57"/>
        <v>3586.6457515109732</v>
      </c>
      <c r="CA172" s="5">
        <f t="shared" si="31"/>
        <v>1147.0643181490118</v>
      </c>
      <c r="CB172" s="35">
        <f t="shared" si="32"/>
        <v>3.2913228954926835E-2</v>
      </c>
      <c r="CC172" s="5">
        <f t="shared" si="33"/>
        <v>2439.5814333619614</v>
      </c>
      <c r="CD172" s="35">
        <f t="shared" si="34"/>
        <v>7.0000000000000007E-2</v>
      </c>
      <c r="CE172" s="5">
        <f t="shared" si="58"/>
        <v>122033.10431324149</v>
      </c>
      <c r="CF172" s="5">
        <f t="shared" si="59"/>
        <v>469763.44468606898</v>
      </c>
      <c r="CG172" s="5">
        <f t="shared" si="35"/>
        <v>417066.89568675868</v>
      </c>
      <c r="CH172" s="5">
        <f t="shared" si="36"/>
        <v>591796.54899931047</v>
      </c>
    </row>
    <row r="173" spans="9:86" ht="14.25" customHeight="1">
      <c r="I173" s="150"/>
      <c r="J173" s="2">
        <v>166</v>
      </c>
      <c r="K173" s="118">
        <v>49888</v>
      </c>
      <c r="L173" s="5">
        <f t="shared" si="37"/>
        <v>434235.98322379077</v>
      </c>
      <c r="M173" s="5">
        <f t="shared" si="0"/>
        <v>4050.0782624385383</v>
      </c>
      <c r="N173" s="5">
        <f t="shared" si="1"/>
        <v>1064.7058777749767</v>
      </c>
      <c r="O173" s="35">
        <f t="shared" si="2"/>
        <v>2.9422873798819089E-2</v>
      </c>
      <c r="P173" s="5">
        <f t="shared" si="3"/>
        <v>2985.3723846635617</v>
      </c>
      <c r="Q173" s="35">
        <f t="shared" si="4"/>
        <v>8.2500000000000004E-2</v>
      </c>
      <c r="R173" s="5">
        <f t="shared" si="38"/>
        <v>105928.72265398396</v>
      </c>
      <c r="S173" s="5">
        <f t="shared" si="39"/>
        <v>566384.26891081303</v>
      </c>
      <c r="T173" s="5">
        <f t="shared" si="5"/>
        <v>433171.27734601579</v>
      </c>
      <c r="U173" s="5">
        <f t="shared" si="6"/>
        <v>672312.991564797</v>
      </c>
      <c r="V173" s="150"/>
      <c r="W173" s="2">
        <v>166</v>
      </c>
      <c r="X173" s="118">
        <v>49888</v>
      </c>
      <c r="Y173" s="5">
        <f t="shared" si="40"/>
        <v>430950.4584332857</v>
      </c>
      <c r="Z173" s="5">
        <f t="shared" si="41"/>
        <v>3955.7248177837241</v>
      </c>
      <c r="AA173" s="5">
        <f t="shared" si="7"/>
        <v>1082.7217615618192</v>
      </c>
      <c r="AB173" s="35">
        <f t="shared" si="8"/>
        <v>3.0148850951398139E-2</v>
      </c>
      <c r="AC173" s="5">
        <f t="shared" si="9"/>
        <v>2873.0030562219049</v>
      </c>
      <c r="AD173" s="35">
        <f t="shared" si="10"/>
        <v>0.08</v>
      </c>
      <c r="AE173" s="5">
        <f t="shared" si="42"/>
        <v>109232.26332827615</v>
      </c>
      <c r="AF173" s="5">
        <f t="shared" si="43"/>
        <v>547418.05642382195</v>
      </c>
      <c r="AG173" s="5">
        <f t="shared" si="11"/>
        <v>429867.73667172389</v>
      </c>
      <c r="AH173" s="5">
        <f t="shared" si="12"/>
        <v>656650.31975209806</v>
      </c>
      <c r="AI173" s="150"/>
      <c r="AJ173" s="2">
        <v>166</v>
      </c>
      <c r="AK173" s="118">
        <v>49888</v>
      </c>
      <c r="AL173" s="5">
        <f t="shared" si="44"/>
        <v>427590.68321878108</v>
      </c>
      <c r="AM173" s="5">
        <f t="shared" si="45"/>
        <v>3862.1784158088099</v>
      </c>
      <c r="AN173" s="5">
        <f t="shared" si="13"/>
        <v>1100.6552533541822</v>
      </c>
      <c r="AO173" s="35">
        <f t="shared" si="14"/>
        <v>3.0889033738586511E-2</v>
      </c>
      <c r="AP173" s="5">
        <f t="shared" si="15"/>
        <v>2761.5231624546277</v>
      </c>
      <c r="AQ173" s="35">
        <f t="shared" si="16"/>
        <v>7.7499999999999999E-2</v>
      </c>
      <c r="AR173" s="5">
        <f t="shared" si="46"/>
        <v>112609.97203457329</v>
      </c>
      <c r="AS173" s="5">
        <f t="shared" si="47"/>
        <v>528511.64498968923</v>
      </c>
      <c r="AT173" s="5">
        <f t="shared" si="17"/>
        <v>426490.02796542691</v>
      </c>
      <c r="AU173" s="5">
        <f t="shared" si="18"/>
        <v>641121.61702426255</v>
      </c>
      <c r="AV173" s="150"/>
      <c r="AW173" s="2">
        <v>166</v>
      </c>
      <c r="AX173" s="118">
        <v>49888</v>
      </c>
      <c r="AY173" s="5">
        <f t="shared" si="48"/>
        <v>424156.70553955634</v>
      </c>
      <c r="AZ173" s="5">
        <f t="shared" si="49"/>
        <v>3769.4654156080242</v>
      </c>
      <c r="BA173" s="5">
        <f t="shared" si="19"/>
        <v>1118.4860059857974</v>
      </c>
      <c r="BB173" s="35">
        <f t="shared" si="20"/>
        <v>3.1643569219909143E-2</v>
      </c>
      <c r="BC173" s="5">
        <f t="shared" si="21"/>
        <v>2650.9794096222267</v>
      </c>
      <c r="BD173" s="35">
        <f t="shared" si="22"/>
        <v>7.4999999999999997E-2</v>
      </c>
      <c r="BE173" s="5">
        <f t="shared" si="50"/>
        <v>116061.7804664297</v>
      </c>
      <c r="BF173" s="5">
        <f t="shared" si="51"/>
        <v>509669.47852450225</v>
      </c>
      <c r="BG173" s="5">
        <f t="shared" si="23"/>
        <v>423038.21953357052</v>
      </c>
      <c r="BH173" s="5">
        <f t="shared" si="24"/>
        <v>625731.25899093191</v>
      </c>
      <c r="BI173" s="150"/>
      <c r="BJ173" s="2">
        <v>166</v>
      </c>
      <c r="BK173" s="118">
        <v>49888</v>
      </c>
      <c r="BL173" s="5">
        <f t="shared" si="52"/>
        <v>420648.68473075435</v>
      </c>
      <c r="BM173" s="5">
        <f t="shared" si="53"/>
        <v>3677.612325782929</v>
      </c>
      <c r="BN173" s="5">
        <f t="shared" si="25"/>
        <v>1136.1931888679551</v>
      </c>
      <c r="BO173" s="35">
        <f t="shared" si="26"/>
        <v>3.2412601682428682E-2</v>
      </c>
      <c r="BP173" s="5">
        <f t="shared" si="27"/>
        <v>2541.4191369149739</v>
      </c>
      <c r="BQ173" s="35">
        <f t="shared" si="28"/>
        <v>7.2499999999999981E-2</v>
      </c>
      <c r="BR173" s="5">
        <f t="shared" si="54"/>
        <v>119587.50845811362</v>
      </c>
      <c r="BS173" s="5">
        <f t="shared" si="55"/>
        <v>490896.13762185245</v>
      </c>
      <c r="BT173" s="5">
        <f t="shared" si="29"/>
        <v>419512.49154188641</v>
      </c>
      <c r="BU173" s="5">
        <f t="shared" si="30"/>
        <v>610483.6460799661</v>
      </c>
      <c r="BV173" s="150"/>
      <c r="BW173" s="2">
        <v>166</v>
      </c>
      <c r="BX173" s="118">
        <v>49888</v>
      </c>
      <c r="BY173" s="5">
        <f t="shared" si="56"/>
        <v>417066.89568675868</v>
      </c>
      <c r="BZ173" s="5">
        <f t="shared" si="57"/>
        <v>3586.6457515109732</v>
      </c>
      <c r="CA173" s="5">
        <f t="shared" si="31"/>
        <v>1153.7555266715476</v>
      </c>
      <c r="CB173" s="35">
        <f t="shared" si="32"/>
        <v>3.3196272500268194E-2</v>
      </c>
      <c r="CC173" s="5">
        <f t="shared" si="33"/>
        <v>2432.8902248394256</v>
      </c>
      <c r="CD173" s="35">
        <f t="shared" si="34"/>
        <v>7.0000000000000007E-2</v>
      </c>
      <c r="CE173" s="5">
        <f t="shared" si="58"/>
        <v>123186.85983991304</v>
      </c>
      <c r="CF173" s="5">
        <f t="shared" si="59"/>
        <v>472196.33491090842</v>
      </c>
      <c r="CG173" s="5">
        <f t="shared" si="35"/>
        <v>415913.14016008715</v>
      </c>
      <c r="CH173" s="5">
        <f t="shared" si="36"/>
        <v>595383.19475082145</v>
      </c>
    </row>
    <row r="174" spans="9:86" ht="14.25" customHeight="1">
      <c r="I174" s="150"/>
      <c r="J174" s="2">
        <v>167</v>
      </c>
      <c r="K174" s="118">
        <v>49919</v>
      </c>
      <c r="L174" s="5">
        <f t="shared" si="37"/>
        <v>433171.27734601579</v>
      </c>
      <c r="M174" s="5">
        <f t="shared" si="0"/>
        <v>4050.0782624385383</v>
      </c>
      <c r="N174" s="5">
        <f t="shared" si="1"/>
        <v>1072.0257306846797</v>
      </c>
      <c r="O174" s="35">
        <f t="shared" si="2"/>
        <v>2.9697972698084017E-2</v>
      </c>
      <c r="P174" s="5">
        <f t="shared" si="3"/>
        <v>2978.0525317538586</v>
      </c>
      <c r="Q174" s="35">
        <f t="shared" si="4"/>
        <v>8.2500000000000004E-2</v>
      </c>
      <c r="R174" s="5">
        <f t="shared" si="38"/>
        <v>107000.74838466864</v>
      </c>
      <c r="S174" s="5">
        <f t="shared" si="39"/>
        <v>569362.32144256693</v>
      </c>
      <c r="T174" s="5">
        <f t="shared" si="5"/>
        <v>432099.2516153311</v>
      </c>
      <c r="U174" s="5">
        <f t="shared" si="6"/>
        <v>676363.06982723554</v>
      </c>
      <c r="V174" s="150"/>
      <c r="W174" s="2">
        <v>167</v>
      </c>
      <c r="X174" s="118">
        <v>49919</v>
      </c>
      <c r="Y174" s="5">
        <f t="shared" si="40"/>
        <v>429867.73667172389</v>
      </c>
      <c r="Z174" s="5">
        <f t="shared" si="41"/>
        <v>3955.7248177837241</v>
      </c>
      <c r="AA174" s="5">
        <f t="shared" si="7"/>
        <v>1089.9399066388978</v>
      </c>
      <c r="AB174" s="35">
        <f t="shared" si="8"/>
        <v>3.0426286422269917E-2</v>
      </c>
      <c r="AC174" s="5">
        <f t="shared" si="9"/>
        <v>2865.7849111448263</v>
      </c>
      <c r="AD174" s="35">
        <f t="shared" si="10"/>
        <v>0.08</v>
      </c>
      <c r="AE174" s="5">
        <f t="shared" si="42"/>
        <v>110322.20323491505</v>
      </c>
      <c r="AF174" s="5">
        <f t="shared" si="43"/>
        <v>550283.84133496683</v>
      </c>
      <c r="AG174" s="5">
        <f t="shared" si="11"/>
        <v>428777.79676508502</v>
      </c>
      <c r="AH174" s="5">
        <f t="shared" si="12"/>
        <v>660606.04456988187</v>
      </c>
      <c r="AI174" s="150"/>
      <c r="AJ174" s="2">
        <v>167</v>
      </c>
      <c r="AK174" s="118">
        <v>49919</v>
      </c>
      <c r="AL174" s="5">
        <f t="shared" si="44"/>
        <v>426490.02796542691</v>
      </c>
      <c r="AM174" s="5">
        <f t="shared" si="45"/>
        <v>3862.1784158088099</v>
      </c>
      <c r="AN174" s="5">
        <f t="shared" si="13"/>
        <v>1107.7636518654276</v>
      </c>
      <c r="AO174" s="35">
        <f t="shared" si="14"/>
        <v>3.1168756479020728E-2</v>
      </c>
      <c r="AP174" s="5">
        <f t="shared" si="15"/>
        <v>2754.4147639433822</v>
      </c>
      <c r="AQ174" s="35">
        <f t="shared" si="16"/>
        <v>7.7499999999999999E-2</v>
      </c>
      <c r="AR174" s="5">
        <f t="shared" si="46"/>
        <v>113717.73568643873</v>
      </c>
      <c r="AS174" s="5">
        <f t="shared" si="47"/>
        <v>531266.05975363264</v>
      </c>
      <c r="AT174" s="5">
        <f t="shared" si="17"/>
        <v>425382.26431356149</v>
      </c>
      <c r="AU174" s="5">
        <f t="shared" si="18"/>
        <v>644983.79544007138</v>
      </c>
      <c r="AV174" s="150"/>
      <c r="AW174" s="2">
        <v>167</v>
      </c>
      <c r="AX174" s="118">
        <v>49919</v>
      </c>
      <c r="AY174" s="5">
        <f t="shared" si="48"/>
        <v>423038.21953357052</v>
      </c>
      <c r="AZ174" s="5">
        <f t="shared" si="49"/>
        <v>3769.4654156080242</v>
      </c>
      <c r="BA174" s="5">
        <f t="shared" si="19"/>
        <v>1125.4765435232084</v>
      </c>
      <c r="BB174" s="35">
        <f t="shared" si="20"/>
        <v>3.1925527998792898E-2</v>
      </c>
      <c r="BC174" s="5">
        <f t="shared" si="21"/>
        <v>2643.9888720848157</v>
      </c>
      <c r="BD174" s="35">
        <f t="shared" si="22"/>
        <v>7.5000000000000011E-2</v>
      </c>
      <c r="BE174" s="5">
        <f t="shared" si="50"/>
        <v>117187.25700995291</v>
      </c>
      <c r="BF174" s="5">
        <f t="shared" si="51"/>
        <v>512313.46739658708</v>
      </c>
      <c r="BG174" s="5">
        <f t="shared" si="23"/>
        <v>421912.74299004732</v>
      </c>
      <c r="BH174" s="5">
        <f t="shared" si="24"/>
        <v>629500.72440653993</v>
      </c>
      <c r="BI174" s="150"/>
      <c r="BJ174" s="2">
        <v>167</v>
      </c>
      <c r="BK174" s="118">
        <v>49919</v>
      </c>
      <c r="BL174" s="5">
        <f t="shared" si="52"/>
        <v>419512.49154188641</v>
      </c>
      <c r="BM174" s="5">
        <f t="shared" si="53"/>
        <v>3677.612325782929</v>
      </c>
      <c r="BN174" s="5">
        <f t="shared" si="25"/>
        <v>1143.0576893840321</v>
      </c>
      <c r="BO174" s="35">
        <f t="shared" si="26"/>
        <v>3.2696743360832288E-2</v>
      </c>
      <c r="BP174" s="5">
        <f t="shared" si="27"/>
        <v>2534.5546363988969</v>
      </c>
      <c r="BQ174" s="35">
        <f t="shared" si="28"/>
        <v>7.2499999999999995E-2</v>
      </c>
      <c r="BR174" s="5">
        <f t="shared" si="54"/>
        <v>120730.56614749765</v>
      </c>
      <c r="BS174" s="5">
        <f t="shared" si="55"/>
        <v>493430.69225825137</v>
      </c>
      <c r="BT174" s="5">
        <f t="shared" si="29"/>
        <v>418369.43385250238</v>
      </c>
      <c r="BU174" s="5">
        <f t="shared" si="30"/>
        <v>614161.25840574899</v>
      </c>
      <c r="BV174" s="150"/>
      <c r="BW174" s="2">
        <v>167</v>
      </c>
      <c r="BX174" s="118">
        <v>49919</v>
      </c>
      <c r="BY174" s="5">
        <f t="shared" si="56"/>
        <v>415913.14016008715</v>
      </c>
      <c r="BZ174" s="5">
        <f t="shared" si="57"/>
        <v>3586.6457515109732</v>
      </c>
      <c r="CA174" s="5">
        <f t="shared" si="31"/>
        <v>1160.4857672437979</v>
      </c>
      <c r="CB174" s="35">
        <f t="shared" si="32"/>
        <v>3.3482542055693287E-2</v>
      </c>
      <c r="CC174" s="5">
        <f t="shared" si="33"/>
        <v>2426.1599842671753</v>
      </c>
      <c r="CD174" s="35">
        <f t="shared" si="34"/>
        <v>7.0000000000000007E-2</v>
      </c>
      <c r="CE174" s="5">
        <f t="shared" si="58"/>
        <v>124347.34560715684</v>
      </c>
      <c r="CF174" s="5">
        <f t="shared" si="59"/>
        <v>474622.49489517562</v>
      </c>
      <c r="CG174" s="5">
        <f t="shared" si="35"/>
        <v>414752.65439284337</v>
      </c>
      <c r="CH174" s="5">
        <f t="shared" si="36"/>
        <v>598969.84050233243</v>
      </c>
    </row>
    <row r="175" spans="9:86" ht="14.25" customHeight="1">
      <c r="I175" s="150"/>
      <c r="J175" s="2">
        <v>168</v>
      </c>
      <c r="K175" s="118">
        <v>49949</v>
      </c>
      <c r="L175" s="5">
        <f t="shared" si="37"/>
        <v>432099.2516153311</v>
      </c>
      <c r="M175" s="5">
        <f t="shared" si="0"/>
        <v>4050.0782624385383</v>
      </c>
      <c r="N175" s="5">
        <f t="shared" si="1"/>
        <v>1079.3959075831372</v>
      </c>
      <c r="O175" s="35">
        <f t="shared" si="2"/>
        <v>2.9976332619359891E-2</v>
      </c>
      <c r="P175" s="5">
        <f t="shared" si="3"/>
        <v>2970.6823548554012</v>
      </c>
      <c r="Q175" s="35">
        <f t="shared" si="4"/>
        <v>8.2500000000000004E-2</v>
      </c>
      <c r="R175" s="5">
        <f t="shared" si="38"/>
        <v>108080.14429225177</v>
      </c>
      <c r="S175" s="5">
        <f t="shared" si="39"/>
        <v>572333.00379742228</v>
      </c>
      <c r="T175" s="5">
        <f t="shared" si="5"/>
        <v>431019.85570774798</v>
      </c>
      <c r="U175" s="5">
        <f t="shared" si="6"/>
        <v>680413.14808967407</v>
      </c>
      <c r="V175" s="150"/>
      <c r="W175" s="2">
        <v>168</v>
      </c>
      <c r="X175" s="118">
        <v>49949</v>
      </c>
      <c r="Y175" s="5">
        <f t="shared" si="40"/>
        <v>428777.79676508502</v>
      </c>
      <c r="Z175" s="5">
        <f t="shared" si="41"/>
        <v>3955.7248177837241</v>
      </c>
      <c r="AA175" s="5">
        <f t="shared" si="7"/>
        <v>1097.2061726831571</v>
      </c>
      <c r="AB175" s="35">
        <f t="shared" si="8"/>
        <v>3.0706986629280657E-2</v>
      </c>
      <c r="AC175" s="5">
        <f t="shared" si="9"/>
        <v>2858.518645100567</v>
      </c>
      <c r="AD175" s="35">
        <f t="shared" si="10"/>
        <v>0.08</v>
      </c>
      <c r="AE175" s="5">
        <f t="shared" si="42"/>
        <v>111419.40940759821</v>
      </c>
      <c r="AF175" s="5">
        <f t="shared" si="43"/>
        <v>553142.35998006735</v>
      </c>
      <c r="AG175" s="5">
        <f t="shared" si="11"/>
        <v>427680.59059240186</v>
      </c>
      <c r="AH175" s="5">
        <f t="shared" si="12"/>
        <v>664561.76938766555</v>
      </c>
      <c r="AI175" s="150"/>
      <c r="AJ175" s="2">
        <v>168</v>
      </c>
      <c r="AK175" s="118">
        <v>49949</v>
      </c>
      <c r="AL175" s="5">
        <f t="shared" si="44"/>
        <v>425382.26431356149</v>
      </c>
      <c r="AM175" s="5">
        <f t="shared" si="45"/>
        <v>3862.1784158088099</v>
      </c>
      <c r="AN175" s="5">
        <f t="shared" si="13"/>
        <v>1114.9179587837252</v>
      </c>
      <c r="AO175" s="35">
        <f t="shared" si="14"/>
        <v>3.145174735245343E-2</v>
      </c>
      <c r="AP175" s="5">
        <f t="shared" si="15"/>
        <v>2747.2604570250846</v>
      </c>
      <c r="AQ175" s="35">
        <f t="shared" si="16"/>
        <v>7.7499999999999999E-2</v>
      </c>
      <c r="AR175" s="5">
        <f t="shared" si="46"/>
        <v>114832.65364522245</v>
      </c>
      <c r="AS175" s="5">
        <f t="shared" si="47"/>
        <v>534013.32021065778</v>
      </c>
      <c r="AT175" s="5">
        <f t="shared" si="17"/>
        <v>424267.34635477775</v>
      </c>
      <c r="AU175" s="5">
        <f t="shared" si="18"/>
        <v>648845.97385588021</v>
      </c>
      <c r="AV175" s="150"/>
      <c r="AW175" s="2">
        <v>168</v>
      </c>
      <c r="AX175" s="118">
        <v>49949</v>
      </c>
      <c r="AY175" s="5">
        <f t="shared" si="48"/>
        <v>421912.74299004732</v>
      </c>
      <c r="AZ175" s="5">
        <f t="shared" si="49"/>
        <v>3769.4654156080242</v>
      </c>
      <c r="BA175" s="5">
        <f t="shared" si="19"/>
        <v>1132.5107719202288</v>
      </c>
      <c r="BB175" s="35">
        <f t="shared" si="20"/>
        <v>3.2210758003493933E-2</v>
      </c>
      <c r="BC175" s="5">
        <f t="shared" si="21"/>
        <v>2636.9546436877954</v>
      </c>
      <c r="BD175" s="35">
        <f t="shared" si="22"/>
        <v>7.4999999999999997E-2</v>
      </c>
      <c r="BE175" s="5">
        <f t="shared" si="50"/>
        <v>118319.76778187315</v>
      </c>
      <c r="BF175" s="5">
        <f t="shared" si="51"/>
        <v>514950.42204027489</v>
      </c>
      <c r="BG175" s="5">
        <f t="shared" si="23"/>
        <v>420780.23221812712</v>
      </c>
      <c r="BH175" s="5">
        <f t="shared" si="24"/>
        <v>633270.18982214807</v>
      </c>
      <c r="BI175" s="150"/>
      <c r="BJ175" s="2">
        <v>168</v>
      </c>
      <c r="BK175" s="118">
        <v>49949</v>
      </c>
      <c r="BL175" s="5">
        <f t="shared" si="52"/>
        <v>418369.43385250238</v>
      </c>
      <c r="BM175" s="5">
        <f t="shared" si="53"/>
        <v>3677.612325782929</v>
      </c>
      <c r="BN175" s="5">
        <f t="shared" si="25"/>
        <v>1149.9636629240604</v>
      </c>
      <c r="BO175" s="35">
        <f t="shared" si="26"/>
        <v>3.2984159067303682E-2</v>
      </c>
      <c r="BP175" s="5">
        <f t="shared" si="27"/>
        <v>2527.6486628588686</v>
      </c>
      <c r="BQ175" s="35">
        <f t="shared" si="28"/>
        <v>7.2499999999999995E-2</v>
      </c>
      <c r="BR175" s="5">
        <f t="shared" si="54"/>
        <v>121880.52981042171</v>
      </c>
      <c r="BS175" s="5">
        <f t="shared" si="55"/>
        <v>495958.34092111024</v>
      </c>
      <c r="BT175" s="5">
        <f t="shared" si="29"/>
        <v>417219.47018957831</v>
      </c>
      <c r="BU175" s="5">
        <f t="shared" si="30"/>
        <v>617838.87073153199</v>
      </c>
      <c r="BV175" s="150"/>
      <c r="BW175" s="2">
        <v>168</v>
      </c>
      <c r="BX175" s="118">
        <v>49949</v>
      </c>
      <c r="BY175" s="5">
        <f t="shared" si="56"/>
        <v>414752.65439284337</v>
      </c>
      <c r="BZ175" s="5">
        <f t="shared" si="57"/>
        <v>3586.6457515109732</v>
      </c>
      <c r="CA175" s="5">
        <f t="shared" si="31"/>
        <v>1167.2552675527199</v>
      </c>
      <c r="CB175" s="35">
        <f t="shared" si="32"/>
        <v>3.377208816454131E-2</v>
      </c>
      <c r="CC175" s="5">
        <f t="shared" si="33"/>
        <v>2419.3904839582533</v>
      </c>
      <c r="CD175" s="35">
        <f t="shared" si="34"/>
        <v>7.0000000000000007E-2</v>
      </c>
      <c r="CE175" s="5">
        <f t="shared" si="58"/>
        <v>125514.60087470956</v>
      </c>
      <c r="CF175" s="5">
        <f t="shared" si="59"/>
        <v>477041.88537913386</v>
      </c>
      <c r="CG175" s="5">
        <f t="shared" si="35"/>
        <v>413585.39912529063</v>
      </c>
      <c r="CH175" s="5">
        <f t="shared" si="36"/>
        <v>602556.48625384341</v>
      </c>
    </row>
    <row r="176" spans="9:86" ht="14.25" customHeight="1">
      <c r="I176" s="150"/>
      <c r="J176" s="2">
        <v>169</v>
      </c>
      <c r="K176" s="118">
        <v>49980</v>
      </c>
      <c r="L176" s="5">
        <f t="shared" si="37"/>
        <v>431019.85570774798</v>
      </c>
      <c r="M176" s="5">
        <f t="shared" si="0"/>
        <v>4050.0782624385383</v>
      </c>
      <c r="N176" s="5">
        <f t="shared" si="1"/>
        <v>1086.816754447771</v>
      </c>
      <c r="O176" s="35">
        <f t="shared" si="2"/>
        <v>3.0258005241912137E-2</v>
      </c>
      <c r="P176" s="5">
        <f t="shared" si="3"/>
        <v>2963.2615079907673</v>
      </c>
      <c r="Q176" s="35">
        <f t="shared" si="4"/>
        <v>8.2500000000000004E-2</v>
      </c>
      <c r="R176" s="5">
        <f t="shared" si="38"/>
        <v>109166.96104669955</v>
      </c>
      <c r="S176" s="5">
        <f t="shared" si="39"/>
        <v>575296.26530541305</v>
      </c>
      <c r="T176" s="5">
        <f t="shared" si="5"/>
        <v>429933.03895330022</v>
      </c>
      <c r="U176" s="5">
        <f t="shared" si="6"/>
        <v>684463.2263521126</v>
      </c>
      <c r="V176" s="150"/>
      <c r="W176" s="2">
        <v>169</v>
      </c>
      <c r="X176" s="118">
        <v>49980</v>
      </c>
      <c r="Y176" s="5">
        <f t="shared" si="40"/>
        <v>427680.59059240186</v>
      </c>
      <c r="Z176" s="5">
        <f t="shared" si="41"/>
        <v>3955.7248177837241</v>
      </c>
      <c r="AA176" s="5">
        <f t="shared" si="7"/>
        <v>1104.5208805010448</v>
      </c>
      <c r="AB176" s="35">
        <f t="shared" si="8"/>
        <v>3.0991003233636131E-2</v>
      </c>
      <c r="AC176" s="5">
        <f t="shared" si="9"/>
        <v>2851.2039372826794</v>
      </c>
      <c r="AD176" s="35">
        <f t="shared" si="10"/>
        <v>0.08</v>
      </c>
      <c r="AE176" s="5">
        <f t="shared" si="42"/>
        <v>112523.93028809926</v>
      </c>
      <c r="AF176" s="5">
        <f t="shared" si="43"/>
        <v>555993.56391735002</v>
      </c>
      <c r="AG176" s="5">
        <f t="shared" si="11"/>
        <v>426576.06971190084</v>
      </c>
      <c r="AH176" s="5">
        <f t="shared" si="12"/>
        <v>668517.49420544924</v>
      </c>
      <c r="AI176" s="150"/>
      <c r="AJ176" s="2">
        <v>169</v>
      </c>
      <c r="AK176" s="118">
        <v>49980</v>
      </c>
      <c r="AL176" s="5">
        <f t="shared" si="44"/>
        <v>424267.34635477775</v>
      </c>
      <c r="AM176" s="5">
        <f t="shared" si="45"/>
        <v>3862.1784158088099</v>
      </c>
      <c r="AN176" s="5">
        <f t="shared" si="13"/>
        <v>1122.1184706008703</v>
      </c>
      <c r="AO176" s="35">
        <f t="shared" si="14"/>
        <v>3.1738058002584266E-2</v>
      </c>
      <c r="AP176" s="5">
        <f t="shared" si="15"/>
        <v>2740.0599452079396</v>
      </c>
      <c r="AQ176" s="35">
        <f t="shared" si="16"/>
        <v>7.7499999999999999E-2</v>
      </c>
      <c r="AR176" s="5">
        <f t="shared" si="46"/>
        <v>115954.77211582332</v>
      </c>
      <c r="AS176" s="5">
        <f t="shared" si="47"/>
        <v>536753.38015586569</v>
      </c>
      <c r="AT176" s="5">
        <f t="shared" si="17"/>
        <v>423145.22788417689</v>
      </c>
      <c r="AU176" s="5">
        <f t="shared" si="18"/>
        <v>652708.15227168903</v>
      </c>
      <c r="AV176" s="150"/>
      <c r="AW176" s="2">
        <v>169</v>
      </c>
      <c r="AX176" s="118">
        <v>49980</v>
      </c>
      <c r="AY176" s="5">
        <f t="shared" si="48"/>
        <v>420780.23221812712</v>
      </c>
      <c r="AZ176" s="5">
        <f t="shared" si="49"/>
        <v>3769.4654156080242</v>
      </c>
      <c r="BA176" s="5">
        <f t="shared" si="19"/>
        <v>1139.5889642447301</v>
      </c>
      <c r="BB176" s="35">
        <f t="shared" si="20"/>
        <v>3.2499310860800559E-2</v>
      </c>
      <c r="BC176" s="5">
        <f t="shared" si="21"/>
        <v>2629.8764513632941</v>
      </c>
      <c r="BD176" s="35">
        <f t="shared" si="22"/>
        <v>7.4999999999999997E-2</v>
      </c>
      <c r="BE176" s="5">
        <f t="shared" si="50"/>
        <v>119459.35674611788</v>
      </c>
      <c r="BF176" s="5">
        <f t="shared" si="51"/>
        <v>517580.29849163821</v>
      </c>
      <c r="BG176" s="5">
        <f t="shared" si="23"/>
        <v>419640.64325388236</v>
      </c>
      <c r="BH176" s="5">
        <f t="shared" si="24"/>
        <v>637039.65523775609</v>
      </c>
      <c r="BI176" s="150"/>
      <c r="BJ176" s="2">
        <v>169</v>
      </c>
      <c r="BK176" s="118">
        <v>49980</v>
      </c>
      <c r="BL176" s="5">
        <f t="shared" si="52"/>
        <v>417219.47018957831</v>
      </c>
      <c r="BM176" s="5">
        <f t="shared" si="53"/>
        <v>3677.612325782929</v>
      </c>
      <c r="BN176" s="5">
        <f t="shared" si="25"/>
        <v>1156.9113600542269</v>
      </c>
      <c r="BO176" s="35">
        <f t="shared" si="26"/>
        <v>3.3274900412347777E-2</v>
      </c>
      <c r="BP176" s="5">
        <f t="shared" si="27"/>
        <v>2520.7009657287022</v>
      </c>
      <c r="BQ176" s="35">
        <f t="shared" si="28"/>
        <v>7.2499999999999995E-2</v>
      </c>
      <c r="BR176" s="5">
        <f t="shared" si="54"/>
        <v>123037.44117047594</v>
      </c>
      <c r="BS176" s="5">
        <f t="shared" si="55"/>
        <v>498479.04188683897</v>
      </c>
      <c r="BT176" s="5">
        <f t="shared" si="29"/>
        <v>416062.55882952409</v>
      </c>
      <c r="BU176" s="5">
        <f t="shared" si="30"/>
        <v>621516.48305731488</v>
      </c>
      <c r="BV176" s="150"/>
      <c r="BW176" s="2">
        <v>169</v>
      </c>
      <c r="BX176" s="118">
        <v>49980</v>
      </c>
      <c r="BY176" s="5">
        <f t="shared" si="56"/>
        <v>413585.39912529063</v>
      </c>
      <c r="BZ176" s="5">
        <f t="shared" si="57"/>
        <v>3586.6457515109732</v>
      </c>
      <c r="CA176" s="5">
        <f t="shared" si="31"/>
        <v>1174.0642566134443</v>
      </c>
      <c r="CB176" s="35">
        <f t="shared" si="32"/>
        <v>3.4064962421686731E-2</v>
      </c>
      <c r="CC176" s="5">
        <f t="shared" si="33"/>
        <v>2412.581494897529</v>
      </c>
      <c r="CD176" s="35">
        <f t="shared" si="34"/>
        <v>7.0000000000000007E-2</v>
      </c>
      <c r="CE176" s="5">
        <f t="shared" si="58"/>
        <v>126688.66513132301</v>
      </c>
      <c r="CF176" s="5">
        <f t="shared" si="59"/>
        <v>479454.46687403141</v>
      </c>
      <c r="CG176" s="5">
        <f t="shared" si="35"/>
        <v>412411.33486867719</v>
      </c>
      <c r="CH176" s="5">
        <f t="shared" si="36"/>
        <v>606143.13200535439</v>
      </c>
    </row>
    <row r="177" spans="9:86" ht="14.25" customHeight="1">
      <c r="I177" s="150"/>
      <c r="J177" s="2">
        <v>170</v>
      </c>
      <c r="K177" s="118">
        <v>50010</v>
      </c>
      <c r="L177" s="5">
        <f t="shared" si="37"/>
        <v>429933.03895330022</v>
      </c>
      <c r="M177" s="5">
        <f t="shared" si="0"/>
        <v>4050.0782624385383</v>
      </c>
      <c r="N177" s="5">
        <f t="shared" si="1"/>
        <v>1094.2886196345994</v>
      </c>
      <c r="O177" s="35">
        <f t="shared" si="2"/>
        <v>3.0543043325036358E-2</v>
      </c>
      <c r="P177" s="5">
        <f t="shared" si="3"/>
        <v>2955.7896428039389</v>
      </c>
      <c r="Q177" s="35">
        <f t="shared" si="4"/>
        <v>8.2500000000000004E-2</v>
      </c>
      <c r="R177" s="5">
        <f t="shared" si="38"/>
        <v>110261.24966633414</v>
      </c>
      <c r="S177" s="5">
        <f t="shared" si="39"/>
        <v>578252.054948217</v>
      </c>
      <c r="T177" s="5">
        <f t="shared" si="5"/>
        <v>428838.75033366564</v>
      </c>
      <c r="U177" s="5">
        <f t="shared" si="6"/>
        <v>688513.30461455113</v>
      </c>
      <c r="V177" s="150"/>
      <c r="W177" s="2">
        <v>170</v>
      </c>
      <c r="X177" s="118">
        <v>50010</v>
      </c>
      <c r="Y177" s="5">
        <f t="shared" si="40"/>
        <v>426576.06971190084</v>
      </c>
      <c r="Z177" s="5">
        <f t="shared" si="41"/>
        <v>3955.7248177837241</v>
      </c>
      <c r="AA177" s="5">
        <f t="shared" si="7"/>
        <v>1111.8843530377185</v>
      </c>
      <c r="AB177" s="35">
        <f t="shared" si="8"/>
        <v>3.1278388976352794E-2</v>
      </c>
      <c r="AC177" s="5">
        <f t="shared" si="9"/>
        <v>2843.8404647460056</v>
      </c>
      <c r="AD177" s="35">
        <f t="shared" si="10"/>
        <v>0.08</v>
      </c>
      <c r="AE177" s="5">
        <f t="shared" si="42"/>
        <v>113635.81464113698</v>
      </c>
      <c r="AF177" s="5">
        <f t="shared" si="43"/>
        <v>558837.40438209602</v>
      </c>
      <c r="AG177" s="5">
        <f t="shared" si="11"/>
        <v>425464.18535886315</v>
      </c>
      <c r="AH177" s="5">
        <f t="shared" si="12"/>
        <v>672473.21902323305</v>
      </c>
      <c r="AI177" s="150"/>
      <c r="AJ177" s="2">
        <v>170</v>
      </c>
      <c r="AK177" s="118">
        <v>50010</v>
      </c>
      <c r="AL177" s="5">
        <f t="shared" si="44"/>
        <v>423145.22788417689</v>
      </c>
      <c r="AM177" s="5">
        <f t="shared" si="45"/>
        <v>3862.1784158088099</v>
      </c>
      <c r="AN177" s="5">
        <f t="shared" si="13"/>
        <v>1129.365485723501</v>
      </c>
      <c r="AO177" s="35">
        <f t="shared" si="14"/>
        <v>3.2027741152717351E-2</v>
      </c>
      <c r="AP177" s="5">
        <f t="shared" si="15"/>
        <v>2732.8129300853088</v>
      </c>
      <c r="AQ177" s="35">
        <f t="shared" si="16"/>
        <v>7.7499999999999986E-2</v>
      </c>
      <c r="AR177" s="5">
        <f t="shared" si="46"/>
        <v>117084.13760154681</v>
      </c>
      <c r="AS177" s="5">
        <f t="shared" si="47"/>
        <v>539486.19308595103</v>
      </c>
      <c r="AT177" s="5">
        <f t="shared" si="17"/>
        <v>422015.86239845341</v>
      </c>
      <c r="AU177" s="5">
        <f t="shared" si="18"/>
        <v>656570.33068749786</v>
      </c>
      <c r="AV177" s="150"/>
      <c r="AW177" s="2">
        <v>170</v>
      </c>
      <c r="AX177" s="118">
        <v>50010</v>
      </c>
      <c r="AY177" s="5">
        <f t="shared" si="48"/>
        <v>419640.64325388236</v>
      </c>
      <c r="AZ177" s="5">
        <f t="shared" si="49"/>
        <v>3769.4654156080242</v>
      </c>
      <c r="BA177" s="5">
        <f t="shared" si="19"/>
        <v>1146.7113952712598</v>
      </c>
      <c r="BB177" s="35">
        <f t="shared" si="20"/>
        <v>3.2791239276911507E-2</v>
      </c>
      <c r="BC177" s="5">
        <f t="shared" si="21"/>
        <v>2622.7540203367644</v>
      </c>
      <c r="BD177" s="35">
        <f t="shared" si="22"/>
        <v>7.4999999999999997E-2</v>
      </c>
      <c r="BE177" s="5">
        <f t="shared" si="50"/>
        <v>120606.06814138913</v>
      </c>
      <c r="BF177" s="5">
        <f t="shared" si="51"/>
        <v>520203.05251197499</v>
      </c>
      <c r="BG177" s="5">
        <f t="shared" si="23"/>
        <v>418493.93185861112</v>
      </c>
      <c r="BH177" s="5">
        <f t="shared" si="24"/>
        <v>640809.12065336411</v>
      </c>
      <c r="BI177" s="150"/>
      <c r="BJ177" s="2">
        <v>170</v>
      </c>
      <c r="BK177" s="118">
        <v>50010</v>
      </c>
      <c r="BL177" s="5">
        <f t="shared" si="52"/>
        <v>416062.55882952409</v>
      </c>
      <c r="BM177" s="5">
        <f t="shared" si="53"/>
        <v>3677.612325782929</v>
      </c>
      <c r="BN177" s="5">
        <f t="shared" si="25"/>
        <v>1163.9010328545542</v>
      </c>
      <c r="BO177" s="35">
        <f t="shared" si="26"/>
        <v>3.3569020085696677E-2</v>
      </c>
      <c r="BP177" s="5">
        <f t="shared" si="27"/>
        <v>2513.7112929283749</v>
      </c>
      <c r="BQ177" s="35">
        <f t="shared" si="28"/>
        <v>7.2500000000000009E-2</v>
      </c>
      <c r="BR177" s="5">
        <f t="shared" si="54"/>
        <v>124201.3422033305</v>
      </c>
      <c r="BS177" s="5">
        <f t="shared" si="55"/>
        <v>500992.75317976734</v>
      </c>
      <c r="BT177" s="5">
        <f t="shared" si="29"/>
        <v>414898.65779666952</v>
      </c>
      <c r="BU177" s="5">
        <f t="shared" si="30"/>
        <v>625194.09538309788</v>
      </c>
      <c r="BV177" s="150"/>
      <c r="BW177" s="2">
        <v>170</v>
      </c>
      <c r="BX177" s="118">
        <v>50010</v>
      </c>
      <c r="BY177" s="5">
        <f t="shared" si="56"/>
        <v>412411.33486867719</v>
      </c>
      <c r="BZ177" s="5">
        <f t="shared" si="57"/>
        <v>3586.6457515109732</v>
      </c>
      <c r="CA177" s="5">
        <f t="shared" si="31"/>
        <v>1180.9129647770228</v>
      </c>
      <c r="CB177" s="35">
        <f t="shared" si="32"/>
        <v>3.4361217501057979E-2</v>
      </c>
      <c r="CC177" s="5">
        <f t="shared" si="33"/>
        <v>2405.7327867339504</v>
      </c>
      <c r="CD177" s="35">
        <f t="shared" si="34"/>
        <v>7.0000000000000007E-2</v>
      </c>
      <c r="CE177" s="5">
        <f t="shared" si="58"/>
        <v>127869.57809610003</v>
      </c>
      <c r="CF177" s="5">
        <f t="shared" si="59"/>
        <v>481860.19966076536</v>
      </c>
      <c r="CG177" s="5">
        <f t="shared" si="35"/>
        <v>411230.42190390016</v>
      </c>
      <c r="CH177" s="5">
        <f t="shared" si="36"/>
        <v>609729.77775686537</v>
      </c>
    </row>
    <row r="178" spans="9:86" ht="14.25" customHeight="1">
      <c r="I178" s="150"/>
      <c r="J178" s="2">
        <v>171</v>
      </c>
      <c r="K178" s="118">
        <v>50041</v>
      </c>
      <c r="L178" s="5">
        <f t="shared" si="37"/>
        <v>428838.75033366564</v>
      </c>
      <c r="M178" s="5">
        <f t="shared" si="0"/>
        <v>4050.0782624385383</v>
      </c>
      <c r="N178" s="5">
        <f t="shared" si="1"/>
        <v>1101.8118538945869</v>
      </c>
      <c r="O178" s="35">
        <f t="shared" si="2"/>
        <v>3.0831500736460103E-2</v>
      </c>
      <c r="P178" s="5">
        <f t="shared" si="3"/>
        <v>2948.2664085439515</v>
      </c>
      <c r="Q178" s="35">
        <f t="shared" si="4"/>
        <v>8.2500000000000004E-2</v>
      </c>
      <c r="R178" s="5">
        <f t="shared" si="38"/>
        <v>111363.06152022873</v>
      </c>
      <c r="S178" s="5">
        <f t="shared" si="39"/>
        <v>581200.32135676092</v>
      </c>
      <c r="T178" s="5">
        <f t="shared" si="5"/>
        <v>427736.93847977102</v>
      </c>
      <c r="U178" s="5">
        <f t="shared" si="6"/>
        <v>692563.38287698966</v>
      </c>
      <c r="V178" s="150"/>
      <c r="W178" s="2">
        <v>171</v>
      </c>
      <c r="X178" s="118">
        <v>50041</v>
      </c>
      <c r="Y178" s="5">
        <f t="shared" si="40"/>
        <v>425464.18535886315</v>
      </c>
      <c r="Z178" s="5">
        <f t="shared" si="41"/>
        <v>3955.7248177837241</v>
      </c>
      <c r="AA178" s="5">
        <f t="shared" si="7"/>
        <v>1119.2969153913027</v>
      </c>
      <c r="AB178" s="35">
        <f t="shared" si="8"/>
        <v>3.1569197706656817E-2</v>
      </c>
      <c r="AC178" s="5">
        <f t="shared" si="9"/>
        <v>2836.4279023924214</v>
      </c>
      <c r="AD178" s="35">
        <f t="shared" si="10"/>
        <v>8.0000000000000016E-2</v>
      </c>
      <c r="AE178" s="5">
        <f t="shared" si="42"/>
        <v>114755.11155652828</v>
      </c>
      <c r="AF178" s="5">
        <f t="shared" si="43"/>
        <v>561673.83228448848</v>
      </c>
      <c r="AG178" s="5">
        <f t="shared" si="11"/>
        <v>424344.88844347186</v>
      </c>
      <c r="AH178" s="5">
        <f t="shared" si="12"/>
        <v>676428.94384101673</v>
      </c>
      <c r="AI178" s="150"/>
      <c r="AJ178" s="2">
        <v>171</v>
      </c>
      <c r="AK178" s="118">
        <v>50041</v>
      </c>
      <c r="AL178" s="5">
        <f t="shared" si="44"/>
        <v>422015.86239845341</v>
      </c>
      <c r="AM178" s="5">
        <f t="shared" si="45"/>
        <v>3862.1784158088099</v>
      </c>
      <c r="AN178" s="5">
        <f t="shared" si="13"/>
        <v>1136.6593044854649</v>
      </c>
      <c r="AO178" s="35">
        <f t="shared" si="14"/>
        <v>3.2320850634157502E-2</v>
      </c>
      <c r="AP178" s="5">
        <f t="shared" si="15"/>
        <v>2725.519111323345</v>
      </c>
      <c r="AQ178" s="35">
        <f t="shared" si="16"/>
        <v>7.7499999999999999E-2</v>
      </c>
      <c r="AR178" s="5">
        <f t="shared" si="46"/>
        <v>118220.79690603228</v>
      </c>
      <c r="AS178" s="5">
        <f t="shared" si="47"/>
        <v>542211.71219727444</v>
      </c>
      <c r="AT178" s="5">
        <f t="shared" si="17"/>
        <v>420879.20309396792</v>
      </c>
      <c r="AU178" s="5">
        <f t="shared" si="18"/>
        <v>660432.50910330669</v>
      </c>
      <c r="AV178" s="150"/>
      <c r="AW178" s="2">
        <v>171</v>
      </c>
      <c r="AX178" s="118">
        <v>50041</v>
      </c>
      <c r="AY178" s="5">
        <f t="shared" si="48"/>
        <v>418493.93185861112</v>
      </c>
      <c r="AZ178" s="5">
        <f t="shared" si="49"/>
        <v>3769.4654156080242</v>
      </c>
      <c r="BA178" s="5">
        <f t="shared" si="19"/>
        <v>1153.8783414917048</v>
      </c>
      <c r="BB178" s="35">
        <f t="shared" si="20"/>
        <v>3.3086597065829226E-2</v>
      </c>
      <c r="BC178" s="5">
        <f t="shared" si="21"/>
        <v>2615.5870741163194</v>
      </c>
      <c r="BD178" s="35">
        <f t="shared" si="22"/>
        <v>7.4999999999999997E-2</v>
      </c>
      <c r="BE178" s="5">
        <f t="shared" si="50"/>
        <v>121759.94648288083</v>
      </c>
      <c r="BF178" s="5">
        <f t="shared" si="51"/>
        <v>522818.63958609133</v>
      </c>
      <c r="BG178" s="5">
        <f t="shared" si="23"/>
        <v>417340.05351711944</v>
      </c>
      <c r="BH178" s="5">
        <f t="shared" si="24"/>
        <v>644578.58606897213</v>
      </c>
      <c r="BI178" s="150"/>
      <c r="BJ178" s="2">
        <v>171</v>
      </c>
      <c r="BK178" s="118">
        <v>50041</v>
      </c>
      <c r="BL178" s="5">
        <f t="shared" si="52"/>
        <v>414898.65779666952</v>
      </c>
      <c r="BM178" s="5">
        <f t="shared" si="53"/>
        <v>3677.612325782929</v>
      </c>
      <c r="BN178" s="5">
        <f t="shared" si="25"/>
        <v>1170.9329349280506</v>
      </c>
      <c r="BO178" s="35">
        <f t="shared" si="26"/>
        <v>3.3866571884700367E-2</v>
      </c>
      <c r="BP178" s="5">
        <f t="shared" si="27"/>
        <v>2506.6793908548784</v>
      </c>
      <c r="BQ178" s="35">
        <f t="shared" si="28"/>
        <v>7.2499999999999995E-2</v>
      </c>
      <c r="BR178" s="5">
        <f t="shared" si="54"/>
        <v>125372.27513825854</v>
      </c>
      <c r="BS178" s="5">
        <f t="shared" si="55"/>
        <v>503499.43257062224</v>
      </c>
      <c r="BT178" s="5">
        <f t="shared" si="29"/>
        <v>413727.72486174147</v>
      </c>
      <c r="BU178" s="5">
        <f t="shared" si="30"/>
        <v>628871.70770888077</v>
      </c>
      <c r="BV178" s="150"/>
      <c r="BW178" s="2">
        <v>171</v>
      </c>
      <c r="BX178" s="118">
        <v>50041</v>
      </c>
      <c r="BY178" s="5">
        <f t="shared" si="56"/>
        <v>411230.42190390016</v>
      </c>
      <c r="BZ178" s="5">
        <f t="shared" si="57"/>
        <v>3586.6457515109732</v>
      </c>
      <c r="CA178" s="5">
        <f t="shared" si="31"/>
        <v>1187.8016237382221</v>
      </c>
      <c r="CB178" s="35">
        <f t="shared" si="32"/>
        <v>3.4660907184025341E-2</v>
      </c>
      <c r="CC178" s="5">
        <f t="shared" si="33"/>
        <v>2398.8441277727511</v>
      </c>
      <c r="CD178" s="35">
        <f t="shared" si="34"/>
        <v>7.0000000000000007E-2</v>
      </c>
      <c r="CE178" s="5">
        <f t="shared" si="58"/>
        <v>129057.37971983825</v>
      </c>
      <c r="CF178" s="5">
        <f t="shared" si="59"/>
        <v>484259.04378853808</v>
      </c>
      <c r="CG178" s="5">
        <f t="shared" si="35"/>
        <v>410042.62028016197</v>
      </c>
      <c r="CH178" s="5">
        <f t="shared" si="36"/>
        <v>613316.42350837635</v>
      </c>
    </row>
    <row r="179" spans="9:86" ht="14.25" customHeight="1">
      <c r="I179" s="150"/>
      <c r="J179" s="2">
        <v>172</v>
      </c>
      <c r="K179" s="118">
        <v>50072</v>
      </c>
      <c r="L179" s="5">
        <f t="shared" si="37"/>
        <v>427736.93847977102</v>
      </c>
      <c r="M179" s="5">
        <f t="shared" si="0"/>
        <v>4050.0782624385383</v>
      </c>
      <c r="N179" s="5">
        <f t="shared" si="1"/>
        <v>1109.3868103901127</v>
      </c>
      <c r="O179" s="35">
        <f t="shared" si="2"/>
        <v>3.1123432481646542E-2</v>
      </c>
      <c r="P179" s="5">
        <f t="shared" si="3"/>
        <v>2940.6914520484256</v>
      </c>
      <c r="Q179" s="35">
        <f t="shared" si="4"/>
        <v>8.2500000000000004E-2</v>
      </c>
      <c r="R179" s="5">
        <f t="shared" si="38"/>
        <v>112472.44833061885</v>
      </c>
      <c r="S179" s="5">
        <f t="shared" si="39"/>
        <v>584141.01280880929</v>
      </c>
      <c r="T179" s="5">
        <f t="shared" si="5"/>
        <v>426627.55166938092</v>
      </c>
      <c r="U179" s="5">
        <f t="shared" si="6"/>
        <v>696613.4611394282</v>
      </c>
      <c r="V179" s="150"/>
      <c r="W179" s="2">
        <v>172</v>
      </c>
      <c r="X179" s="118">
        <v>50072</v>
      </c>
      <c r="Y179" s="5">
        <f t="shared" si="40"/>
        <v>424344.88844347186</v>
      </c>
      <c r="Z179" s="5">
        <f t="shared" si="41"/>
        <v>3955.7248177837241</v>
      </c>
      <c r="AA179" s="5">
        <f t="shared" si="7"/>
        <v>1126.7588948272451</v>
      </c>
      <c r="AB179" s="35">
        <f t="shared" si="8"/>
        <v>3.1863484411284775E-2</v>
      </c>
      <c r="AC179" s="5">
        <f t="shared" si="9"/>
        <v>2828.9659229564791</v>
      </c>
      <c r="AD179" s="35">
        <f t="shared" si="10"/>
        <v>7.9999999999999988E-2</v>
      </c>
      <c r="AE179" s="5">
        <f t="shared" si="42"/>
        <v>115881.87045135553</v>
      </c>
      <c r="AF179" s="5">
        <f t="shared" si="43"/>
        <v>564502.79820744495</v>
      </c>
      <c r="AG179" s="5">
        <f t="shared" si="11"/>
        <v>423218.12954864465</v>
      </c>
      <c r="AH179" s="5">
        <f t="shared" si="12"/>
        <v>680384.66865880042</v>
      </c>
      <c r="AI179" s="150"/>
      <c r="AJ179" s="2">
        <v>172</v>
      </c>
      <c r="AK179" s="118">
        <v>50072</v>
      </c>
      <c r="AL179" s="5">
        <f t="shared" si="44"/>
        <v>420879.20309396792</v>
      </c>
      <c r="AM179" s="5">
        <f t="shared" si="45"/>
        <v>3862.1784158088099</v>
      </c>
      <c r="AN179" s="5">
        <f t="shared" si="13"/>
        <v>1144.0002291602668</v>
      </c>
      <c r="AO179" s="35">
        <f t="shared" si="14"/>
        <v>3.2617441415508028E-2</v>
      </c>
      <c r="AP179" s="5">
        <f t="shared" si="15"/>
        <v>2718.178186648543</v>
      </c>
      <c r="AQ179" s="35">
        <f t="shared" si="16"/>
        <v>7.7500000000000013E-2</v>
      </c>
      <c r="AR179" s="5">
        <f t="shared" si="46"/>
        <v>119364.79713519255</v>
      </c>
      <c r="AS179" s="5">
        <f t="shared" si="47"/>
        <v>544929.89038392296</v>
      </c>
      <c r="AT179" s="5">
        <f t="shared" si="17"/>
        <v>419735.20286480768</v>
      </c>
      <c r="AU179" s="5">
        <f t="shared" si="18"/>
        <v>664294.68751911551</v>
      </c>
      <c r="AV179" s="150"/>
      <c r="AW179" s="2">
        <v>172</v>
      </c>
      <c r="AX179" s="118">
        <v>50072</v>
      </c>
      <c r="AY179" s="5">
        <f t="shared" si="48"/>
        <v>417340.05351711944</v>
      </c>
      <c r="AZ179" s="5">
        <f t="shared" si="49"/>
        <v>3769.4654156080242</v>
      </c>
      <c r="BA179" s="5">
        <f t="shared" si="19"/>
        <v>1161.0900811260281</v>
      </c>
      <c r="BB179" s="35">
        <f t="shared" si="20"/>
        <v>3.3385439178654816E-2</v>
      </c>
      <c r="BC179" s="5">
        <f t="shared" si="21"/>
        <v>2608.3753344819961</v>
      </c>
      <c r="BD179" s="35">
        <f t="shared" si="22"/>
        <v>7.4999999999999997E-2</v>
      </c>
      <c r="BE179" s="5">
        <f t="shared" si="50"/>
        <v>122921.03656400685</v>
      </c>
      <c r="BF179" s="5">
        <f t="shared" si="51"/>
        <v>525427.01492057333</v>
      </c>
      <c r="BG179" s="5">
        <f t="shared" si="23"/>
        <v>416178.96343599341</v>
      </c>
      <c r="BH179" s="5">
        <f t="shared" si="24"/>
        <v>648348.05148458015</v>
      </c>
      <c r="BI179" s="150"/>
      <c r="BJ179" s="2">
        <v>172</v>
      </c>
      <c r="BK179" s="118">
        <v>50072</v>
      </c>
      <c r="BL179" s="5">
        <f t="shared" si="52"/>
        <v>413727.72486174147</v>
      </c>
      <c r="BM179" s="5">
        <f t="shared" si="53"/>
        <v>3677.612325782929</v>
      </c>
      <c r="BN179" s="5">
        <f t="shared" si="25"/>
        <v>1178.0073214099075</v>
      </c>
      <c r="BO179" s="35">
        <f t="shared" si="26"/>
        <v>3.4167610743618529E-2</v>
      </c>
      <c r="BP179" s="5">
        <f t="shared" si="27"/>
        <v>2499.6050043730215</v>
      </c>
      <c r="BQ179" s="35">
        <f t="shared" si="28"/>
        <v>7.2500000000000009E-2</v>
      </c>
      <c r="BR179" s="5">
        <f t="shared" si="54"/>
        <v>126550.28245966845</v>
      </c>
      <c r="BS179" s="5">
        <f t="shared" si="55"/>
        <v>505999.03757499525</v>
      </c>
      <c r="BT179" s="5">
        <f t="shared" si="29"/>
        <v>412549.71754033159</v>
      </c>
      <c r="BU179" s="5">
        <f t="shared" si="30"/>
        <v>632549.32003466366</v>
      </c>
      <c r="BV179" s="150"/>
      <c r="BW179" s="2">
        <v>172</v>
      </c>
      <c r="BX179" s="118">
        <v>50072</v>
      </c>
      <c r="BY179" s="5">
        <f t="shared" si="56"/>
        <v>410042.62028016197</v>
      </c>
      <c r="BZ179" s="5">
        <f t="shared" si="57"/>
        <v>3586.6457515109732</v>
      </c>
      <c r="CA179" s="5">
        <f t="shared" si="31"/>
        <v>1194.7304665433617</v>
      </c>
      <c r="CB179" s="35">
        <f t="shared" si="32"/>
        <v>3.496408638868987E-2</v>
      </c>
      <c r="CC179" s="5">
        <f t="shared" si="33"/>
        <v>2391.9152849676116</v>
      </c>
      <c r="CD179" s="35">
        <f t="shared" si="34"/>
        <v>7.0000000000000007E-2</v>
      </c>
      <c r="CE179" s="5">
        <f t="shared" si="58"/>
        <v>130252.11018638161</v>
      </c>
      <c r="CF179" s="5">
        <f t="shared" si="59"/>
        <v>486650.95907350571</v>
      </c>
      <c r="CG179" s="5">
        <f t="shared" si="35"/>
        <v>408847.88981361862</v>
      </c>
      <c r="CH179" s="5">
        <f t="shared" si="36"/>
        <v>616903.06925988733</v>
      </c>
    </row>
    <row r="180" spans="9:86" ht="14.25" customHeight="1">
      <c r="I180" s="150"/>
      <c r="J180" s="2">
        <v>173</v>
      </c>
      <c r="K180" s="118">
        <v>50100</v>
      </c>
      <c r="L180" s="5">
        <f t="shared" si="37"/>
        <v>426627.55166938092</v>
      </c>
      <c r="M180" s="5">
        <f t="shared" si="0"/>
        <v>4050.0782624385383</v>
      </c>
      <c r="N180" s="5">
        <f t="shared" si="1"/>
        <v>1117.0138447115446</v>
      </c>
      <c r="O180" s="35">
        <f t="shared" si="2"/>
        <v>3.1418894734033073E-2</v>
      </c>
      <c r="P180" s="5">
        <f t="shared" si="3"/>
        <v>2933.0644177269937</v>
      </c>
      <c r="Q180" s="35">
        <f t="shared" si="4"/>
        <v>8.2500000000000004E-2</v>
      </c>
      <c r="R180" s="5">
        <f t="shared" si="38"/>
        <v>113589.46217533039</v>
      </c>
      <c r="S180" s="5">
        <f t="shared" si="39"/>
        <v>587074.07722653623</v>
      </c>
      <c r="T180" s="5">
        <f t="shared" si="5"/>
        <v>425510.53782466939</v>
      </c>
      <c r="U180" s="5">
        <f t="shared" si="6"/>
        <v>700663.53940186661</v>
      </c>
      <c r="V180" s="150"/>
      <c r="W180" s="2">
        <v>173</v>
      </c>
      <c r="X180" s="118">
        <v>50100</v>
      </c>
      <c r="Y180" s="5">
        <f t="shared" si="40"/>
        <v>423218.12954864465</v>
      </c>
      <c r="Z180" s="5">
        <f t="shared" si="41"/>
        <v>3955.7248177837241</v>
      </c>
      <c r="AA180" s="5">
        <f t="shared" si="7"/>
        <v>1134.2706207927595</v>
      </c>
      <c r="AB180" s="35">
        <f t="shared" si="8"/>
        <v>3.2161305244719295E-2</v>
      </c>
      <c r="AC180" s="5">
        <f t="shared" si="9"/>
        <v>2821.4541969909646</v>
      </c>
      <c r="AD180" s="35">
        <f t="shared" si="10"/>
        <v>0.08</v>
      </c>
      <c r="AE180" s="5">
        <f t="shared" si="42"/>
        <v>117016.14107214828</v>
      </c>
      <c r="AF180" s="5">
        <f t="shared" si="43"/>
        <v>567324.25240443589</v>
      </c>
      <c r="AG180" s="5">
        <f t="shared" si="11"/>
        <v>422083.85892785189</v>
      </c>
      <c r="AH180" s="5">
        <f t="shared" si="12"/>
        <v>684340.39347658423</v>
      </c>
      <c r="AI180" s="150"/>
      <c r="AJ180" s="2">
        <v>173</v>
      </c>
      <c r="AK180" s="118">
        <v>50100</v>
      </c>
      <c r="AL180" s="5">
        <f t="shared" si="44"/>
        <v>419735.20286480768</v>
      </c>
      <c r="AM180" s="5">
        <f t="shared" si="45"/>
        <v>3862.1784158088099</v>
      </c>
      <c r="AN180" s="5">
        <f t="shared" si="13"/>
        <v>1151.3885639735936</v>
      </c>
      <c r="AO180" s="35">
        <f t="shared" si="14"/>
        <v>3.2917569632903355E-2</v>
      </c>
      <c r="AP180" s="5">
        <f t="shared" si="15"/>
        <v>2710.7898518352163</v>
      </c>
      <c r="AQ180" s="35">
        <f t="shared" si="16"/>
        <v>7.7499999999999999E-2</v>
      </c>
      <c r="AR180" s="5">
        <f t="shared" si="46"/>
        <v>120516.18569916615</v>
      </c>
      <c r="AS180" s="5">
        <f t="shared" si="47"/>
        <v>547640.68023575819</v>
      </c>
      <c r="AT180" s="5">
        <f t="shared" si="17"/>
        <v>418583.81430083408</v>
      </c>
      <c r="AU180" s="5">
        <f t="shared" si="18"/>
        <v>668156.86593492434</v>
      </c>
      <c r="AV180" s="150"/>
      <c r="AW180" s="2">
        <v>173</v>
      </c>
      <c r="AX180" s="118">
        <v>50100</v>
      </c>
      <c r="AY180" s="5">
        <f t="shared" si="48"/>
        <v>416178.96343599341</v>
      </c>
      <c r="AZ180" s="5">
        <f t="shared" si="49"/>
        <v>3769.4654156080242</v>
      </c>
      <c r="BA180" s="5">
        <f t="shared" si="19"/>
        <v>1168.3468941330657</v>
      </c>
      <c r="BB180" s="35">
        <f t="shared" si="20"/>
        <v>3.3687821733817722E-2</v>
      </c>
      <c r="BC180" s="5">
        <f t="shared" si="21"/>
        <v>2601.1185214749585</v>
      </c>
      <c r="BD180" s="35">
        <f t="shared" si="22"/>
        <v>7.4999999999999997E-2</v>
      </c>
      <c r="BE180" s="5">
        <f t="shared" si="50"/>
        <v>124089.38345813991</v>
      </c>
      <c r="BF180" s="5">
        <f t="shared" si="51"/>
        <v>528028.13344204833</v>
      </c>
      <c r="BG180" s="5">
        <f t="shared" si="23"/>
        <v>415010.61654186033</v>
      </c>
      <c r="BH180" s="5">
        <f t="shared" si="24"/>
        <v>652117.51690018829</v>
      </c>
      <c r="BI180" s="150"/>
      <c r="BJ180" s="2">
        <v>173</v>
      </c>
      <c r="BK180" s="118">
        <v>50100</v>
      </c>
      <c r="BL180" s="5">
        <f t="shared" si="52"/>
        <v>412549.71754033159</v>
      </c>
      <c r="BM180" s="5">
        <f t="shared" si="53"/>
        <v>3677.612325782929</v>
      </c>
      <c r="BN180" s="5">
        <f t="shared" si="25"/>
        <v>1185.1244489767591</v>
      </c>
      <c r="BO180" s="35">
        <f t="shared" si="26"/>
        <v>3.4472192763847401E-2</v>
      </c>
      <c r="BP180" s="5">
        <f t="shared" si="27"/>
        <v>2492.4878768061699</v>
      </c>
      <c r="BQ180" s="35">
        <f t="shared" si="28"/>
        <v>7.2499999999999995E-2</v>
      </c>
      <c r="BR180" s="5">
        <f t="shared" si="54"/>
        <v>127735.40690864521</v>
      </c>
      <c r="BS180" s="5">
        <f t="shared" si="55"/>
        <v>508491.52545180143</v>
      </c>
      <c r="BT180" s="5">
        <f t="shared" si="29"/>
        <v>411364.59309135482</v>
      </c>
      <c r="BU180" s="5">
        <f t="shared" si="30"/>
        <v>636226.93236044666</v>
      </c>
      <c r="BV180" s="150"/>
      <c r="BW180" s="2">
        <v>173</v>
      </c>
      <c r="BX180" s="118">
        <v>50100</v>
      </c>
      <c r="BY180" s="5">
        <f t="shared" si="56"/>
        <v>408847.88981361862</v>
      </c>
      <c r="BZ180" s="5">
        <f t="shared" si="57"/>
        <v>3586.6457515109732</v>
      </c>
      <c r="CA180" s="5">
        <f t="shared" si="31"/>
        <v>1201.699727598198</v>
      </c>
      <c r="CB180" s="35">
        <f t="shared" si="32"/>
        <v>3.5270811200107208E-2</v>
      </c>
      <c r="CC180" s="5">
        <f t="shared" si="33"/>
        <v>2384.9460239127752</v>
      </c>
      <c r="CD180" s="35">
        <f t="shared" si="34"/>
        <v>7.0000000000000007E-2</v>
      </c>
      <c r="CE180" s="5">
        <f t="shared" si="58"/>
        <v>131453.80991397981</v>
      </c>
      <c r="CF180" s="5">
        <f t="shared" si="59"/>
        <v>489035.90509741846</v>
      </c>
      <c r="CG180" s="5">
        <f t="shared" si="35"/>
        <v>407646.19008602045</v>
      </c>
      <c r="CH180" s="5">
        <f t="shared" si="36"/>
        <v>620489.71501139831</v>
      </c>
    </row>
    <row r="181" spans="9:86" ht="14.25" customHeight="1">
      <c r="I181" s="150"/>
      <c r="J181" s="2">
        <v>174</v>
      </c>
      <c r="K181" s="118">
        <v>50131</v>
      </c>
      <c r="L181" s="5">
        <f t="shared" si="37"/>
        <v>425510.53782466939</v>
      </c>
      <c r="M181" s="5">
        <f t="shared" si="0"/>
        <v>4050.0782624385383</v>
      </c>
      <c r="N181" s="5">
        <f t="shared" si="1"/>
        <v>1124.6933148939361</v>
      </c>
      <c r="O181" s="35">
        <f t="shared" si="2"/>
        <v>3.1717944866240563E-2</v>
      </c>
      <c r="P181" s="5">
        <f t="shared" si="3"/>
        <v>2925.3849475446023</v>
      </c>
      <c r="Q181" s="35">
        <f t="shared" si="4"/>
        <v>8.2500000000000018E-2</v>
      </c>
      <c r="R181" s="5">
        <f t="shared" si="38"/>
        <v>114714.15549022434</v>
      </c>
      <c r="S181" s="5">
        <f t="shared" si="39"/>
        <v>589999.46217408078</v>
      </c>
      <c r="T181" s="5">
        <f t="shared" si="5"/>
        <v>424385.84450977546</v>
      </c>
      <c r="U181" s="5">
        <f t="shared" si="6"/>
        <v>704713.61766430514</v>
      </c>
      <c r="V181" s="150"/>
      <c r="W181" s="2">
        <v>174</v>
      </c>
      <c r="X181" s="118">
        <v>50131</v>
      </c>
      <c r="Y181" s="5">
        <f t="shared" si="40"/>
        <v>422083.85892785189</v>
      </c>
      <c r="Z181" s="5">
        <f t="shared" si="41"/>
        <v>3955.7248177837241</v>
      </c>
      <c r="AA181" s="5">
        <f t="shared" si="7"/>
        <v>1141.8324249313778</v>
      </c>
      <c r="AB181" s="35">
        <f t="shared" si="8"/>
        <v>3.2462717560395163E-2</v>
      </c>
      <c r="AC181" s="5">
        <f t="shared" si="9"/>
        <v>2813.8923928523463</v>
      </c>
      <c r="AD181" s="35">
        <f t="shared" si="10"/>
        <v>8.0000000000000016E-2</v>
      </c>
      <c r="AE181" s="5">
        <f t="shared" si="42"/>
        <v>118157.97349707966</v>
      </c>
      <c r="AF181" s="5">
        <f t="shared" si="43"/>
        <v>570138.14479728823</v>
      </c>
      <c r="AG181" s="5">
        <f t="shared" si="11"/>
        <v>420942.02650292049</v>
      </c>
      <c r="AH181" s="5">
        <f t="shared" si="12"/>
        <v>688296.11829436792</v>
      </c>
      <c r="AI181" s="150"/>
      <c r="AJ181" s="2">
        <v>174</v>
      </c>
      <c r="AK181" s="118">
        <v>50131</v>
      </c>
      <c r="AL181" s="5">
        <f t="shared" si="44"/>
        <v>418583.81430083408</v>
      </c>
      <c r="AM181" s="5">
        <f t="shared" si="45"/>
        <v>3862.1784158088099</v>
      </c>
      <c r="AN181" s="5">
        <f t="shared" si="13"/>
        <v>1158.8246151159233</v>
      </c>
      <c r="AO181" s="35">
        <f t="shared" si="14"/>
        <v>3.3221292621212012E-2</v>
      </c>
      <c r="AP181" s="5">
        <f t="shared" si="15"/>
        <v>2703.3538006928866</v>
      </c>
      <c r="AQ181" s="35">
        <f t="shared" si="16"/>
        <v>7.7499999999999986E-2</v>
      </c>
      <c r="AR181" s="5">
        <f t="shared" si="46"/>
        <v>121675.01031428207</v>
      </c>
      <c r="AS181" s="5">
        <f t="shared" si="47"/>
        <v>550344.03403645102</v>
      </c>
      <c r="AT181" s="5">
        <f t="shared" si="17"/>
        <v>417424.98968571814</v>
      </c>
      <c r="AU181" s="5">
        <f t="shared" si="18"/>
        <v>672019.04435073305</v>
      </c>
      <c r="AV181" s="150"/>
      <c r="AW181" s="2">
        <v>174</v>
      </c>
      <c r="AX181" s="118">
        <v>50131</v>
      </c>
      <c r="AY181" s="5">
        <f t="shared" si="48"/>
        <v>415010.61654186033</v>
      </c>
      <c r="AZ181" s="5">
        <f t="shared" si="49"/>
        <v>3769.4654156080242</v>
      </c>
      <c r="BA181" s="5">
        <f t="shared" si="19"/>
        <v>1175.6490622213973</v>
      </c>
      <c r="BB181" s="35">
        <f t="shared" si="20"/>
        <v>3.3993802048275498E-2</v>
      </c>
      <c r="BC181" s="5">
        <f t="shared" si="21"/>
        <v>2593.8163533866268</v>
      </c>
      <c r="BD181" s="35">
        <f t="shared" si="22"/>
        <v>7.4999999999999997E-2</v>
      </c>
      <c r="BE181" s="5">
        <f t="shared" si="50"/>
        <v>125265.03252036132</v>
      </c>
      <c r="BF181" s="5">
        <f t="shared" si="51"/>
        <v>530621.94979543495</v>
      </c>
      <c r="BG181" s="5">
        <f t="shared" si="23"/>
        <v>413834.96747963893</v>
      </c>
      <c r="BH181" s="5">
        <f t="shared" si="24"/>
        <v>655886.98231579631</v>
      </c>
      <c r="BI181" s="150"/>
      <c r="BJ181" s="2">
        <v>174</v>
      </c>
      <c r="BK181" s="118">
        <v>50131</v>
      </c>
      <c r="BL181" s="5">
        <f t="shared" si="52"/>
        <v>411364.59309135482</v>
      </c>
      <c r="BM181" s="5">
        <f t="shared" si="53"/>
        <v>3677.612325782929</v>
      </c>
      <c r="BN181" s="5">
        <f t="shared" si="25"/>
        <v>1192.2845758559938</v>
      </c>
      <c r="BO181" s="35">
        <f t="shared" si="26"/>
        <v>3.4780375245116374E-2</v>
      </c>
      <c r="BP181" s="5">
        <f t="shared" si="27"/>
        <v>2485.3277499269352</v>
      </c>
      <c r="BQ181" s="35">
        <f t="shared" si="28"/>
        <v>7.2499999999999995E-2</v>
      </c>
      <c r="BR181" s="5">
        <f t="shared" si="54"/>
        <v>128927.69148450121</v>
      </c>
      <c r="BS181" s="5">
        <f t="shared" si="55"/>
        <v>510976.85320172837</v>
      </c>
      <c r="BT181" s="5">
        <f t="shared" si="29"/>
        <v>410172.30851549882</v>
      </c>
      <c r="BU181" s="5">
        <f t="shared" si="30"/>
        <v>639904.54468622955</v>
      </c>
      <c r="BV181" s="150"/>
      <c r="BW181" s="2">
        <v>174</v>
      </c>
      <c r="BX181" s="118">
        <v>50131</v>
      </c>
      <c r="BY181" s="5">
        <f t="shared" si="56"/>
        <v>407646.19008602045</v>
      </c>
      <c r="BZ181" s="5">
        <f t="shared" si="57"/>
        <v>3586.6457515109732</v>
      </c>
      <c r="CA181" s="5">
        <f t="shared" si="31"/>
        <v>1208.709642675854</v>
      </c>
      <c r="CB181" s="35">
        <f t="shared" si="32"/>
        <v>3.5581138901481069E-2</v>
      </c>
      <c r="CC181" s="5">
        <f t="shared" si="33"/>
        <v>2377.9361088351193</v>
      </c>
      <c r="CD181" s="35">
        <f t="shared" si="34"/>
        <v>7.0000000000000007E-2</v>
      </c>
      <c r="CE181" s="5">
        <f t="shared" si="58"/>
        <v>132662.51955665566</v>
      </c>
      <c r="CF181" s="5">
        <f t="shared" si="59"/>
        <v>491413.84120625356</v>
      </c>
      <c r="CG181" s="5">
        <f t="shared" si="35"/>
        <v>406437.48044334457</v>
      </c>
      <c r="CH181" s="5">
        <f t="shared" si="36"/>
        <v>624076.36076290929</v>
      </c>
    </row>
    <row r="182" spans="9:86" ht="14.25" customHeight="1">
      <c r="I182" s="150"/>
      <c r="J182" s="2">
        <v>175</v>
      </c>
      <c r="K182" s="118">
        <v>50161</v>
      </c>
      <c r="L182" s="5">
        <f t="shared" si="37"/>
        <v>424385.84450977546</v>
      </c>
      <c r="M182" s="5">
        <f t="shared" si="0"/>
        <v>4050.0782624385383</v>
      </c>
      <c r="N182" s="5">
        <f t="shared" si="1"/>
        <v>1132.4255814338321</v>
      </c>
      <c r="O182" s="35">
        <f t="shared" si="2"/>
        <v>3.2020641482289044E-2</v>
      </c>
      <c r="P182" s="5">
        <f t="shared" si="3"/>
        <v>2917.6526810047062</v>
      </c>
      <c r="Q182" s="35">
        <f t="shared" si="4"/>
        <v>8.2500000000000004E-2</v>
      </c>
      <c r="R182" s="5">
        <f t="shared" si="38"/>
        <v>115846.58107165818</v>
      </c>
      <c r="S182" s="5">
        <f t="shared" si="39"/>
        <v>592917.1148550855</v>
      </c>
      <c r="T182" s="5">
        <f t="shared" si="5"/>
        <v>423253.41892834165</v>
      </c>
      <c r="U182" s="5">
        <f t="shared" si="6"/>
        <v>708763.69592674368</v>
      </c>
      <c r="V182" s="150"/>
      <c r="W182" s="2">
        <v>175</v>
      </c>
      <c r="X182" s="118">
        <v>50161</v>
      </c>
      <c r="Y182" s="5">
        <f t="shared" si="40"/>
        <v>420942.02650292049</v>
      </c>
      <c r="Z182" s="5">
        <f t="shared" si="41"/>
        <v>3955.7248177837241</v>
      </c>
      <c r="AA182" s="5">
        <f t="shared" si="7"/>
        <v>1149.4446410975875</v>
      </c>
      <c r="AB182" s="35">
        <f t="shared" si="8"/>
        <v>3.2767779942911808E-2</v>
      </c>
      <c r="AC182" s="5">
        <f t="shared" si="9"/>
        <v>2806.2801766861367</v>
      </c>
      <c r="AD182" s="35">
        <f t="shared" si="10"/>
        <v>0.08</v>
      </c>
      <c r="AE182" s="5">
        <f t="shared" si="42"/>
        <v>119307.41813817725</v>
      </c>
      <c r="AF182" s="5">
        <f t="shared" si="43"/>
        <v>572944.42497397435</v>
      </c>
      <c r="AG182" s="5">
        <f t="shared" si="11"/>
        <v>419792.58186182292</v>
      </c>
      <c r="AH182" s="5">
        <f t="shared" si="12"/>
        <v>692251.8431121516</v>
      </c>
      <c r="AI182" s="150"/>
      <c r="AJ182" s="2">
        <v>175</v>
      </c>
      <c r="AK182" s="118">
        <v>50161</v>
      </c>
      <c r="AL182" s="5">
        <f t="shared" si="44"/>
        <v>417424.98968571814</v>
      </c>
      <c r="AM182" s="5">
        <f t="shared" si="45"/>
        <v>3862.1784158088099</v>
      </c>
      <c r="AN182" s="5">
        <f t="shared" si="13"/>
        <v>1166.3086907552133</v>
      </c>
      <c r="AO182" s="35">
        <f t="shared" si="14"/>
        <v>3.3528668946245919E-2</v>
      </c>
      <c r="AP182" s="5">
        <f t="shared" si="15"/>
        <v>2695.8697250535965</v>
      </c>
      <c r="AQ182" s="35">
        <f t="shared" si="16"/>
        <v>7.7500000000000013E-2</v>
      </c>
      <c r="AR182" s="5">
        <f t="shared" si="46"/>
        <v>122841.31900503728</v>
      </c>
      <c r="AS182" s="5">
        <f t="shared" si="47"/>
        <v>553039.90376150457</v>
      </c>
      <c r="AT182" s="5">
        <f t="shared" si="17"/>
        <v>416258.68099496292</v>
      </c>
      <c r="AU182" s="5">
        <f t="shared" si="18"/>
        <v>675881.22276654188</v>
      </c>
      <c r="AV182" s="150"/>
      <c r="AW182" s="2">
        <v>175</v>
      </c>
      <c r="AX182" s="118">
        <v>50161</v>
      </c>
      <c r="AY182" s="5">
        <f t="shared" si="48"/>
        <v>413834.96747963893</v>
      </c>
      <c r="AZ182" s="5">
        <f t="shared" si="49"/>
        <v>3769.4654156080242</v>
      </c>
      <c r="BA182" s="5">
        <f t="shared" si="19"/>
        <v>1182.9968688602812</v>
      </c>
      <c r="BB182" s="35">
        <f t="shared" si="20"/>
        <v>3.4303438669720028E-2</v>
      </c>
      <c r="BC182" s="5">
        <f t="shared" si="21"/>
        <v>2586.4685467477429</v>
      </c>
      <c r="BD182" s="35">
        <f t="shared" si="22"/>
        <v>7.4999999999999997E-2</v>
      </c>
      <c r="BE182" s="5">
        <f t="shared" si="50"/>
        <v>126448.0293892216</v>
      </c>
      <c r="BF182" s="5">
        <f t="shared" si="51"/>
        <v>533208.41834218265</v>
      </c>
      <c r="BG182" s="5">
        <f t="shared" si="23"/>
        <v>412651.97061077866</v>
      </c>
      <c r="BH182" s="5">
        <f t="shared" si="24"/>
        <v>659656.44773140422</v>
      </c>
      <c r="BI182" s="150"/>
      <c r="BJ182" s="2">
        <v>175</v>
      </c>
      <c r="BK182" s="118">
        <v>50161</v>
      </c>
      <c r="BL182" s="5">
        <f t="shared" si="52"/>
        <v>410172.30851549882</v>
      </c>
      <c r="BM182" s="5">
        <f t="shared" si="53"/>
        <v>3677.612325782929</v>
      </c>
      <c r="BN182" s="5">
        <f t="shared" si="25"/>
        <v>1199.4879618351238</v>
      </c>
      <c r="BO182" s="35">
        <f t="shared" si="26"/>
        <v>3.5092216717690965E-2</v>
      </c>
      <c r="BP182" s="5">
        <f t="shared" si="27"/>
        <v>2478.1243639478053</v>
      </c>
      <c r="BQ182" s="35">
        <f t="shared" si="28"/>
        <v>7.2499999999999995E-2</v>
      </c>
      <c r="BR182" s="5">
        <f t="shared" si="54"/>
        <v>130127.17944633633</v>
      </c>
      <c r="BS182" s="5">
        <f t="shared" si="55"/>
        <v>513454.97756567621</v>
      </c>
      <c r="BT182" s="5">
        <f t="shared" si="29"/>
        <v>408972.82055366371</v>
      </c>
      <c r="BU182" s="5">
        <f t="shared" si="30"/>
        <v>643582.15701201255</v>
      </c>
      <c r="BV182" s="150"/>
      <c r="BW182" s="2">
        <v>175</v>
      </c>
      <c r="BX182" s="118">
        <v>50161</v>
      </c>
      <c r="BY182" s="5">
        <f t="shared" si="56"/>
        <v>406437.48044334457</v>
      </c>
      <c r="BZ182" s="5">
        <f t="shared" si="57"/>
        <v>3586.6457515109732</v>
      </c>
      <c r="CA182" s="5">
        <f t="shared" si="31"/>
        <v>1215.7604489247965</v>
      </c>
      <c r="CB182" s="35">
        <f t="shared" si="32"/>
        <v>3.5895128006363117E-2</v>
      </c>
      <c r="CC182" s="5">
        <f t="shared" si="33"/>
        <v>2370.8853025861767</v>
      </c>
      <c r="CD182" s="35">
        <f t="shared" si="34"/>
        <v>7.0000000000000007E-2</v>
      </c>
      <c r="CE182" s="5">
        <f t="shared" si="58"/>
        <v>133878.28000558045</v>
      </c>
      <c r="CF182" s="5">
        <f t="shared" si="59"/>
        <v>493784.72650883975</v>
      </c>
      <c r="CG182" s="5">
        <f t="shared" si="35"/>
        <v>405221.71999441978</v>
      </c>
      <c r="CH182" s="5">
        <f t="shared" si="36"/>
        <v>627663.00651442027</v>
      </c>
    </row>
    <row r="183" spans="9:86" ht="14.25" customHeight="1">
      <c r="I183" s="150"/>
      <c r="J183" s="2">
        <v>176</v>
      </c>
      <c r="K183" s="118">
        <v>50192</v>
      </c>
      <c r="L183" s="5">
        <f t="shared" si="37"/>
        <v>423253.41892834165</v>
      </c>
      <c r="M183" s="5">
        <f t="shared" si="0"/>
        <v>4050.0782624385383</v>
      </c>
      <c r="N183" s="5">
        <f t="shared" si="1"/>
        <v>1140.2110073061895</v>
      </c>
      <c r="O183" s="35">
        <f t="shared" si="2"/>
        <v>3.2327044450858357E-2</v>
      </c>
      <c r="P183" s="5">
        <f t="shared" si="3"/>
        <v>2909.8672551323489</v>
      </c>
      <c r="Q183" s="35">
        <f t="shared" si="4"/>
        <v>8.2500000000000004E-2</v>
      </c>
      <c r="R183" s="5">
        <f t="shared" si="38"/>
        <v>116986.79207896437</v>
      </c>
      <c r="S183" s="5">
        <f t="shared" si="39"/>
        <v>595826.9821102178</v>
      </c>
      <c r="T183" s="5">
        <f t="shared" si="5"/>
        <v>422113.20792103547</v>
      </c>
      <c r="U183" s="5">
        <f t="shared" si="6"/>
        <v>712813.77418918221</v>
      </c>
      <c r="V183" s="150"/>
      <c r="W183" s="2">
        <v>176</v>
      </c>
      <c r="X183" s="118">
        <v>50192</v>
      </c>
      <c r="Y183" s="5">
        <f t="shared" si="40"/>
        <v>419792.58186182292</v>
      </c>
      <c r="Z183" s="5">
        <f t="shared" si="41"/>
        <v>3955.7248177837241</v>
      </c>
      <c r="AA183" s="5">
        <f t="shared" si="7"/>
        <v>1157.107605371571</v>
      </c>
      <c r="AB183" s="35">
        <f t="shared" si="8"/>
        <v>3.3076552241290615E-2</v>
      </c>
      <c r="AC183" s="5">
        <f t="shared" si="9"/>
        <v>2798.6172124121531</v>
      </c>
      <c r="AD183" s="35">
        <f t="shared" si="10"/>
        <v>0.08</v>
      </c>
      <c r="AE183" s="5">
        <f t="shared" si="42"/>
        <v>120464.52574354882</v>
      </c>
      <c r="AF183" s="5">
        <f t="shared" si="43"/>
        <v>575743.04218638653</v>
      </c>
      <c r="AG183" s="5">
        <f t="shared" si="11"/>
        <v>418635.47425645136</v>
      </c>
      <c r="AH183" s="5">
        <f t="shared" si="12"/>
        <v>696207.56792993541</v>
      </c>
      <c r="AI183" s="150"/>
      <c r="AJ183" s="2">
        <v>176</v>
      </c>
      <c r="AK183" s="118">
        <v>50192</v>
      </c>
      <c r="AL183" s="5">
        <f t="shared" si="44"/>
        <v>416258.68099496292</v>
      </c>
      <c r="AM183" s="5">
        <f t="shared" si="45"/>
        <v>3862.1784158088099</v>
      </c>
      <c r="AN183" s="5">
        <f t="shared" si="13"/>
        <v>1173.8411010496743</v>
      </c>
      <c r="AO183" s="35">
        <f t="shared" si="14"/>
        <v>3.3839758438014525E-2</v>
      </c>
      <c r="AP183" s="5">
        <f t="shared" si="15"/>
        <v>2688.3373147591356</v>
      </c>
      <c r="AQ183" s="35">
        <f t="shared" si="16"/>
        <v>7.7499999999999999E-2</v>
      </c>
      <c r="AR183" s="5">
        <f t="shared" si="46"/>
        <v>124015.16010608696</v>
      </c>
      <c r="AS183" s="5">
        <f t="shared" si="47"/>
        <v>555728.24107626372</v>
      </c>
      <c r="AT183" s="5">
        <f t="shared" si="17"/>
        <v>415084.83989391325</v>
      </c>
      <c r="AU183" s="5">
        <f t="shared" si="18"/>
        <v>679743.4011823507</v>
      </c>
      <c r="AV183" s="150"/>
      <c r="AW183" s="2">
        <v>176</v>
      </c>
      <c r="AX183" s="118">
        <v>50192</v>
      </c>
      <c r="AY183" s="5">
        <f t="shared" si="48"/>
        <v>412651.97061077866</v>
      </c>
      <c r="AZ183" s="5">
        <f t="shared" si="49"/>
        <v>3769.4654156080242</v>
      </c>
      <c r="BA183" s="5">
        <f t="shared" si="19"/>
        <v>1190.3905992906575</v>
      </c>
      <c r="BB183" s="35">
        <f t="shared" si="20"/>
        <v>3.4616791409828221E-2</v>
      </c>
      <c r="BC183" s="5">
        <f t="shared" si="21"/>
        <v>2579.0748163173666</v>
      </c>
      <c r="BD183" s="35">
        <f t="shared" si="22"/>
        <v>7.5000000000000011E-2</v>
      </c>
      <c r="BE183" s="5">
        <f t="shared" si="50"/>
        <v>127638.41998851225</v>
      </c>
      <c r="BF183" s="5">
        <f t="shared" si="51"/>
        <v>535787.49315850006</v>
      </c>
      <c r="BG183" s="5">
        <f t="shared" si="23"/>
        <v>411461.580011488</v>
      </c>
      <c r="BH183" s="5">
        <f t="shared" si="24"/>
        <v>663425.91314701235</v>
      </c>
      <c r="BI183" s="150"/>
      <c r="BJ183" s="2">
        <v>176</v>
      </c>
      <c r="BK183" s="118">
        <v>50192</v>
      </c>
      <c r="BL183" s="5">
        <f t="shared" si="52"/>
        <v>408972.82055366371</v>
      </c>
      <c r="BM183" s="5">
        <f t="shared" si="53"/>
        <v>3677.612325782929</v>
      </c>
      <c r="BN183" s="5">
        <f t="shared" si="25"/>
        <v>1206.7348682712109</v>
      </c>
      <c r="BO183" s="35">
        <f t="shared" si="26"/>
        <v>3.5407776975620357E-2</v>
      </c>
      <c r="BP183" s="5">
        <f t="shared" si="27"/>
        <v>2470.8774575117181</v>
      </c>
      <c r="BQ183" s="35">
        <f t="shared" si="28"/>
        <v>7.2499999999999995E-2</v>
      </c>
      <c r="BR183" s="5">
        <f t="shared" si="54"/>
        <v>131333.91431460754</v>
      </c>
      <c r="BS183" s="5">
        <f t="shared" si="55"/>
        <v>515925.85502318793</v>
      </c>
      <c r="BT183" s="5">
        <f t="shared" si="29"/>
        <v>407766.08568539249</v>
      </c>
      <c r="BU183" s="5">
        <f t="shared" si="30"/>
        <v>647259.76933779544</v>
      </c>
      <c r="BV183" s="150"/>
      <c r="BW183" s="2">
        <v>176</v>
      </c>
      <c r="BX183" s="118">
        <v>50192</v>
      </c>
      <c r="BY183" s="5">
        <f t="shared" si="56"/>
        <v>405221.71999441978</v>
      </c>
      <c r="BZ183" s="5">
        <f t="shared" si="57"/>
        <v>3586.6457515109732</v>
      </c>
      <c r="CA183" s="5">
        <f t="shared" si="31"/>
        <v>1222.8523848768577</v>
      </c>
      <c r="CB183" s="35">
        <f t="shared" si="32"/>
        <v>3.6212838291897011E-2</v>
      </c>
      <c r="CC183" s="5">
        <f t="shared" si="33"/>
        <v>2363.7933666341155</v>
      </c>
      <c r="CD183" s="35">
        <f t="shared" si="34"/>
        <v>7.0000000000000007E-2</v>
      </c>
      <c r="CE183" s="5">
        <f t="shared" si="58"/>
        <v>135101.13239045732</v>
      </c>
      <c r="CF183" s="5">
        <f t="shared" si="59"/>
        <v>496148.51987547387</v>
      </c>
      <c r="CG183" s="5">
        <f t="shared" si="35"/>
        <v>403998.86760954291</v>
      </c>
      <c r="CH183" s="5">
        <f t="shared" si="36"/>
        <v>631249.65226593125</v>
      </c>
    </row>
    <row r="184" spans="9:86" ht="14.25" customHeight="1">
      <c r="I184" s="150"/>
      <c r="J184" s="2">
        <v>177</v>
      </c>
      <c r="K184" s="118">
        <v>50222</v>
      </c>
      <c r="L184" s="5">
        <f t="shared" si="37"/>
        <v>422113.20792103547</v>
      </c>
      <c r="M184" s="5">
        <f t="shared" si="0"/>
        <v>4050.0782624385383</v>
      </c>
      <c r="N184" s="5">
        <f t="shared" si="1"/>
        <v>1148.0499579814195</v>
      </c>
      <c r="O184" s="35">
        <f t="shared" si="2"/>
        <v>3.2637214939633487E-2</v>
      </c>
      <c r="P184" s="5">
        <f t="shared" si="3"/>
        <v>2902.0283044571188</v>
      </c>
      <c r="Q184" s="35">
        <f t="shared" si="4"/>
        <v>8.2500000000000004E-2</v>
      </c>
      <c r="R184" s="5">
        <f t="shared" si="38"/>
        <v>118134.84203694579</v>
      </c>
      <c r="S184" s="5">
        <f t="shared" si="39"/>
        <v>598729.01041467488</v>
      </c>
      <c r="T184" s="5">
        <f t="shared" si="5"/>
        <v>420965.15796305408</v>
      </c>
      <c r="U184" s="5">
        <f t="shared" si="6"/>
        <v>716863.85245162062</v>
      </c>
      <c r="V184" s="150"/>
      <c r="W184" s="2">
        <v>177</v>
      </c>
      <c r="X184" s="118">
        <v>50222</v>
      </c>
      <c r="Y184" s="5">
        <f t="shared" si="40"/>
        <v>418635.47425645136</v>
      </c>
      <c r="Z184" s="5">
        <f t="shared" si="41"/>
        <v>3955.7248177837241</v>
      </c>
      <c r="AA184" s="5">
        <f t="shared" si="7"/>
        <v>1164.8216560740484</v>
      </c>
      <c r="AB184" s="35">
        <f t="shared" si="8"/>
        <v>3.3389095603316939E-2</v>
      </c>
      <c r="AC184" s="5">
        <f t="shared" si="9"/>
        <v>2790.9031617096757</v>
      </c>
      <c r="AD184" s="35">
        <f t="shared" si="10"/>
        <v>7.9999999999999988E-2</v>
      </c>
      <c r="AE184" s="5">
        <f t="shared" si="42"/>
        <v>121629.34739962287</v>
      </c>
      <c r="AF184" s="5">
        <f t="shared" si="43"/>
        <v>578533.9453480962</v>
      </c>
      <c r="AG184" s="5">
        <f t="shared" si="11"/>
        <v>417470.65260037733</v>
      </c>
      <c r="AH184" s="5">
        <f t="shared" si="12"/>
        <v>700163.2927477191</v>
      </c>
      <c r="AI184" s="150"/>
      <c r="AJ184" s="2">
        <v>177</v>
      </c>
      <c r="AK184" s="118">
        <v>50222</v>
      </c>
      <c r="AL184" s="5">
        <f t="shared" si="44"/>
        <v>415084.83989391325</v>
      </c>
      <c r="AM184" s="5">
        <f t="shared" si="45"/>
        <v>3862.1784158088099</v>
      </c>
      <c r="AN184" s="5">
        <f t="shared" si="13"/>
        <v>1181.4221581606203</v>
      </c>
      <c r="AO184" s="35">
        <f t="shared" si="14"/>
        <v>3.4154622225063186E-2</v>
      </c>
      <c r="AP184" s="5">
        <f t="shared" si="15"/>
        <v>2680.7562576481896</v>
      </c>
      <c r="AQ184" s="35">
        <f t="shared" si="16"/>
        <v>7.7499999999999999E-2</v>
      </c>
      <c r="AR184" s="5">
        <f t="shared" si="46"/>
        <v>125196.58226424758</v>
      </c>
      <c r="AS184" s="5">
        <f t="shared" si="47"/>
        <v>558408.99733391195</v>
      </c>
      <c r="AT184" s="5">
        <f t="shared" si="17"/>
        <v>413903.41773575265</v>
      </c>
      <c r="AU184" s="5">
        <f t="shared" si="18"/>
        <v>683605.57959815953</v>
      </c>
      <c r="AV184" s="150"/>
      <c r="AW184" s="2">
        <v>177</v>
      </c>
      <c r="AX184" s="118">
        <v>50222</v>
      </c>
      <c r="AY184" s="5">
        <f t="shared" si="48"/>
        <v>411461.580011488</v>
      </c>
      <c r="AZ184" s="5">
        <f t="shared" si="49"/>
        <v>3769.4654156080242</v>
      </c>
      <c r="BA184" s="5">
        <f t="shared" si="19"/>
        <v>1197.8305405362244</v>
      </c>
      <c r="BB184" s="35">
        <f t="shared" si="20"/>
        <v>3.4933921378597174E-2</v>
      </c>
      <c r="BC184" s="5">
        <f t="shared" si="21"/>
        <v>2571.6348750717998</v>
      </c>
      <c r="BD184" s="35">
        <f t="shared" si="22"/>
        <v>7.4999999999999997E-2</v>
      </c>
      <c r="BE184" s="5">
        <f t="shared" si="50"/>
        <v>128836.25052904847</v>
      </c>
      <c r="BF184" s="5">
        <f t="shared" si="51"/>
        <v>538359.12803357188</v>
      </c>
      <c r="BG184" s="5">
        <f t="shared" si="23"/>
        <v>410263.74947095179</v>
      </c>
      <c r="BH184" s="5">
        <f t="shared" si="24"/>
        <v>667195.37856262038</v>
      </c>
      <c r="BI184" s="150"/>
      <c r="BJ184" s="2">
        <v>177</v>
      </c>
      <c r="BK184" s="118">
        <v>50222</v>
      </c>
      <c r="BL184" s="5">
        <f t="shared" si="52"/>
        <v>407766.08568539249</v>
      </c>
      <c r="BM184" s="5">
        <f t="shared" si="53"/>
        <v>3677.612325782929</v>
      </c>
      <c r="BN184" s="5">
        <f t="shared" si="25"/>
        <v>1214.0255581003494</v>
      </c>
      <c r="BO184" s="35">
        <f t="shared" si="26"/>
        <v>3.5727117111068948E-2</v>
      </c>
      <c r="BP184" s="5">
        <f t="shared" si="27"/>
        <v>2463.5867676825796</v>
      </c>
      <c r="BQ184" s="35">
        <f t="shared" si="28"/>
        <v>7.2499999999999995E-2</v>
      </c>
      <c r="BR184" s="5">
        <f t="shared" si="54"/>
        <v>132547.93987270788</v>
      </c>
      <c r="BS184" s="5">
        <f t="shared" si="55"/>
        <v>518389.44179087051</v>
      </c>
      <c r="BT184" s="5">
        <f t="shared" si="29"/>
        <v>406552.06012729212</v>
      </c>
      <c r="BU184" s="5">
        <f t="shared" si="30"/>
        <v>650937.38166357833</v>
      </c>
      <c r="BV184" s="150"/>
      <c r="BW184" s="2">
        <v>177</v>
      </c>
      <c r="BX184" s="118">
        <v>50222</v>
      </c>
      <c r="BY184" s="5">
        <f t="shared" si="56"/>
        <v>403998.86760954291</v>
      </c>
      <c r="BZ184" s="5">
        <f t="shared" si="57"/>
        <v>3586.6457515109732</v>
      </c>
      <c r="CA184" s="5">
        <f t="shared" si="31"/>
        <v>1229.9856904553062</v>
      </c>
      <c r="CB184" s="35">
        <f t="shared" si="32"/>
        <v>3.6534330833146701E-2</v>
      </c>
      <c r="CC184" s="5">
        <f t="shared" si="33"/>
        <v>2356.660061055667</v>
      </c>
      <c r="CD184" s="35">
        <f t="shared" si="34"/>
        <v>7.0000000000000007E-2</v>
      </c>
      <c r="CE184" s="5">
        <f t="shared" si="58"/>
        <v>136331.11808091262</v>
      </c>
      <c r="CF184" s="5">
        <f t="shared" si="59"/>
        <v>498505.17993652954</v>
      </c>
      <c r="CG184" s="5">
        <f t="shared" si="35"/>
        <v>402768.88191908761</v>
      </c>
      <c r="CH184" s="5">
        <f t="shared" si="36"/>
        <v>634836.29801744223</v>
      </c>
    </row>
    <row r="185" spans="9:86" ht="14.25" customHeight="1">
      <c r="I185" s="150"/>
      <c r="J185" s="2">
        <v>178</v>
      </c>
      <c r="K185" s="118">
        <v>50253</v>
      </c>
      <c r="L185" s="5">
        <f t="shared" si="37"/>
        <v>420965.15796305408</v>
      </c>
      <c r="M185" s="5">
        <f t="shared" si="0"/>
        <v>4050.0782624385383</v>
      </c>
      <c r="N185" s="5">
        <f t="shared" si="1"/>
        <v>1155.9428014425416</v>
      </c>
      <c r="O185" s="35">
        <f t="shared" si="2"/>
        <v>3.2951215450775881E-2</v>
      </c>
      <c r="P185" s="5">
        <f t="shared" si="3"/>
        <v>2894.1354609959967</v>
      </c>
      <c r="Q185" s="35">
        <f t="shared" si="4"/>
        <v>8.2500000000000004E-2</v>
      </c>
      <c r="R185" s="5">
        <f t="shared" si="38"/>
        <v>119290.78483838832</v>
      </c>
      <c r="S185" s="5">
        <f t="shared" si="39"/>
        <v>601623.14587567083</v>
      </c>
      <c r="T185" s="5">
        <f t="shared" si="5"/>
        <v>419809.21516161156</v>
      </c>
      <c r="U185" s="5">
        <f t="shared" si="6"/>
        <v>720913.93071405916</v>
      </c>
      <c r="V185" s="150"/>
      <c r="W185" s="2">
        <v>178</v>
      </c>
      <c r="X185" s="118">
        <v>50253</v>
      </c>
      <c r="Y185" s="5">
        <f t="shared" si="40"/>
        <v>417470.65260037733</v>
      </c>
      <c r="Z185" s="5">
        <f t="shared" si="41"/>
        <v>3955.7248177837241</v>
      </c>
      <c r="AA185" s="5">
        <f t="shared" si="7"/>
        <v>1172.5871337812082</v>
      </c>
      <c r="AB185" s="35">
        <f t="shared" si="8"/>
        <v>3.3705472511007785E-2</v>
      </c>
      <c r="AC185" s="5">
        <f t="shared" si="9"/>
        <v>2783.1376840025159</v>
      </c>
      <c r="AD185" s="35">
        <f t="shared" si="10"/>
        <v>8.0000000000000016E-2</v>
      </c>
      <c r="AE185" s="5">
        <f t="shared" si="42"/>
        <v>122801.93453340408</v>
      </c>
      <c r="AF185" s="5">
        <f t="shared" si="43"/>
        <v>581317.08303209872</v>
      </c>
      <c r="AG185" s="5">
        <f t="shared" si="11"/>
        <v>416298.0654665961</v>
      </c>
      <c r="AH185" s="5">
        <f t="shared" si="12"/>
        <v>704119.01756550279</v>
      </c>
      <c r="AI185" s="150"/>
      <c r="AJ185" s="2">
        <v>178</v>
      </c>
      <c r="AK185" s="118">
        <v>50253</v>
      </c>
      <c r="AL185" s="5">
        <f t="shared" si="44"/>
        <v>413903.41773575265</v>
      </c>
      <c r="AM185" s="5">
        <f t="shared" si="45"/>
        <v>3862.1784158088099</v>
      </c>
      <c r="AN185" s="5">
        <f t="shared" si="13"/>
        <v>1189.0521762654075</v>
      </c>
      <c r="AO185" s="35">
        <f t="shared" si="14"/>
        <v>3.4473322769937538E-2</v>
      </c>
      <c r="AP185" s="5">
        <f t="shared" si="15"/>
        <v>2673.1262395434023</v>
      </c>
      <c r="AQ185" s="35">
        <f t="shared" si="16"/>
        <v>7.7499999999999999E-2</v>
      </c>
      <c r="AR185" s="5">
        <f t="shared" si="46"/>
        <v>126385.63444051299</v>
      </c>
      <c r="AS185" s="5">
        <f t="shared" si="47"/>
        <v>561082.12357345538</v>
      </c>
      <c r="AT185" s="5">
        <f t="shared" si="17"/>
        <v>412714.36555948725</v>
      </c>
      <c r="AU185" s="5">
        <f t="shared" si="18"/>
        <v>687467.75801396836</v>
      </c>
      <c r="AV185" s="150"/>
      <c r="AW185" s="2">
        <v>178</v>
      </c>
      <c r="AX185" s="118">
        <v>50253</v>
      </c>
      <c r="AY185" s="5">
        <f t="shared" si="48"/>
        <v>410263.74947095179</v>
      </c>
      <c r="AZ185" s="5">
        <f t="shared" si="49"/>
        <v>3769.4654156080242</v>
      </c>
      <c r="BA185" s="5">
        <f t="shared" si="19"/>
        <v>1205.3169814145758</v>
      </c>
      <c r="BB185" s="35">
        <f t="shared" si="20"/>
        <v>3.5254891019804807E-2</v>
      </c>
      <c r="BC185" s="5">
        <f t="shared" si="21"/>
        <v>2564.1484341934483</v>
      </c>
      <c r="BD185" s="35">
        <f t="shared" si="22"/>
        <v>7.4999999999999997E-2</v>
      </c>
      <c r="BE185" s="5">
        <f t="shared" si="50"/>
        <v>130041.56751046305</v>
      </c>
      <c r="BF185" s="5">
        <f t="shared" si="51"/>
        <v>540923.27646776533</v>
      </c>
      <c r="BG185" s="5">
        <f t="shared" si="23"/>
        <v>409058.43248953723</v>
      </c>
      <c r="BH185" s="5">
        <f t="shared" si="24"/>
        <v>670964.8439782284</v>
      </c>
      <c r="BI185" s="150"/>
      <c r="BJ185" s="2">
        <v>178</v>
      </c>
      <c r="BK185" s="118">
        <v>50253</v>
      </c>
      <c r="BL185" s="5">
        <f t="shared" si="52"/>
        <v>406552.06012729212</v>
      </c>
      <c r="BM185" s="5">
        <f t="shared" si="53"/>
        <v>3677.612325782929</v>
      </c>
      <c r="BN185" s="5">
        <f t="shared" si="25"/>
        <v>1221.3602958472056</v>
      </c>
      <c r="BO185" s="35">
        <f t="shared" si="26"/>
        <v>3.6050299549773651E-2</v>
      </c>
      <c r="BP185" s="5">
        <f t="shared" si="27"/>
        <v>2456.2520299357234</v>
      </c>
      <c r="BQ185" s="35">
        <f t="shared" si="28"/>
        <v>7.2500000000000009E-2</v>
      </c>
      <c r="BR185" s="5">
        <f t="shared" si="54"/>
        <v>133769.30016855508</v>
      </c>
      <c r="BS185" s="5">
        <f t="shared" si="55"/>
        <v>520845.69382080622</v>
      </c>
      <c r="BT185" s="5">
        <f t="shared" si="29"/>
        <v>405330.69983144489</v>
      </c>
      <c r="BU185" s="5">
        <f t="shared" si="30"/>
        <v>654614.99398936133</v>
      </c>
      <c r="BV185" s="150"/>
      <c r="BW185" s="2">
        <v>178</v>
      </c>
      <c r="BX185" s="118">
        <v>50253</v>
      </c>
      <c r="BY185" s="5">
        <f t="shared" si="56"/>
        <v>402768.88191908761</v>
      </c>
      <c r="BZ185" s="5">
        <f t="shared" si="57"/>
        <v>3586.6457515109732</v>
      </c>
      <c r="CA185" s="5">
        <f t="shared" si="31"/>
        <v>1237.1606069829622</v>
      </c>
      <c r="CB185" s="35">
        <f t="shared" si="32"/>
        <v>3.6859668038550085E-2</v>
      </c>
      <c r="CC185" s="5">
        <f t="shared" si="33"/>
        <v>2349.485144528011</v>
      </c>
      <c r="CD185" s="35">
        <f t="shared" si="34"/>
        <v>7.0000000000000007E-2</v>
      </c>
      <c r="CE185" s="5">
        <f t="shared" si="58"/>
        <v>137568.2786878956</v>
      </c>
      <c r="CF185" s="5">
        <f t="shared" si="59"/>
        <v>500854.66508105758</v>
      </c>
      <c r="CG185" s="5">
        <f t="shared" si="35"/>
        <v>401531.72131210467</v>
      </c>
      <c r="CH185" s="5">
        <f t="shared" si="36"/>
        <v>638422.94376895321</v>
      </c>
    </row>
    <row r="186" spans="9:86" ht="14.25" customHeight="1">
      <c r="I186" s="150"/>
      <c r="J186" s="2">
        <v>179</v>
      </c>
      <c r="K186" s="118">
        <v>50284</v>
      </c>
      <c r="L186" s="5">
        <f t="shared" si="37"/>
        <v>419809.21516161156</v>
      </c>
      <c r="M186" s="5">
        <f t="shared" si="0"/>
        <v>4050.0782624385383</v>
      </c>
      <c r="N186" s="5">
        <f t="shared" si="1"/>
        <v>1163.8899082024586</v>
      </c>
      <c r="O186" s="35">
        <f t="shared" si="2"/>
        <v>3.3269109857564302E-2</v>
      </c>
      <c r="P186" s="5">
        <f t="shared" si="3"/>
        <v>2886.1883542360797</v>
      </c>
      <c r="Q186" s="35">
        <f t="shared" si="4"/>
        <v>8.2500000000000018E-2</v>
      </c>
      <c r="R186" s="5">
        <f t="shared" si="38"/>
        <v>120454.67474659078</v>
      </c>
      <c r="S186" s="5">
        <f t="shared" si="39"/>
        <v>604509.3342299069</v>
      </c>
      <c r="T186" s="5">
        <f t="shared" si="5"/>
        <v>418645.3252534091</v>
      </c>
      <c r="U186" s="5">
        <f t="shared" si="6"/>
        <v>724964.00897649769</v>
      </c>
      <c r="V186" s="150"/>
      <c r="W186" s="2">
        <v>179</v>
      </c>
      <c r="X186" s="118">
        <v>50284</v>
      </c>
      <c r="Y186" s="5">
        <f t="shared" si="40"/>
        <v>416298.0654665961</v>
      </c>
      <c r="Z186" s="5">
        <f t="shared" si="41"/>
        <v>3955.7248177837241</v>
      </c>
      <c r="AA186" s="5">
        <f t="shared" si="7"/>
        <v>1180.4043813397498</v>
      </c>
      <c r="AB186" s="35">
        <f t="shared" si="8"/>
        <v>3.4025746817249118E-2</v>
      </c>
      <c r="AC186" s="5">
        <f t="shared" si="9"/>
        <v>2775.3204364439744</v>
      </c>
      <c r="AD186" s="35">
        <f t="shared" si="10"/>
        <v>0.08</v>
      </c>
      <c r="AE186" s="5">
        <f t="shared" si="42"/>
        <v>123982.33891474383</v>
      </c>
      <c r="AF186" s="5">
        <f t="shared" si="43"/>
        <v>584092.40346854273</v>
      </c>
      <c r="AG186" s="5">
        <f t="shared" si="11"/>
        <v>415117.66108525638</v>
      </c>
      <c r="AH186" s="5">
        <f t="shared" si="12"/>
        <v>708074.74238328659</v>
      </c>
      <c r="AI186" s="150"/>
      <c r="AJ186" s="2">
        <v>179</v>
      </c>
      <c r="AK186" s="118">
        <v>50284</v>
      </c>
      <c r="AL186" s="5">
        <f t="shared" si="44"/>
        <v>412714.36555948725</v>
      </c>
      <c r="AM186" s="5">
        <f t="shared" si="45"/>
        <v>3862.1784158088099</v>
      </c>
      <c r="AN186" s="5">
        <f t="shared" si="13"/>
        <v>1196.7314715704547</v>
      </c>
      <c r="AO186" s="35">
        <f t="shared" si="14"/>
        <v>3.4795923905816997E-2</v>
      </c>
      <c r="AP186" s="5">
        <f t="shared" si="15"/>
        <v>2665.4469442383552</v>
      </c>
      <c r="AQ186" s="35">
        <f t="shared" si="16"/>
        <v>7.7499999999999999E-2</v>
      </c>
      <c r="AR186" s="5">
        <f t="shared" si="46"/>
        <v>127582.36591208345</v>
      </c>
      <c r="AS186" s="5">
        <f t="shared" si="47"/>
        <v>563747.57051769376</v>
      </c>
      <c r="AT186" s="5">
        <f t="shared" si="17"/>
        <v>411517.63408791681</v>
      </c>
      <c r="AU186" s="5">
        <f t="shared" si="18"/>
        <v>691329.93642977718</v>
      </c>
      <c r="AV186" s="150"/>
      <c r="AW186" s="2">
        <v>179</v>
      </c>
      <c r="AX186" s="118">
        <v>50284</v>
      </c>
      <c r="AY186" s="5">
        <f t="shared" si="48"/>
        <v>409058.43248953723</v>
      </c>
      <c r="AZ186" s="5">
        <f t="shared" si="49"/>
        <v>3769.4654156080242</v>
      </c>
      <c r="BA186" s="5">
        <f t="shared" si="19"/>
        <v>1212.8502125484165</v>
      </c>
      <c r="BB186" s="35">
        <f t="shared" si="20"/>
        <v>3.5579764147639865E-2</v>
      </c>
      <c r="BC186" s="5">
        <f t="shared" si="21"/>
        <v>2556.6152030596077</v>
      </c>
      <c r="BD186" s="35">
        <f t="shared" si="22"/>
        <v>7.5000000000000011E-2</v>
      </c>
      <c r="BE186" s="5">
        <f t="shared" si="50"/>
        <v>131254.41772301146</v>
      </c>
      <c r="BF186" s="5">
        <f t="shared" si="51"/>
        <v>543479.89167082496</v>
      </c>
      <c r="BG186" s="5">
        <f t="shared" si="23"/>
        <v>407845.58227698883</v>
      </c>
      <c r="BH186" s="5">
        <f t="shared" si="24"/>
        <v>674734.30939383642</v>
      </c>
      <c r="BI186" s="150"/>
      <c r="BJ186" s="2">
        <v>179</v>
      </c>
      <c r="BK186" s="118">
        <v>50284</v>
      </c>
      <c r="BL186" s="5">
        <f t="shared" si="52"/>
        <v>405330.69983144489</v>
      </c>
      <c r="BM186" s="5">
        <f t="shared" si="53"/>
        <v>3677.612325782929</v>
      </c>
      <c r="BN186" s="5">
        <f t="shared" si="25"/>
        <v>1228.739347634616</v>
      </c>
      <c r="BO186" s="35">
        <f t="shared" si="26"/>
        <v>3.6377388087670111E-2</v>
      </c>
      <c r="BP186" s="5">
        <f t="shared" si="27"/>
        <v>2448.872978148313</v>
      </c>
      <c r="BQ186" s="35">
        <f t="shared" si="28"/>
        <v>7.2500000000000009E-2</v>
      </c>
      <c r="BR186" s="5">
        <f t="shared" si="54"/>
        <v>134998.03951618969</v>
      </c>
      <c r="BS186" s="5">
        <f t="shared" si="55"/>
        <v>523294.56679895456</v>
      </c>
      <c r="BT186" s="5">
        <f t="shared" si="29"/>
        <v>404101.96048381028</v>
      </c>
      <c r="BU186" s="5">
        <f t="shared" si="30"/>
        <v>658292.60631514422</v>
      </c>
      <c r="BV186" s="150"/>
      <c r="BW186" s="2">
        <v>179</v>
      </c>
      <c r="BX186" s="118">
        <v>50284</v>
      </c>
      <c r="BY186" s="5">
        <f t="shared" si="56"/>
        <v>401531.72131210467</v>
      </c>
      <c r="BZ186" s="5">
        <f t="shared" si="57"/>
        <v>3586.6457515109732</v>
      </c>
      <c r="CA186" s="5">
        <f t="shared" si="31"/>
        <v>1244.3773771903625</v>
      </c>
      <c r="CB186" s="35">
        <f t="shared" si="32"/>
        <v>3.7188913686541633E-2</v>
      </c>
      <c r="CC186" s="5">
        <f t="shared" si="33"/>
        <v>2342.2683743206107</v>
      </c>
      <c r="CD186" s="35">
        <f t="shared" si="34"/>
        <v>7.0000000000000007E-2</v>
      </c>
      <c r="CE186" s="5">
        <f t="shared" si="58"/>
        <v>138812.65606508596</v>
      </c>
      <c r="CF186" s="5">
        <f t="shared" si="59"/>
        <v>503196.93345537817</v>
      </c>
      <c r="CG186" s="5">
        <f t="shared" si="35"/>
        <v>400287.34393491433</v>
      </c>
      <c r="CH186" s="5">
        <f t="shared" si="36"/>
        <v>642009.58952046419</v>
      </c>
    </row>
    <row r="187" spans="9:86" ht="14.25" customHeight="1">
      <c r="I187" s="150"/>
      <c r="J187" s="2">
        <v>180</v>
      </c>
      <c r="K187" s="118">
        <v>50314</v>
      </c>
      <c r="L187" s="5">
        <f t="shared" si="37"/>
        <v>418645.3252534091</v>
      </c>
      <c r="M187" s="5">
        <f t="shared" si="0"/>
        <v>4050.0782624385383</v>
      </c>
      <c r="N187" s="5">
        <f t="shared" si="1"/>
        <v>1171.8916513213508</v>
      </c>
      <c r="O187" s="35">
        <f t="shared" si="2"/>
        <v>3.3590963442250196E-2</v>
      </c>
      <c r="P187" s="5">
        <f t="shared" si="3"/>
        <v>2878.1866111171876</v>
      </c>
      <c r="Q187" s="35">
        <f t="shared" si="4"/>
        <v>8.2500000000000004E-2</v>
      </c>
      <c r="R187" s="5">
        <f t="shared" si="38"/>
        <v>121626.56639791213</v>
      </c>
      <c r="S187" s="5">
        <f t="shared" si="39"/>
        <v>607387.52084102412</v>
      </c>
      <c r="T187" s="5">
        <f t="shared" si="5"/>
        <v>417473.43360208772</v>
      </c>
      <c r="U187" s="5">
        <f t="shared" si="6"/>
        <v>729014.08723893622</v>
      </c>
      <c r="V187" s="150"/>
      <c r="W187" s="2">
        <v>180</v>
      </c>
      <c r="X187" s="118">
        <v>50314</v>
      </c>
      <c r="Y187" s="5">
        <f t="shared" si="40"/>
        <v>415117.66108525638</v>
      </c>
      <c r="Z187" s="5">
        <f t="shared" si="41"/>
        <v>3955.7248177837241</v>
      </c>
      <c r="AA187" s="5">
        <f t="shared" si="7"/>
        <v>1188.273743882015</v>
      </c>
      <c r="AB187" s="35">
        <f t="shared" si="8"/>
        <v>3.4349983783647363E-2</v>
      </c>
      <c r="AC187" s="5">
        <f t="shared" si="9"/>
        <v>2767.4510739017092</v>
      </c>
      <c r="AD187" s="35">
        <f t="shared" si="10"/>
        <v>7.9999999999999988E-2</v>
      </c>
      <c r="AE187" s="5">
        <f t="shared" si="42"/>
        <v>125170.61265862585</v>
      </c>
      <c r="AF187" s="5">
        <f t="shared" si="43"/>
        <v>586859.85454244446</v>
      </c>
      <c r="AG187" s="5">
        <f t="shared" si="11"/>
        <v>413929.38734137436</v>
      </c>
      <c r="AH187" s="5">
        <f t="shared" si="12"/>
        <v>712030.46720107028</v>
      </c>
      <c r="AI187" s="150"/>
      <c r="AJ187" s="2">
        <v>180</v>
      </c>
      <c r="AK187" s="118">
        <v>50314</v>
      </c>
      <c r="AL187" s="5">
        <f t="shared" si="44"/>
        <v>411517.63408791681</v>
      </c>
      <c r="AM187" s="5">
        <f t="shared" si="45"/>
        <v>3862.1784158088099</v>
      </c>
      <c r="AN187" s="5">
        <f t="shared" si="13"/>
        <v>1204.460362324347</v>
      </c>
      <c r="AO187" s="35">
        <f t="shared" si="14"/>
        <v>3.5122490874362644E-2</v>
      </c>
      <c r="AP187" s="5">
        <f t="shared" si="15"/>
        <v>2657.7180534844629</v>
      </c>
      <c r="AQ187" s="35">
        <f t="shared" si="16"/>
        <v>7.7499999999999999E-2</v>
      </c>
      <c r="AR187" s="5">
        <f t="shared" si="46"/>
        <v>128786.82627440779</v>
      </c>
      <c r="AS187" s="5">
        <f t="shared" si="47"/>
        <v>566405.28857117821</v>
      </c>
      <c r="AT187" s="5">
        <f t="shared" si="17"/>
        <v>410313.17372559244</v>
      </c>
      <c r="AU187" s="5">
        <f t="shared" si="18"/>
        <v>695192.11484558601</v>
      </c>
      <c r="AV187" s="150"/>
      <c r="AW187" s="2">
        <v>180</v>
      </c>
      <c r="AX187" s="118">
        <v>50314</v>
      </c>
      <c r="AY187" s="5">
        <f t="shared" si="48"/>
        <v>407845.58227698883</v>
      </c>
      <c r="AZ187" s="5">
        <f t="shared" si="49"/>
        <v>3769.4654156080242</v>
      </c>
      <c r="BA187" s="5">
        <f t="shared" si="19"/>
        <v>1220.4305263768442</v>
      </c>
      <c r="BB187" s="35">
        <f t="shared" si="20"/>
        <v>3.5908605984546003E-2</v>
      </c>
      <c r="BC187" s="5">
        <f t="shared" si="21"/>
        <v>2549.0348892311799</v>
      </c>
      <c r="BD187" s="35">
        <f t="shared" si="22"/>
        <v>7.4999999999999997E-2</v>
      </c>
      <c r="BE187" s="5">
        <f t="shared" si="50"/>
        <v>132474.84824938831</v>
      </c>
      <c r="BF187" s="5">
        <f t="shared" si="51"/>
        <v>546028.92656005616</v>
      </c>
      <c r="BG187" s="5">
        <f t="shared" si="23"/>
        <v>406625.15175061201</v>
      </c>
      <c r="BH187" s="5">
        <f t="shared" si="24"/>
        <v>678503.77480944444</v>
      </c>
      <c r="BI187" s="150"/>
      <c r="BJ187" s="2">
        <v>180</v>
      </c>
      <c r="BK187" s="118">
        <v>50314</v>
      </c>
      <c r="BL187" s="5">
        <f t="shared" si="52"/>
        <v>404101.96048381028</v>
      </c>
      <c r="BM187" s="5">
        <f t="shared" si="53"/>
        <v>3677.612325782929</v>
      </c>
      <c r="BN187" s="5">
        <f t="shared" si="25"/>
        <v>1236.1629811932421</v>
      </c>
      <c r="BO187" s="35">
        <f t="shared" si="26"/>
        <v>3.6708447928733082E-2</v>
      </c>
      <c r="BP187" s="5">
        <f t="shared" si="27"/>
        <v>2441.4493445896869</v>
      </c>
      <c r="BQ187" s="35">
        <f t="shared" si="28"/>
        <v>7.2499999999999995E-2</v>
      </c>
      <c r="BR187" s="5">
        <f t="shared" si="54"/>
        <v>136234.20249738294</v>
      </c>
      <c r="BS187" s="5">
        <f t="shared" si="55"/>
        <v>525736.01614354423</v>
      </c>
      <c r="BT187" s="5">
        <f t="shared" si="29"/>
        <v>402865.79750261706</v>
      </c>
      <c r="BU187" s="5">
        <f t="shared" si="30"/>
        <v>661970.21864092723</v>
      </c>
      <c r="BV187" s="150"/>
      <c r="BW187" s="2">
        <v>180</v>
      </c>
      <c r="BX187" s="118">
        <v>50314</v>
      </c>
      <c r="BY187" s="5">
        <f t="shared" si="56"/>
        <v>400287.34393491433</v>
      </c>
      <c r="BZ187" s="5">
        <f t="shared" si="57"/>
        <v>3586.6457515109732</v>
      </c>
      <c r="CA187" s="5">
        <f t="shared" si="31"/>
        <v>1251.6362452239728</v>
      </c>
      <c r="CB187" s="35">
        <f t="shared" si="32"/>
        <v>3.7522132963388986E-2</v>
      </c>
      <c r="CC187" s="5">
        <f t="shared" si="33"/>
        <v>2335.0095062870005</v>
      </c>
      <c r="CD187" s="35">
        <f t="shared" si="34"/>
        <v>7.0000000000000007E-2</v>
      </c>
      <c r="CE187" s="5">
        <f t="shared" si="58"/>
        <v>140064.29231030995</v>
      </c>
      <c r="CF187" s="5">
        <f t="shared" si="59"/>
        <v>505531.94296166516</v>
      </c>
      <c r="CG187" s="5">
        <f t="shared" si="35"/>
        <v>399035.70768969035</v>
      </c>
      <c r="CH187" s="5">
        <f t="shared" si="36"/>
        <v>645596.23527197517</v>
      </c>
    </row>
    <row r="188" spans="9:86" ht="14.25" customHeight="1">
      <c r="I188" s="150"/>
      <c r="J188" s="2">
        <v>181</v>
      </c>
      <c r="K188" s="118">
        <v>50345</v>
      </c>
      <c r="L188" s="5">
        <f t="shared" si="37"/>
        <v>417473.43360208772</v>
      </c>
      <c r="M188" s="5">
        <f t="shared" si="0"/>
        <v>4050.0782624385383</v>
      </c>
      <c r="N188" s="5">
        <f t="shared" si="1"/>
        <v>1179.9484064241851</v>
      </c>
      <c r="O188" s="35">
        <f t="shared" si="2"/>
        <v>3.3916842935175009E-2</v>
      </c>
      <c r="P188" s="5">
        <f t="shared" si="3"/>
        <v>2870.1298560143532</v>
      </c>
      <c r="Q188" s="35">
        <f t="shared" si="4"/>
        <v>8.2500000000000004E-2</v>
      </c>
      <c r="R188" s="5">
        <f t="shared" si="38"/>
        <v>122806.51480433632</v>
      </c>
      <c r="S188" s="5">
        <f t="shared" si="39"/>
        <v>610257.65069703851</v>
      </c>
      <c r="T188" s="5">
        <f t="shared" si="5"/>
        <v>416293.48519566352</v>
      </c>
      <c r="U188" s="5">
        <f t="shared" si="6"/>
        <v>733064.16550137487</v>
      </c>
      <c r="V188" s="150"/>
      <c r="W188" s="2">
        <v>181</v>
      </c>
      <c r="X188" s="118">
        <v>50345</v>
      </c>
      <c r="Y188" s="5">
        <f t="shared" si="40"/>
        <v>413929.38734137436</v>
      </c>
      <c r="Z188" s="5">
        <f t="shared" si="41"/>
        <v>3955.7248177837241</v>
      </c>
      <c r="AA188" s="5">
        <f t="shared" si="7"/>
        <v>1196.1955688412281</v>
      </c>
      <c r="AB188" s="35">
        <f t="shared" si="8"/>
        <v>3.4678250119642921E-2</v>
      </c>
      <c r="AC188" s="5">
        <f t="shared" si="9"/>
        <v>2759.529248942496</v>
      </c>
      <c r="AD188" s="35">
        <f t="shared" si="10"/>
        <v>0.08</v>
      </c>
      <c r="AE188" s="5">
        <f t="shared" si="42"/>
        <v>126366.80822746707</v>
      </c>
      <c r="AF188" s="5">
        <f t="shared" si="43"/>
        <v>589619.38379138696</v>
      </c>
      <c r="AG188" s="5">
        <f t="shared" si="11"/>
        <v>412733.19177253311</v>
      </c>
      <c r="AH188" s="5">
        <f t="shared" si="12"/>
        <v>715986.19201885408</v>
      </c>
      <c r="AI188" s="150"/>
      <c r="AJ188" s="2">
        <v>181</v>
      </c>
      <c r="AK188" s="118">
        <v>50345</v>
      </c>
      <c r="AL188" s="5">
        <f t="shared" si="44"/>
        <v>410313.17372559244</v>
      </c>
      <c r="AM188" s="5">
        <f t="shared" si="45"/>
        <v>3862.1784158088099</v>
      </c>
      <c r="AN188" s="5">
        <f t="shared" si="13"/>
        <v>1212.2391688310254</v>
      </c>
      <c r="AO188" s="35">
        <f t="shared" si="14"/>
        <v>3.5453090364826793E-2</v>
      </c>
      <c r="AP188" s="5">
        <f t="shared" si="15"/>
        <v>2649.9392469777845</v>
      </c>
      <c r="AQ188" s="35">
        <f t="shared" si="16"/>
        <v>7.7499999999999999E-2</v>
      </c>
      <c r="AR188" s="5">
        <f t="shared" si="46"/>
        <v>129999.06544323883</v>
      </c>
      <c r="AS188" s="5">
        <f t="shared" si="47"/>
        <v>569055.22781815601</v>
      </c>
      <c r="AT188" s="5">
        <f t="shared" si="17"/>
        <v>409100.93455676141</v>
      </c>
      <c r="AU188" s="5">
        <f t="shared" si="18"/>
        <v>699054.29326139484</v>
      </c>
      <c r="AV188" s="150"/>
      <c r="AW188" s="2">
        <v>181</v>
      </c>
      <c r="AX188" s="118">
        <v>50345</v>
      </c>
      <c r="AY188" s="5">
        <f t="shared" si="48"/>
        <v>406625.15175061201</v>
      </c>
      <c r="AZ188" s="5">
        <f t="shared" si="49"/>
        <v>3769.4654156080242</v>
      </c>
      <c r="BA188" s="5">
        <f t="shared" si="19"/>
        <v>1228.0582171666993</v>
      </c>
      <c r="BB188" s="35">
        <f t="shared" si="20"/>
        <v>3.6241483200327412E-2</v>
      </c>
      <c r="BC188" s="5">
        <f t="shared" si="21"/>
        <v>2541.4071984413249</v>
      </c>
      <c r="BD188" s="35">
        <f t="shared" si="22"/>
        <v>7.4999999999999997E-2</v>
      </c>
      <c r="BE188" s="5">
        <f t="shared" si="50"/>
        <v>133702.906466555</v>
      </c>
      <c r="BF188" s="5">
        <f t="shared" si="51"/>
        <v>548570.33375849749</v>
      </c>
      <c r="BG188" s="5">
        <f t="shared" si="23"/>
        <v>405397.09353344532</v>
      </c>
      <c r="BH188" s="5">
        <f t="shared" si="24"/>
        <v>682273.24022505246</v>
      </c>
      <c r="BI188" s="150"/>
      <c r="BJ188" s="2">
        <v>181</v>
      </c>
      <c r="BK188" s="118">
        <v>50345</v>
      </c>
      <c r="BL188" s="5">
        <f t="shared" si="52"/>
        <v>402865.79750261706</v>
      </c>
      <c r="BM188" s="5">
        <f t="shared" si="53"/>
        <v>3677.612325782929</v>
      </c>
      <c r="BN188" s="5">
        <f t="shared" si="25"/>
        <v>1243.6314658712845</v>
      </c>
      <c r="BO188" s="35">
        <f t="shared" si="26"/>
        <v>3.7043545724078177E-2</v>
      </c>
      <c r="BP188" s="5">
        <f t="shared" si="27"/>
        <v>2433.9808599116445</v>
      </c>
      <c r="BQ188" s="35">
        <f t="shared" si="28"/>
        <v>7.2499999999999995E-2</v>
      </c>
      <c r="BR188" s="5">
        <f t="shared" si="54"/>
        <v>137477.83396325423</v>
      </c>
      <c r="BS188" s="5">
        <f t="shared" si="55"/>
        <v>528169.99700345588</v>
      </c>
      <c r="BT188" s="5">
        <f t="shared" si="29"/>
        <v>401622.16603674577</v>
      </c>
      <c r="BU188" s="5">
        <f t="shared" si="30"/>
        <v>665647.83096671011</v>
      </c>
      <c r="BV188" s="150"/>
      <c r="BW188" s="2">
        <v>181</v>
      </c>
      <c r="BX188" s="118">
        <v>50345</v>
      </c>
      <c r="BY188" s="5">
        <f t="shared" si="56"/>
        <v>399035.70768969035</v>
      </c>
      <c r="BZ188" s="5">
        <f t="shared" si="57"/>
        <v>3586.6457515109732</v>
      </c>
      <c r="CA188" s="5">
        <f t="shared" si="31"/>
        <v>1258.9374566544461</v>
      </c>
      <c r="CB188" s="35">
        <f t="shared" si="32"/>
        <v>3.785939250229077E-2</v>
      </c>
      <c r="CC188" s="5">
        <f t="shared" si="33"/>
        <v>2327.7082948565271</v>
      </c>
      <c r="CD188" s="35">
        <f t="shared" si="34"/>
        <v>7.0000000000000007E-2</v>
      </c>
      <c r="CE188" s="5">
        <f t="shared" si="58"/>
        <v>141323.22976696439</v>
      </c>
      <c r="CF188" s="5">
        <f t="shared" si="59"/>
        <v>507859.6512565217</v>
      </c>
      <c r="CG188" s="5">
        <f t="shared" si="35"/>
        <v>397776.7702330359</v>
      </c>
      <c r="CH188" s="5">
        <f t="shared" si="36"/>
        <v>649182.88102348614</v>
      </c>
    </row>
    <row r="189" spans="9:86" ht="14.25" customHeight="1">
      <c r="I189" s="150"/>
      <c r="J189" s="2">
        <v>182</v>
      </c>
      <c r="K189" s="118">
        <v>50375</v>
      </c>
      <c r="L189" s="5">
        <f t="shared" si="37"/>
        <v>416293.48519566352</v>
      </c>
      <c r="M189" s="5">
        <f t="shared" si="0"/>
        <v>4050.0782624385383</v>
      </c>
      <c r="N189" s="5">
        <f t="shared" si="1"/>
        <v>1188.0605517183517</v>
      </c>
      <c r="O189" s="35">
        <f t="shared" si="2"/>
        <v>3.424681655519872E-2</v>
      </c>
      <c r="P189" s="5">
        <f t="shared" si="3"/>
        <v>2862.0177107201866</v>
      </c>
      <c r="Q189" s="35">
        <f t="shared" si="4"/>
        <v>8.2500000000000004E-2</v>
      </c>
      <c r="R189" s="5">
        <f t="shared" si="38"/>
        <v>123994.57535605467</v>
      </c>
      <c r="S189" s="5">
        <f t="shared" si="39"/>
        <v>613119.6684077587</v>
      </c>
      <c r="T189" s="5">
        <f t="shared" si="5"/>
        <v>415105.42464394518</v>
      </c>
      <c r="U189" s="5">
        <f t="shared" si="6"/>
        <v>737114.2437638134</v>
      </c>
      <c r="V189" s="150"/>
      <c r="W189" s="2">
        <v>182</v>
      </c>
      <c r="X189" s="118">
        <v>50375</v>
      </c>
      <c r="Y189" s="5">
        <f t="shared" si="40"/>
        <v>412733.19177253311</v>
      </c>
      <c r="Z189" s="5">
        <f t="shared" si="41"/>
        <v>3955.7248177837241</v>
      </c>
      <c r="AA189" s="5">
        <f t="shared" si="7"/>
        <v>1204.1702059668364</v>
      </c>
      <c r="AB189" s="35">
        <f t="shared" si="8"/>
        <v>3.5010614022934677E-2</v>
      </c>
      <c r="AC189" s="5">
        <f t="shared" si="9"/>
        <v>2751.5546118168877</v>
      </c>
      <c r="AD189" s="35">
        <f t="shared" si="10"/>
        <v>0.08</v>
      </c>
      <c r="AE189" s="5">
        <f t="shared" si="42"/>
        <v>127570.97843343391</v>
      </c>
      <c r="AF189" s="5">
        <f t="shared" si="43"/>
        <v>592370.93840320385</v>
      </c>
      <c r="AG189" s="5">
        <f t="shared" si="11"/>
        <v>411529.02156656625</v>
      </c>
      <c r="AH189" s="5">
        <f t="shared" si="12"/>
        <v>719941.91683663777</v>
      </c>
      <c r="AI189" s="150"/>
      <c r="AJ189" s="2">
        <v>182</v>
      </c>
      <c r="AK189" s="118">
        <v>50375</v>
      </c>
      <c r="AL189" s="5">
        <f t="shared" si="44"/>
        <v>409100.93455676141</v>
      </c>
      <c r="AM189" s="5">
        <f t="shared" si="45"/>
        <v>3862.1784158088099</v>
      </c>
      <c r="AN189" s="5">
        <f t="shared" si="13"/>
        <v>1220.0682134630592</v>
      </c>
      <c r="AO189" s="35">
        <f t="shared" si="14"/>
        <v>3.5787790554473412E-2</v>
      </c>
      <c r="AP189" s="5">
        <f t="shared" si="15"/>
        <v>2642.1102023457506</v>
      </c>
      <c r="AQ189" s="35">
        <f t="shared" si="16"/>
        <v>7.7499999999999999E-2</v>
      </c>
      <c r="AR189" s="5">
        <f t="shared" si="46"/>
        <v>131219.13365670189</v>
      </c>
      <c r="AS189" s="5">
        <f t="shared" si="47"/>
        <v>571697.33802050177</v>
      </c>
      <c r="AT189" s="5">
        <f t="shared" si="17"/>
        <v>407880.86634329834</v>
      </c>
      <c r="AU189" s="5">
        <f t="shared" si="18"/>
        <v>702916.47167720366</v>
      </c>
      <c r="AV189" s="150"/>
      <c r="AW189" s="2">
        <v>182</v>
      </c>
      <c r="AX189" s="118">
        <v>50375</v>
      </c>
      <c r="AY189" s="5">
        <f t="shared" si="48"/>
        <v>405397.09353344532</v>
      </c>
      <c r="AZ189" s="5">
        <f t="shared" si="49"/>
        <v>3769.4654156080242</v>
      </c>
      <c r="BA189" s="5">
        <f t="shared" si="19"/>
        <v>1235.7335810239911</v>
      </c>
      <c r="BB189" s="35">
        <f t="shared" si="20"/>
        <v>3.6578463952565352E-2</v>
      </c>
      <c r="BC189" s="5">
        <f t="shared" si="21"/>
        <v>2533.7318345840331</v>
      </c>
      <c r="BD189" s="35">
        <f t="shared" si="22"/>
        <v>7.4999999999999997E-2</v>
      </c>
      <c r="BE189" s="5">
        <f t="shared" si="50"/>
        <v>134938.64004757899</v>
      </c>
      <c r="BF189" s="5">
        <f t="shared" si="51"/>
        <v>551104.06559308153</v>
      </c>
      <c r="BG189" s="5">
        <f t="shared" si="23"/>
        <v>404161.35995242134</v>
      </c>
      <c r="BH189" s="5">
        <f t="shared" si="24"/>
        <v>686042.70564066048</v>
      </c>
      <c r="BI189" s="150"/>
      <c r="BJ189" s="2">
        <v>182</v>
      </c>
      <c r="BK189" s="118">
        <v>50375</v>
      </c>
      <c r="BL189" s="5">
        <f t="shared" si="52"/>
        <v>401622.16603674577</v>
      </c>
      <c r="BM189" s="5">
        <f t="shared" si="53"/>
        <v>3677.612325782929</v>
      </c>
      <c r="BN189" s="5">
        <f t="shared" si="25"/>
        <v>1251.1450726442567</v>
      </c>
      <c r="BO189" s="35">
        <f t="shared" si="26"/>
        <v>3.7382749612374297E-2</v>
      </c>
      <c r="BP189" s="5">
        <f t="shared" si="27"/>
        <v>2426.4672531386723</v>
      </c>
      <c r="BQ189" s="35">
        <f t="shared" si="28"/>
        <v>7.2499999999999995E-2</v>
      </c>
      <c r="BR189" s="5">
        <f t="shared" si="54"/>
        <v>138728.97903589849</v>
      </c>
      <c r="BS189" s="5">
        <f t="shared" si="55"/>
        <v>530596.46425659454</v>
      </c>
      <c r="BT189" s="5">
        <f t="shared" si="29"/>
        <v>400371.02096410148</v>
      </c>
      <c r="BU189" s="5">
        <f t="shared" si="30"/>
        <v>669325.443292493</v>
      </c>
      <c r="BV189" s="150"/>
      <c r="BW189" s="2">
        <v>182</v>
      </c>
      <c r="BX189" s="118">
        <v>50375</v>
      </c>
      <c r="BY189" s="5">
        <f t="shared" si="56"/>
        <v>397776.7702330359</v>
      </c>
      <c r="BZ189" s="5">
        <f t="shared" si="57"/>
        <v>3586.6457515109732</v>
      </c>
      <c r="CA189" s="5">
        <f t="shared" si="31"/>
        <v>1266.2812584849303</v>
      </c>
      <c r="CB189" s="35">
        <f t="shared" si="32"/>
        <v>3.8200760423784966E-2</v>
      </c>
      <c r="CC189" s="5">
        <f t="shared" si="33"/>
        <v>2320.364493026043</v>
      </c>
      <c r="CD189" s="35">
        <f t="shared" si="34"/>
        <v>7.0000000000000007E-2</v>
      </c>
      <c r="CE189" s="5">
        <f t="shared" si="58"/>
        <v>142589.51102544932</v>
      </c>
      <c r="CF189" s="5">
        <f t="shared" si="59"/>
        <v>510180.01574954775</v>
      </c>
      <c r="CG189" s="5">
        <f t="shared" si="35"/>
        <v>396510.48897455097</v>
      </c>
      <c r="CH189" s="5">
        <f t="shared" si="36"/>
        <v>652769.52677499712</v>
      </c>
    </row>
    <row r="190" spans="9:86" ht="14.25" customHeight="1">
      <c r="I190" s="150"/>
      <c r="J190" s="2">
        <v>183</v>
      </c>
      <c r="K190" s="118">
        <v>50406</v>
      </c>
      <c r="L190" s="5">
        <f t="shared" si="37"/>
        <v>415105.42464394518</v>
      </c>
      <c r="M190" s="5">
        <f t="shared" si="0"/>
        <v>4050.0782624385383</v>
      </c>
      <c r="N190" s="5">
        <f t="shared" si="1"/>
        <v>1196.2284680114153</v>
      </c>
      <c r="O190" s="35">
        <f t="shared" si="2"/>
        <v>3.4580954051491135E-2</v>
      </c>
      <c r="P190" s="5">
        <f t="shared" si="3"/>
        <v>2853.849794427123</v>
      </c>
      <c r="Q190" s="35">
        <f t="shared" si="4"/>
        <v>8.2500000000000004E-2</v>
      </c>
      <c r="R190" s="5">
        <f t="shared" si="38"/>
        <v>125190.80382406608</v>
      </c>
      <c r="S190" s="5">
        <f t="shared" si="39"/>
        <v>615973.51820218586</v>
      </c>
      <c r="T190" s="5">
        <f t="shared" si="5"/>
        <v>413909.19617593376</v>
      </c>
      <c r="U190" s="5">
        <f t="shared" si="6"/>
        <v>741164.32202625193</v>
      </c>
      <c r="V190" s="150"/>
      <c r="W190" s="2">
        <v>183</v>
      </c>
      <c r="X190" s="118">
        <v>50406</v>
      </c>
      <c r="Y190" s="5">
        <f t="shared" si="40"/>
        <v>411529.02156656625</v>
      </c>
      <c r="Z190" s="5">
        <f t="shared" si="41"/>
        <v>3955.7248177837241</v>
      </c>
      <c r="AA190" s="5">
        <f t="shared" si="7"/>
        <v>1212.1980073399491</v>
      </c>
      <c r="AB190" s="35">
        <f t="shared" si="8"/>
        <v>3.5347145221267126E-2</v>
      </c>
      <c r="AC190" s="5">
        <f t="shared" si="9"/>
        <v>2743.526810443775</v>
      </c>
      <c r="AD190" s="35">
        <f t="shared" si="10"/>
        <v>0.08</v>
      </c>
      <c r="AE190" s="5">
        <f t="shared" si="42"/>
        <v>128783.17644077385</v>
      </c>
      <c r="AF190" s="5">
        <f t="shared" si="43"/>
        <v>595114.46521364758</v>
      </c>
      <c r="AG190" s="5">
        <f t="shared" si="11"/>
        <v>410316.82355922629</v>
      </c>
      <c r="AH190" s="5">
        <f t="shared" si="12"/>
        <v>723897.64165442146</v>
      </c>
      <c r="AI190" s="150"/>
      <c r="AJ190" s="2">
        <v>183</v>
      </c>
      <c r="AK190" s="118">
        <v>50406</v>
      </c>
      <c r="AL190" s="5">
        <f t="shared" si="44"/>
        <v>407880.86634329834</v>
      </c>
      <c r="AM190" s="5">
        <f t="shared" si="45"/>
        <v>3862.1784158088099</v>
      </c>
      <c r="AN190" s="5">
        <f t="shared" si="13"/>
        <v>1227.9478206750082</v>
      </c>
      <c r="AO190" s="35">
        <f t="shared" si="14"/>
        <v>3.6126661150361186E-2</v>
      </c>
      <c r="AP190" s="5">
        <f t="shared" si="15"/>
        <v>2634.2305951338017</v>
      </c>
      <c r="AQ190" s="35">
        <f t="shared" si="16"/>
        <v>7.7499999999999999E-2</v>
      </c>
      <c r="AR190" s="5">
        <f t="shared" si="46"/>
        <v>132447.08147737689</v>
      </c>
      <c r="AS190" s="5">
        <f t="shared" si="47"/>
        <v>574331.56861563562</v>
      </c>
      <c r="AT190" s="5">
        <f t="shared" si="17"/>
        <v>406652.91852262331</v>
      </c>
      <c r="AU190" s="5">
        <f t="shared" si="18"/>
        <v>706778.65009301249</v>
      </c>
      <c r="AV190" s="150"/>
      <c r="AW190" s="2">
        <v>183</v>
      </c>
      <c r="AX190" s="118">
        <v>50406</v>
      </c>
      <c r="AY190" s="5">
        <f t="shared" si="48"/>
        <v>404161.35995242134</v>
      </c>
      <c r="AZ190" s="5">
        <f t="shared" si="49"/>
        <v>3769.4654156080242</v>
      </c>
      <c r="BA190" s="5">
        <f t="shared" si="19"/>
        <v>1243.4569159053908</v>
      </c>
      <c r="BB190" s="35">
        <f t="shared" si="20"/>
        <v>3.6919617928396903E-2</v>
      </c>
      <c r="BC190" s="5">
        <f t="shared" si="21"/>
        <v>2526.0084997026333</v>
      </c>
      <c r="BD190" s="35">
        <f t="shared" si="22"/>
        <v>7.5000000000000011E-2</v>
      </c>
      <c r="BE190" s="5">
        <f t="shared" si="50"/>
        <v>136182.09696348436</v>
      </c>
      <c r="BF190" s="5">
        <f t="shared" si="51"/>
        <v>553630.0740927842</v>
      </c>
      <c r="BG190" s="5">
        <f t="shared" si="23"/>
        <v>402917.90303651593</v>
      </c>
      <c r="BH190" s="5">
        <f t="shared" si="24"/>
        <v>689812.1710562685</v>
      </c>
      <c r="BI190" s="150"/>
      <c r="BJ190" s="2">
        <v>183</v>
      </c>
      <c r="BK190" s="118">
        <v>50406</v>
      </c>
      <c r="BL190" s="5">
        <f t="shared" si="52"/>
        <v>400371.02096410148</v>
      </c>
      <c r="BM190" s="5">
        <f t="shared" si="53"/>
        <v>3677.612325782929</v>
      </c>
      <c r="BN190" s="5">
        <f t="shared" si="25"/>
        <v>1258.7040741248161</v>
      </c>
      <c r="BO190" s="35">
        <f t="shared" si="26"/>
        <v>3.7726129261618328E-2</v>
      </c>
      <c r="BP190" s="5">
        <f t="shared" si="27"/>
        <v>2418.9082516581129</v>
      </c>
      <c r="BQ190" s="35">
        <f t="shared" si="28"/>
        <v>7.2499999999999995E-2</v>
      </c>
      <c r="BR190" s="5">
        <f t="shared" si="54"/>
        <v>139987.6831100233</v>
      </c>
      <c r="BS190" s="5">
        <f t="shared" si="55"/>
        <v>533015.37250825262</v>
      </c>
      <c r="BT190" s="5">
        <f t="shared" si="29"/>
        <v>399112.31688997668</v>
      </c>
      <c r="BU190" s="5">
        <f t="shared" si="30"/>
        <v>673003.05561827589</v>
      </c>
      <c r="BV190" s="150"/>
      <c r="BW190" s="2">
        <v>183</v>
      </c>
      <c r="BX190" s="118">
        <v>50406</v>
      </c>
      <c r="BY190" s="5">
        <f t="shared" si="56"/>
        <v>396510.48897455097</v>
      </c>
      <c r="BZ190" s="5">
        <f t="shared" si="57"/>
        <v>3586.6457515109732</v>
      </c>
      <c r="CA190" s="5">
        <f t="shared" si="31"/>
        <v>1273.6678991594258</v>
      </c>
      <c r="CB190" s="35">
        <f t="shared" si="32"/>
        <v>3.8546306377519497E-2</v>
      </c>
      <c r="CC190" s="5">
        <f t="shared" si="33"/>
        <v>2312.9778523515474</v>
      </c>
      <c r="CD190" s="35">
        <f t="shared" si="34"/>
        <v>7.0000000000000007E-2</v>
      </c>
      <c r="CE190" s="5">
        <f t="shared" si="58"/>
        <v>143863.17892460874</v>
      </c>
      <c r="CF190" s="5">
        <f t="shared" si="59"/>
        <v>512492.9936018993</v>
      </c>
      <c r="CG190" s="5">
        <f t="shared" si="35"/>
        <v>395236.82107539155</v>
      </c>
      <c r="CH190" s="5">
        <f t="shared" si="36"/>
        <v>656356.1725265081</v>
      </c>
    </row>
    <row r="191" spans="9:86" ht="14.25" customHeight="1">
      <c r="I191" s="150"/>
      <c r="J191" s="2">
        <v>184</v>
      </c>
      <c r="K191" s="118">
        <v>50437</v>
      </c>
      <c r="L191" s="5">
        <f t="shared" si="37"/>
        <v>413909.19617593376</v>
      </c>
      <c r="M191" s="5">
        <f t="shared" si="0"/>
        <v>4050.0782624385383</v>
      </c>
      <c r="N191" s="5">
        <f t="shared" si="1"/>
        <v>1204.4525387289937</v>
      </c>
      <c r="O191" s="35">
        <f t="shared" si="2"/>
        <v>3.4919326746739962E-2</v>
      </c>
      <c r="P191" s="5">
        <f t="shared" si="3"/>
        <v>2845.6257237095447</v>
      </c>
      <c r="Q191" s="35">
        <f t="shared" si="4"/>
        <v>8.2500000000000004E-2</v>
      </c>
      <c r="R191" s="5">
        <f t="shared" si="38"/>
        <v>126395.25636279507</v>
      </c>
      <c r="S191" s="5">
        <f t="shared" si="39"/>
        <v>618819.14392589545</v>
      </c>
      <c r="T191" s="5">
        <f t="shared" si="5"/>
        <v>412704.74363720475</v>
      </c>
      <c r="U191" s="5">
        <f t="shared" si="6"/>
        <v>745214.40028869058</v>
      </c>
      <c r="V191" s="150"/>
      <c r="W191" s="2">
        <v>184</v>
      </c>
      <c r="X191" s="118">
        <v>50437</v>
      </c>
      <c r="Y191" s="5">
        <f t="shared" si="40"/>
        <v>410316.82355922629</v>
      </c>
      <c r="Z191" s="5">
        <f t="shared" si="41"/>
        <v>3955.7248177837241</v>
      </c>
      <c r="AA191" s="5">
        <f t="shared" si="7"/>
        <v>1220.2793273888819</v>
      </c>
      <c r="AB191" s="35">
        <f t="shared" si="8"/>
        <v>3.5687915015634064E-2</v>
      </c>
      <c r="AC191" s="5">
        <f t="shared" si="9"/>
        <v>2735.4454903948422</v>
      </c>
      <c r="AD191" s="35">
        <f t="shared" si="10"/>
        <v>0.08</v>
      </c>
      <c r="AE191" s="5">
        <f t="shared" si="42"/>
        <v>130003.45576816273</v>
      </c>
      <c r="AF191" s="5">
        <f t="shared" si="43"/>
        <v>597849.91070404241</v>
      </c>
      <c r="AG191" s="5">
        <f t="shared" si="11"/>
        <v>409096.54423183738</v>
      </c>
      <c r="AH191" s="5">
        <f t="shared" si="12"/>
        <v>727853.36647220515</v>
      </c>
      <c r="AI191" s="150"/>
      <c r="AJ191" s="2">
        <v>184</v>
      </c>
      <c r="AK191" s="118">
        <v>50437</v>
      </c>
      <c r="AL191" s="5">
        <f t="shared" si="44"/>
        <v>406652.91852262331</v>
      </c>
      <c r="AM191" s="5">
        <f t="shared" si="45"/>
        <v>3862.1784158088099</v>
      </c>
      <c r="AN191" s="5">
        <f t="shared" si="13"/>
        <v>1235.8783170168676</v>
      </c>
      <c r="AO191" s="35">
        <f t="shared" si="14"/>
        <v>3.6469773432542929E-2</v>
      </c>
      <c r="AP191" s="5">
        <f t="shared" si="15"/>
        <v>2626.3000987919422</v>
      </c>
      <c r="AQ191" s="35">
        <f t="shared" si="16"/>
        <v>7.7499999999999999E-2</v>
      </c>
      <c r="AR191" s="5">
        <f t="shared" si="46"/>
        <v>133682.95979439377</v>
      </c>
      <c r="AS191" s="5">
        <f t="shared" si="47"/>
        <v>576957.86871442758</v>
      </c>
      <c r="AT191" s="5">
        <f t="shared" si="17"/>
        <v>405417.04020560643</v>
      </c>
      <c r="AU191" s="5">
        <f t="shared" si="18"/>
        <v>710640.82850882132</v>
      </c>
      <c r="AV191" s="150"/>
      <c r="AW191" s="2">
        <v>184</v>
      </c>
      <c r="AX191" s="118">
        <v>50437</v>
      </c>
      <c r="AY191" s="5">
        <f t="shared" si="48"/>
        <v>402917.90303651593</v>
      </c>
      <c r="AZ191" s="5">
        <f t="shared" si="49"/>
        <v>3769.4654156080242</v>
      </c>
      <c r="BA191" s="5">
        <f t="shared" si="19"/>
        <v>1251.2285216297996</v>
      </c>
      <c r="BB191" s="35">
        <f t="shared" si="20"/>
        <v>3.7265016387710202E-2</v>
      </c>
      <c r="BC191" s="5">
        <f t="shared" si="21"/>
        <v>2518.2368939782245</v>
      </c>
      <c r="BD191" s="35">
        <f t="shared" si="22"/>
        <v>7.5000000000000011E-2</v>
      </c>
      <c r="BE191" s="5">
        <f t="shared" si="50"/>
        <v>137433.32548511415</v>
      </c>
      <c r="BF191" s="5">
        <f t="shared" si="51"/>
        <v>556148.3109867624</v>
      </c>
      <c r="BG191" s="5">
        <f t="shared" si="23"/>
        <v>401666.67451488611</v>
      </c>
      <c r="BH191" s="5">
        <f t="shared" si="24"/>
        <v>693581.63647187653</v>
      </c>
      <c r="BI191" s="150"/>
      <c r="BJ191" s="2">
        <v>184</v>
      </c>
      <c r="BK191" s="118">
        <v>50437</v>
      </c>
      <c r="BL191" s="5">
        <f t="shared" si="52"/>
        <v>399112.31688997668</v>
      </c>
      <c r="BM191" s="5">
        <f t="shared" si="53"/>
        <v>3677.612325782929</v>
      </c>
      <c r="BN191" s="5">
        <f t="shared" si="25"/>
        <v>1266.3087445726533</v>
      </c>
      <c r="BO191" s="35">
        <f t="shared" si="26"/>
        <v>3.8073755912325903E-2</v>
      </c>
      <c r="BP191" s="5">
        <f t="shared" si="27"/>
        <v>2411.3035812102758</v>
      </c>
      <c r="BQ191" s="35">
        <f t="shared" si="28"/>
        <v>7.2499999999999995E-2</v>
      </c>
      <c r="BR191" s="5">
        <f t="shared" si="54"/>
        <v>141253.99185459595</v>
      </c>
      <c r="BS191" s="5">
        <f t="shared" si="55"/>
        <v>535426.67608946294</v>
      </c>
      <c r="BT191" s="5">
        <f t="shared" si="29"/>
        <v>397846.00814540405</v>
      </c>
      <c r="BU191" s="5">
        <f t="shared" si="30"/>
        <v>676680.66794405889</v>
      </c>
      <c r="BV191" s="150"/>
      <c r="BW191" s="2">
        <v>184</v>
      </c>
      <c r="BX191" s="118">
        <v>50437</v>
      </c>
      <c r="BY191" s="5">
        <f t="shared" si="56"/>
        <v>395236.82107539155</v>
      </c>
      <c r="BZ191" s="5">
        <f t="shared" si="57"/>
        <v>3586.6457515109732</v>
      </c>
      <c r="CA191" s="5">
        <f t="shared" si="31"/>
        <v>1281.097628571189</v>
      </c>
      <c r="CB191" s="35">
        <f t="shared" si="32"/>
        <v>3.8896101585438644E-2</v>
      </c>
      <c r="CC191" s="5">
        <f t="shared" si="33"/>
        <v>2305.5481229397842</v>
      </c>
      <c r="CD191" s="35">
        <f t="shared" si="34"/>
        <v>7.0000000000000007E-2</v>
      </c>
      <c r="CE191" s="5">
        <f t="shared" si="58"/>
        <v>145144.27655317992</v>
      </c>
      <c r="CF191" s="5">
        <f t="shared" si="59"/>
        <v>514798.54172483907</v>
      </c>
      <c r="CG191" s="5">
        <f t="shared" si="35"/>
        <v>393955.72344682034</v>
      </c>
      <c r="CH191" s="5">
        <f t="shared" si="36"/>
        <v>659942.81827801897</v>
      </c>
    </row>
    <row r="192" spans="9:86" ht="14.25" customHeight="1">
      <c r="I192" s="150"/>
      <c r="J192" s="2">
        <v>185</v>
      </c>
      <c r="K192" s="118">
        <v>50465</v>
      </c>
      <c r="L192" s="5">
        <f t="shared" si="37"/>
        <v>412704.74363720475</v>
      </c>
      <c r="M192" s="5">
        <f t="shared" si="0"/>
        <v>4050.0782624385383</v>
      </c>
      <c r="N192" s="5">
        <f t="shared" si="1"/>
        <v>1212.7331499327556</v>
      </c>
      <c r="O192" s="35">
        <f t="shared" si="2"/>
        <v>3.526200758183181E-2</v>
      </c>
      <c r="P192" s="5">
        <f t="shared" si="3"/>
        <v>2837.3451125057827</v>
      </c>
      <c r="Q192" s="35">
        <f t="shared" si="4"/>
        <v>8.2500000000000004E-2</v>
      </c>
      <c r="R192" s="5">
        <f t="shared" si="38"/>
        <v>127607.98951272783</v>
      </c>
      <c r="S192" s="5">
        <f t="shared" si="39"/>
        <v>621656.48903840128</v>
      </c>
      <c r="T192" s="5">
        <f t="shared" si="5"/>
        <v>411492.010487272</v>
      </c>
      <c r="U192" s="5">
        <f t="shared" si="6"/>
        <v>749264.47855112911</v>
      </c>
      <c r="V192" s="150"/>
      <c r="W192" s="2">
        <v>185</v>
      </c>
      <c r="X192" s="118">
        <v>50465</v>
      </c>
      <c r="Y192" s="5">
        <f t="shared" si="40"/>
        <v>409096.54423183738</v>
      </c>
      <c r="Z192" s="5">
        <f t="shared" si="41"/>
        <v>3955.7248177837241</v>
      </c>
      <c r="AA192" s="5">
        <f t="shared" si="7"/>
        <v>1228.4145229048081</v>
      </c>
      <c r="AB192" s="35">
        <f t="shared" si="8"/>
        <v>3.6032996324955269E-2</v>
      </c>
      <c r="AC192" s="5">
        <f t="shared" si="9"/>
        <v>2727.310294878916</v>
      </c>
      <c r="AD192" s="35">
        <f t="shared" si="10"/>
        <v>0.08</v>
      </c>
      <c r="AE192" s="5">
        <f t="shared" si="42"/>
        <v>131231.87029106755</v>
      </c>
      <c r="AF192" s="5">
        <f t="shared" si="43"/>
        <v>600577.22099892132</v>
      </c>
      <c r="AG192" s="5">
        <f t="shared" si="11"/>
        <v>407868.1297089326</v>
      </c>
      <c r="AH192" s="5">
        <f t="shared" si="12"/>
        <v>731809.09128998884</v>
      </c>
      <c r="AI192" s="150"/>
      <c r="AJ192" s="2">
        <v>185</v>
      </c>
      <c r="AK192" s="118">
        <v>50465</v>
      </c>
      <c r="AL192" s="5">
        <f t="shared" si="44"/>
        <v>405417.04020560643</v>
      </c>
      <c r="AM192" s="5">
        <f t="shared" si="45"/>
        <v>3862.1784158088099</v>
      </c>
      <c r="AN192" s="5">
        <f t="shared" si="13"/>
        <v>1243.8600311476016</v>
      </c>
      <c r="AO192" s="35">
        <f t="shared" si="14"/>
        <v>3.681720029873773E-2</v>
      </c>
      <c r="AP192" s="5">
        <f t="shared" si="15"/>
        <v>2618.3183846612083</v>
      </c>
      <c r="AQ192" s="35">
        <f t="shared" si="16"/>
        <v>7.7499999999999999E-2</v>
      </c>
      <c r="AR192" s="5">
        <f t="shared" si="46"/>
        <v>134926.81982554137</v>
      </c>
      <c r="AS192" s="5">
        <f t="shared" si="47"/>
        <v>579576.1870990888</v>
      </c>
      <c r="AT192" s="5">
        <f t="shared" si="17"/>
        <v>404173.18017445883</v>
      </c>
      <c r="AU192" s="5">
        <f t="shared" si="18"/>
        <v>714503.00692463014</v>
      </c>
      <c r="AV192" s="150"/>
      <c r="AW192" s="2">
        <v>185</v>
      </c>
      <c r="AX192" s="118">
        <v>50465</v>
      </c>
      <c r="AY192" s="5">
        <f t="shared" si="48"/>
        <v>401666.67451488611</v>
      </c>
      <c r="AZ192" s="5">
        <f t="shared" si="49"/>
        <v>3769.4654156080242</v>
      </c>
      <c r="BA192" s="5">
        <f t="shared" si="19"/>
        <v>1259.048699889986</v>
      </c>
      <c r="BB192" s="35">
        <f t="shared" si="20"/>
        <v>3.7614732207812016E-2</v>
      </c>
      <c r="BC192" s="5">
        <f t="shared" si="21"/>
        <v>2510.4167157180382</v>
      </c>
      <c r="BD192" s="35">
        <f t="shared" si="22"/>
        <v>7.5000000000000011E-2</v>
      </c>
      <c r="BE192" s="5">
        <f t="shared" si="50"/>
        <v>138692.37418500413</v>
      </c>
      <c r="BF192" s="5">
        <f t="shared" si="51"/>
        <v>558658.72770248039</v>
      </c>
      <c r="BG192" s="5">
        <f t="shared" si="23"/>
        <v>400407.62581499614</v>
      </c>
      <c r="BH192" s="5">
        <f t="shared" si="24"/>
        <v>697351.10188748455</v>
      </c>
      <c r="BI192" s="150"/>
      <c r="BJ192" s="2">
        <v>185</v>
      </c>
      <c r="BK192" s="118">
        <v>50465</v>
      </c>
      <c r="BL192" s="5">
        <f t="shared" si="52"/>
        <v>397846.00814540405</v>
      </c>
      <c r="BM192" s="5">
        <f t="shared" si="53"/>
        <v>3677.612325782929</v>
      </c>
      <c r="BN192" s="5">
        <f t="shared" si="25"/>
        <v>1273.9593599044465</v>
      </c>
      <c r="BO192" s="35">
        <f t="shared" si="26"/>
        <v>3.842570242219473E-2</v>
      </c>
      <c r="BP192" s="5">
        <f t="shared" si="27"/>
        <v>2403.6529658784825</v>
      </c>
      <c r="BQ192" s="35">
        <f t="shared" si="28"/>
        <v>7.2499999999999981E-2</v>
      </c>
      <c r="BR192" s="5">
        <f t="shared" si="54"/>
        <v>142527.95121450041</v>
      </c>
      <c r="BS192" s="5">
        <f t="shared" si="55"/>
        <v>537830.32905534143</v>
      </c>
      <c r="BT192" s="5">
        <f t="shared" si="29"/>
        <v>396572.04878549959</v>
      </c>
      <c r="BU192" s="5">
        <f t="shared" si="30"/>
        <v>680358.2802698419</v>
      </c>
      <c r="BV192" s="150"/>
      <c r="BW192" s="2">
        <v>185</v>
      </c>
      <c r="BX192" s="118">
        <v>50465</v>
      </c>
      <c r="BY192" s="5">
        <f t="shared" si="56"/>
        <v>393955.72344682034</v>
      </c>
      <c r="BZ192" s="5">
        <f t="shared" si="57"/>
        <v>3586.6457515109732</v>
      </c>
      <c r="CA192" s="5">
        <f t="shared" si="31"/>
        <v>1288.570698071188</v>
      </c>
      <c r="CB192" s="35">
        <f t="shared" si="32"/>
        <v>3.9250218886441868E-2</v>
      </c>
      <c r="CC192" s="5">
        <f t="shared" si="33"/>
        <v>2298.0750534397853</v>
      </c>
      <c r="CD192" s="35">
        <f t="shared" si="34"/>
        <v>7.0000000000000007E-2</v>
      </c>
      <c r="CE192" s="5">
        <f t="shared" si="58"/>
        <v>146432.84725125111</v>
      </c>
      <c r="CF192" s="5">
        <f t="shared" si="59"/>
        <v>517096.61677827884</v>
      </c>
      <c r="CG192" s="5">
        <f t="shared" si="35"/>
        <v>392667.15274874913</v>
      </c>
      <c r="CH192" s="5">
        <f t="shared" si="36"/>
        <v>663529.46402952995</v>
      </c>
    </row>
    <row r="193" spans="9:86" ht="14.25" customHeight="1">
      <c r="I193" s="150"/>
      <c r="J193" s="2">
        <v>186</v>
      </c>
      <c r="K193" s="118">
        <v>50496</v>
      </c>
      <c r="L193" s="5">
        <f t="shared" si="37"/>
        <v>411492.010487272</v>
      </c>
      <c r="M193" s="5">
        <f t="shared" si="0"/>
        <v>4050.0782624385383</v>
      </c>
      <c r="N193" s="5">
        <f t="shared" si="1"/>
        <v>1221.0706903385435</v>
      </c>
      <c r="O193" s="35">
        <f t="shared" si="2"/>
        <v>3.5609071162065138E-2</v>
      </c>
      <c r="P193" s="5">
        <f t="shared" si="3"/>
        <v>2829.0075720999948</v>
      </c>
      <c r="Q193" s="35">
        <f t="shared" si="4"/>
        <v>8.2500000000000004E-2</v>
      </c>
      <c r="R193" s="5">
        <f t="shared" si="38"/>
        <v>128829.06020306637</v>
      </c>
      <c r="S193" s="5">
        <f t="shared" si="39"/>
        <v>624485.49661050132</v>
      </c>
      <c r="T193" s="5">
        <f t="shared" si="5"/>
        <v>410270.93979693344</v>
      </c>
      <c r="U193" s="5">
        <f t="shared" si="6"/>
        <v>753314.55681356764</v>
      </c>
      <c r="V193" s="150"/>
      <c r="W193" s="2">
        <v>186</v>
      </c>
      <c r="X193" s="118">
        <v>50496</v>
      </c>
      <c r="Y193" s="5">
        <f t="shared" si="40"/>
        <v>407868.1297089326</v>
      </c>
      <c r="Z193" s="5">
        <f t="shared" si="41"/>
        <v>3955.7248177837241</v>
      </c>
      <c r="AA193" s="5">
        <f t="shared" si="7"/>
        <v>1236.6039530575067</v>
      </c>
      <c r="AB193" s="35">
        <f t="shared" si="8"/>
        <v>3.638246373228482E-2</v>
      </c>
      <c r="AC193" s="5">
        <f t="shared" si="9"/>
        <v>2719.1208647262174</v>
      </c>
      <c r="AD193" s="35">
        <f t="shared" si="10"/>
        <v>0.08</v>
      </c>
      <c r="AE193" s="5">
        <f t="shared" si="42"/>
        <v>132468.47424412504</v>
      </c>
      <c r="AF193" s="5">
        <f t="shared" si="43"/>
        <v>603296.34186364757</v>
      </c>
      <c r="AG193" s="5">
        <f t="shared" si="11"/>
        <v>406631.5257558751</v>
      </c>
      <c r="AH193" s="5">
        <f t="shared" si="12"/>
        <v>735764.81610777264</v>
      </c>
      <c r="AI193" s="150"/>
      <c r="AJ193" s="2">
        <v>186</v>
      </c>
      <c r="AK193" s="118">
        <v>50496</v>
      </c>
      <c r="AL193" s="5">
        <f t="shared" si="44"/>
        <v>404173.18017445883</v>
      </c>
      <c r="AM193" s="5">
        <f t="shared" si="45"/>
        <v>3862.1784158088099</v>
      </c>
      <c r="AN193" s="5">
        <f t="shared" si="13"/>
        <v>1251.8932938487633</v>
      </c>
      <c r="AO193" s="35">
        <f t="shared" si="14"/>
        <v>3.716901631053475E-2</v>
      </c>
      <c r="AP193" s="5">
        <f t="shared" si="15"/>
        <v>2610.2851219600466</v>
      </c>
      <c r="AQ193" s="35">
        <f t="shared" si="16"/>
        <v>7.7499999999999999E-2</v>
      </c>
      <c r="AR193" s="5">
        <f t="shared" si="46"/>
        <v>136178.71311939013</v>
      </c>
      <c r="AS193" s="5">
        <f t="shared" si="47"/>
        <v>582186.4722210489</v>
      </c>
      <c r="AT193" s="5">
        <f t="shared" si="17"/>
        <v>402921.28688061005</v>
      </c>
      <c r="AU193" s="5">
        <f t="shared" si="18"/>
        <v>718365.18534043897</v>
      </c>
      <c r="AV193" s="150"/>
      <c r="AW193" s="2">
        <v>186</v>
      </c>
      <c r="AX193" s="118">
        <v>50496</v>
      </c>
      <c r="AY193" s="5">
        <f t="shared" si="48"/>
        <v>400407.62581499614</v>
      </c>
      <c r="AZ193" s="5">
        <f t="shared" si="49"/>
        <v>3769.4654156080242</v>
      </c>
      <c r="BA193" s="5">
        <f t="shared" si="19"/>
        <v>1266.9177542642983</v>
      </c>
      <c r="BB193" s="35">
        <f t="shared" si="20"/>
        <v>3.7968839929627018E-2</v>
      </c>
      <c r="BC193" s="5">
        <f t="shared" si="21"/>
        <v>2502.5476613437258</v>
      </c>
      <c r="BD193" s="35">
        <f t="shared" si="22"/>
        <v>7.5000000000000011E-2</v>
      </c>
      <c r="BE193" s="5">
        <f t="shared" si="50"/>
        <v>139959.29193926841</v>
      </c>
      <c r="BF193" s="5">
        <f t="shared" si="51"/>
        <v>561161.2753638241</v>
      </c>
      <c r="BG193" s="5">
        <f t="shared" si="23"/>
        <v>399140.70806073182</v>
      </c>
      <c r="BH193" s="5">
        <f t="shared" si="24"/>
        <v>701120.56730309245</v>
      </c>
      <c r="BI193" s="150"/>
      <c r="BJ193" s="2">
        <v>186</v>
      </c>
      <c r="BK193" s="118">
        <v>50496</v>
      </c>
      <c r="BL193" s="5">
        <f t="shared" si="52"/>
        <v>396572.04878549959</v>
      </c>
      <c r="BM193" s="5">
        <f t="shared" si="53"/>
        <v>3677.612325782929</v>
      </c>
      <c r="BN193" s="5">
        <f t="shared" si="25"/>
        <v>1281.6561977038691</v>
      </c>
      <c r="BO193" s="35">
        <f t="shared" si="26"/>
        <v>3.8782043312299085E-2</v>
      </c>
      <c r="BP193" s="5">
        <f t="shared" si="27"/>
        <v>2395.9561280790599</v>
      </c>
      <c r="BQ193" s="35">
        <f t="shared" si="28"/>
        <v>7.2499999999999995E-2</v>
      </c>
      <c r="BR193" s="5">
        <f t="shared" si="54"/>
        <v>143809.60741220429</v>
      </c>
      <c r="BS193" s="5">
        <f t="shared" si="55"/>
        <v>540226.28518342052</v>
      </c>
      <c r="BT193" s="5">
        <f t="shared" si="29"/>
        <v>395290.39258779574</v>
      </c>
      <c r="BU193" s="5">
        <f t="shared" si="30"/>
        <v>684035.89259562478</v>
      </c>
      <c r="BV193" s="150"/>
      <c r="BW193" s="2">
        <v>186</v>
      </c>
      <c r="BX193" s="118">
        <v>50496</v>
      </c>
      <c r="BY193" s="5">
        <f t="shared" si="56"/>
        <v>392667.15274874913</v>
      </c>
      <c r="BZ193" s="5">
        <f t="shared" si="57"/>
        <v>3586.6457515109732</v>
      </c>
      <c r="CA193" s="5">
        <f t="shared" si="31"/>
        <v>1296.0873604766034</v>
      </c>
      <c r="CB193" s="35">
        <f t="shared" si="32"/>
        <v>3.9608732782573666E-2</v>
      </c>
      <c r="CC193" s="5">
        <f t="shared" si="33"/>
        <v>2290.5583910343698</v>
      </c>
      <c r="CD193" s="35">
        <f t="shared" si="34"/>
        <v>6.9999999999999993E-2</v>
      </c>
      <c r="CE193" s="5">
        <f t="shared" si="58"/>
        <v>147728.93461172772</v>
      </c>
      <c r="CF193" s="5">
        <f t="shared" si="59"/>
        <v>519387.17516931321</v>
      </c>
      <c r="CG193" s="5">
        <f t="shared" si="35"/>
        <v>391371.06538827252</v>
      </c>
      <c r="CH193" s="5">
        <f t="shared" si="36"/>
        <v>667116.10978104093</v>
      </c>
    </row>
    <row r="194" spans="9:86" ht="14.25" customHeight="1">
      <c r="I194" s="150"/>
      <c r="J194" s="2">
        <v>187</v>
      </c>
      <c r="K194" s="118">
        <v>50526</v>
      </c>
      <c r="L194" s="5">
        <f t="shared" si="37"/>
        <v>410270.93979693344</v>
      </c>
      <c r="M194" s="5">
        <f t="shared" si="0"/>
        <v>4050.0782624385383</v>
      </c>
      <c r="N194" s="5">
        <f t="shared" si="1"/>
        <v>1229.4655513346211</v>
      </c>
      <c r="O194" s="35">
        <f t="shared" si="2"/>
        <v>3.5960593804956906E-2</v>
      </c>
      <c r="P194" s="5">
        <f t="shared" si="3"/>
        <v>2820.6127111039173</v>
      </c>
      <c r="Q194" s="35">
        <f t="shared" si="4"/>
        <v>8.2500000000000004E-2</v>
      </c>
      <c r="R194" s="5">
        <f t="shared" si="38"/>
        <v>130058.52575440099</v>
      </c>
      <c r="S194" s="5">
        <f t="shared" si="39"/>
        <v>627306.10932160518</v>
      </c>
      <c r="T194" s="5">
        <f t="shared" si="5"/>
        <v>409041.47424559883</v>
      </c>
      <c r="U194" s="5">
        <f t="shared" si="6"/>
        <v>757364.63507600618</v>
      </c>
      <c r="V194" s="150"/>
      <c r="W194" s="2">
        <v>187</v>
      </c>
      <c r="X194" s="118">
        <v>50526</v>
      </c>
      <c r="Y194" s="5">
        <f t="shared" si="40"/>
        <v>406631.5257558751</v>
      </c>
      <c r="Z194" s="5">
        <f t="shared" si="41"/>
        <v>3955.7248177837241</v>
      </c>
      <c r="AA194" s="5">
        <f t="shared" si="7"/>
        <v>1244.8479794112232</v>
      </c>
      <c r="AB194" s="35">
        <f t="shared" si="8"/>
        <v>3.6736393532612974E-2</v>
      </c>
      <c r="AC194" s="5">
        <f t="shared" si="9"/>
        <v>2710.876838372501</v>
      </c>
      <c r="AD194" s="35">
        <f t="shared" si="10"/>
        <v>0.08</v>
      </c>
      <c r="AE194" s="5">
        <f t="shared" si="42"/>
        <v>133713.32222353626</v>
      </c>
      <c r="AF194" s="5">
        <f t="shared" si="43"/>
        <v>606007.21870202012</v>
      </c>
      <c r="AG194" s="5">
        <f t="shared" si="11"/>
        <v>405386.67777646385</v>
      </c>
      <c r="AH194" s="5">
        <f t="shared" si="12"/>
        <v>739720.54092555633</v>
      </c>
      <c r="AI194" s="150"/>
      <c r="AJ194" s="2">
        <v>187</v>
      </c>
      <c r="AK194" s="118">
        <v>50526</v>
      </c>
      <c r="AL194" s="5">
        <f t="shared" si="44"/>
        <v>402921.28688061005</v>
      </c>
      <c r="AM194" s="5">
        <f t="shared" si="45"/>
        <v>3862.1784158088099</v>
      </c>
      <c r="AN194" s="5">
        <f t="shared" si="13"/>
        <v>1259.9784380382034</v>
      </c>
      <c r="AO194" s="35">
        <f t="shared" si="14"/>
        <v>3.7525297741190289E-2</v>
      </c>
      <c r="AP194" s="5">
        <f t="shared" si="15"/>
        <v>2602.1999777706064</v>
      </c>
      <c r="AQ194" s="35">
        <f t="shared" si="16"/>
        <v>7.7499999999999999E-2</v>
      </c>
      <c r="AR194" s="5">
        <f t="shared" si="46"/>
        <v>137438.69155742833</v>
      </c>
      <c r="AS194" s="5">
        <f t="shared" si="47"/>
        <v>584788.67219881946</v>
      </c>
      <c r="AT194" s="5">
        <f t="shared" si="17"/>
        <v>401661.30844257184</v>
      </c>
      <c r="AU194" s="5">
        <f t="shared" si="18"/>
        <v>722227.3637562478</v>
      </c>
      <c r="AV194" s="150"/>
      <c r="AW194" s="2">
        <v>187</v>
      </c>
      <c r="AX194" s="118">
        <v>50526</v>
      </c>
      <c r="AY194" s="5">
        <f t="shared" si="48"/>
        <v>399140.70806073182</v>
      </c>
      <c r="AZ194" s="5">
        <f t="shared" si="49"/>
        <v>3769.4654156080242</v>
      </c>
      <c r="BA194" s="5">
        <f t="shared" si="19"/>
        <v>1274.8359902284506</v>
      </c>
      <c r="BB194" s="35">
        <f t="shared" si="20"/>
        <v>3.8327415805490109E-2</v>
      </c>
      <c r="BC194" s="5">
        <f t="shared" si="21"/>
        <v>2494.6294253795736</v>
      </c>
      <c r="BD194" s="35">
        <f t="shared" si="22"/>
        <v>7.4999999999999997E-2</v>
      </c>
      <c r="BE194" s="5">
        <f t="shared" si="50"/>
        <v>141234.12792949687</v>
      </c>
      <c r="BF194" s="5">
        <f t="shared" si="51"/>
        <v>563655.90478920366</v>
      </c>
      <c r="BG194" s="5">
        <f t="shared" si="23"/>
        <v>397865.87207050336</v>
      </c>
      <c r="BH194" s="5">
        <f t="shared" si="24"/>
        <v>704890.03271870059</v>
      </c>
      <c r="BI194" s="150"/>
      <c r="BJ194" s="2">
        <v>187</v>
      </c>
      <c r="BK194" s="118">
        <v>50526</v>
      </c>
      <c r="BL194" s="5">
        <f t="shared" si="52"/>
        <v>395290.39258779574</v>
      </c>
      <c r="BM194" s="5">
        <f t="shared" si="53"/>
        <v>3677.612325782929</v>
      </c>
      <c r="BN194" s="5">
        <f t="shared" si="25"/>
        <v>1289.3995372316631</v>
      </c>
      <c r="BO194" s="35">
        <f t="shared" si="26"/>
        <v>3.9142854814877351E-2</v>
      </c>
      <c r="BP194" s="5">
        <f t="shared" si="27"/>
        <v>2388.2127885512659</v>
      </c>
      <c r="BQ194" s="35">
        <f t="shared" si="28"/>
        <v>7.2499999999999995E-2</v>
      </c>
      <c r="BR194" s="5">
        <f t="shared" si="54"/>
        <v>145099.00694943595</v>
      </c>
      <c r="BS194" s="5">
        <f t="shared" si="55"/>
        <v>542614.49797197175</v>
      </c>
      <c r="BT194" s="5">
        <f t="shared" si="29"/>
        <v>394000.99305056408</v>
      </c>
      <c r="BU194" s="5">
        <f t="shared" si="30"/>
        <v>687713.50492140767</v>
      </c>
      <c r="BV194" s="150"/>
      <c r="BW194" s="2">
        <v>187</v>
      </c>
      <c r="BX194" s="118">
        <v>50526</v>
      </c>
      <c r="BY194" s="5">
        <f t="shared" si="56"/>
        <v>391371.06538827252</v>
      </c>
      <c r="BZ194" s="5">
        <f t="shared" si="57"/>
        <v>3586.6457515109732</v>
      </c>
      <c r="CA194" s="5">
        <f t="shared" si="31"/>
        <v>1303.6478700793837</v>
      </c>
      <c r="CB194" s="35">
        <f t="shared" si="32"/>
        <v>3.9971719486806424E-2</v>
      </c>
      <c r="CC194" s="5">
        <f t="shared" si="33"/>
        <v>2282.9978814315896</v>
      </c>
      <c r="CD194" s="35">
        <f t="shared" si="34"/>
        <v>6.9999999999999993E-2</v>
      </c>
      <c r="CE194" s="5">
        <f t="shared" si="58"/>
        <v>149032.5824818071</v>
      </c>
      <c r="CF194" s="5">
        <f t="shared" si="59"/>
        <v>521670.17305074481</v>
      </c>
      <c r="CG194" s="5">
        <f t="shared" si="35"/>
        <v>390067.41751819314</v>
      </c>
      <c r="CH194" s="5">
        <f t="shared" si="36"/>
        <v>670702.75553255191</v>
      </c>
    </row>
    <row r="195" spans="9:86" ht="14.25" customHeight="1">
      <c r="I195" s="150"/>
      <c r="J195" s="2">
        <v>188</v>
      </c>
      <c r="K195" s="118">
        <v>50557</v>
      </c>
      <c r="L195" s="5">
        <f t="shared" si="37"/>
        <v>409041.47424559883</v>
      </c>
      <c r="M195" s="5">
        <f t="shared" si="0"/>
        <v>4050.0782624385383</v>
      </c>
      <c r="N195" s="5">
        <f t="shared" si="1"/>
        <v>1237.9181270000463</v>
      </c>
      <c r="O195" s="35">
        <f t="shared" si="2"/>
        <v>3.6316653589707204E-2</v>
      </c>
      <c r="P195" s="5">
        <f t="shared" si="3"/>
        <v>2812.160135438492</v>
      </c>
      <c r="Q195" s="35">
        <f t="shared" si="4"/>
        <v>8.2500000000000004E-2</v>
      </c>
      <c r="R195" s="5">
        <f t="shared" si="38"/>
        <v>131296.44388140104</v>
      </c>
      <c r="S195" s="5">
        <f t="shared" si="39"/>
        <v>630118.26945704373</v>
      </c>
      <c r="T195" s="5">
        <f t="shared" si="5"/>
        <v>407803.55611859879</v>
      </c>
      <c r="U195" s="5">
        <f t="shared" si="6"/>
        <v>761414.71333844471</v>
      </c>
      <c r="V195" s="150"/>
      <c r="W195" s="2">
        <v>188</v>
      </c>
      <c r="X195" s="118">
        <v>50557</v>
      </c>
      <c r="Y195" s="5">
        <f t="shared" si="40"/>
        <v>405386.67777646385</v>
      </c>
      <c r="Z195" s="5">
        <f t="shared" si="41"/>
        <v>3955.7248177837241</v>
      </c>
      <c r="AA195" s="5">
        <f t="shared" si="7"/>
        <v>1253.1469659406316</v>
      </c>
      <c r="AB195" s="35">
        <f t="shared" si="8"/>
        <v>3.7094863782325925E-2</v>
      </c>
      <c r="AC195" s="5">
        <f t="shared" si="9"/>
        <v>2702.5778518430925</v>
      </c>
      <c r="AD195" s="35">
        <f t="shared" si="10"/>
        <v>0.08</v>
      </c>
      <c r="AE195" s="5">
        <f t="shared" si="42"/>
        <v>134966.46918947689</v>
      </c>
      <c r="AF195" s="5">
        <f t="shared" si="43"/>
        <v>608709.79655386321</v>
      </c>
      <c r="AG195" s="5">
        <f t="shared" si="11"/>
        <v>404133.5308105232</v>
      </c>
      <c r="AH195" s="5">
        <f t="shared" si="12"/>
        <v>743676.26574334013</v>
      </c>
      <c r="AI195" s="150"/>
      <c r="AJ195" s="2">
        <v>188</v>
      </c>
      <c r="AK195" s="118">
        <v>50557</v>
      </c>
      <c r="AL195" s="5">
        <f t="shared" si="44"/>
        <v>401661.30844257184</v>
      </c>
      <c r="AM195" s="5">
        <f t="shared" si="45"/>
        <v>3862.1784158088099</v>
      </c>
      <c r="AN195" s="5">
        <f t="shared" si="13"/>
        <v>1268.1157987838669</v>
      </c>
      <c r="AO195" s="35">
        <f t="shared" si="14"/>
        <v>3.7886122625082605E-2</v>
      </c>
      <c r="AP195" s="5">
        <f t="shared" si="15"/>
        <v>2594.0626170249429</v>
      </c>
      <c r="AQ195" s="35">
        <f t="shared" si="16"/>
        <v>7.7499999999999986E-2</v>
      </c>
      <c r="AR195" s="5">
        <f t="shared" si="46"/>
        <v>138706.8073562122</v>
      </c>
      <c r="AS195" s="5">
        <f t="shared" si="47"/>
        <v>587382.73481584445</v>
      </c>
      <c r="AT195" s="5">
        <f t="shared" si="17"/>
        <v>400393.19264378794</v>
      </c>
      <c r="AU195" s="5">
        <f t="shared" si="18"/>
        <v>726089.54217205662</v>
      </c>
      <c r="AV195" s="150"/>
      <c r="AW195" s="2">
        <v>188</v>
      </c>
      <c r="AX195" s="118">
        <v>50557</v>
      </c>
      <c r="AY195" s="5">
        <f t="shared" si="48"/>
        <v>397865.87207050336</v>
      </c>
      <c r="AZ195" s="5">
        <f t="shared" si="49"/>
        <v>3769.4654156080242</v>
      </c>
      <c r="BA195" s="5">
        <f t="shared" si="19"/>
        <v>1282.8037151673784</v>
      </c>
      <c r="BB195" s="35">
        <f t="shared" si="20"/>
        <v>3.869053784859619E-2</v>
      </c>
      <c r="BC195" s="5">
        <f t="shared" si="21"/>
        <v>2486.6617004406457</v>
      </c>
      <c r="BD195" s="35">
        <f t="shared" si="22"/>
        <v>7.4999999999999997E-2</v>
      </c>
      <c r="BE195" s="5">
        <f t="shared" si="50"/>
        <v>142516.93164466426</v>
      </c>
      <c r="BF195" s="5">
        <f t="shared" si="51"/>
        <v>566142.56648964435</v>
      </c>
      <c r="BG195" s="5">
        <f t="shared" si="23"/>
        <v>396583.06835533597</v>
      </c>
      <c r="BH195" s="5">
        <f t="shared" si="24"/>
        <v>708659.49813430861</v>
      </c>
      <c r="BI195" s="150"/>
      <c r="BJ195" s="2">
        <v>188</v>
      </c>
      <c r="BK195" s="118">
        <v>50557</v>
      </c>
      <c r="BL195" s="5">
        <f t="shared" si="52"/>
        <v>394000.99305056408</v>
      </c>
      <c r="BM195" s="5">
        <f t="shared" si="53"/>
        <v>3677.612325782929</v>
      </c>
      <c r="BN195" s="5">
        <f t="shared" si="25"/>
        <v>1297.1896594357709</v>
      </c>
      <c r="BO195" s="35">
        <f t="shared" si="26"/>
        <v>3.9508214922776994E-2</v>
      </c>
      <c r="BP195" s="5">
        <f t="shared" si="27"/>
        <v>2380.4226663471582</v>
      </c>
      <c r="BQ195" s="35">
        <f t="shared" si="28"/>
        <v>7.2500000000000009E-2</v>
      </c>
      <c r="BR195" s="5">
        <f t="shared" si="54"/>
        <v>146396.19660887172</v>
      </c>
      <c r="BS195" s="5">
        <f t="shared" si="55"/>
        <v>544994.92063831887</v>
      </c>
      <c r="BT195" s="5">
        <f t="shared" si="29"/>
        <v>392703.80339112831</v>
      </c>
      <c r="BU195" s="5">
        <f t="shared" si="30"/>
        <v>691391.11724719056</v>
      </c>
      <c r="BV195" s="150"/>
      <c r="BW195" s="2">
        <v>188</v>
      </c>
      <c r="BX195" s="118">
        <v>50557</v>
      </c>
      <c r="BY195" s="5">
        <f t="shared" si="56"/>
        <v>390067.41751819314</v>
      </c>
      <c r="BZ195" s="5">
        <f t="shared" si="57"/>
        <v>3586.6457515109732</v>
      </c>
      <c r="CA195" s="5">
        <f t="shared" si="31"/>
        <v>1311.2524826548465</v>
      </c>
      <c r="CB195" s="35">
        <f t="shared" si="32"/>
        <v>4.0339256972480302E-2</v>
      </c>
      <c r="CC195" s="5">
        <f t="shared" si="33"/>
        <v>2275.3932688561267</v>
      </c>
      <c r="CD195" s="35">
        <f t="shared" si="34"/>
        <v>7.0000000000000007E-2</v>
      </c>
      <c r="CE195" s="5">
        <f t="shared" si="58"/>
        <v>150343.83496446194</v>
      </c>
      <c r="CF195" s="5">
        <f t="shared" si="59"/>
        <v>523945.56631960091</v>
      </c>
      <c r="CG195" s="5">
        <f t="shared" si="35"/>
        <v>388756.16503553832</v>
      </c>
      <c r="CH195" s="5">
        <f t="shared" si="36"/>
        <v>674289.40128406289</v>
      </c>
    </row>
    <row r="196" spans="9:86" ht="14.25" customHeight="1">
      <c r="I196" s="150"/>
      <c r="J196" s="2">
        <v>189</v>
      </c>
      <c r="K196" s="118">
        <v>50587</v>
      </c>
      <c r="L196" s="5">
        <f t="shared" si="37"/>
        <v>407803.55611859879</v>
      </c>
      <c r="M196" s="5">
        <f t="shared" si="0"/>
        <v>4050.0782624385383</v>
      </c>
      <c r="N196" s="5">
        <f t="shared" si="1"/>
        <v>1246.4288141231718</v>
      </c>
      <c r="O196" s="35">
        <f t="shared" si="2"/>
        <v>3.6677330408389511E-2</v>
      </c>
      <c r="P196" s="5">
        <f t="shared" si="3"/>
        <v>2803.6494483153665</v>
      </c>
      <c r="Q196" s="35">
        <f t="shared" si="4"/>
        <v>8.249999999999999E-2</v>
      </c>
      <c r="R196" s="5">
        <f t="shared" si="38"/>
        <v>132542.87269552422</v>
      </c>
      <c r="S196" s="5">
        <f t="shared" si="39"/>
        <v>632921.91890535911</v>
      </c>
      <c r="T196" s="5">
        <f t="shared" si="5"/>
        <v>406557.12730447564</v>
      </c>
      <c r="U196" s="5">
        <f t="shared" si="6"/>
        <v>765464.79160088336</v>
      </c>
      <c r="V196" s="150"/>
      <c r="W196" s="2">
        <v>189</v>
      </c>
      <c r="X196" s="118">
        <v>50587</v>
      </c>
      <c r="Y196" s="5">
        <f t="shared" si="40"/>
        <v>404133.5308105232</v>
      </c>
      <c r="Z196" s="5">
        <f t="shared" si="41"/>
        <v>3955.7248177837241</v>
      </c>
      <c r="AA196" s="5">
        <f t="shared" si="7"/>
        <v>1261.5012790469027</v>
      </c>
      <c r="AB196" s="35">
        <f t="shared" si="8"/>
        <v>3.7457954350390801E-2</v>
      </c>
      <c r="AC196" s="5">
        <f t="shared" si="9"/>
        <v>2694.2235387368214</v>
      </c>
      <c r="AD196" s="35">
        <f t="shared" si="10"/>
        <v>0.08</v>
      </c>
      <c r="AE196" s="5">
        <f t="shared" si="42"/>
        <v>136227.9704685238</v>
      </c>
      <c r="AF196" s="5">
        <f t="shared" si="43"/>
        <v>611404.02009260003</v>
      </c>
      <c r="AG196" s="5">
        <f t="shared" si="11"/>
        <v>402872.02953147632</v>
      </c>
      <c r="AH196" s="5">
        <f t="shared" si="12"/>
        <v>747631.99056112382</v>
      </c>
      <c r="AI196" s="150"/>
      <c r="AJ196" s="2">
        <v>189</v>
      </c>
      <c r="AK196" s="118">
        <v>50587</v>
      </c>
      <c r="AL196" s="5">
        <f t="shared" si="44"/>
        <v>400393.19264378794</v>
      </c>
      <c r="AM196" s="5">
        <f t="shared" si="45"/>
        <v>3862.1784158088099</v>
      </c>
      <c r="AN196" s="5">
        <f t="shared" si="13"/>
        <v>1276.3057133176794</v>
      </c>
      <c r="AO196" s="35">
        <f t="shared" si="14"/>
        <v>3.8251570808891903E-2</v>
      </c>
      <c r="AP196" s="5">
        <f t="shared" si="15"/>
        <v>2585.8727024911304</v>
      </c>
      <c r="AQ196" s="35">
        <f t="shared" si="16"/>
        <v>7.7499999999999999E-2</v>
      </c>
      <c r="AR196" s="5">
        <f t="shared" si="46"/>
        <v>139983.11306952988</v>
      </c>
      <c r="AS196" s="5">
        <f t="shared" si="47"/>
        <v>589968.60751833557</v>
      </c>
      <c r="AT196" s="5">
        <f t="shared" si="17"/>
        <v>399116.88693047024</v>
      </c>
      <c r="AU196" s="5">
        <f t="shared" si="18"/>
        <v>729951.72058786545</v>
      </c>
      <c r="AV196" s="150"/>
      <c r="AW196" s="2">
        <v>189</v>
      </c>
      <c r="AX196" s="118">
        <v>50587</v>
      </c>
      <c r="AY196" s="5">
        <f t="shared" si="48"/>
        <v>396583.06835533597</v>
      </c>
      <c r="AZ196" s="5">
        <f t="shared" si="49"/>
        <v>3769.4654156080242</v>
      </c>
      <c r="BA196" s="5">
        <f t="shared" si="19"/>
        <v>1290.8212383871746</v>
      </c>
      <c r="BB196" s="35">
        <f t="shared" si="20"/>
        <v>3.9058285884175169E-2</v>
      </c>
      <c r="BC196" s="5">
        <f t="shared" si="21"/>
        <v>2478.6441772208495</v>
      </c>
      <c r="BD196" s="35">
        <f t="shared" si="22"/>
        <v>7.4999999999999997E-2</v>
      </c>
      <c r="BE196" s="5">
        <f t="shared" si="50"/>
        <v>143807.75288305143</v>
      </c>
      <c r="BF196" s="5">
        <f t="shared" si="51"/>
        <v>568621.21066686523</v>
      </c>
      <c r="BG196" s="5">
        <f t="shared" si="23"/>
        <v>395292.24711694877</v>
      </c>
      <c r="BH196" s="5">
        <f t="shared" si="24"/>
        <v>712428.96354991663</v>
      </c>
      <c r="BI196" s="150"/>
      <c r="BJ196" s="2">
        <v>189</v>
      </c>
      <c r="BK196" s="118">
        <v>50587</v>
      </c>
      <c r="BL196" s="5">
        <f t="shared" si="52"/>
        <v>392703.80339112831</v>
      </c>
      <c r="BM196" s="5">
        <f t="shared" si="53"/>
        <v>3677.612325782929</v>
      </c>
      <c r="BN196" s="5">
        <f t="shared" si="25"/>
        <v>1305.0268469615289</v>
      </c>
      <c r="BO196" s="35">
        <f t="shared" si="26"/>
        <v>3.9878203440624316E-2</v>
      </c>
      <c r="BP196" s="5">
        <f t="shared" si="27"/>
        <v>2372.5854788214001</v>
      </c>
      <c r="BQ196" s="35">
        <f t="shared" si="28"/>
        <v>7.2499999999999995E-2</v>
      </c>
      <c r="BR196" s="5">
        <f t="shared" si="54"/>
        <v>147701.22345583324</v>
      </c>
      <c r="BS196" s="5">
        <f t="shared" si="55"/>
        <v>547367.50611714029</v>
      </c>
      <c r="BT196" s="5">
        <f t="shared" si="29"/>
        <v>391398.77654416679</v>
      </c>
      <c r="BU196" s="5">
        <f t="shared" si="30"/>
        <v>695068.72957297356</v>
      </c>
      <c r="BV196" s="150"/>
      <c r="BW196" s="2">
        <v>189</v>
      </c>
      <c r="BX196" s="118">
        <v>50587</v>
      </c>
      <c r="BY196" s="5">
        <f t="shared" si="56"/>
        <v>388756.16503553832</v>
      </c>
      <c r="BZ196" s="5">
        <f t="shared" si="57"/>
        <v>3586.6457515109732</v>
      </c>
      <c r="CA196" s="5">
        <f t="shared" si="31"/>
        <v>1318.9014554703331</v>
      </c>
      <c r="CB196" s="35">
        <f t="shared" si="32"/>
        <v>4.0711425024467923E-2</v>
      </c>
      <c r="CC196" s="5">
        <f t="shared" si="33"/>
        <v>2267.7442960406402</v>
      </c>
      <c r="CD196" s="35">
        <f t="shared" si="34"/>
        <v>7.0000000000000007E-2</v>
      </c>
      <c r="CE196" s="5">
        <f t="shared" si="58"/>
        <v>151662.73641993228</v>
      </c>
      <c r="CF196" s="5">
        <f t="shared" si="59"/>
        <v>526213.31061564153</v>
      </c>
      <c r="CG196" s="5">
        <f t="shared" si="35"/>
        <v>387437.26358006796</v>
      </c>
      <c r="CH196" s="5">
        <f t="shared" si="36"/>
        <v>677876.04703557375</v>
      </c>
    </row>
    <row r="197" spans="9:86" ht="14.25" customHeight="1">
      <c r="I197" s="150"/>
      <c r="J197" s="2">
        <v>190</v>
      </c>
      <c r="K197" s="118">
        <v>50618</v>
      </c>
      <c r="L197" s="5">
        <f t="shared" si="37"/>
        <v>406557.12730447564</v>
      </c>
      <c r="M197" s="5">
        <f t="shared" si="0"/>
        <v>4050.0782624385383</v>
      </c>
      <c r="N197" s="5">
        <f t="shared" si="1"/>
        <v>1254.9980122202683</v>
      </c>
      <c r="O197" s="35">
        <f t="shared" si="2"/>
        <v>3.7042706018936958E-2</v>
      </c>
      <c r="P197" s="5">
        <f t="shared" si="3"/>
        <v>2795.0802502182701</v>
      </c>
      <c r="Q197" s="35">
        <f t="shared" si="4"/>
        <v>8.2500000000000004E-2</v>
      </c>
      <c r="R197" s="5">
        <f t="shared" si="38"/>
        <v>133797.87070774447</v>
      </c>
      <c r="S197" s="5">
        <f t="shared" si="39"/>
        <v>635716.99915557739</v>
      </c>
      <c r="T197" s="5">
        <f t="shared" si="5"/>
        <v>405302.12929225538</v>
      </c>
      <c r="U197" s="5">
        <f t="shared" si="6"/>
        <v>769514.86986332189</v>
      </c>
      <c r="V197" s="150"/>
      <c r="W197" s="2">
        <v>190</v>
      </c>
      <c r="X197" s="118">
        <v>50618</v>
      </c>
      <c r="Y197" s="5">
        <f t="shared" si="40"/>
        <v>402872.02953147632</v>
      </c>
      <c r="Z197" s="5">
        <f t="shared" si="41"/>
        <v>3955.7248177837241</v>
      </c>
      <c r="AA197" s="5">
        <f t="shared" si="7"/>
        <v>1269.911287573882</v>
      </c>
      <c r="AB197" s="35">
        <f t="shared" si="8"/>
        <v>3.7825746971336879E-2</v>
      </c>
      <c r="AC197" s="5">
        <f t="shared" si="9"/>
        <v>2685.8135302098422</v>
      </c>
      <c r="AD197" s="35">
        <f t="shared" si="10"/>
        <v>0.08</v>
      </c>
      <c r="AE197" s="5">
        <f t="shared" si="42"/>
        <v>137497.88175609769</v>
      </c>
      <c r="AF197" s="5">
        <f t="shared" si="43"/>
        <v>614089.83362280985</v>
      </c>
      <c r="AG197" s="5">
        <f t="shared" si="11"/>
        <v>401602.11824390246</v>
      </c>
      <c r="AH197" s="5">
        <f t="shared" si="12"/>
        <v>751587.71537890751</v>
      </c>
      <c r="AI197" s="150"/>
      <c r="AJ197" s="2">
        <v>190</v>
      </c>
      <c r="AK197" s="118">
        <v>50618</v>
      </c>
      <c r="AL197" s="5">
        <f t="shared" si="44"/>
        <v>399116.88693047024</v>
      </c>
      <c r="AM197" s="5">
        <f t="shared" si="45"/>
        <v>3862.1784158088099</v>
      </c>
      <c r="AN197" s="5">
        <f t="shared" si="13"/>
        <v>1284.5485210495231</v>
      </c>
      <c r="AO197" s="35">
        <f t="shared" si="14"/>
        <v>3.8621724004576224E-2</v>
      </c>
      <c r="AP197" s="5">
        <f t="shared" si="15"/>
        <v>2577.6298947592868</v>
      </c>
      <c r="AQ197" s="35">
        <f t="shared" si="16"/>
        <v>7.7499999999999999E-2</v>
      </c>
      <c r="AR197" s="5">
        <f t="shared" si="46"/>
        <v>141267.6615905794</v>
      </c>
      <c r="AS197" s="5">
        <f t="shared" si="47"/>
        <v>592546.23741309484</v>
      </c>
      <c r="AT197" s="5">
        <f t="shared" si="17"/>
        <v>397832.33840942074</v>
      </c>
      <c r="AU197" s="5">
        <f t="shared" si="18"/>
        <v>733813.89900367428</v>
      </c>
      <c r="AV197" s="150"/>
      <c r="AW197" s="2">
        <v>190</v>
      </c>
      <c r="AX197" s="118">
        <v>50618</v>
      </c>
      <c r="AY197" s="5">
        <f t="shared" si="48"/>
        <v>395292.24711694877</v>
      </c>
      <c r="AZ197" s="5">
        <f t="shared" si="49"/>
        <v>3769.4654156080242</v>
      </c>
      <c r="BA197" s="5">
        <f t="shared" si="19"/>
        <v>1298.8888711270947</v>
      </c>
      <c r="BB197" s="35">
        <f t="shared" si="20"/>
        <v>3.9430741602462446E-2</v>
      </c>
      <c r="BC197" s="5">
        <f t="shared" si="21"/>
        <v>2470.5765444809294</v>
      </c>
      <c r="BD197" s="35">
        <f t="shared" si="22"/>
        <v>7.4999999999999997E-2</v>
      </c>
      <c r="BE197" s="5">
        <f t="shared" si="50"/>
        <v>145106.64175417853</v>
      </c>
      <c r="BF197" s="5">
        <f t="shared" si="51"/>
        <v>571091.78721134621</v>
      </c>
      <c r="BG197" s="5">
        <f t="shared" si="23"/>
        <v>393993.35824582167</v>
      </c>
      <c r="BH197" s="5">
        <f t="shared" si="24"/>
        <v>716198.42896552477</v>
      </c>
      <c r="BI197" s="150"/>
      <c r="BJ197" s="2">
        <v>190</v>
      </c>
      <c r="BK197" s="118">
        <v>50618</v>
      </c>
      <c r="BL197" s="5">
        <f t="shared" si="52"/>
        <v>391398.77654416679</v>
      </c>
      <c r="BM197" s="5">
        <f t="shared" si="53"/>
        <v>3677.612325782929</v>
      </c>
      <c r="BN197" s="5">
        <f t="shared" si="25"/>
        <v>1312.9113841619214</v>
      </c>
      <c r="BO197" s="35">
        <f t="shared" si="26"/>
        <v>4.0252902037789626E-2</v>
      </c>
      <c r="BP197" s="5">
        <f t="shared" si="27"/>
        <v>2364.7009416210076</v>
      </c>
      <c r="BQ197" s="35">
        <f t="shared" si="28"/>
        <v>7.2499999999999995E-2</v>
      </c>
      <c r="BR197" s="5">
        <f t="shared" si="54"/>
        <v>149014.13483999515</v>
      </c>
      <c r="BS197" s="5">
        <f t="shared" si="55"/>
        <v>549732.20705876127</v>
      </c>
      <c r="BT197" s="5">
        <f t="shared" si="29"/>
        <v>390085.86516000488</v>
      </c>
      <c r="BU197" s="5">
        <f t="shared" si="30"/>
        <v>698746.34189875645</v>
      </c>
      <c r="BV197" s="150"/>
      <c r="BW197" s="2">
        <v>190</v>
      </c>
      <c r="BX197" s="118">
        <v>50618</v>
      </c>
      <c r="BY197" s="5">
        <f t="shared" si="56"/>
        <v>387437.26358006796</v>
      </c>
      <c r="BZ197" s="5">
        <f t="shared" si="57"/>
        <v>3586.6457515109732</v>
      </c>
      <c r="CA197" s="5">
        <f t="shared" si="31"/>
        <v>1326.5950472939103</v>
      </c>
      <c r="CB197" s="35">
        <f t="shared" si="32"/>
        <v>4.1088305292134267E-2</v>
      </c>
      <c r="CC197" s="5">
        <f t="shared" si="33"/>
        <v>2260.050704217063</v>
      </c>
      <c r="CD197" s="35">
        <f t="shared" si="34"/>
        <v>6.9999999999999993E-2</v>
      </c>
      <c r="CE197" s="5">
        <f t="shared" si="58"/>
        <v>152989.33146722618</v>
      </c>
      <c r="CF197" s="5">
        <f t="shared" si="59"/>
        <v>528473.36131985858</v>
      </c>
      <c r="CG197" s="5">
        <f t="shared" si="35"/>
        <v>386110.66853277403</v>
      </c>
      <c r="CH197" s="5">
        <f t="shared" si="36"/>
        <v>681462.69278708473</v>
      </c>
    </row>
    <row r="198" spans="9:86" ht="14.25" customHeight="1">
      <c r="I198" s="150"/>
      <c r="J198" s="2">
        <v>191</v>
      </c>
      <c r="K198" s="118">
        <v>50649</v>
      </c>
      <c r="L198" s="5">
        <f t="shared" si="37"/>
        <v>405302.12929225538</v>
      </c>
      <c r="M198" s="5">
        <f t="shared" si="0"/>
        <v>4050.0782624385383</v>
      </c>
      <c r="N198" s="5">
        <f t="shared" si="1"/>
        <v>1263.6261235542825</v>
      </c>
      <c r="O198" s="35">
        <f t="shared" si="2"/>
        <v>3.7412864099999041E-2</v>
      </c>
      <c r="P198" s="5">
        <f t="shared" si="3"/>
        <v>2786.4521388842559</v>
      </c>
      <c r="Q198" s="35">
        <f t="shared" si="4"/>
        <v>8.2500000000000004E-2</v>
      </c>
      <c r="R198" s="5">
        <f t="shared" si="38"/>
        <v>135061.49683129875</v>
      </c>
      <c r="S198" s="5">
        <f t="shared" si="39"/>
        <v>638503.45129446161</v>
      </c>
      <c r="T198" s="5">
        <f t="shared" si="5"/>
        <v>404038.50316870108</v>
      </c>
      <c r="U198" s="5">
        <f t="shared" si="6"/>
        <v>773564.9481257603</v>
      </c>
      <c r="V198" s="150"/>
      <c r="W198" s="2">
        <v>191</v>
      </c>
      <c r="X198" s="118">
        <v>50649</v>
      </c>
      <c r="Y198" s="5">
        <f t="shared" si="40"/>
        <v>401602.11824390246</v>
      </c>
      <c r="Z198" s="5">
        <f t="shared" si="41"/>
        <v>3955.7248177837241</v>
      </c>
      <c r="AA198" s="5">
        <f t="shared" si="7"/>
        <v>1278.3773628243744</v>
      </c>
      <c r="AB198" s="35">
        <f t="shared" si="8"/>
        <v>3.8198325300106681E-2</v>
      </c>
      <c r="AC198" s="5">
        <f t="shared" si="9"/>
        <v>2677.3474549593498</v>
      </c>
      <c r="AD198" s="35">
        <f t="shared" si="10"/>
        <v>0.08</v>
      </c>
      <c r="AE198" s="5">
        <f t="shared" si="42"/>
        <v>138776.25911892205</v>
      </c>
      <c r="AF198" s="5">
        <f t="shared" si="43"/>
        <v>616767.18107776914</v>
      </c>
      <c r="AG198" s="5">
        <f t="shared" si="11"/>
        <v>400323.74088107806</v>
      </c>
      <c r="AH198" s="5">
        <f t="shared" si="12"/>
        <v>755543.4401966912</v>
      </c>
      <c r="AI198" s="150"/>
      <c r="AJ198" s="2">
        <v>191</v>
      </c>
      <c r="AK198" s="118">
        <v>50649</v>
      </c>
      <c r="AL198" s="5">
        <f t="shared" si="44"/>
        <v>397832.33840942074</v>
      </c>
      <c r="AM198" s="5">
        <f t="shared" si="45"/>
        <v>3862.1784158088099</v>
      </c>
      <c r="AN198" s="5">
        <f t="shared" si="13"/>
        <v>1292.8445635813009</v>
      </c>
      <c r="AO198" s="35">
        <f t="shared" si="14"/>
        <v>3.8996665844216932E-2</v>
      </c>
      <c r="AP198" s="5">
        <f t="shared" si="15"/>
        <v>2569.3338522275089</v>
      </c>
      <c r="AQ198" s="35">
        <f t="shared" si="16"/>
        <v>7.7499999999999999E-2</v>
      </c>
      <c r="AR198" s="5">
        <f t="shared" si="46"/>
        <v>142560.50615416071</v>
      </c>
      <c r="AS198" s="5">
        <f t="shared" si="47"/>
        <v>595115.57126532239</v>
      </c>
      <c r="AT198" s="5">
        <f t="shared" si="17"/>
        <v>396539.49384583946</v>
      </c>
      <c r="AU198" s="5">
        <f t="shared" si="18"/>
        <v>737676.0774194831</v>
      </c>
      <c r="AV198" s="150"/>
      <c r="AW198" s="2">
        <v>191</v>
      </c>
      <c r="AX198" s="118">
        <v>50649</v>
      </c>
      <c r="AY198" s="5">
        <f t="shared" si="48"/>
        <v>393993.35824582167</v>
      </c>
      <c r="AZ198" s="5">
        <f t="shared" si="49"/>
        <v>3769.4654156080242</v>
      </c>
      <c r="BA198" s="5">
        <f t="shared" si="19"/>
        <v>1307.0069265716388</v>
      </c>
      <c r="BB198" s="35">
        <f t="shared" si="20"/>
        <v>3.9807988613539014E-2</v>
      </c>
      <c r="BC198" s="5">
        <f t="shared" si="21"/>
        <v>2462.4584890363853</v>
      </c>
      <c r="BD198" s="35">
        <f t="shared" si="22"/>
        <v>7.4999999999999997E-2</v>
      </c>
      <c r="BE198" s="5">
        <f t="shared" si="50"/>
        <v>146413.64868075016</v>
      </c>
      <c r="BF198" s="5">
        <f t="shared" si="51"/>
        <v>573554.24570038263</v>
      </c>
      <c r="BG198" s="5">
        <f t="shared" si="23"/>
        <v>392686.35131925001</v>
      </c>
      <c r="BH198" s="5">
        <f t="shared" si="24"/>
        <v>719967.89438113279</v>
      </c>
      <c r="BI198" s="150"/>
      <c r="BJ198" s="2">
        <v>191</v>
      </c>
      <c r="BK198" s="118">
        <v>50649</v>
      </c>
      <c r="BL198" s="5">
        <f t="shared" si="52"/>
        <v>390085.86516000488</v>
      </c>
      <c r="BM198" s="5">
        <f t="shared" si="53"/>
        <v>3677.612325782929</v>
      </c>
      <c r="BN198" s="5">
        <f t="shared" si="25"/>
        <v>1320.8435571078994</v>
      </c>
      <c r="BO198" s="35">
        <f t="shared" si="26"/>
        <v>4.0632394303221964E-2</v>
      </c>
      <c r="BP198" s="5">
        <f t="shared" si="27"/>
        <v>2356.7687686750296</v>
      </c>
      <c r="BQ198" s="35">
        <f t="shared" si="28"/>
        <v>7.2500000000000009E-2</v>
      </c>
      <c r="BR198" s="5">
        <f t="shared" si="54"/>
        <v>150334.97839710306</v>
      </c>
      <c r="BS198" s="5">
        <f t="shared" si="55"/>
        <v>552088.97582743631</v>
      </c>
      <c r="BT198" s="5">
        <f t="shared" si="29"/>
        <v>388765.02160289697</v>
      </c>
      <c r="BU198" s="5">
        <f t="shared" si="30"/>
        <v>702423.95422453934</v>
      </c>
      <c r="BV198" s="150"/>
      <c r="BW198" s="2">
        <v>191</v>
      </c>
      <c r="BX198" s="118">
        <v>50649</v>
      </c>
      <c r="BY198" s="5">
        <f t="shared" si="56"/>
        <v>386110.66853277403</v>
      </c>
      <c r="BZ198" s="5">
        <f t="shared" si="57"/>
        <v>3586.6457515109732</v>
      </c>
      <c r="CA198" s="5">
        <f t="shared" si="31"/>
        <v>1334.3335184031248</v>
      </c>
      <c r="CB198" s="35">
        <f t="shared" si="32"/>
        <v>4.1469981344165734E-2</v>
      </c>
      <c r="CC198" s="5">
        <f t="shared" si="33"/>
        <v>2252.3122331078484</v>
      </c>
      <c r="CD198" s="35">
        <f t="shared" si="34"/>
        <v>7.0000000000000007E-2</v>
      </c>
      <c r="CE198" s="5">
        <f t="shared" si="58"/>
        <v>154323.66498562929</v>
      </c>
      <c r="CF198" s="5">
        <f t="shared" si="59"/>
        <v>530725.67355296644</v>
      </c>
      <c r="CG198" s="5">
        <f t="shared" si="35"/>
        <v>384776.33501437091</v>
      </c>
      <c r="CH198" s="5">
        <f t="shared" si="36"/>
        <v>685049.33853859571</v>
      </c>
    </row>
    <row r="199" spans="9:86" ht="14.25" customHeight="1">
      <c r="I199" s="150"/>
      <c r="J199" s="2">
        <v>192</v>
      </c>
      <c r="K199" s="118">
        <v>50679</v>
      </c>
      <c r="L199" s="5">
        <f t="shared" si="37"/>
        <v>404038.50316870108</v>
      </c>
      <c r="M199" s="5">
        <f t="shared" si="0"/>
        <v>4050.0782624385383</v>
      </c>
      <c r="N199" s="5">
        <f t="shared" si="1"/>
        <v>1272.3135531537182</v>
      </c>
      <c r="O199" s="35">
        <f t="shared" si="2"/>
        <v>3.7787890307745646E-2</v>
      </c>
      <c r="P199" s="5">
        <f t="shared" si="3"/>
        <v>2777.7647092848201</v>
      </c>
      <c r="Q199" s="35">
        <f t="shared" si="4"/>
        <v>8.2500000000000018E-2</v>
      </c>
      <c r="R199" s="5">
        <f t="shared" si="38"/>
        <v>136333.81038445246</v>
      </c>
      <c r="S199" s="5">
        <f t="shared" si="39"/>
        <v>641281.21600374649</v>
      </c>
      <c r="T199" s="5">
        <f t="shared" si="5"/>
        <v>402766.18961554737</v>
      </c>
      <c r="U199" s="5">
        <f t="shared" si="6"/>
        <v>777615.02638819895</v>
      </c>
      <c r="V199" s="150"/>
      <c r="W199" s="2">
        <v>192</v>
      </c>
      <c r="X199" s="118">
        <v>50679</v>
      </c>
      <c r="Y199" s="5">
        <f t="shared" si="40"/>
        <v>400323.74088107806</v>
      </c>
      <c r="Z199" s="5">
        <f t="shared" si="41"/>
        <v>3955.7248177837241</v>
      </c>
      <c r="AA199" s="5">
        <f t="shared" si="7"/>
        <v>1286.899878576537</v>
      </c>
      <c r="AB199" s="35">
        <f t="shared" si="8"/>
        <v>3.8575774968854393E-2</v>
      </c>
      <c r="AC199" s="5">
        <f t="shared" si="9"/>
        <v>2668.8249392071871</v>
      </c>
      <c r="AD199" s="35">
        <f t="shared" si="10"/>
        <v>7.9999999999999988E-2</v>
      </c>
      <c r="AE199" s="5">
        <f t="shared" si="42"/>
        <v>140063.1589974986</v>
      </c>
      <c r="AF199" s="5">
        <f t="shared" si="43"/>
        <v>619436.00601697632</v>
      </c>
      <c r="AG199" s="5">
        <f t="shared" si="11"/>
        <v>399036.84100250155</v>
      </c>
      <c r="AH199" s="5">
        <f t="shared" si="12"/>
        <v>759499.16501447489</v>
      </c>
      <c r="AI199" s="150"/>
      <c r="AJ199" s="2">
        <v>192</v>
      </c>
      <c r="AK199" s="118">
        <v>50679</v>
      </c>
      <c r="AL199" s="5">
        <f t="shared" si="44"/>
        <v>396539.49384583946</v>
      </c>
      <c r="AM199" s="5">
        <f t="shared" si="45"/>
        <v>3862.1784158088099</v>
      </c>
      <c r="AN199" s="5">
        <f t="shared" si="13"/>
        <v>1301.1941847210969</v>
      </c>
      <c r="AO199" s="35">
        <f t="shared" si="14"/>
        <v>3.937648193681173E-2</v>
      </c>
      <c r="AP199" s="5">
        <f t="shared" si="15"/>
        <v>2560.9842310877129</v>
      </c>
      <c r="AQ199" s="35">
        <f t="shared" si="16"/>
        <v>7.7499999999999986E-2</v>
      </c>
      <c r="AR199" s="5">
        <f t="shared" si="46"/>
        <v>143861.70033888181</v>
      </c>
      <c r="AS199" s="5">
        <f t="shared" si="47"/>
        <v>597676.55549641012</v>
      </c>
      <c r="AT199" s="5">
        <f t="shared" si="17"/>
        <v>395238.29966111836</v>
      </c>
      <c r="AU199" s="5">
        <f t="shared" si="18"/>
        <v>741538.25583529193</v>
      </c>
      <c r="AV199" s="150"/>
      <c r="AW199" s="2">
        <v>192</v>
      </c>
      <c r="AX199" s="118">
        <v>50679</v>
      </c>
      <c r="AY199" s="5">
        <f t="shared" si="48"/>
        <v>392686.35131925001</v>
      </c>
      <c r="AZ199" s="5">
        <f t="shared" si="49"/>
        <v>3769.4654156080242</v>
      </c>
      <c r="BA199" s="5">
        <f t="shared" si="19"/>
        <v>1315.175719862712</v>
      </c>
      <c r="BB199" s="35">
        <f t="shared" si="20"/>
        <v>4.0190112504118712E-2</v>
      </c>
      <c r="BC199" s="5">
        <f t="shared" si="21"/>
        <v>2454.2896957453122</v>
      </c>
      <c r="BD199" s="35">
        <f t="shared" si="22"/>
        <v>7.4999999999999997E-2</v>
      </c>
      <c r="BE199" s="5">
        <f t="shared" si="50"/>
        <v>147728.82440061288</v>
      </c>
      <c r="BF199" s="5">
        <f t="shared" si="51"/>
        <v>576008.53539612796</v>
      </c>
      <c r="BG199" s="5">
        <f t="shared" si="23"/>
        <v>391371.17559938732</v>
      </c>
      <c r="BH199" s="5">
        <f t="shared" si="24"/>
        <v>723737.35979674081</v>
      </c>
      <c r="BI199" s="150"/>
      <c r="BJ199" s="2">
        <v>192</v>
      </c>
      <c r="BK199" s="118">
        <v>50679</v>
      </c>
      <c r="BL199" s="5">
        <f t="shared" si="52"/>
        <v>388765.02160289697</v>
      </c>
      <c r="BM199" s="5">
        <f t="shared" si="53"/>
        <v>3677.612325782929</v>
      </c>
      <c r="BN199" s="5">
        <f t="shared" si="25"/>
        <v>1328.8236535987598</v>
      </c>
      <c r="BO199" s="35">
        <f t="shared" si="26"/>
        <v>4.1016765802230529E-2</v>
      </c>
      <c r="BP199" s="5">
        <f t="shared" si="27"/>
        <v>2348.7886721841692</v>
      </c>
      <c r="BQ199" s="35">
        <f t="shared" si="28"/>
        <v>7.2499999999999995E-2</v>
      </c>
      <c r="BR199" s="5">
        <f t="shared" si="54"/>
        <v>151663.80205070181</v>
      </c>
      <c r="BS199" s="5">
        <f t="shared" si="55"/>
        <v>554437.76449962053</v>
      </c>
      <c r="BT199" s="5">
        <f t="shared" si="29"/>
        <v>387436.19794929819</v>
      </c>
      <c r="BU199" s="5">
        <f t="shared" si="30"/>
        <v>706101.56655032234</v>
      </c>
      <c r="BV199" s="150"/>
      <c r="BW199" s="2">
        <v>192</v>
      </c>
      <c r="BX199" s="118">
        <v>50679</v>
      </c>
      <c r="BY199" s="5">
        <f t="shared" si="56"/>
        <v>384776.33501437091</v>
      </c>
      <c r="BZ199" s="5">
        <f t="shared" si="57"/>
        <v>3586.6457515109732</v>
      </c>
      <c r="CA199" s="5">
        <f t="shared" si="31"/>
        <v>1342.1171305938096</v>
      </c>
      <c r="CB199" s="35">
        <f t="shared" si="32"/>
        <v>4.1856538725345983E-2</v>
      </c>
      <c r="CC199" s="5">
        <f t="shared" si="33"/>
        <v>2244.5286209171636</v>
      </c>
      <c r="CD199" s="35">
        <f t="shared" si="34"/>
        <v>7.0000000000000007E-2</v>
      </c>
      <c r="CE199" s="5">
        <f t="shared" si="58"/>
        <v>155665.7821162231</v>
      </c>
      <c r="CF199" s="5">
        <f t="shared" si="59"/>
        <v>532970.20217388356</v>
      </c>
      <c r="CG199" s="5">
        <f t="shared" si="35"/>
        <v>383434.21788377711</v>
      </c>
      <c r="CH199" s="5">
        <f t="shared" si="36"/>
        <v>688635.98429010669</v>
      </c>
    </row>
    <row r="200" spans="9:86" ht="14.25" customHeight="1">
      <c r="I200" s="150"/>
      <c r="J200" s="2">
        <v>193</v>
      </c>
      <c r="K200" s="118">
        <v>50710</v>
      </c>
      <c r="L200" s="5">
        <f t="shared" si="37"/>
        <v>402766.18961554737</v>
      </c>
      <c r="M200" s="5">
        <f t="shared" si="0"/>
        <v>4050.0782624385383</v>
      </c>
      <c r="N200" s="5">
        <f t="shared" si="1"/>
        <v>1281.0607088316501</v>
      </c>
      <c r="O200" s="35">
        <f t="shared" si="2"/>
        <v>3.8167872334700044E-2</v>
      </c>
      <c r="P200" s="5">
        <f t="shared" si="3"/>
        <v>2769.0175536068882</v>
      </c>
      <c r="Q200" s="35">
        <f t="shared" si="4"/>
        <v>8.2500000000000004E-2</v>
      </c>
      <c r="R200" s="5">
        <f t="shared" si="38"/>
        <v>137614.87109328411</v>
      </c>
      <c r="S200" s="5">
        <f t="shared" si="39"/>
        <v>644050.23355735338</v>
      </c>
      <c r="T200" s="5">
        <f t="shared" si="5"/>
        <v>401485.12890671572</v>
      </c>
      <c r="U200" s="5">
        <f t="shared" si="6"/>
        <v>781665.10465063748</v>
      </c>
      <c r="V200" s="150"/>
      <c r="W200" s="2">
        <v>193</v>
      </c>
      <c r="X200" s="118">
        <v>50710</v>
      </c>
      <c r="Y200" s="5">
        <f t="shared" si="40"/>
        <v>399036.84100250155</v>
      </c>
      <c r="Z200" s="5">
        <f t="shared" si="41"/>
        <v>3955.7248177837241</v>
      </c>
      <c r="AA200" s="5">
        <f t="shared" si="7"/>
        <v>1295.4792111003803</v>
      </c>
      <c r="AB200" s="35">
        <f t="shared" si="8"/>
        <v>3.895818364577297E-2</v>
      </c>
      <c r="AC200" s="5">
        <f t="shared" si="9"/>
        <v>2660.2456066833438</v>
      </c>
      <c r="AD200" s="35">
        <f t="shared" si="10"/>
        <v>0.08</v>
      </c>
      <c r="AE200" s="5">
        <f t="shared" si="42"/>
        <v>141358.63820859898</v>
      </c>
      <c r="AF200" s="5">
        <f t="shared" si="43"/>
        <v>622096.25162365963</v>
      </c>
      <c r="AG200" s="5">
        <f t="shared" si="11"/>
        <v>397741.36179140117</v>
      </c>
      <c r="AH200" s="5">
        <f t="shared" si="12"/>
        <v>763454.88983225857</v>
      </c>
      <c r="AI200" s="150"/>
      <c r="AJ200" s="2">
        <v>193</v>
      </c>
      <c r="AK200" s="118">
        <v>50710</v>
      </c>
      <c r="AL200" s="5">
        <f t="shared" si="44"/>
        <v>395238.29966111836</v>
      </c>
      <c r="AM200" s="5">
        <f t="shared" si="45"/>
        <v>3862.1784158088099</v>
      </c>
      <c r="AN200" s="5">
        <f t="shared" si="13"/>
        <v>1309.5977304974203</v>
      </c>
      <c r="AO200" s="35">
        <f t="shared" si="14"/>
        <v>3.9761259927095643E-2</v>
      </c>
      <c r="AP200" s="5">
        <f t="shared" si="15"/>
        <v>2552.5806853113895</v>
      </c>
      <c r="AQ200" s="35">
        <f t="shared" si="16"/>
        <v>7.7499999999999999E-2</v>
      </c>
      <c r="AR200" s="5">
        <f t="shared" si="46"/>
        <v>145171.29806937923</v>
      </c>
      <c r="AS200" s="5">
        <f t="shared" si="47"/>
        <v>600229.13618172146</v>
      </c>
      <c r="AT200" s="5">
        <f t="shared" si="17"/>
        <v>393928.70193062094</v>
      </c>
      <c r="AU200" s="5">
        <f t="shared" si="18"/>
        <v>745400.43425110076</v>
      </c>
      <c r="AV200" s="150"/>
      <c r="AW200" s="2">
        <v>193</v>
      </c>
      <c r="AX200" s="118">
        <v>50710</v>
      </c>
      <c r="AY200" s="5">
        <f t="shared" si="48"/>
        <v>391371.17559938732</v>
      </c>
      <c r="AZ200" s="5">
        <f t="shared" si="49"/>
        <v>3769.4654156080242</v>
      </c>
      <c r="BA200" s="5">
        <f t="shared" si="19"/>
        <v>1323.3955681118537</v>
      </c>
      <c r="BB200" s="35">
        <f t="shared" si="20"/>
        <v>4.0577200896363366E-2</v>
      </c>
      <c r="BC200" s="5">
        <f t="shared" si="21"/>
        <v>2446.0698474961705</v>
      </c>
      <c r="BD200" s="35">
        <f t="shared" si="22"/>
        <v>7.4999999999999997E-2</v>
      </c>
      <c r="BE200" s="5">
        <f t="shared" si="50"/>
        <v>149052.21996872473</v>
      </c>
      <c r="BF200" s="5">
        <f t="shared" si="51"/>
        <v>578454.60524362419</v>
      </c>
      <c r="BG200" s="5">
        <f t="shared" si="23"/>
        <v>390047.78003127547</v>
      </c>
      <c r="BH200" s="5">
        <f t="shared" si="24"/>
        <v>727506.82521234895</v>
      </c>
      <c r="BI200" s="150"/>
      <c r="BJ200" s="2">
        <v>193</v>
      </c>
      <c r="BK200" s="118">
        <v>50710</v>
      </c>
      <c r="BL200" s="5">
        <f t="shared" si="52"/>
        <v>387436.19794929819</v>
      </c>
      <c r="BM200" s="5">
        <f t="shared" si="53"/>
        <v>3677.612325782929</v>
      </c>
      <c r="BN200" s="5">
        <f t="shared" si="25"/>
        <v>1336.8519631725858</v>
      </c>
      <c r="BO200" s="35">
        <f t="shared" si="26"/>
        <v>4.1406104135294025E-2</v>
      </c>
      <c r="BP200" s="5">
        <f t="shared" si="27"/>
        <v>2340.7603626103432</v>
      </c>
      <c r="BQ200" s="35">
        <f t="shared" si="28"/>
        <v>7.2499999999999995E-2</v>
      </c>
      <c r="BR200" s="5">
        <f t="shared" si="54"/>
        <v>153000.65401387439</v>
      </c>
      <c r="BS200" s="5">
        <f t="shared" si="55"/>
        <v>556778.52486223087</v>
      </c>
      <c r="BT200" s="5">
        <f t="shared" si="29"/>
        <v>386099.34598612558</v>
      </c>
      <c r="BU200" s="5">
        <f t="shared" si="30"/>
        <v>709779.17887610523</v>
      </c>
      <c r="BV200" s="150"/>
      <c r="BW200" s="2">
        <v>193</v>
      </c>
      <c r="BX200" s="118">
        <v>50710</v>
      </c>
      <c r="BY200" s="5">
        <f t="shared" si="56"/>
        <v>383434.21788377711</v>
      </c>
      <c r="BZ200" s="5">
        <f t="shared" si="57"/>
        <v>3586.6457515109732</v>
      </c>
      <c r="CA200" s="5">
        <f t="shared" si="31"/>
        <v>1349.9461471889399</v>
      </c>
      <c r="CB200" s="35">
        <f t="shared" si="32"/>
        <v>4.2248065015359354E-2</v>
      </c>
      <c r="CC200" s="5">
        <f t="shared" si="33"/>
        <v>2236.6996043220333</v>
      </c>
      <c r="CD200" s="35">
        <f t="shared" si="34"/>
        <v>7.0000000000000007E-2</v>
      </c>
      <c r="CE200" s="5">
        <f t="shared" si="58"/>
        <v>157015.72826341205</v>
      </c>
      <c r="CF200" s="5">
        <f t="shared" si="59"/>
        <v>535206.90177820565</v>
      </c>
      <c r="CG200" s="5">
        <f t="shared" si="35"/>
        <v>382084.27173658815</v>
      </c>
      <c r="CH200" s="5">
        <f t="shared" si="36"/>
        <v>692222.63004161767</v>
      </c>
    </row>
    <row r="201" spans="9:86" ht="14.25" customHeight="1">
      <c r="I201" s="150"/>
      <c r="J201" s="2">
        <v>194</v>
      </c>
      <c r="K201" s="118">
        <v>50740</v>
      </c>
      <c r="L201" s="5">
        <f t="shared" si="37"/>
        <v>401485.12890671572</v>
      </c>
      <c r="M201" s="5">
        <f t="shared" si="0"/>
        <v>4050.0782624385383</v>
      </c>
      <c r="N201" s="5">
        <f t="shared" si="1"/>
        <v>1289.8680012048676</v>
      </c>
      <c r="O201" s="35">
        <f t="shared" si="2"/>
        <v>3.8552899970685568E-2</v>
      </c>
      <c r="P201" s="5">
        <f t="shared" si="3"/>
        <v>2760.2102612336707</v>
      </c>
      <c r="Q201" s="35">
        <f t="shared" si="4"/>
        <v>8.2500000000000004E-2</v>
      </c>
      <c r="R201" s="5">
        <f t="shared" si="38"/>
        <v>138904.73909448896</v>
      </c>
      <c r="S201" s="5">
        <f t="shared" si="39"/>
        <v>646810.44381858699</v>
      </c>
      <c r="T201" s="5">
        <f t="shared" si="5"/>
        <v>400195.26090551086</v>
      </c>
      <c r="U201" s="5">
        <f t="shared" si="6"/>
        <v>785715.1829130759</v>
      </c>
      <c r="V201" s="150"/>
      <c r="W201" s="2">
        <v>194</v>
      </c>
      <c r="X201" s="118">
        <v>50740</v>
      </c>
      <c r="Y201" s="5">
        <f t="shared" si="40"/>
        <v>397741.36179140117</v>
      </c>
      <c r="Z201" s="5">
        <f t="shared" si="41"/>
        <v>3955.7248177837241</v>
      </c>
      <c r="AA201" s="5">
        <f t="shared" si="7"/>
        <v>1304.1157391743827</v>
      </c>
      <c r="AB201" s="35">
        <f t="shared" si="8"/>
        <v>3.9345641096034785E-2</v>
      </c>
      <c r="AC201" s="5">
        <f t="shared" si="9"/>
        <v>2651.6090786093414</v>
      </c>
      <c r="AD201" s="35">
        <f t="shared" si="10"/>
        <v>0.08</v>
      </c>
      <c r="AE201" s="5">
        <f t="shared" si="42"/>
        <v>142662.75394777337</v>
      </c>
      <c r="AF201" s="5">
        <f t="shared" si="43"/>
        <v>624747.86070226901</v>
      </c>
      <c r="AG201" s="5">
        <f t="shared" si="11"/>
        <v>396437.24605222681</v>
      </c>
      <c r="AH201" s="5">
        <f t="shared" si="12"/>
        <v>767410.61465004238</v>
      </c>
      <c r="AI201" s="150"/>
      <c r="AJ201" s="2">
        <v>194</v>
      </c>
      <c r="AK201" s="118">
        <v>50740</v>
      </c>
      <c r="AL201" s="5">
        <f t="shared" si="44"/>
        <v>393928.70193062094</v>
      </c>
      <c r="AM201" s="5">
        <f t="shared" si="45"/>
        <v>3862.1784158088099</v>
      </c>
      <c r="AN201" s="5">
        <f t="shared" si="13"/>
        <v>1318.0555491735495</v>
      </c>
      <c r="AO201" s="35">
        <f t="shared" si="14"/>
        <v>4.0151089556475728E-2</v>
      </c>
      <c r="AP201" s="5">
        <f t="shared" si="15"/>
        <v>2544.1228666352604</v>
      </c>
      <c r="AQ201" s="35">
        <f t="shared" si="16"/>
        <v>7.7499999999999999E-2</v>
      </c>
      <c r="AR201" s="5">
        <f t="shared" si="46"/>
        <v>146489.35361855279</v>
      </c>
      <c r="AS201" s="5">
        <f t="shared" si="47"/>
        <v>602773.25904835667</v>
      </c>
      <c r="AT201" s="5">
        <f t="shared" si="17"/>
        <v>392610.64638144738</v>
      </c>
      <c r="AU201" s="5">
        <f t="shared" si="18"/>
        <v>749262.61266690947</v>
      </c>
      <c r="AV201" s="150"/>
      <c r="AW201" s="2">
        <v>194</v>
      </c>
      <c r="AX201" s="118">
        <v>50740</v>
      </c>
      <c r="AY201" s="5">
        <f t="shared" si="48"/>
        <v>390047.78003127547</v>
      </c>
      <c r="AZ201" s="5">
        <f t="shared" si="49"/>
        <v>3769.4654156080242</v>
      </c>
      <c r="BA201" s="5">
        <f t="shared" si="19"/>
        <v>1331.6667904125525</v>
      </c>
      <c r="BB201" s="35">
        <f t="shared" si="20"/>
        <v>4.0969343508811394E-2</v>
      </c>
      <c r="BC201" s="5">
        <f t="shared" si="21"/>
        <v>2437.7986251954717</v>
      </c>
      <c r="BD201" s="35">
        <f t="shared" si="22"/>
        <v>7.5000000000000011E-2</v>
      </c>
      <c r="BE201" s="5">
        <f t="shared" si="50"/>
        <v>150383.8867591373</v>
      </c>
      <c r="BF201" s="5">
        <f t="shared" si="51"/>
        <v>580892.4038688197</v>
      </c>
      <c r="BG201" s="5">
        <f t="shared" si="23"/>
        <v>388716.11324086291</v>
      </c>
      <c r="BH201" s="5">
        <f t="shared" si="24"/>
        <v>731276.29062795697</v>
      </c>
      <c r="BI201" s="150"/>
      <c r="BJ201" s="2">
        <v>194</v>
      </c>
      <c r="BK201" s="118">
        <v>50740</v>
      </c>
      <c r="BL201" s="5">
        <f t="shared" si="52"/>
        <v>386099.34598612558</v>
      </c>
      <c r="BM201" s="5">
        <f t="shared" si="53"/>
        <v>3677.612325782929</v>
      </c>
      <c r="BN201" s="5">
        <f t="shared" si="25"/>
        <v>1344.9287771167537</v>
      </c>
      <c r="BO201" s="35">
        <f t="shared" si="26"/>
        <v>4.1800498998983034E-2</v>
      </c>
      <c r="BP201" s="5">
        <f t="shared" si="27"/>
        <v>2332.6835486661753</v>
      </c>
      <c r="BQ201" s="35">
        <f t="shared" si="28"/>
        <v>7.2499999999999995E-2</v>
      </c>
      <c r="BR201" s="5">
        <f t="shared" si="54"/>
        <v>154345.58279099115</v>
      </c>
      <c r="BS201" s="5">
        <f t="shared" si="55"/>
        <v>559111.20841089706</v>
      </c>
      <c r="BT201" s="5">
        <f t="shared" si="29"/>
        <v>384754.41720900883</v>
      </c>
      <c r="BU201" s="5">
        <f t="shared" si="30"/>
        <v>713456.79120188823</v>
      </c>
      <c r="BV201" s="150"/>
      <c r="BW201" s="2">
        <v>194</v>
      </c>
      <c r="BX201" s="118">
        <v>50740</v>
      </c>
      <c r="BY201" s="5">
        <f t="shared" si="56"/>
        <v>382084.27173658815</v>
      </c>
      <c r="BZ201" s="5">
        <f t="shared" si="57"/>
        <v>3586.6457515109732</v>
      </c>
      <c r="CA201" s="5">
        <f t="shared" si="31"/>
        <v>1357.8208330475422</v>
      </c>
      <c r="CB201" s="35">
        <f t="shared" si="32"/>
        <v>4.2644649889707086E-2</v>
      </c>
      <c r="CC201" s="5">
        <f t="shared" si="33"/>
        <v>2228.824918463431</v>
      </c>
      <c r="CD201" s="35">
        <f t="shared" si="34"/>
        <v>7.0000000000000007E-2</v>
      </c>
      <c r="CE201" s="5">
        <f t="shared" si="58"/>
        <v>158373.54909645958</v>
      </c>
      <c r="CF201" s="5">
        <f t="shared" si="59"/>
        <v>537435.72669666912</v>
      </c>
      <c r="CG201" s="5">
        <f t="shared" si="35"/>
        <v>380726.45090354059</v>
      </c>
      <c r="CH201" s="5">
        <f t="shared" si="36"/>
        <v>695809.27579312865</v>
      </c>
    </row>
    <row r="202" spans="9:86" ht="14.25" customHeight="1">
      <c r="I202" s="150"/>
      <c r="J202" s="2">
        <v>195</v>
      </c>
      <c r="K202" s="118">
        <v>50771</v>
      </c>
      <c r="L202" s="5">
        <f t="shared" si="37"/>
        <v>400195.26090551086</v>
      </c>
      <c r="M202" s="5">
        <f t="shared" si="0"/>
        <v>4050.0782624385383</v>
      </c>
      <c r="N202" s="5">
        <f t="shared" si="1"/>
        <v>1298.7358437131511</v>
      </c>
      <c r="O202" s="35">
        <f t="shared" si="2"/>
        <v>3.8943065165975337E-2</v>
      </c>
      <c r="P202" s="5">
        <f t="shared" si="3"/>
        <v>2751.3424187253872</v>
      </c>
      <c r="Q202" s="35">
        <f t="shared" si="4"/>
        <v>8.2500000000000004E-2</v>
      </c>
      <c r="R202" s="5">
        <f t="shared" si="38"/>
        <v>140203.47493820213</v>
      </c>
      <c r="S202" s="5">
        <f t="shared" si="39"/>
        <v>649561.78623731236</v>
      </c>
      <c r="T202" s="5">
        <f t="shared" si="5"/>
        <v>398896.5250617977</v>
      </c>
      <c r="U202" s="5">
        <f t="shared" si="6"/>
        <v>789765.26117551443</v>
      </c>
      <c r="V202" s="150"/>
      <c r="W202" s="2">
        <v>195</v>
      </c>
      <c r="X202" s="118">
        <v>50771</v>
      </c>
      <c r="Y202" s="5">
        <f t="shared" si="40"/>
        <v>396437.24605222681</v>
      </c>
      <c r="Z202" s="5">
        <f t="shared" si="41"/>
        <v>3955.7248177837241</v>
      </c>
      <c r="AA202" s="5">
        <f t="shared" si="7"/>
        <v>1312.8098441022121</v>
      </c>
      <c r="AB202" s="35">
        <f t="shared" si="8"/>
        <v>3.9738239244934984E-2</v>
      </c>
      <c r="AC202" s="5">
        <f t="shared" si="9"/>
        <v>2642.914973681512</v>
      </c>
      <c r="AD202" s="35">
        <f t="shared" si="10"/>
        <v>7.9999999999999988E-2</v>
      </c>
      <c r="AE202" s="5">
        <f t="shared" si="42"/>
        <v>143975.56379187558</v>
      </c>
      <c r="AF202" s="5">
        <f t="shared" si="43"/>
        <v>627390.77567595057</v>
      </c>
      <c r="AG202" s="5">
        <f t="shared" si="11"/>
        <v>395124.43620812462</v>
      </c>
      <c r="AH202" s="5">
        <f t="shared" si="12"/>
        <v>771366.33946782618</v>
      </c>
      <c r="AI202" s="150"/>
      <c r="AJ202" s="2">
        <v>195</v>
      </c>
      <c r="AK202" s="118">
        <v>50771</v>
      </c>
      <c r="AL202" s="5">
        <f t="shared" si="44"/>
        <v>392610.64638144738</v>
      </c>
      <c r="AM202" s="5">
        <f t="shared" si="45"/>
        <v>3862.1784158088099</v>
      </c>
      <c r="AN202" s="5">
        <f t="shared" si="13"/>
        <v>1326.5679912619621</v>
      </c>
      <c r="AO202" s="35">
        <f t="shared" si="14"/>
        <v>4.0546062726168043E-2</v>
      </c>
      <c r="AP202" s="5">
        <f t="shared" si="15"/>
        <v>2535.6104245468478</v>
      </c>
      <c r="AQ202" s="35">
        <f t="shared" si="16"/>
        <v>7.7499999999999999E-2</v>
      </c>
      <c r="AR202" s="5">
        <f t="shared" si="46"/>
        <v>147815.92160981474</v>
      </c>
      <c r="AS202" s="5">
        <f t="shared" si="47"/>
        <v>605308.86947290355</v>
      </c>
      <c r="AT202" s="5">
        <f t="shared" si="17"/>
        <v>391284.07839018543</v>
      </c>
      <c r="AU202" s="5">
        <f t="shared" si="18"/>
        <v>753124.79108271829</v>
      </c>
      <c r="AV202" s="150"/>
      <c r="AW202" s="2">
        <v>195</v>
      </c>
      <c r="AX202" s="118">
        <v>50771</v>
      </c>
      <c r="AY202" s="5">
        <f t="shared" si="48"/>
        <v>388716.11324086291</v>
      </c>
      <c r="AZ202" s="5">
        <f t="shared" si="49"/>
        <v>3769.4654156080242</v>
      </c>
      <c r="BA202" s="5">
        <f t="shared" si="19"/>
        <v>1339.989707852631</v>
      </c>
      <c r="BB202" s="35">
        <f t="shared" si="20"/>
        <v>4.136663221950844E-2</v>
      </c>
      <c r="BC202" s="5">
        <f t="shared" si="21"/>
        <v>2429.4757077553932</v>
      </c>
      <c r="BD202" s="35">
        <f t="shared" si="22"/>
        <v>7.5000000000000011E-2</v>
      </c>
      <c r="BE202" s="5">
        <f t="shared" si="50"/>
        <v>151723.87646698992</v>
      </c>
      <c r="BF202" s="5">
        <f t="shared" si="51"/>
        <v>583321.87957657513</v>
      </c>
      <c r="BG202" s="5">
        <f t="shared" si="23"/>
        <v>387376.12353301025</v>
      </c>
      <c r="BH202" s="5">
        <f t="shared" si="24"/>
        <v>735045.75604356499</v>
      </c>
      <c r="BI202" s="150"/>
      <c r="BJ202" s="2">
        <v>195</v>
      </c>
      <c r="BK202" s="118">
        <v>50771</v>
      </c>
      <c r="BL202" s="5">
        <f t="shared" si="52"/>
        <v>384754.41720900883</v>
      </c>
      <c r="BM202" s="5">
        <f t="shared" si="53"/>
        <v>3677.612325782929</v>
      </c>
      <c r="BN202" s="5">
        <f t="shared" si="25"/>
        <v>1353.0543884785006</v>
      </c>
      <c r="BO202" s="35">
        <f t="shared" si="26"/>
        <v>4.2200042249084371E-2</v>
      </c>
      <c r="BP202" s="5">
        <f t="shared" si="27"/>
        <v>2324.5579373044284</v>
      </c>
      <c r="BQ202" s="35">
        <f t="shared" si="28"/>
        <v>7.2499999999999995E-2</v>
      </c>
      <c r="BR202" s="5">
        <f t="shared" si="54"/>
        <v>155698.63717946966</v>
      </c>
      <c r="BS202" s="5">
        <f t="shared" si="55"/>
        <v>561435.76634820143</v>
      </c>
      <c r="BT202" s="5">
        <f t="shared" si="29"/>
        <v>383401.36282053031</v>
      </c>
      <c r="BU202" s="5">
        <f t="shared" si="30"/>
        <v>717134.40352767112</v>
      </c>
      <c r="BV202" s="150"/>
      <c r="BW202" s="2">
        <v>195</v>
      </c>
      <c r="BX202" s="118">
        <v>50771</v>
      </c>
      <c r="BY202" s="5">
        <f t="shared" si="56"/>
        <v>380726.45090354059</v>
      </c>
      <c r="BZ202" s="5">
        <f t="shared" si="57"/>
        <v>3586.6457515109732</v>
      </c>
      <c r="CA202" s="5">
        <f t="shared" si="31"/>
        <v>1365.7414545736528</v>
      </c>
      <c r="CB202" s="35">
        <f t="shared" si="32"/>
        <v>4.3046385182825303E-2</v>
      </c>
      <c r="CC202" s="5">
        <f t="shared" si="33"/>
        <v>2220.9042969373204</v>
      </c>
      <c r="CD202" s="35">
        <f t="shared" si="34"/>
        <v>7.0000000000000007E-2</v>
      </c>
      <c r="CE202" s="5">
        <f t="shared" si="58"/>
        <v>159739.29055103322</v>
      </c>
      <c r="CF202" s="5">
        <f t="shared" si="59"/>
        <v>539656.63099360641</v>
      </c>
      <c r="CG202" s="5">
        <f t="shared" si="35"/>
        <v>379360.70944896695</v>
      </c>
      <c r="CH202" s="5">
        <f t="shared" si="36"/>
        <v>699395.92154463963</v>
      </c>
    </row>
    <row r="203" spans="9:86" ht="14.25" customHeight="1">
      <c r="I203" s="150"/>
      <c r="J203" s="2">
        <v>196</v>
      </c>
      <c r="K203" s="118">
        <v>50802</v>
      </c>
      <c r="L203" s="5">
        <f t="shared" si="37"/>
        <v>398896.5250617977</v>
      </c>
      <c r="M203" s="5">
        <f t="shared" si="0"/>
        <v>4050.0782624385383</v>
      </c>
      <c r="N203" s="5">
        <f t="shared" si="1"/>
        <v>1307.6646526386789</v>
      </c>
      <c r="O203" s="35">
        <f t="shared" si="2"/>
        <v>3.9338462096738296E-2</v>
      </c>
      <c r="P203" s="5">
        <f t="shared" si="3"/>
        <v>2742.4136097998594</v>
      </c>
      <c r="Q203" s="35">
        <f t="shared" si="4"/>
        <v>8.2500000000000018E-2</v>
      </c>
      <c r="R203" s="5">
        <f t="shared" si="38"/>
        <v>141511.13959084082</v>
      </c>
      <c r="S203" s="5">
        <f t="shared" si="39"/>
        <v>652304.19984711218</v>
      </c>
      <c r="T203" s="5">
        <f t="shared" si="5"/>
        <v>397588.86040915904</v>
      </c>
      <c r="U203" s="5">
        <f t="shared" si="6"/>
        <v>793815.33943795296</v>
      </c>
      <c r="V203" s="150"/>
      <c r="W203" s="2">
        <v>196</v>
      </c>
      <c r="X203" s="118">
        <v>50802</v>
      </c>
      <c r="Y203" s="5">
        <f t="shared" si="40"/>
        <v>395124.43620812462</v>
      </c>
      <c r="Z203" s="5">
        <f t="shared" si="41"/>
        <v>3955.7248177837241</v>
      </c>
      <c r="AA203" s="5">
        <f t="shared" si="7"/>
        <v>1321.5619097295598</v>
      </c>
      <c r="AB203" s="35">
        <f t="shared" si="8"/>
        <v>4.0136072243330989E-2</v>
      </c>
      <c r="AC203" s="5">
        <f t="shared" si="9"/>
        <v>2634.1629080541643</v>
      </c>
      <c r="AD203" s="35">
        <f t="shared" si="10"/>
        <v>0.08</v>
      </c>
      <c r="AE203" s="5">
        <f t="shared" si="42"/>
        <v>145297.12570160514</v>
      </c>
      <c r="AF203" s="5">
        <f t="shared" si="43"/>
        <v>630024.93858400476</v>
      </c>
      <c r="AG203" s="5">
        <f t="shared" si="11"/>
        <v>393802.87429839507</v>
      </c>
      <c r="AH203" s="5">
        <f t="shared" si="12"/>
        <v>775322.06428560987</v>
      </c>
      <c r="AI203" s="150"/>
      <c r="AJ203" s="2">
        <v>196</v>
      </c>
      <c r="AK203" s="118">
        <v>50802</v>
      </c>
      <c r="AL203" s="5">
        <f t="shared" si="44"/>
        <v>391284.07839018543</v>
      </c>
      <c r="AM203" s="5">
        <f t="shared" si="45"/>
        <v>3862.1784158088099</v>
      </c>
      <c r="AN203" s="5">
        <f t="shared" si="13"/>
        <v>1335.1354095388624</v>
      </c>
      <c r="AO203" s="35">
        <f t="shared" si="14"/>
        <v>4.0946273562630656E-2</v>
      </c>
      <c r="AP203" s="5">
        <f t="shared" si="15"/>
        <v>2527.0430062699475</v>
      </c>
      <c r="AQ203" s="35">
        <f t="shared" si="16"/>
        <v>7.7499999999999999E-2</v>
      </c>
      <c r="AR203" s="5">
        <f t="shared" si="46"/>
        <v>149151.05701935361</v>
      </c>
      <c r="AS203" s="5">
        <f t="shared" si="47"/>
        <v>607835.91247917351</v>
      </c>
      <c r="AT203" s="5">
        <f t="shared" si="17"/>
        <v>389948.94298064656</v>
      </c>
      <c r="AU203" s="5">
        <f t="shared" si="18"/>
        <v>756986.96949852712</v>
      </c>
      <c r="AV203" s="150"/>
      <c r="AW203" s="2">
        <v>196</v>
      </c>
      <c r="AX203" s="118">
        <v>50802</v>
      </c>
      <c r="AY203" s="5">
        <f t="shared" si="48"/>
        <v>387376.12353301025</v>
      </c>
      <c r="AZ203" s="5">
        <f t="shared" si="49"/>
        <v>3769.4654156080242</v>
      </c>
      <c r="BA203" s="5">
        <f t="shared" si="19"/>
        <v>1348.3646435267101</v>
      </c>
      <c r="BB203" s="35">
        <f t="shared" si="20"/>
        <v>4.1769161131433828E-2</v>
      </c>
      <c r="BC203" s="5">
        <f t="shared" si="21"/>
        <v>2421.1007720813141</v>
      </c>
      <c r="BD203" s="35">
        <f t="shared" si="22"/>
        <v>7.5000000000000011E-2</v>
      </c>
      <c r="BE203" s="5">
        <f t="shared" si="50"/>
        <v>153072.24111051662</v>
      </c>
      <c r="BF203" s="5">
        <f t="shared" si="51"/>
        <v>585742.98034865642</v>
      </c>
      <c r="BG203" s="5">
        <f t="shared" si="23"/>
        <v>386027.75888948352</v>
      </c>
      <c r="BH203" s="5">
        <f t="shared" si="24"/>
        <v>738815.22145917302</v>
      </c>
      <c r="BI203" s="150"/>
      <c r="BJ203" s="2">
        <v>196</v>
      </c>
      <c r="BK203" s="118">
        <v>50802</v>
      </c>
      <c r="BL203" s="5">
        <f t="shared" si="52"/>
        <v>383401.36282053031</v>
      </c>
      <c r="BM203" s="5">
        <f t="shared" si="53"/>
        <v>3677.612325782929</v>
      </c>
      <c r="BN203" s="5">
        <f t="shared" si="25"/>
        <v>1361.2290920755586</v>
      </c>
      <c r="BO203" s="35">
        <f t="shared" si="26"/>
        <v>4.2604827966021025E-2</v>
      </c>
      <c r="BP203" s="5">
        <f t="shared" si="27"/>
        <v>2316.3832337073704</v>
      </c>
      <c r="BQ203" s="35">
        <f t="shared" si="28"/>
        <v>7.2499999999999995E-2</v>
      </c>
      <c r="BR203" s="5">
        <f t="shared" si="54"/>
        <v>157059.86627154521</v>
      </c>
      <c r="BS203" s="5">
        <f t="shared" si="55"/>
        <v>563752.14958190883</v>
      </c>
      <c r="BT203" s="5">
        <f t="shared" si="29"/>
        <v>382040.13372845476</v>
      </c>
      <c r="BU203" s="5">
        <f t="shared" si="30"/>
        <v>720812.01585345401</v>
      </c>
      <c r="BV203" s="150"/>
      <c r="BW203" s="2">
        <v>196</v>
      </c>
      <c r="BX203" s="118">
        <v>50802</v>
      </c>
      <c r="BY203" s="5">
        <f t="shared" si="56"/>
        <v>379360.70944896695</v>
      </c>
      <c r="BZ203" s="5">
        <f t="shared" si="57"/>
        <v>3586.6457515109732</v>
      </c>
      <c r="CA203" s="5">
        <f t="shared" si="31"/>
        <v>1373.7082797253324</v>
      </c>
      <c r="CB203" s="35">
        <f t="shared" si="32"/>
        <v>4.3453364953498289E-2</v>
      </c>
      <c r="CC203" s="5">
        <f t="shared" si="33"/>
        <v>2212.9374717856408</v>
      </c>
      <c r="CD203" s="35">
        <f t="shared" si="34"/>
        <v>7.0000000000000007E-2</v>
      </c>
      <c r="CE203" s="5">
        <f t="shared" si="58"/>
        <v>161112.99883075856</v>
      </c>
      <c r="CF203" s="5">
        <f t="shared" si="59"/>
        <v>541869.56846539211</v>
      </c>
      <c r="CG203" s="5">
        <f t="shared" si="35"/>
        <v>377987.00116924162</v>
      </c>
      <c r="CH203" s="5">
        <f t="shared" si="36"/>
        <v>702982.56729615061</v>
      </c>
    </row>
    <row r="204" spans="9:86" ht="14.25" customHeight="1">
      <c r="I204" s="150"/>
      <c r="J204" s="2">
        <v>197</v>
      </c>
      <c r="K204" s="118">
        <v>50830</v>
      </c>
      <c r="L204" s="5">
        <f t="shared" si="37"/>
        <v>397588.86040915904</v>
      </c>
      <c r="M204" s="5">
        <f t="shared" si="0"/>
        <v>4050.0782624385383</v>
      </c>
      <c r="N204" s="5">
        <f t="shared" si="1"/>
        <v>1316.6548471255701</v>
      </c>
      <c r="O204" s="35">
        <f t="shared" si="2"/>
        <v>3.9739187232879697E-2</v>
      </c>
      <c r="P204" s="5">
        <f t="shared" si="3"/>
        <v>2733.4234153129682</v>
      </c>
      <c r="Q204" s="35">
        <f t="shared" si="4"/>
        <v>8.2500000000000004E-2</v>
      </c>
      <c r="R204" s="5">
        <f t="shared" si="38"/>
        <v>142827.7944379664</v>
      </c>
      <c r="S204" s="5">
        <f t="shared" si="39"/>
        <v>655037.62326242519</v>
      </c>
      <c r="T204" s="5">
        <f t="shared" si="5"/>
        <v>396272.20556203346</v>
      </c>
      <c r="U204" s="5">
        <f t="shared" si="6"/>
        <v>797865.41770039161</v>
      </c>
      <c r="V204" s="150"/>
      <c r="W204" s="2">
        <v>197</v>
      </c>
      <c r="X204" s="118">
        <v>50830</v>
      </c>
      <c r="Y204" s="5">
        <f t="shared" si="40"/>
        <v>393802.87429839507</v>
      </c>
      <c r="Z204" s="5">
        <f t="shared" si="41"/>
        <v>3955.7248177837241</v>
      </c>
      <c r="AA204" s="5">
        <f t="shared" si="7"/>
        <v>1330.3723224610903</v>
      </c>
      <c r="AB204" s="35">
        <f t="shared" si="8"/>
        <v>4.0539236535476315E-2</v>
      </c>
      <c r="AC204" s="5">
        <f t="shared" si="9"/>
        <v>2625.3524953226338</v>
      </c>
      <c r="AD204" s="35">
        <f t="shared" si="10"/>
        <v>0.08</v>
      </c>
      <c r="AE204" s="5">
        <f t="shared" si="42"/>
        <v>146627.49802406624</v>
      </c>
      <c r="AF204" s="5">
        <f t="shared" si="43"/>
        <v>632650.29107932735</v>
      </c>
      <c r="AG204" s="5">
        <f t="shared" si="11"/>
        <v>392472.50197593396</v>
      </c>
      <c r="AH204" s="5">
        <f t="shared" si="12"/>
        <v>779277.78910339356</v>
      </c>
      <c r="AI204" s="150"/>
      <c r="AJ204" s="2">
        <v>197</v>
      </c>
      <c r="AK204" s="118">
        <v>50830</v>
      </c>
      <c r="AL204" s="5">
        <f t="shared" si="44"/>
        <v>389948.94298064656</v>
      </c>
      <c r="AM204" s="5">
        <f t="shared" si="45"/>
        <v>3862.1784158088099</v>
      </c>
      <c r="AN204" s="5">
        <f t="shared" si="13"/>
        <v>1343.7581590588006</v>
      </c>
      <c r="AO204" s="35">
        <f t="shared" si="14"/>
        <v>4.135181848539056E-2</v>
      </c>
      <c r="AP204" s="5">
        <f t="shared" si="15"/>
        <v>2518.4202567500092</v>
      </c>
      <c r="AQ204" s="35">
        <f t="shared" si="16"/>
        <v>7.7500000000000013E-2</v>
      </c>
      <c r="AR204" s="5">
        <f t="shared" si="46"/>
        <v>150494.81517841242</v>
      </c>
      <c r="AS204" s="5">
        <f t="shared" si="47"/>
        <v>610354.33273592347</v>
      </c>
      <c r="AT204" s="5">
        <f t="shared" si="17"/>
        <v>388605.18482158775</v>
      </c>
      <c r="AU204" s="5">
        <f t="shared" si="18"/>
        <v>760849.14791433583</v>
      </c>
      <c r="AV204" s="150"/>
      <c r="AW204" s="2">
        <v>197</v>
      </c>
      <c r="AX204" s="118">
        <v>50830</v>
      </c>
      <c r="AY204" s="5">
        <f t="shared" si="48"/>
        <v>386027.75888948352</v>
      </c>
      <c r="AZ204" s="5">
        <f t="shared" si="49"/>
        <v>3769.4654156080242</v>
      </c>
      <c r="BA204" s="5">
        <f t="shared" si="19"/>
        <v>1356.7919225487522</v>
      </c>
      <c r="BB204" s="35">
        <f t="shared" si="20"/>
        <v>4.2177026640320657E-2</v>
      </c>
      <c r="BC204" s="5">
        <f t="shared" si="21"/>
        <v>2412.673493059272</v>
      </c>
      <c r="BD204" s="35">
        <f t="shared" si="22"/>
        <v>7.5000000000000011E-2</v>
      </c>
      <c r="BE204" s="5">
        <f t="shared" si="50"/>
        <v>154429.03303306538</v>
      </c>
      <c r="BF204" s="5">
        <f t="shared" si="51"/>
        <v>588155.65384171566</v>
      </c>
      <c r="BG204" s="5">
        <f t="shared" si="23"/>
        <v>384670.96696693479</v>
      </c>
      <c r="BH204" s="5">
        <f t="shared" si="24"/>
        <v>742584.68687478104</v>
      </c>
      <c r="BI204" s="150"/>
      <c r="BJ204" s="2">
        <v>197</v>
      </c>
      <c r="BK204" s="118">
        <v>50830</v>
      </c>
      <c r="BL204" s="5">
        <f t="shared" si="52"/>
        <v>382040.13372845476</v>
      </c>
      <c r="BM204" s="5">
        <f t="shared" si="53"/>
        <v>3677.612325782929</v>
      </c>
      <c r="BN204" s="5">
        <f t="shared" si="25"/>
        <v>1369.4531845068482</v>
      </c>
      <c r="BO204" s="35">
        <f t="shared" si="26"/>
        <v>4.3014952522665281E-2</v>
      </c>
      <c r="BP204" s="5">
        <f t="shared" si="27"/>
        <v>2308.1591412760808</v>
      </c>
      <c r="BQ204" s="35">
        <f t="shared" si="28"/>
        <v>7.2499999999999995E-2</v>
      </c>
      <c r="BR204" s="5">
        <f t="shared" si="54"/>
        <v>158429.31945605206</v>
      </c>
      <c r="BS204" s="5">
        <f t="shared" si="55"/>
        <v>566060.30872318486</v>
      </c>
      <c r="BT204" s="5">
        <f t="shared" si="29"/>
        <v>380670.68054394791</v>
      </c>
      <c r="BU204" s="5">
        <f t="shared" si="30"/>
        <v>724489.6281792369</v>
      </c>
      <c r="BV204" s="150"/>
      <c r="BW204" s="2">
        <v>197</v>
      </c>
      <c r="BX204" s="118">
        <v>50830</v>
      </c>
      <c r="BY204" s="5">
        <f t="shared" si="56"/>
        <v>377987.00116924162</v>
      </c>
      <c r="BZ204" s="5">
        <f t="shared" si="57"/>
        <v>3586.6457515109732</v>
      </c>
      <c r="CA204" s="5">
        <f t="shared" si="31"/>
        <v>1381.7215780237302</v>
      </c>
      <c r="CB204" s="35">
        <f t="shared" si="32"/>
        <v>4.3865685552664978E-2</v>
      </c>
      <c r="CC204" s="5">
        <f t="shared" si="33"/>
        <v>2204.924173487243</v>
      </c>
      <c r="CD204" s="35">
        <f t="shared" si="34"/>
        <v>7.0000000000000007E-2</v>
      </c>
      <c r="CE204" s="5">
        <f t="shared" si="58"/>
        <v>162494.72040878228</v>
      </c>
      <c r="CF204" s="5">
        <f t="shared" si="59"/>
        <v>544074.49263887934</v>
      </c>
      <c r="CG204" s="5">
        <f t="shared" si="35"/>
        <v>376605.27959121787</v>
      </c>
      <c r="CH204" s="5">
        <f t="shared" si="36"/>
        <v>706569.21304766159</v>
      </c>
    </row>
    <row r="205" spans="9:86" ht="14.25" customHeight="1">
      <c r="I205" s="150"/>
      <c r="J205" s="2">
        <v>198</v>
      </c>
      <c r="K205" s="118">
        <v>50861</v>
      </c>
      <c r="L205" s="5">
        <f t="shared" si="37"/>
        <v>396272.20556203346</v>
      </c>
      <c r="M205" s="5">
        <f t="shared" si="0"/>
        <v>4050.0782624385383</v>
      </c>
      <c r="N205" s="5">
        <f t="shared" si="1"/>
        <v>1325.7068491995583</v>
      </c>
      <c r="O205" s="35">
        <f t="shared" si="2"/>
        <v>4.0145339408378833E-2</v>
      </c>
      <c r="P205" s="5">
        <f t="shared" si="3"/>
        <v>2724.37141323898</v>
      </c>
      <c r="Q205" s="35">
        <f t="shared" si="4"/>
        <v>8.2500000000000004E-2</v>
      </c>
      <c r="R205" s="5">
        <f t="shared" si="38"/>
        <v>144153.50128716594</v>
      </c>
      <c r="S205" s="5">
        <f t="shared" si="39"/>
        <v>657761.99467566411</v>
      </c>
      <c r="T205" s="5">
        <f t="shared" si="5"/>
        <v>394946.49871283391</v>
      </c>
      <c r="U205" s="5">
        <f t="shared" si="6"/>
        <v>801915.49596283003</v>
      </c>
      <c r="V205" s="150"/>
      <c r="W205" s="2">
        <v>198</v>
      </c>
      <c r="X205" s="118">
        <v>50861</v>
      </c>
      <c r="Y205" s="5">
        <f t="shared" si="40"/>
        <v>392472.50197593396</v>
      </c>
      <c r="Z205" s="5">
        <f t="shared" si="41"/>
        <v>3955.7248177837241</v>
      </c>
      <c r="AA205" s="5">
        <f t="shared" si="7"/>
        <v>1339.2414712774976</v>
      </c>
      <c r="AB205" s="35">
        <f t="shared" si="8"/>
        <v>4.0947830929351128E-2</v>
      </c>
      <c r="AC205" s="5">
        <f t="shared" si="9"/>
        <v>2616.4833465062266</v>
      </c>
      <c r="AD205" s="35">
        <f t="shared" si="10"/>
        <v>0.08</v>
      </c>
      <c r="AE205" s="5">
        <f t="shared" si="42"/>
        <v>147966.73949534373</v>
      </c>
      <c r="AF205" s="5">
        <f t="shared" si="43"/>
        <v>635266.7744258336</v>
      </c>
      <c r="AG205" s="5">
        <f t="shared" si="11"/>
        <v>391133.26050465647</v>
      </c>
      <c r="AH205" s="5">
        <f t="shared" si="12"/>
        <v>783233.51392117736</v>
      </c>
      <c r="AI205" s="150"/>
      <c r="AJ205" s="2">
        <v>198</v>
      </c>
      <c r="AK205" s="118">
        <v>50861</v>
      </c>
      <c r="AL205" s="5">
        <f t="shared" si="44"/>
        <v>388605.18482158775</v>
      </c>
      <c r="AM205" s="5">
        <f t="shared" si="45"/>
        <v>3862.1784158088099</v>
      </c>
      <c r="AN205" s="5">
        <f t="shared" si="13"/>
        <v>1352.4365971693892</v>
      </c>
      <c r="AO205" s="35">
        <f t="shared" si="14"/>
        <v>4.1762796277367384E-2</v>
      </c>
      <c r="AP205" s="5">
        <f t="shared" si="15"/>
        <v>2509.7418186394207</v>
      </c>
      <c r="AQ205" s="35">
        <f t="shared" si="16"/>
        <v>7.7499999999999986E-2</v>
      </c>
      <c r="AR205" s="5">
        <f t="shared" si="46"/>
        <v>151847.2517755818</v>
      </c>
      <c r="AS205" s="5">
        <f t="shared" si="47"/>
        <v>612864.07455456292</v>
      </c>
      <c r="AT205" s="5">
        <f t="shared" si="17"/>
        <v>387252.74822441838</v>
      </c>
      <c r="AU205" s="5">
        <f t="shared" si="18"/>
        <v>764711.32633014466</v>
      </c>
      <c r="AV205" s="150"/>
      <c r="AW205" s="2">
        <v>198</v>
      </c>
      <c r="AX205" s="118">
        <v>50861</v>
      </c>
      <c r="AY205" s="5">
        <f t="shared" si="48"/>
        <v>384670.96696693479</v>
      </c>
      <c r="AZ205" s="5">
        <f t="shared" si="49"/>
        <v>3769.4654156080242</v>
      </c>
      <c r="BA205" s="5">
        <f t="shared" si="19"/>
        <v>1365.2718720646817</v>
      </c>
      <c r="BB205" s="35">
        <f t="shared" si="20"/>
        <v>4.2590327504972422E-2</v>
      </c>
      <c r="BC205" s="5">
        <f t="shared" si="21"/>
        <v>2404.1935435433425</v>
      </c>
      <c r="BD205" s="35">
        <f t="shared" si="22"/>
        <v>7.5000000000000011E-2</v>
      </c>
      <c r="BE205" s="5">
        <f t="shared" si="50"/>
        <v>155794.30490513006</v>
      </c>
      <c r="BF205" s="5">
        <f t="shared" si="51"/>
        <v>590559.847385259</v>
      </c>
      <c r="BG205" s="5">
        <f t="shared" si="23"/>
        <v>383305.69509487011</v>
      </c>
      <c r="BH205" s="5">
        <f t="shared" si="24"/>
        <v>746354.15229038906</v>
      </c>
      <c r="BI205" s="150"/>
      <c r="BJ205" s="2">
        <v>198</v>
      </c>
      <c r="BK205" s="118">
        <v>50861</v>
      </c>
      <c r="BL205" s="5">
        <f t="shared" si="52"/>
        <v>380670.68054394791</v>
      </c>
      <c r="BM205" s="5">
        <f t="shared" si="53"/>
        <v>3677.612325782929</v>
      </c>
      <c r="BN205" s="5">
        <f t="shared" si="25"/>
        <v>1377.7269641632438</v>
      </c>
      <c r="BO205" s="35">
        <f t="shared" si="26"/>
        <v>4.3430514654648443E-2</v>
      </c>
      <c r="BP205" s="5">
        <f t="shared" si="27"/>
        <v>2299.8853616196852</v>
      </c>
      <c r="BQ205" s="35">
        <f t="shared" si="28"/>
        <v>7.2499999999999995E-2</v>
      </c>
      <c r="BR205" s="5">
        <f t="shared" si="54"/>
        <v>159807.04642021531</v>
      </c>
      <c r="BS205" s="5">
        <f t="shared" si="55"/>
        <v>568360.19408480451</v>
      </c>
      <c r="BT205" s="5">
        <f t="shared" si="29"/>
        <v>379292.95357978466</v>
      </c>
      <c r="BU205" s="5">
        <f t="shared" si="30"/>
        <v>728167.24050501978</v>
      </c>
      <c r="BV205" s="150"/>
      <c r="BW205" s="2">
        <v>198</v>
      </c>
      <c r="BX205" s="118">
        <v>50861</v>
      </c>
      <c r="BY205" s="5">
        <f t="shared" si="56"/>
        <v>376605.27959121787</v>
      </c>
      <c r="BZ205" s="5">
        <f t="shared" si="57"/>
        <v>3586.6457515109732</v>
      </c>
      <c r="CA205" s="5">
        <f t="shared" si="31"/>
        <v>1389.7816205622021</v>
      </c>
      <c r="CB205" s="35">
        <f t="shared" si="32"/>
        <v>4.4283445693721307E-2</v>
      </c>
      <c r="CC205" s="5">
        <f t="shared" si="33"/>
        <v>2196.8641309487712</v>
      </c>
      <c r="CD205" s="35">
        <f t="shared" si="34"/>
        <v>7.0000000000000007E-2</v>
      </c>
      <c r="CE205" s="5">
        <f t="shared" si="58"/>
        <v>163884.50202934447</v>
      </c>
      <c r="CF205" s="5">
        <f t="shared" si="59"/>
        <v>546271.35676982813</v>
      </c>
      <c r="CG205" s="5">
        <f t="shared" si="35"/>
        <v>375215.49797065568</v>
      </c>
      <c r="CH205" s="5">
        <f t="shared" si="36"/>
        <v>710155.85879917257</v>
      </c>
    </row>
    <row r="206" spans="9:86" ht="14.25" customHeight="1">
      <c r="I206" s="150"/>
      <c r="J206" s="2">
        <v>199</v>
      </c>
      <c r="K206" s="118">
        <v>50891</v>
      </c>
      <c r="L206" s="5">
        <f t="shared" si="37"/>
        <v>394946.49871283391</v>
      </c>
      <c r="M206" s="5">
        <f t="shared" si="0"/>
        <v>4050.0782624385383</v>
      </c>
      <c r="N206" s="5">
        <f t="shared" si="1"/>
        <v>1334.821083787805</v>
      </c>
      <c r="O206" s="35">
        <f t="shared" si="2"/>
        <v>4.0557019894231952E-2</v>
      </c>
      <c r="P206" s="5">
        <f t="shared" si="3"/>
        <v>2715.2571786507333</v>
      </c>
      <c r="Q206" s="35">
        <f t="shared" si="4"/>
        <v>8.2500000000000004E-2</v>
      </c>
      <c r="R206" s="5">
        <f t="shared" si="38"/>
        <v>145488.32237095374</v>
      </c>
      <c r="S206" s="5">
        <f t="shared" si="39"/>
        <v>660477.25185431482</v>
      </c>
      <c r="T206" s="5">
        <f t="shared" si="5"/>
        <v>393611.67762904608</v>
      </c>
      <c r="U206" s="5">
        <f t="shared" si="6"/>
        <v>805965.57422526856</v>
      </c>
      <c r="V206" s="150"/>
      <c r="W206" s="2">
        <v>199</v>
      </c>
      <c r="X206" s="118">
        <v>50891</v>
      </c>
      <c r="Y206" s="5">
        <f t="shared" si="40"/>
        <v>391133.26050465647</v>
      </c>
      <c r="Z206" s="5">
        <f t="shared" si="41"/>
        <v>3955.7248177837241</v>
      </c>
      <c r="AA206" s="5">
        <f t="shared" si="7"/>
        <v>1348.1697477526809</v>
      </c>
      <c r="AB206" s="35">
        <f t="shared" si="8"/>
        <v>4.1361956669597959E-2</v>
      </c>
      <c r="AC206" s="5">
        <f t="shared" si="9"/>
        <v>2607.5550700310432</v>
      </c>
      <c r="AD206" s="35">
        <f t="shared" si="10"/>
        <v>0.08</v>
      </c>
      <c r="AE206" s="5">
        <f t="shared" si="42"/>
        <v>149314.90924309642</v>
      </c>
      <c r="AF206" s="5">
        <f t="shared" si="43"/>
        <v>637874.32949586469</v>
      </c>
      <c r="AG206" s="5">
        <f t="shared" si="11"/>
        <v>389785.09075690381</v>
      </c>
      <c r="AH206" s="5">
        <f t="shared" si="12"/>
        <v>787189.23873896105</v>
      </c>
      <c r="AI206" s="150"/>
      <c r="AJ206" s="2">
        <v>199</v>
      </c>
      <c r="AK206" s="118">
        <v>50891</v>
      </c>
      <c r="AL206" s="5">
        <f t="shared" si="44"/>
        <v>387252.74822441838</v>
      </c>
      <c r="AM206" s="5">
        <f t="shared" si="45"/>
        <v>3862.1784158088099</v>
      </c>
      <c r="AN206" s="5">
        <f t="shared" si="13"/>
        <v>1361.1710835261079</v>
      </c>
      <c r="AO206" s="35">
        <f t="shared" si="14"/>
        <v>4.217930815780159E-2</v>
      </c>
      <c r="AP206" s="5">
        <f t="shared" si="15"/>
        <v>2501.007332282702</v>
      </c>
      <c r="AQ206" s="35">
        <f t="shared" si="16"/>
        <v>7.7499999999999999E-2</v>
      </c>
      <c r="AR206" s="5">
        <f t="shared" si="46"/>
        <v>153208.4228591079</v>
      </c>
      <c r="AS206" s="5">
        <f t="shared" si="47"/>
        <v>615365.08188684564</v>
      </c>
      <c r="AT206" s="5">
        <f t="shared" si="17"/>
        <v>385891.57714089227</v>
      </c>
      <c r="AU206" s="5">
        <f t="shared" si="18"/>
        <v>768573.50474595348</v>
      </c>
      <c r="AV206" s="150"/>
      <c r="AW206" s="2">
        <v>199</v>
      </c>
      <c r="AX206" s="118">
        <v>50891</v>
      </c>
      <c r="AY206" s="5">
        <f t="shared" si="48"/>
        <v>383305.69509487011</v>
      </c>
      <c r="AZ206" s="5">
        <f t="shared" si="49"/>
        <v>3769.4654156080242</v>
      </c>
      <c r="BA206" s="5">
        <f t="shared" si="19"/>
        <v>1373.804821265086</v>
      </c>
      <c r="BB206" s="35">
        <f t="shared" si="20"/>
        <v>4.3009164920184001E-2</v>
      </c>
      <c r="BC206" s="5">
        <f t="shared" si="21"/>
        <v>2395.6605943429381</v>
      </c>
      <c r="BD206" s="35">
        <f t="shared" si="22"/>
        <v>7.4999999999999997E-2</v>
      </c>
      <c r="BE206" s="5">
        <f t="shared" si="50"/>
        <v>157168.10972639514</v>
      </c>
      <c r="BF206" s="5">
        <f t="shared" si="51"/>
        <v>592955.50797960197</v>
      </c>
      <c r="BG206" s="5">
        <f t="shared" si="23"/>
        <v>381931.89027360501</v>
      </c>
      <c r="BH206" s="5">
        <f t="shared" si="24"/>
        <v>750123.61770599708</v>
      </c>
      <c r="BI206" s="150"/>
      <c r="BJ206" s="2">
        <v>199</v>
      </c>
      <c r="BK206" s="118">
        <v>50891</v>
      </c>
      <c r="BL206" s="5">
        <f t="shared" si="52"/>
        <v>379292.95357978466</v>
      </c>
      <c r="BM206" s="5">
        <f t="shared" si="53"/>
        <v>3677.612325782929</v>
      </c>
      <c r="BN206" s="5">
        <f t="shared" si="25"/>
        <v>1386.0507312383966</v>
      </c>
      <c r="BO206" s="35">
        <f t="shared" si="26"/>
        <v>4.3851615533274262E-2</v>
      </c>
      <c r="BP206" s="5">
        <f t="shared" si="27"/>
        <v>2291.5615945445325</v>
      </c>
      <c r="BQ206" s="35">
        <f t="shared" si="28"/>
        <v>7.2500000000000009E-2</v>
      </c>
      <c r="BR206" s="5">
        <f t="shared" si="54"/>
        <v>161193.09715145369</v>
      </c>
      <c r="BS206" s="5">
        <f t="shared" si="55"/>
        <v>570651.75567934907</v>
      </c>
      <c r="BT206" s="5">
        <f t="shared" si="29"/>
        <v>377906.90284854628</v>
      </c>
      <c r="BU206" s="5">
        <f t="shared" si="30"/>
        <v>731844.85283080279</v>
      </c>
      <c r="BV206" s="150"/>
      <c r="BW206" s="2">
        <v>199</v>
      </c>
      <c r="BX206" s="118">
        <v>50891</v>
      </c>
      <c r="BY206" s="5">
        <f t="shared" si="56"/>
        <v>375215.49797065568</v>
      </c>
      <c r="BZ206" s="5">
        <f t="shared" si="57"/>
        <v>3586.6457515109732</v>
      </c>
      <c r="CA206" s="5">
        <f t="shared" si="31"/>
        <v>1397.8886800154819</v>
      </c>
      <c r="CB206" s="35">
        <f t="shared" si="32"/>
        <v>4.4706746525426493E-2</v>
      </c>
      <c r="CC206" s="5">
        <f t="shared" si="33"/>
        <v>2188.7570714954913</v>
      </c>
      <c r="CD206" s="35">
        <f t="shared" si="34"/>
        <v>6.9999999999999993E-2</v>
      </c>
      <c r="CE206" s="5">
        <f t="shared" si="58"/>
        <v>165282.39070935996</v>
      </c>
      <c r="CF206" s="5">
        <f t="shared" si="59"/>
        <v>548460.11384132365</v>
      </c>
      <c r="CG206" s="5">
        <f t="shared" si="35"/>
        <v>373817.60929064022</v>
      </c>
      <c r="CH206" s="5">
        <f t="shared" si="36"/>
        <v>713742.50455068354</v>
      </c>
    </row>
    <row r="207" spans="9:86" ht="14.25" customHeight="1">
      <c r="I207" s="150"/>
      <c r="J207" s="2">
        <v>200</v>
      </c>
      <c r="K207" s="118">
        <v>50922</v>
      </c>
      <c r="L207" s="5">
        <f t="shared" si="37"/>
        <v>393611.67762904608</v>
      </c>
      <c r="M207" s="5">
        <f t="shared" si="0"/>
        <v>4050.0782624385383</v>
      </c>
      <c r="N207" s="5">
        <f t="shared" si="1"/>
        <v>1343.9979787388465</v>
      </c>
      <c r="O207" s="35">
        <f t="shared" si="2"/>
        <v>4.0974332474113605E-2</v>
      </c>
      <c r="P207" s="5">
        <f t="shared" si="3"/>
        <v>2706.0802836996918</v>
      </c>
      <c r="Q207" s="35">
        <f t="shared" si="4"/>
        <v>8.2500000000000004E-2</v>
      </c>
      <c r="R207" s="5">
        <f t="shared" si="38"/>
        <v>146832.3203496926</v>
      </c>
      <c r="S207" s="5">
        <f t="shared" si="39"/>
        <v>663183.33213801449</v>
      </c>
      <c r="T207" s="5">
        <f t="shared" si="5"/>
        <v>392267.67965030723</v>
      </c>
      <c r="U207" s="5">
        <f t="shared" si="6"/>
        <v>810015.65248770709</v>
      </c>
      <c r="V207" s="150"/>
      <c r="W207" s="2">
        <v>200</v>
      </c>
      <c r="X207" s="118">
        <v>50922</v>
      </c>
      <c r="Y207" s="5">
        <f t="shared" si="40"/>
        <v>389785.09075690381</v>
      </c>
      <c r="Z207" s="5">
        <f t="shared" si="41"/>
        <v>3955.7248177837241</v>
      </c>
      <c r="AA207" s="5">
        <f t="shared" si="7"/>
        <v>1357.1575460710319</v>
      </c>
      <c r="AB207" s="35">
        <f t="shared" si="8"/>
        <v>4.178171751317538E-2</v>
      </c>
      <c r="AC207" s="5">
        <f t="shared" si="9"/>
        <v>2598.5672717126922</v>
      </c>
      <c r="AD207" s="35">
        <f t="shared" si="10"/>
        <v>0.08</v>
      </c>
      <c r="AE207" s="5">
        <f t="shared" si="42"/>
        <v>150672.06678916747</v>
      </c>
      <c r="AF207" s="5">
        <f t="shared" si="43"/>
        <v>640472.89676757739</v>
      </c>
      <c r="AG207" s="5">
        <f t="shared" si="11"/>
        <v>388427.93321083277</v>
      </c>
      <c r="AH207" s="5">
        <f t="shared" si="12"/>
        <v>791144.96355674486</v>
      </c>
      <c r="AI207" s="150"/>
      <c r="AJ207" s="2">
        <v>200</v>
      </c>
      <c r="AK207" s="118">
        <v>50922</v>
      </c>
      <c r="AL207" s="5">
        <f t="shared" si="44"/>
        <v>385891.57714089227</v>
      </c>
      <c r="AM207" s="5">
        <f t="shared" si="45"/>
        <v>3862.1784158088099</v>
      </c>
      <c r="AN207" s="5">
        <f t="shared" si="13"/>
        <v>1369.961980107214</v>
      </c>
      <c r="AO207" s="35">
        <f t="shared" si="14"/>
        <v>4.2601457857900725E-2</v>
      </c>
      <c r="AP207" s="5">
        <f t="shared" si="15"/>
        <v>2492.2164357015959</v>
      </c>
      <c r="AQ207" s="35">
        <f t="shared" si="16"/>
        <v>7.7499999999999999E-2</v>
      </c>
      <c r="AR207" s="5">
        <f t="shared" si="46"/>
        <v>154578.38483921511</v>
      </c>
      <c r="AS207" s="5">
        <f t="shared" si="47"/>
        <v>617857.29832254723</v>
      </c>
      <c r="AT207" s="5">
        <f t="shared" si="17"/>
        <v>384521.61516078503</v>
      </c>
      <c r="AU207" s="5">
        <f t="shared" si="18"/>
        <v>772435.68316176231</v>
      </c>
      <c r="AV207" s="150"/>
      <c r="AW207" s="2">
        <v>200</v>
      </c>
      <c r="AX207" s="118">
        <v>50922</v>
      </c>
      <c r="AY207" s="5">
        <f t="shared" si="48"/>
        <v>381931.89027360501</v>
      </c>
      <c r="AZ207" s="5">
        <f t="shared" si="49"/>
        <v>3769.4654156080242</v>
      </c>
      <c r="BA207" s="5">
        <f t="shared" si="19"/>
        <v>1382.3911013979932</v>
      </c>
      <c r="BB207" s="35">
        <f t="shared" si="20"/>
        <v>4.3433642592380167E-2</v>
      </c>
      <c r="BC207" s="5">
        <f t="shared" si="21"/>
        <v>2387.0743142100309</v>
      </c>
      <c r="BD207" s="35">
        <f t="shared" si="22"/>
        <v>7.4999999999999997E-2</v>
      </c>
      <c r="BE207" s="5">
        <f t="shared" si="50"/>
        <v>158550.50082779312</v>
      </c>
      <c r="BF207" s="5">
        <f t="shared" si="51"/>
        <v>595342.58229381195</v>
      </c>
      <c r="BG207" s="5">
        <f t="shared" si="23"/>
        <v>380549.49917220703</v>
      </c>
      <c r="BH207" s="5">
        <f t="shared" si="24"/>
        <v>753893.0831216051</v>
      </c>
      <c r="BI207" s="150"/>
      <c r="BJ207" s="2">
        <v>200</v>
      </c>
      <c r="BK207" s="118">
        <v>50922</v>
      </c>
      <c r="BL207" s="5">
        <f t="shared" si="52"/>
        <v>377906.90284854628</v>
      </c>
      <c r="BM207" s="5">
        <f t="shared" si="53"/>
        <v>3677.612325782929</v>
      </c>
      <c r="BN207" s="5">
        <f t="shared" si="25"/>
        <v>1394.4247877396288</v>
      </c>
      <c r="BO207" s="35">
        <f t="shared" si="26"/>
        <v>4.4278358841150008E-2</v>
      </c>
      <c r="BP207" s="5">
        <f t="shared" si="27"/>
        <v>2283.1875380433003</v>
      </c>
      <c r="BQ207" s="35">
        <f t="shared" si="28"/>
        <v>7.2499999999999995E-2</v>
      </c>
      <c r="BR207" s="5">
        <f t="shared" si="54"/>
        <v>162587.52193919334</v>
      </c>
      <c r="BS207" s="5">
        <f t="shared" si="55"/>
        <v>572934.94321739231</v>
      </c>
      <c r="BT207" s="5">
        <f t="shared" si="29"/>
        <v>376512.47806080664</v>
      </c>
      <c r="BU207" s="5">
        <f t="shared" si="30"/>
        <v>735522.46515658568</v>
      </c>
      <c r="BV207" s="150"/>
      <c r="BW207" s="2">
        <v>200</v>
      </c>
      <c r="BX207" s="118">
        <v>50922</v>
      </c>
      <c r="BY207" s="5">
        <f t="shared" si="56"/>
        <v>373817.60929064022</v>
      </c>
      <c r="BZ207" s="5">
        <f t="shared" si="57"/>
        <v>3586.6457515109732</v>
      </c>
      <c r="CA207" s="5">
        <f t="shared" si="31"/>
        <v>1406.0430306489052</v>
      </c>
      <c r="CB207" s="35">
        <f t="shared" si="32"/>
        <v>4.5135691707526321E-2</v>
      </c>
      <c r="CC207" s="5">
        <f t="shared" si="33"/>
        <v>2180.6027208620681</v>
      </c>
      <c r="CD207" s="35">
        <f t="shared" si="34"/>
        <v>7.0000000000000007E-2</v>
      </c>
      <c r="CE207" s="5">
        <f t="shared" si="58"/>
        <v>166688.43374000886</v>
      </c>
      <c r="CF207" s="5">
        <f t="shared" si="59"/>
        <v>550640.71656218567</v>
      </c>
      <c r="CG207" s="5">
        <f t="shared" si="35"/>
        <v>372411.56625999132</v>
      </c>
      <c r="CH207" s="5">
        <f t="shared" si="36"/>
        <v>717329.15030219452</v>
      </c>
    </row>
    <row r="208" spans="9:86" ht="14.25" customHeight="1">
      <c r="I208" s="150"/>
      <c r="J208" s="2">
        <v>201</v>
      </c>
      <c r="K208" s="118">
        <v>50952</v>
      </c>
      <c r="L208" s="5">
        <f t="shared" si="37"/>
        <v>392267.67965030723</v>
      </c>
      <c r="M208" s="5">
        <f t="shared" si="0"/>
        <v>4050.0782624385383</v>
      </c>
      <c r="N208" s="5">
        <f t="shared" si="1"/>
        <v>1353.2379648426763</v>
      </c>
      <c r="O208" s="35">
        <f t="shared" si="2"/>
        <v>4.1397383522875197E-2</v>
      </c>
      <c r="P208" s="5">
        <f t="shared" si="3"/>
        <v>2696.840297595862</v>
      </c>
      <c r="Q208" s="35">
        <f t="shared" si="4"/>
        <v>8.249999999999999E-2</v>
      </c>
      <c r="R208" s="5">
        <f t="shared" si="38"/>
        <v>148185.55831453527</v>
      </c>
      <c r="S208" s="5">
        <f t="shared" si="39"/>
        <v>665880.17243561032</v>
      </c>
      <c r="T208" s="5">
        <f t="shared" si="5"/>
        <v>390914.44168546452</v>
      </c>
      <c r="U208" s="5">
        <f t="shared" si="6"/>
        <v>814065.73075014562</v>
      </c>
      <c r="V208" s="150"/>
      <c r="W208" s="2">
        <v>201</v>
      </c>
      <c r="X208" s="118">
        <v>50952</v>
      </c>
      <c r="Y208" s="5">
        <f t="shared" si="40"/>
        <v>388427.93321083277</v>
      </c>
      <c r="Z208" s="5">
        <f t="shared" si="41"/>
        <v>3955.7248177837241</v>
      </c>
      <c r="AA208" s="5">
        <f t="shared" si="7"/>
        <v>1366.2052630448388</v>
      </c>
      <c r="AB208" s="35">
        <f t="shared" si="8"/>
        <v>4.2207219807848889E-2</v>
      </c>
      <c r="AC208" s="5">
        <f t="shared" si="9"/>
        <v>2589.5195547388853</v>
      </c>
      <c r="AD208" s="35">
        <f t="shared" si="10"/>
        <v>0.08</v>
      </c>
      <c r="AE208" s="5">
        <f t="shared" si="42"/>
        <v>152038.2720522123</v>
      </c>
      <c r="AF208" s="5">
        <f t="shared" si="43"/>
        <v>643062.41632231628</v>
      </c>
      <c r="AG208" s="5">
        <f t="shared" si="11"/>
        <v>387061.72794778791</v>
      </c>
      <c r="AH208" s="5">
        <f t="shared" si="12"/>
        <v>795100.68837452854</v>
      </c>
      <c r="AI208" s="150"/>
      <c r="AJ208" s="2">
        <v>201</v>
      </c>
      <c r="AK208" s="118">
        <v>50952</v>
      </c>
      <c r="AL208" s="5">
        <f t="shared" si="44"/>
        <v>384521.61516078503</v>
      </c>
      <c r="AM208" s="5">
        <f t="shared" si="45"/>
        <v>3862.1784158088099</v>
      </c>
      <c r="AN208" s="5">
        <f t="shared" si="13"/>
        <v>1378.8096512287398</v>
      </c>
      <c r="AO208" s="35">
        <f t="shared" si="14"/>
        <v>4.3029351699322288E-2</v>
      </c>
      <c r="AP208" s="5">
        <f t="shared" si="15"/>
        <v>2483.3687645800701</v>
      </c>
      <c r="AQ208" s="35">
        <f t="shared" si="16"/>
        <v>7.7499999999999999E-2</v>
      </c>
      <c r="AR208" s="5">
        <f t="shared" si="46"/>
        <v>155957.19449044386</v>
      </c>
      <c r="AS208" s="5">
        <f t="shared" si="47"/>
        <v>620340.66708712734</v>
      </c>
      <c r="AT208" s="5">
        <f t="shared" si="17"/>
        <v>383142.80550955632</v>
      </c>
      <c r="AU208" s="5">
        <f t="shared" si="18"/>
        <v>776297.86157757114</v>
      </c>
      <c r="AV208" s="150"/>
      <c r="AW208" s="2">
        <v>201</v>
      </c>
      <c r="AX208" s="118">
        <v>50952</v>
      </c>
      <c r="AY208" s="5">
        <f t="shared" si="48"/>
        <v>380549.49917220703</v>
      </c>
      <c r="AZ208" s="5">
        <f t="shared" si="49"/>
        <v>3769.4654156080242</v>
      </c>
      <c r="BA208" s="5">
        <f t="shared" si="19"/>
        <v>1391.0310457817304</v>
      </c>
      <c r="BB208" s="35">
        <f t="shared" si="20"/>
        <v>4.3863866818090597E-2</v>
      </c>
      <c r="BC208" s="5">
        <f t="shared" si="21"/>
        <v>2378.4343698262937</v>
      </c>
      <c r="BD208" s="35">
        <f t="shared" si="22"/>
        <v>7.4999999999999997E-2</v>
      </c>
      <c r="BE208" s="5">
        <f t="shared" si="50"/>
        <v>159941.53187357486</v>
      </c>
      <c r="BF208" s="5">
        <f t="shared" si="51"/>
        <v>597721.01666363829</v>
      </c>
      <c r="BG208" s="5">
        <f t="shared" si="23"/>
        <v>379158.46812642529</v>
      </c>
      <c r="BH208" s="5">
        <f t="shared" si="24"/>
        <v>757662.54853721312</v>
      </c>
      <c r="BI208" s="150"/>
      <c r="BJ208" s="2">
        <v>201</v>
      </c>
      <c r="BK208" s="118">
        <v>50952</v>
      </c>
      <c r="BL208" s="5">
        <f t="shared" si="52"/>
        <v>376512.47806080664</v>
      </c>
      <c r="BM208" s="5">
        <f t="shared" si="53"/>
        <v>3677.612325782929</v>
      </c>
      <c r="BN208" s="5">
        <f t="shared" si="25"/>
        <v>1402.8494374988891</v>
      </c>
      <c r="BO208" s="35">
        <f t="shared" si="26"/>
        <v>4.4710850850653489E-2</v>
      </c>
      <c r="BP208" s="5">
        <f t="shared" si="27"/>
        <v>2274.7628882840399</v>
      </c>
      <c r="BQ208" s="35">
        <f t="shared" si="28"/>
        <v>7.2499999999999995E-2</v>
      </c>
      <c r="BR208" s="5">
        <f t="shared" si="54"/>
        <v>163990.37137669223</v>
      </c>
      <c r="BS208" s="5">
        <f t="shared" si="55"/>
        <v>575209.70610567636</v>
      </c>
      <c r="BT208" s="5">
        <f t="shared" si="29"/>
        <v>375109.62862330774</v>
      </c>
      <c r="BU208" s="5">
        <f t="shared" si="30"/>
        <v>739200.07748236856</v>
      </c>
      <c r="BV208" s="150"/>
      <c r="BW208" s="2">
        <v>201</v>
      </c>
      <c r="BX208" s="118">
        <v>50952</v>
      </c>
      <c r="BY208" s="5">
        <f t="shared" si="56"/>
        <v>372411.56625999132</v>
      </c>
      <c r="BZ208" s="5">
        <f t="shared" si="57"/>
        <v>3586.6457515109732</v>
      </c>
      <c r="CA208" s="5">
        <f t="shared" si="31"/>
        <v>1414.2449483276905</v>
      </c>
      <c r="CB208" s="35">
        <f t="shared" si="32"/>
        <v>4.5570387489212355E-2</v>
      </c>
      <c r="CC208" s="5">
        <f t="shared" si="33"/>
        <v>2172.4008031832827</v>
      </c>
      <c r="CD208" s="35">
        <f t="shared" si="34"/>
        <v>7.0000000000000007E-2</v>
      </c>
      <c r="CE208" s="5">
        <f t="shared" si="58"/>
        <v>168102.67868833654</v>
      </c>
      <c r="CF208" s="5">
        <f t="shared" si="59"/>
        <v>552813.11736536899</v>
      </c>
      <c r="CG208" s="5">
        <f t="shared" si="35"/>
        <v>370997.3213116636</v>
      </c>
      <c r="CH208" s="5">
        <f t="shared" si="36"/>
        <v>720915.7960537055</v>
      </c>
    </row>
    <row r="209" spans="9:86" ht="14.25" customHeight="1">
      <c r="I209" s="150"/>
      <c r="J209" s="2">
        <v>202</v>
      </c>
      <c r="K209" s="118">
        <v>50983</v>
      </c>
      <c r="L209" s="5">
        <f t="shared" si="37"/>
        <v>390914.44168546452</v>
      </c>
      <c r="M209" s="5">
        <f t="shared" si="0"/>
        <v>4050.0782624385383</v>
      </c>
      <c r="N209" s="5">
        <f t="shared" si="1"/>
        <v>1362.5414758509696</v>
      </c>
      <c r="O209" s="35">
        <f t="shared" si="2"/>
        <v>4.182628208800606E-2</v>
      </c>
      <c r="P209" s="5">
        <f t="shared" si="3"/>
        <v>2687.5367865875687</v>
      </c>
      <c r="Q209" s="35">
        <f t="shared" si="4"/>
        <v>8.2500000000000004E-2</v>
      </c>
      <c r="R209" s="5">
        <f t="shared" si="38"/>
        <v>149548.09979038624</v>
      </c>
      <c r="S209" s="5">
        <f t="shared" si="39"/>
        <v>668567.70922219788</v>
      </c>
      <c r="T209" s="5">
        <f t="shared" si="5"/>
        <v>389551.90020961355</v>
      </c>
      <c r="U209" s="5">
        <f t="shared" si="6"/>
        <v>818115.80901258416</v>
      </c>
      <c r="V209" s="150"/>
      <c r="W209" s="2">
        <v>202</v>
      </c>
      <c r="X209" s="118">
        <v>50983</v>
      </c>
      <c r="Y209" s="5">
        <f t="shared" si="40"/>
        <v>387061.72794778791</v>
      </c>
      <c r="Z209" s="5">
        <f t="shared" si="41"/>
        <v>3955.7248177837241</v>
      </c>
      <c r="AA209" s="5">
        <f t="shared" si="7"/>
        <v>1375.3132981318045</v>
      </c>
      <c r="AB209" s="35">
        <f t="shared" si="8"/>
        <v>4.2638572573643604E-2</v>
      </c>
      <c r="AC209" s="5">
        <f t="shared" si="9"/>
        <v>2580.4115196519197</v>
      </c>
      <c r="AD209" s="35">
        <f t="shared" si="10"/>
        <v>0.08</v>
      </c>
      <c r="AE209" s="5">
        <f t="shared" si="42"/>
        <v>153413.5853503441</v>
      </c>
      <c r="AF209" s="5">
        <f t="shared" si="43"/>
        <v>645642.82784196816</v>
      </c>
      <c r="AG209" s="5">
        <f t="shared" si="11"/>
        <v>385686.4146496561</v>
      </c>
      <c r="AH209" s="5">
        <f t="shared" si="12"/>
        <v>799056.41319231223</v>
      </c>
      <c r="AI209" s="150"/>
      <c r="AJ209" s="2">
        <v>202</v>
      </c>
      <c r="AK209" s="118">
        <v>50983</v>
      </c>
      <c r="AL209" s="5">
        <f t="shared" si="44"/>
        <v>383142.80550955632</v>
      </c>
      <c r="AM209" s="5">
        <f t="shared" si="45"/>
        <v>3862.1784158088099</v>
      </c>
      <c r="AN209" s="5">
        <f t="shared" si="13"/>
        <v>1387.7144635595919</v>
      </c>
      <c r="AO209" s="35">
        <f t="shared" si="14"/>
        <v>4.3463098675618365E-2</v>
      </c>
      <c r="AP209" s="5">
        <f t="shared" si="15"/>
        <v>2474.463952249218</v>
      </c>
      <c r="AQ209" s="35">
        <f t="shared" si="16"/>
        <v>7.7499999999999999E-2</v>
      </c>
      <c r="AR209" s="5">
        <f t="shared" si="46"/>
        <v>157344.90895400345</v>
      </c>
      <c r="AS209" s="5">
        <f t="shared" si="47"/>
        <v>622815.1310393766</v>
      </c>
      <c r="AT209" s="5">
        <f t="shared" si="17"/>
        <v>381755.0910459967</v>
      </c>
      <c r="AU209" s="5">
        <f t="shared" si="18"/>
        <v>780160.03999338008</v>
      </c>
      <c r="AV209" s="150"/>
      <c r="AW209" s="2">
        <v>202</v>
      </c>
      <c r="AX209" s="118">
        <v>50983</v>
      </c>
      <c r="AY209" s="5">
        <f t="shared" si="48"/>
        <v>379158.46812642529</v>
      </c>
      <c r="AZ209" s="5">
        <f t="shared" si="49"/>
        <v>3769.4654156080242</v>
      </c>
      <c r="BA209" s="5">
        <f t="shared" si="19"/>
        <v>1399.7249898178661</v>
      </c>
      <c r="BB209" s="35">
        <f t="shared" si="20"/>
        <v>4.4299946565386369E-2</v>
      </c>
      <c r="BC209" s="5">
        <f t="shared" si="21"/>
        <v>2369.740425790158</v>
      </c>
      <c r="BD209" s="35">
        <f t="shared" si="22"/>
        <v>7.5000000000000011E-2</v>
      </c>
      <c r="BE209" s="5">
        <f t="shared" si="50"/>
        <v>161341.25686339271</v>
      </c>
      <c r="BF209" s="5">
        <f t="shared" si="51"/>
        <v>600090.75708942849</v>
      </c>
      <c r="BG209" s="5">
        <f t="shared" si="23"/>
        <v>377758.7431366074</v>
      </c>
      <c r="BH209" s="5">
        <f t="shared" si="24"/>
        <v>761432.01395282126</v>
      </c>
      <c r="BI209" s="150"/>
      <c r="BJ209" s="2">
        <v>202</v>
      </c>
      <c r="BK209" s="118">
        <v>50983</v>
      </c>
      <c r="BL209" s="5">
        <f t="shared" si="52"/>
        <v>375109.62862330774</v>
      </c>
      <c r="BM209" s="5">
        <f t="shared" si="53"/>
        <v>3677.612325782929</v>
      </c>
      <c r="BN209" s="5">
        <f t="shared" si="25"/>
        <v>1411.324986183778</v>
      </c>
      <c r="BO209" s="35">
        <f t="shared" si="26"/>
        <v>4.5149200505361302E-2</v>
      </c>
      <c r="BP209" s="5">
        <f t="shared" si="27"/>
        <v>2266.287339599151</v>
      </c>
      <c r="BQ209" s="35">
        <f t="shared" si="28"/>
        <v>7.2499999999999995E-2</v>
      </c>
      <c r="BR209" s="5">
        <f t="shared" si="54"/>
        <v>165401.69636287601</v>
      </c>
      <c r="BS209" s="5">
        <f t="shared" si="55"/>
        <v>577475.99344527547</v>
      </c>
      <c r="BT209" s="5">
        <f t="shared" si="29"/>
        <v>373698.30363712396</v>
      </c>
      <c r="BU209" s="5">
        <f t="shared" si="30"/>
        <v>742877.68980815145</v>
      </c>
      <c r="BV209" s="150"/>
      <c r="BW209" s="2">
        <v>202</v>
      </c>
      <c r="BX209" s="118">
        <v>50983</v>
      </c>
      <c r="BY209" s="5">
        <f t="shared" si="56"/>
        <v>370997.3213116636</v>
      </c>
      <c r="BZ209" s="5">
        <f t="shared" si="57"/>
        <v>3586.6457515109732</v>
      </c>
      <c r="CA209" s="5">
        <f t="shared" si="31"/>
        <v>1422.4947105262686</v>
      </c>
      <c r="CB209" s="35">
        <f t="shared" si="32"/>
        <v>4.6010942790541839E-2</v>
      </c>
      <c r="CC209" s="5">
        <f t="shared" si="33"/>
        <v>2164.1510409847047</v>
      </c>
      <c r="CD209" s="35">
        <f t="shared" si="34"/>
        <v>7.0000000000000007E-2</v>
      </c>
      <c r="CE209" s="5">
        <f t="shared" si="58"/>
        <v>169525.1733988628</v>
      </c>
      <c r="CF209" s="5">
        <f t="shared" si="59"/>
        <v>554977.26840635366</v>
      </c>
      <c r="CG209" s="5">
        <f t="shared" si="35"/>
        <v>369574.82660113735</v>
      </c>
      <c r="CH209" s="5">
        <f t="shared" si="36"/>
        <v>724502.44180521648</v>
      </c>
    </row>
    <row r="210" spans="9:86" ht="14.25" customHeight="1">
      <c r="I210" s="150"/>
      <c r="J210" s="2">
        <v>203</v>
      </c>
      <c r="K210" s="118">
        <v>51014</v>
      </c>
      <c r="L210" s="5">
        <f t="shared" si="37"/>
        <v>389551.90020961355</v>
      </c>
      <c r="M210" s="5">
        <f t="shared" si="0"/>
        <v>4050.0782624385383</v>
      </c>
      <c r="N210" s="5">
        <f t="shared" si="1"/>
        <v>1371.9089484974452</v>
      </c>
      <c r="O210" s="35">
        <f t="shared" si="2"/>
        <v>4.2261139974187865E-2</v>
      </c>
      <c r="P210" s="5">
        <f t="shared" si="3"/>
        <v>2678.1693139410932</v>
      </c>
      <c r="Q210" s="35">
        <f t="shared" si="4"/>
        <v>8.2500000000000004E-2</v>
      </c>
      <c r="R210" s="5">
        <f t="shared" si="38"/>
        <v>150920.00873888368</v>
      </c>
      <c r="S210" s="5">
        <f t="shared" si="39"/>
        <v>671245.87853613903</v>
      </c>
      <c r="T210" s="5">
        <f t="shared" si="5"/>
        <v>388179.99126111611</v>
      </c>
      <c r="U210" s="5">
        <f t="shared" si="6"/>
        <v>822165.88727502269</v>
      </c>
      <c r="V210" s="150"/>
      <c r="W210" s="2">
        <v>203</v>
      </c>
      <c r="X210" s="118">
        <v>51014</v>
      </c>
      <c r="Y210" s="5">
        <f t="shared" si="40"/>
        <v>385686.4146496561</v>
      </c>
      <c r="Z210" s="5">
        <f t="shared" si="41"/>
        <v>3955.7248177837241</v>
      </c>
      <c r="AA210" s="5">
        <f t="shared" si="7"/>
        <v>1384.4820534526834</v>
      </c>
      <c r="AB210" s="35">
        <f t="shared" si="8"/>
        <v>4.3075887587390324E-2</v>
      </c>
      <c r="AC210" s="5">
        <f t="shared" si="9"/>
        <v>2571.2427643310407</v>
      </c>
      <c r="AD210" s="35">
        <f t="shared" si="10"/>
        <v>0.08</v>
      </c>
      <c r="AE210" s="5">
        <f t="shared" si="42"/>
        <v>154798.0674037968</v>
      </c>
      <c r="AF210" s="5">
        <f t="shared" si="43"/>
        <v>648214.07060629921</v>
      </c>
      <c r="AG210" s="5">
        <f t="shared" si="11"/>
        <v>384301.93259620341</v>
      </c>
      <c r="AH210" s="5">
        <f t="shared" si="12"/>
        <v>803012.13801009604</v>
      </c>
      <c r="AI210" s="150"/>
      <c r="AJ210" s="2">
        <v>203</v>
      </c>
      <c r="AK210" s="118">
        <v>51014</v>
      </c>
      <c r="AL210" s="5">
        <f t="shared" si="44"/>
        <v>381755.0910459967</v>
      </c>
      <c r="AM210" s="5">
        <f t="shared" si="45"/>
        <v>3862.1784158088099</v>
      </c>
      <c r="AN210" s="5">
        <f t="shared" si="13"/>
        <v>1396.676786136748</v>
      </c>
      <c r="AO210" s="35">
        <f t="shared" si="14"/>
        <v>4.3902810536773147E-2</v>
      </c>
      <c r="AP210" s="5">
        <f t="shared" si="15"/>
        <v>2465.5016296720619</v>
      </c>
      <c r="AQ210" s="35">
        <f t="shared" si="16"/>
        <v>7.7499999999999999E-2</v>
      </c>
      <c r="AR210" s="5">
        <f t="shared" si="46"/>
        <v>158741.5857401402</v>
      </c>
      <c r="AS210" s="5">
        <f t="shared" si="47"/>
        <v>625280.63266904862</v>
      </c>
      <c r="AT210" s="5">
        <f t="shared" si="17"/>
        <v>380358.41425985994</v>
      </c>
      <c r="AU210" s="5">
        <f t="shared" si="18"/>
        <v>784022.21840918879</v>
      </c>
      <c r="AV210" s="150"/>
      <c r="AW210" s="2">
        <v>203</v>
      </c>
      <c r="AX210" s="118">
        <v>51014</v>
      </c>
      <c r="AY210" s="5">
        <f t="shared" si="48"/>
        <v>377758.7431366074</v>
      </c>
      <c r="AZ210" s="5">
        <f t="shared" si="49"/>
        <v>3769.4654156080242</v>
      </c>
      <c r="BA210" s="5">
        <f t="shared" si="19"/>
        <v>1408.4732710042281</v>
      </c>
      <c r="BB210" s="35">
        <f t="shared" si="20"/>
        <v>4.4741993558408917E-2</v>
      </c>
      <c r="BC210" s="5">
        <f t="shared" si="21"/>
        <v>2360.9921446037961</v>
      </c>
      <c r="BD210" s="35">
        <f t="shared" si="22"/>
        <v>7.4999999999999997E-2</v>
      </c>
      <c r="BE210" s="5">
        <f t="shared" si="50"/>
        <v>162749.73013439693</v>
      </c>
      <c r="BF210" s="5">
        <f t="shared" si="51"/>
        <v>602451.74923403224</v>
      </c>
      <c r="BG210" s="5">
        <f t="shared" si="23"/>
        <v>376350.26986560319</v>
      </c>
      <c r="BH210" s="5">
        <f t="shared" si="24"/>
        <v>765201.47936842917</v>
      </c>
      <c r="BI210" s="150"/>
      <c r="BJ210" s="2">
        <v>203</v>
      </c>
      <c r="BK210" s="118">
        <v>51014</v>
      </c>
      <c r="BL210" s="5">
        <f t="shared" si="52"/>
        <v>373698.30363712396</v>
      </c>
      <c r="BM210" s="5">
        <f t="shared" si="53"/>
        <v>3677.612325782929</v>
      </c>
      <c r="BN210" s="5">
        <f t="shared" si="25"/>
        <v>1419.8517413086383</v>
      </c>
      <c r="BO210" s="35">
        <f t="shared" si="26"/>
        <v>4.5593519504569267E-2</v>
      </c>
      <c r="BP210" s="5">
        <f t="shared" si="27"/>
        <v>2257.7605844742907</v>
      </c>
      <c r="BQ210" s="35">
        <f t="shared" si="28"/>
        <v>7.2499999999999995E-2</v>
      </c>
      <c r="BR210" s="5">
        <f t="shared" si="54"/>
        <v>166821.54810418465</v>
      </c>
      <c r="BS210" s="5">
        <f t="shared" si="55"/>
        <v>579733.75402974978</v>
      </c>
      <c r="BT210" s="5">
        <f t="shared" si="29"/>
        <v>372278.45189581532</v>
      </c>
      <c r="BU210" s="5">
        <f t="shared" si="30"/>
        <v>746555.30213393446</v>
      </c>
      <c r="BV210" s="150"/>
      <c r="BW210" s="2">
        <v>203</v>
      </c>
      <c r="BX210" s="118">
        <v>51014</v>
      </c>
      <c r="BY210" s="5">
        <f t="shared" si="56"/>
        <v>369574.82660113735</v>
      </c>
      <c r="BZ210" s="5">
        <f t="shared" si="57"/>
        <v>3586.6457515109732</v>
      </c>
      <c r="CA210" s="5">
        <f t="shared" si="31"/>
        <v>1430.792596337672</v>
      </c>
      <c r="CB210" s="35">
        <f t="shared" si="32"/>
        <v>4.6457469286949604E-2</v>
      </c>
      <c r="CC210" s="5">
        <f t="shared" si="33"/>
        <v>2155.8531551733013</v>
      </c>
      <c r="CD210" s="35">
        <f t="shared" si="34"/>
        <v>7.0000000000000007E-2</v>
      </c>
      <c r="CE210" s="5">
        <f t="shared" si="58"/>
        <v>170955.96599520047</v>
      </c>
      <c r="CF210" s="5">
        <f t="shared" si="59"/>
        <v>557133.1215615269</v>
      </c>
      <c r="CG210" s="5">
        <f t="shared" si="35"/>
        <v>368144.03400479967</v>
      </c>
      <c r="CH210" s="5">
        <f t="shared" si="36"/>
        <v>728089.08755672735</v>
      </c>
    </row>
    <row r="211" spans="9:86" ht="14.25" customHeight="1">
      <c r="I211" s="150"/>
      <c r="J211" s="2">
        <v>204</v>
      </c>
      <c r="K211" s="118">
        <v>51044</v>
      </c>
      <c r="L211" s="5">
        <f t="shared" si="37"/>
        <v>388179.99126111611</v>
      </c>
      <c r="M211" s="5">
        <f t="shared" si="0"/>
        <v>4050.0782624385383</v>
      </c>
      <c r="N211" s="5">
        <f t="shared" si="1"/>
        <v>1381.3408225183653</v>
      </c>
      <c r="O211" s="35">
        <f t="shared" si="2"/>
        <v>4.2702071831080504E-2</v>
      </c>
      <c r="P211" s="5">
        <f t="shared" si="3"/>
        <v>2668.7374399201731</v>
      </c>
      <c r="Q211" s="35">
        <f t="shared" si="4"/>
        <v>8.249999999999999E-2</v>
      </c>
      <c r="R211" s="5">
        <f t="shared" si="38"/>
        <v>152301.34956140205</v>
      </c>
      <c r="S211" s="5">
        <f t="shared" si="39"/>
        <v>673914.61597605923</v>
      </c>
      <c r="T211" s="5">
        <f t="shared" si="5"/>
        <v>386798.65043859778</v>
      </c>
      <c r="U211" s="5">
        <f t="shared" si="6"/>
        <v>826215.96553746122</v>
      </c>
      <c r="V211" s="150"/>
      <c r="W211" s="2">
        <v>204</v>
      </c>
      <c r="X211" s="118">
        <v>51044</v>
      </c>
      <c r="Y211" s="5">
        <f t="shared" si="40"/>
        <v>384301.93259620341</v>
      </c>
      <c r="Z211" s="5">
        <f t="shared" si="41"/>
        <v>3955.7248177837241</v>
      </c>
      <c r="AA211" s="5">
        <f t="shared" si="7"/>
        <v>1393.7119338090347</v>
      </c>
      <c r="AB211" s="35">
        <f t="shared" si="8"/>
        <v>4.3519279470502568E-2</v>
      </c>
      <c r="AC211" s="5">
        <f t="shared" si="9"/>
        <v>2562.0128839746894</v>
      </c>
      <c r="AD211" s="35">
        <f t="shared" si="10"/>
        <v>0.08</v>
      </c>
      <c r="AE211" s="5">
        <f t="shared" si="42"/>
        <v>156191.77933760584</v>
      </c>
      <c r="AF211" s="5">
        <f t="shared" si="43"/>
        <v>650776.08349027392</v>
      </c>
      <c r="AG211" s="5">
        <f t="shared" si="11"/>
        <v>382908.22066239436</v>
      </c>
      <c r="AH211" s="5">
        <f t="shared" si="12"/>
        <v>806967.86282787973</v>
      </c>
      <c r="AI211" s="150"/>
      <c r="AJ211" s="2">
        <v>204</v>
      </c>
      <c r="AK211" s="118">
        <v>51044</v>
      </c>
      <c r="AL211" s="5">
        <f t="shared" si="44"/>
        <v>380358.41425985994</v>
      </c>
      <c r="AM211" s="5">
        <f t="shared" si="45"/>
        <v>3862.1784158088099</v>
      </c>
      <c r="AN211" s="5">
        <f t="shared" si="13"/>
        <v>1405.696990380548</v>
      </c>
      <c r="AO211" s="35">
        <f t="shared" si="14"/>
        <v>4.4348601876971101E-2</v>
      </c>
      <c r="AP211" s="5">
        <f t="shared" si="15"/>
        <v>2456.4814254282619</v>
      </c>
      <c r="AQ211" s="35">
        <f t="shared" si="16"/>
        <v>7.7499999999999986E-2</v>
      </c>
      <c r="AR211" s="5">
        <f t="shared" si="46"/>
        <v>160147.28273052076</v>
      </c>
      <c r="AS211" s="5">
        <f t="shared" si="47"/>
        <v>627737.11409447691</v>
      </c>
      <c r="AT211" s="5">
        <f t="shared" si="17"/>
        <v>378952.71726947941</v>
      </c>
      <c r="AU211" s="5">
        <f t="shared" si="18"/>
        <v>787884.39682499762</v>
      </c>
      <c r="AV211" s="150"/>
      <c r="AW211" s="2">
        <v>204</v>
      </c>
      <c r="AX211" s="118">
        <v>51044</v>
      </c>
      <c r="AY211" s="5">
        <f t="shared" si="48"/>
        <v>376350.26986560319</v>
      </c>
      <c r="AZ211" s="5">
        <f t="shared" si="49"/>
        <v>3769.4654156080242</v>
      </c>
      <c r="BA211" s="5">
        <f t="shared" si="19"/>
        <v>1417.2762289480042</v>
      </c>
      <c r="BB211" s="35">
        <f t="shared" si="20"/>
        <v>4.5190122365129329E-2</v>
      </c>
      <c r="BC211" s="5">
        <f t="shared" si="21"/>
        <v>2352.1891866600199</v>
      </c>
      <c r="BD211" s="35">
        <f t="shared" si="22"/>
        <v>7.5000000000000011E-2</v>
      </c>
      <c r="BE211" s="5">
        <f t="shared" si="50"/>
        <v>164167.00636334493</v>
      </c>
      <c r="BF211" s="5">
        <f t="shared" si="51"/>
        <v>604803.93842069223</v>
      </c>
      <c r="BG211" s="5">
        <f t="shared" si="23"/>
        <v>374932.99363665516</v>
      </c>
      <c r="BH211" s="5">
        <f t="shared" si="24"/>
        <v>768970.94478403719</v>
      </c>
      <c r="BI211" s="150"/>
      <c r="BJ211" s="2">
        <v>204</v>
      </c>
      <c r="BK211" s="118">
        <v>51044</v>
      </c>
      <c r="BL211" s="5">
        <f t="shared" si="52"/>
        <v>372278.45189581532</v>
      </c>
      <c r="BM211" s="5">
        <f t="shared" si="53"/>
        <v>3677.612325782929</v>
      </c>
      <c r="BN211" s="5">
        <f t="shared" si="25"/>
        <v>1428.4300122457116</v>
      </c>
      <c r="BO211" s="35">
        <f t="shared" si="26"/>
        <v>4.6043922391042963E-2</v>
      </c>
      <c r="BP211" s="5">
        <f t="shared" si="27"/>
        <v>2249.1823135372174</v>
      </c>
      <c r="BQ211" s="35">
        <f t="shared" si="28"/>
        <v>7.2499999999999995E-2</v>
      </c>
      <c r="BR211" s="5">
        <f t="shared" si="54"/>
        <v>168249.97811643037</v>
      </c>
      <c r="BS211" s="5">
        <f t="shared" si="55"/>
        <v>581982.936343287</v>
      </c>
      <c r="BT211" s="5">
        <f t="shared" si="29"/>
        <v>370850.0218835696</v>
      </c>
      <c r="BU211" s="5">
        <f t="shared" si="30"/>
        <v>750232.91445971734</v>
      </c>
      <c r="BV211" s="150"/>
      <c r="BW211" s="2">
        <v>204</v>
      </c>
      <c r="BX211" s="118">
        <v>51044</v>
      </c>
      <c r="BY211" s="5">
        <f t="shared" si="56"/>
        <v>368144.03400479967</v>
      </c>
      <c r="BZ211" s="5">
        <f t="shared" si="57"/>
        <v>3586.6457515109732</v>
      </c>
      <c r="CA211" s="5">
        <f t="shared" si="31"/>
        <v>1439.1388864829751</v>
      </c>
      <c r="CB211" s="35">
        <f t="shared" si="32"/>
        <v>4.6910081496989699E-2</v>
      </c>
      <c r="CC211" s="5">
        <f t="shared" si="33"/>
        <v>2147.5068650279982</v>
      </c>
      <c r="CD211" s="35">
        <f t="shared" si="34"/>
        <v>7.0000000000000007E-2</v>
      </c>
      <c r="CE211" s="5">
        <f t="shared" si="58"/>
        <v>172395.10488168345</v>
      </c>
      <c r="CF211" s="5">
        <f t="shared" si="59"/>
        <v>559280.62842655485</v>
      </c>
      <c r="CG211" s="5">
        <f t="shared" si="35"/>
        <v>366704.89511831669</v>
      </c>
      <c r="CH211" s="5">
        <f t="shared" si="36"/>
        <v>731675.73330823833</v>
      </c>
    </row>
    <row r="212" spans="9:86" ht="14.25" customHeight="1">
      <c r="I212" s="150"/>
      <c r="J212" s="2">
        <v>205</v>
      </c>
      <c r="K212" s="118">
        <v>51075</v>
      </c>
      <c r="L212" s="5">
        <f t="shared" si="37"/>
        <v>386798.65043859778</v>
      </c>
      <c r="M212" s="5">
        <f t="shared" si="0"/>
        <v>4050.0782624385383</v>
      </c>
      <c r="N212" s="5">
        <f t="shared" si="1"/>
        <v>1390.8375406731784</v>
      </c>
      <c r="O212" s="35">
        <f t="shared" si="2"/>
        <v>4.3149195244484434E-2</v>
      </c>
      <c r="P212" s="5">
        <f t="shared" si="3"/>
        <v>2659.2407217653599</v>
      </c>
      <c r="Q212" s="35">
        <f t="shared" si="4"/>
        <v>8.2500000000000018E-2</v>
      </c>
      <c r="R212" s="5">
        <f t="shared" si="38"/>
        <v>153692.18710207523</v>
      </c>
      <c r="S212" s="5">
        <f t="shared" si="39"/>
        <v>676573.85669782455</v>
      </c>
      <c r="T212" s="5">
        <f t="shared" si="5"/>
        <v>385407.81289792462</v>
      </c>
      <c r="U212" s="5">
        <f t="shared" si="6"/>
        <v>830266.04379989975</v>
      </c>
      <c r="V212" s="150"/>
      <c r="W212" s="2">
        <v>205</v>
      </c>
      <c r="X212" s="118">
        <v>51075</v>
      </c>
      <c r="Y212" s="5">
        <f t="shared" si="40"/>
        <v>382908.22066239436</v>
      </c>
      <c r="Z212" s="5">
        <f t="shared" si="41"/>
        <v>3955.7248177837241</v>
      </c>
      <c r="AA212" s="5">
        <f t="shared" si="7"/>
        <v>1403.0033467010949</v>
      </c>
      <c r="AB212" s="35">
        <f t="shared" si="8"/>
        <v>4.396886578012979E-2</v>
      </c>
      <c r="AC212" s="5">
        <f t="shared" si="9"/>
        <v>2552.7214710826293</v>
      </c>
      <c r="AD212" s="35">
        <f t="shared" si="10"/>
        <v>0.08</v>
      </c>
      <c r="AE212" s="5">
        <f t="shared" si="42"/>
        <v>157594.78268430693</v>
      </c>
      <c r="AF212" s="5">
        <f t="shared" si="43"/>
        <v>653328.80496135657</v>
      </c>
      <c r="AG212" s="5">
        <f t="shared" si="11"/>
        <v>381505.21731569327</v>
      </c>
      <c r="AH212" s="5">
        <f t="shared" si="12"/>
        <v>810923.58764566353</v>
      </c>
      <c r="AI212" s="150"/>
      <c r="AJ212" s="2">
        <v>205</v>
      </c>
      <c r="AK212" s="118">
        <v>51075</v>
      </c>
      <c r="AL212" s="5">
        <f t="shared" si="44"/>
        <v>378952.71726947941</v>
      </c>
      <c r="AM212" s="5">
        <f t="shared" si="45"/>
        <v>3862.1784158088099</v>
      </c>
      <c r="AN212" s="5">
        <f t="shared" si="13"/>
        <v>1414.7754501100885</v>
      </c>
      <c r="AO212" s="35">
        <f t="shared" si="14"/>
        <v>4.480059022574108E-2</v>
      </c>
      <c r="AP212" s="5">
        <f t="shared" si="15"/>
        <v>2447.4029656987213</v>
      </c>
      <c r="AQ212" s="35">
        <f t="shared" si="16"/>
        <v>7.7499999999999999E-2</v>
      </c>
      <c r="AR212" s="5">
        <f t="shared" si="46"/>
        <v>161562.05818063085</v>
      </c>
      <c r="AS212" s="5">
        <f t="shared" si="47"/>
        <v>630184.51706017565</v>
      </c>
      <c r="AT212" s="5">
        <f t="shared" si="17"/>
        <v>377537.94181936933</v>
      </c>
      <c r="AU212" s="5">
        <f t="shared" si="18"/>
        <v>791746.57524080644</v>
      </c>
      <c r="AV212" s="150"/>
      <c r="AW212" s="2">
        <v>205</v>
      </c>
      <c r="AX212" s="118">
        <v>51075</v>
      </c>
      <c r="AY212" s="5">
        <f t="shared" si="48"/>
        <v>374932.99363665516</v>
      </c>
      <c r="AZ212" s="5">
        <f t="shared" si="49"/>
        <v>3769.4654156080242</v>
      </c>
      <c r="BA212" s="5">
        <f t="shared" si="19"/>
        <v>1426.1342053789294</v>
      </c>
      <c r="BB212" s="35">
        <f t="shared" si="20"/>
        <v>4.5644450488483361E-2</v>
      </c>
      <c r="BC212" s="5">
        <f t="shared" si="21"/>
        <v>2343.3312102290947</v>
      </c>
      <c r="BD212" s="35">
        <f t="shared" si="22"/>
        <v>7.5000000000000011E-2</v>
      </c>
      <c r="BE212" s="5">
        <f t="shared" si="50"/>
        <v>165593.14056872387</v>
      </c>
      <c r="BF212" s="5">
        <f t="shared" si="51"/>
        <v>607147.26963092131</v>
      </c>
      <c r="BG212" s="5">
        <f t="shared" si="23"/>
        <v>373506.85943127621</v>
      </c>
      <c r="BH212" s="5">
        <f t="shared" si="24"/>
        <v>772740.41019964521</v>
      </c>
      <c r="BI212" s="150"/>
      <c r="BJ212" s="2">
        <v>205</v>
      </c>
      <c r="BK212" s="118">
        <v>51075</v>
      </c>
      <c r="BL212" s="5">
        <f t="shared" si="52"/>
        <v>370850.0218835696</v>
      </c>
      <c r="BM212" s="5">
        <f t="shared" si="53"/>
        <v>3677.612325782929</v>
      </c>
      <c r="BN212" s="5">
        <f t="shared" si="25"/>
        <v>1437.0601102363626</v>
      </c>
      <c r="BO212" s="35">
        <f t="shared" si="26"/>
        <v>4.650052664214329E-2</v>
      </c>
      <c r="BP212" s="5">
        <f t="shared" si="27"/>
        <v>2240.5522155465665</v>
      </c>
      <c r="BQ212" s="35">
        <f t="shared" si="28"/>
        <v>7.2500000000000009E-2</v>
      </c>
      <c r="BR212" s="5">
        <f t="shared" si="54"/>
        <v>169687.03822666674</v>
      </c>
      <c r="BS212" s="5">
        <f t="shared" si="55"/>
        <v>584223.4885588336</v>
      </c>
      <c r="BT212" s="5">
        <f t="shared" si="29"/>
        <v>369412.96177333326</v>
      </c>
      <c r="BU212" s="5">
        <f t="shared" si="30"/>
        <v>753910.52678550035</v>
      </c>
      <c r="BV212" s="150"/>
      <c r="BW212" s="2">
        <v>205</v>
      </c>
      <c r="BX212" s="118">
        <v>51075</v>
      </c>
      <c r="BY212" s="5">
        <f t="shared" si="56"/>
        <v>366704.89511831669</v>
      </c>
      <c r="BZ212" s="5">
        <f t="shared" si="57"/>
        <v>3586.6457515109732</v>
      </c>
      <c r="CA212" s="5">
        <f t="shared" si="31"/>
        <v>1447.5338633207925</v>
      </c>
      <c r="CB212" s="35">
        <f t="shared" si="32"/>
        <v>4.7368896873451825E-2</v>
      </c>
      <c r="CC212" s="5">
        <f t="shared" si="33"/>
        <v>2139.1118881901807</v>
      </c>
      <c r="CD212" s="35">
        <f t="shared" si="34"/>
        <v>7.0000000000000007E-2</v>
      </c>
      <c r="CE212" s="5">
        <f t="shared" si="58"/>
        <v>173842.63874500425</v>
      </c>
      <c r="CF212" s="5">
        <f t="shared" si="59"/>
        <v>561419.74031474499</v>
      </c>
      <c r="CG212" s="5">
        <f t="shared" si="35"/>
        <v>365257.36125499592</v>
      </c>
      <c r="CH212" s="5">
        <f t="shared" si="36"/>
        <v>735262.37905974919</v>
      </c>
    </row>
    <row r="213" spans="9:86" ht="14.25" customHeight="1">
      <c r="I213" s="150"/>
      <c r="J213" s="2">
        <v>206</v>
      </c>
      <c r="K213" s="118">
        <v>51105</v>
      </c>
      <c r="L213" s="5">
        <f t="shared" si="37"/>
        <v>385407.81289792462</v>
      </c>
      <c r="M213" s="5">
        <f t="shared" si="0"/>
        <v>4050.0782624385383</v>
      </c>
      <c r="N213" s="5">
        <f t="shared" si="1"/>
        <v>1400.3995487653065</v>
      </c>
      <c r="O213" s="35">
        <f t="shared" si="2"/>
        <v>4.3602630831032038E-2</v>
      </c>
      <c r="P213" s="5">
        <f t="shared" si="3"/>
        <v>2649.6787136732319</v>
      </c>
      <c r="Q213" s="35">
        <f t="shared" si="4"/>
        <v>8.2500000000000004E-2</v>
      </c>
      <c r="R213" s="5">
        <f t="shared" si="38"/>
        <v>155092.58665084053</v>
      </c>
      <c r="S213" s="5">
        <f t="shared" si="39"/>
        <v>679223.53541149781</v>
      </c>
      <c r="T213" s="5">
        <f t="shared" si="5"/>
        <v>384007.41334915929</v>
      </c>
      <c r="U213" s="5">
        <f t="shared" si="6"/>
        <v>834316.12206233828</v>
      </c>
      <c r="V213" s="150"/>
      <c r="W213" s="2">
        <v>206</v>
      </c>
      <c r="X213" s="118">
        <v>51105</v>
      </c>
      <c r="Y213" s="5">
        <f t="shared" si="40"/>
        <v>381505.21731569327</v>
      </c>
      <c r="Z213" s="5">
        <f t="shared" si="41"/>
        <v>3955.7248177837241</v>
      </c>
      <c r="AA213" s="5">
        <f t="shared" si="7"/>
        <v>1412.356702345769</v>
      </c>
      <c r="AB213" s="35">
        <f t="shared" si="8"/>
        <v>4.4424767103839177E-2</v>
      </c>
      <c r="AC213" s="5">
        <f t="shared" si="9"/>
        <v>2543.3681154379551</v>
      </c>
      <c r="AD213" s="35">
        <f t="shared" si="10"/>
        <v>7.9999999999999988E-2</v>
      </c>
      <c r="AE213" s="5">
        <f t="shared" si="42"/>
        <v>159007.13938665271</v>
      </c>
      <c r="AF213" s="5">
        <f t="shared" si="43"/>
        <v>655872.17307679448</v>
      </c>
      <c r="AG213" s="5">
        <f t="shared" si="11"/>
        <v>380092.8606133475</v>
      </c>
      <c r="AH213" s="5">
        <f t="shared" si="12"/>
        <v>814879.31246344722</v>
      </c>
      <c r="AI213" s="150"/>
      <c r="AJ213" s="2">
        <v>206</v>
      </c>
      <c r="AK213" s="118">
        <v>51105</v>
      </c>
      <c r="AL213" s="5">
        <f t="shared" si="44"/>
        <v>377537.94181936933</v>
      </c>
      <c r="AM213" s="5">
        <f t="shared" si="45"/>
        <v>3862.1784158088099</v>
      </c>
      <c r="AN213" s="5">
        <f t="shared" si="13"/>
        <v>1423.9125415587164</v>
      </c>
      <c r="AO213" s="35">
        <f t="shared" si="14"/>
        <v>4.5258896142628603E-2</v>
      </c>
      <c r="AP213" s="5">
        <f t="shared" si="15"/>
        <v>2438.2658742500935</v>
      </c>
      <c r="AQ213" s="35">
        <f t="shared" si="16"/>
        <v>7.7499999999999999E-2</v>
      </c>
      <c r="AR213" s="5">
        <f t="shared" si="46"/>
        <v>162985.97072218955</v>
      </c>
      <c r="AS213" s="5">
        <f t="shared" si="47"/>
        <v>632622.78293442575</v>
      </c>
      <c r="AT213" s="5">
        <f t="shared" si="17"/>
        <v>376114.02927781059</v>
      </c>
      <c r="AU213" s="5">
        <f t="shared" si="18"/>
        <v>795608.75365661527</v>
      </c>
      <c r="AV213" s="150"/>
      <c r="AW213" s="2">
        <v>206</v>
      </c>
      <c r="AX213" s="118">
        <v>51105</v>
      </c>
      <c r="AY213" s="5">
        <f t="shared" si="48"/>
        <v>373506.85943127621</v>
      </c>
      <c r="AZ213" s="5">
        <f t="shared" si="49"/>
        <v>3769.4654156080242</v>
      </c>
      <c r="BA213" s="5">
        <f t="shared" si="19"/>
        <v>1435.0475441625481</v>
      </c>
      <c r="BB213" s="35">
        <f t="shared" si="20"/>
        <v>4.6105098461034007E-2</v>
      </c>
      <c r="BC213" s="5">
        <f t="shared" si="21"/>
        <v>2334.4178714454761</v>
      </c>
      <c r="BD213" s="35">
        <f t="shared" si="22"/>
        <v>7.4999999999999997E-2</v>
      </c>
      <c r="BE213" s="5">
        <f t="shared" si="50"/>
        <v>167028.18811288642</v>
      </c>
      <c r="BF213" s="5">
        <f t="shared" si="51"/>
        <v>609481.68750236684</v>
      </c>
      <c r="BG213" s="5">
        <f t="shared" si="23"/>
        <v>372071.81188711367</v>
      </c>
      <c r="BH213" s="5">
        <f t="shared" si="24"/>
        <v>776509.87561525323</v>
      </c>
      <c r="BI213" s="150"/>
      <c r="BJ213" s="2">
        <v>206</v>
      </c>
      <c r="BK213" s="118">
        <v>51105</v>
      </c>
      <c r="BL213" s="5">
        <f t="shared" si="52"/>
        <v>369412.96177333326</v>
      </c>
      <c r="BM213" s="5">
        <f t="shared" si="53"/>
        <v>3677.612325782929</v>
      </c>
      <c r="BN213" s="5">
        <f t="shared" si="25"/>
        <v>1445.7423484023739</v>
      </c>
      <c r="BO213" s="35">
        <f t="shared" si="26"/>
        <v>4.6963452764479718E-2</v>
      </c>
      <c r="BP213" s="5">
        <f t="shared" si="27"/>
        <v>2231.8699773805552</v>
      </c>
      <c r="BQ213" s="35">
        <f t="shared" si="28"/>
        <v>7.2499999999999995E-2</v>
      </c>
      <c r="BR213" s="5">
        <f t="shared" si="54"/>
        <v>171132.7805750691</v>
      </c>
      <c r="BS213" s="5">
        <f t="shared" si="55"/>
        <v>586455.3585362141</v>
      </c>
      <c r="BT213" s="5">
        <f t="shared" si="29"/>
        <v>367967.21942493087</v>
      </c>
      <c r="BU213" s="5">
        <f t="shared" si="30"/>
        <v>757588.13911128324</v>
      </c>
      <c r="BV213" s="150"/>
      <c r="BW213" s="2">
        <v>206</v>
      </c>
      <c r="BX213" s="118">
        <v>51105</v>
      </c>
      <c r="BY213" s="5">
        <f t="shared" si="56"/>
        <v>365257.36125499592</v>
      </c>
      <c r="BZ213" s="5">
        <f t="shared" si="57"/>
        <v>3586.6457515109732</v>
      </c>
      <c r="CA213" s="5">
        <f t="shared" si="31"/>
        <v>1455.9778108568303</v>
      </c>
      <c r="CB213" s="35">
        <f t="shared" si="32"/>
        <v>4.7834035898004744E-2</v>
      </c>
      <c r="CC213" s="5">
        <f t="shared" si="33"/>
        <v>2130.667940654143</v>
      </c>
      <c r="CD213" s="35">
        <f t="shared" si="34"/>
        <v>7.0000000000000007E-2</v>
      </c>
      <c r="CE213" s="5">
        <f t="shared" si="58"/>
        <v>175298.61655586108</v>
      </c>
      <c r="CF213" s="5">
        <f t="shared" si="59"/>
        <v>563550.40825539909</v>
      </c>
      <c r="CG213" s="5">
        <f t="shared" si="35"/>
        <v>363801.38344413909</v>
      </c>
      <c r="CH213" s="5">
        <f t="shared" si="36"/>
        <v>738849.02481126017</v>
      </c>
    </row>
    <row r="214" spans="9:86" ht="14.25" customHeight="1">
      <c r="I214" s="150"/>
      <c r="J214" s="2">
        <v>207</v>
      </c>
      <c r="K214" s="118">
        <v>51136</v>
      </c>
      <c r="L214" s="5">
        <f t="shared" si="37"/>
        <v>384007.41334915929</v>
      </c>
      <c r="M214" s="5">
        <f t="shared" si="0"/>
        <v>4050.0782624385383</v>
      </c>
      <c r="N214" s="5">
        <f t="shared" si="1"/>
        <v>1410.0272956630683</v>
      </c>
      <c r="O214" s="35">
        <f t="shared" si="2"/>
        <v>4.4062502336568145E-2</v>
      </c>
      <c r="P214" s="5">
        <f t="shared" si="3"/>
        <v>2640.05096677547</v>
      </c>
      <c r="Q214" s="35">
        <f t="shared" si="4"/>
        <v>8.249999999999999E-2</v>
      </c>
      <c r="R214" s="5">
        <f t="shared" si="38"/>
        <v>156502.61394650361</v>
      </c>
      <c r="S214" s="5">
        <f t="shared" si="39"/>
        <v>681863.58637827332</v>
      </c>
      <c r="T214" s="5">
        <f t="shared" si="5"/>
        <v>382597.38605349622</v>
      </c>
      <c r="U214" s="5">
        <f t="shared" si="6"/>
        <v>838366.20032477693</v>
      </c>
      <c r="V214" s="150"/>
      <c r="W214" s="2">
        <v>207</v>
      </c>
      <c r="X214" s="118">
        <v>51136</v>
      </c>
      <c r="Y214" s="5">
        <f t="shared" si="40"/>
        <v>380092.8606133475</v>
      </c>
      <c r="Z214" s="5">
        <f t="shared" si="41"/>
        <v>3955.7248177837241</v>
      </c>
      <c r="AA214" s="5">
        <f t="shared" si="7"/>
        <v>1421.7724136947409</v>
      </c>
      <c r="AB214" s="35">
        <f t="shared" si="8"/>
        <v>4.4887107157986328E-2</v>
      </c>
      <c r="AC214" s="5">
        <f t="shared" si="9"/>
        <v>2533.9524040889833</v>
      </c>
      <c r="AD214" s="35">
        <f t="shared" si="10"/>
        <v>7.9999999999999988E-2</v>
      </c>
      <c r="AE214" s="5">
        <f t="shared" si="42"/>
        <v>160428.91180034744</v>
      </c>
      <c r="AF214" s="5">
        <f t="shared" si="43"/>
        <v>658406.12548088352</v>
      </c>
      <c r="AG214" s="5">
        <f t="shared" si="11"/>
        <v>378671.08819965273</v>
      </c>
      <c r="AH214" s="5">
        <f t="shared" si="12"/>
        <v>818835.03728123102</v>
      </c>
      <c r="AI214" s="150"/>
      <c r="AJ214" s="2">
        <v>207</v>
      </c>
      <c r="AK214" s="118">
        <v>51136</v>
      </c>
      <c r="AL214" s="5">
        <f t="shared" si="44"/>
        <v>376114.02927781059</v>
      </c>
      <c r="AM214" s="5">
        <f t="shared" si="45"/>
        <v>3862.1784158088099</v>
      </c>
      <c r="AN214" s="5">
        <f t="shared" si="13"/>
        <v>1433.1086433896166</v>
      </c>
      <c r="AO214" s="35">
        <f t="shared" si="14"/>
        <v>4.5723643315556534E-2</v>
      </c>
      <c r="AP214" s="5">
        <f t="shared" si="15"/>
        <v>2429.0697724191932</v>
      </c>
      <c r="AQ214" s="35">
        <f t="shared" si="16"/>
        <v>7.7499999999999986E-2</v>
      </c>
      <c r="AR214" s="5">
        <f t="shared" si="46"/>
        <v>164419.07936557918</v>
      </c>
      <c r="AS214" s="5">
        <f t="shared" si="47"/>
        <v>635051.85270684492</v>
      </c>
      <c r="AT214" s="5">
        <f t="shared" si="17"/>
        <v>374680.920634421</v>
      </c>
      <c r="AU214" s="5">
        <f t="shared" si="18"/>
        <v>799470.9320724241</v>
      </c>
      <c r="AV214" s="150"/>
      <c r="AW214" s="2">
        <v>207</v>
      </c>
      <c r="AX214" s="118">
        <v>51136</v>
      </c>
      <c r="AY214" s="5">
        <f t="shared" si="48"/>
        <v>372071.81188711367</v>
      </c>
      <c r="AZ214" s="5">
        <f t="shared" si="49"/>
        <v>3769.4654156080242</v>
      </c>
      <c r="BA214" s="5">
        <f t="shared" si="19"/>
        <v>1444.0165913135638</v>
      </c>
      <c r="BB214" s="35">
        <f t="shared" si="20"/>
        <v>4.6572189943322365E-2</v>
      </c>
      <c r="BC214" s="5">
        <f t="shared" si="21"/>
        <v>2325.4488242944603</v>
      </c>
      <c r="BD214" s="35">
        <f t="shared" si="22"/>
        <v>7.4999999999999997E-2</v>
      </c>
      <c r="BE214" s="5">
        <f t="shared" si="50"/>
        <v>168472.20470419998</v>
      </c>
      <c r="BF214" s="5">
        <f t="shared" si="51"/>
        <v>611807.13632666133</v>
      </c>
      <c r="BG214" s="5">
        <f t="shared" si="23"/>
        <v>370627.79529580008</v>
      </c>
      <c r="BH214" s="5">
        <f t="shared" si="24"/>
        <v>780279.34103086125</v>
      </c>
      <c r="BI214" s="150"/>
      <c r="BJ214" s="2">
        <v>207</v>
      </c>
      <c r="BK214" s="118">
        <v>51136</v>
      </c>
      <c r="BL214" s="5">
        <f t="shared" si="52"/>
        <v>367967.21942493087</v>
      </c>
      <c r="BM214" s="5">
        <f t="shared" si="53"/>
        <v>3677.612325782929</v>
      </c>
      <c r="BN214" s="5">
        <f t="shared" si="25"/>
        <v>1454.477041757305</v>
      </c>
      <c r="BO214" s="35">
        <f t="shared" si="26"/>
        <v>4.7432824392251063E-2</v>
      </c>
      <c r="BP214" s="5">
        <f t="shared" si="27"/>
        <v>2223.1352840256241</v>
      </c>
      <c r="BQ214" s="35">
        <f t="shared" si="28"/>
        <v>7.2499999999999995E-2</v>
      </c>
      <c r="BR214" s="5">
        <f t="shared" si="54"/>
        <v>172587.25761682642</v>
      </c>
      <c r="BS214" s="5">
        <f t="shared" si="55"/>
        <v>588678.49382023967</v>
      </c>
      <c r="BT214" s="5">
        <f t="shared" si="29"/>
        <v>366512.74238317355</v>
      </c>
      <c r="BU214" s="5">
        <f t="shared" si="30"/>
        <v>761265.75143706612</v>
      </c>
      <c r="BV214" s="150"/>
      <c r="BW214" s="2">
        <v>207</v>
      </c>
      <c r="BX214" s="118">
        <v>51136</v>
      </c>
      <c r="BY214" s="5">
        <f t="shared" si="56"/>
        <v>363801.38344413909</v>
      </c>
      <c r="BZ214" s="5">
        <f t="shared" si="57"/>
        <v>3586.6457515109732</v>
      </c>
      <c r="CA214" s="5">
        <f t="shared" si="31"/>
        <v>1464.4710147534952</v>
      </c>
      <c r="CB214" s="35">
        <f t="shared" si="32"/>
        <v>4.8305622179527358E-2</v>
      </c>
      <c r="CC214" s="5">
        <f t="shared" si="33"/>
        <v>2122.1747367574781</v>
      </c>
      <c r="CD214" s="35">
        <f t="shared" si="34"/>
        <v>7.0000000000000007E-2</v>
      </c>
      <c r="CE214" s="5">
        <f t="shared" si="58"/>
        <v>176763.08757061459</v>
      </c>
      <c r="CF214" s="5">
        <f t="shared" si="59"/>
        <v>565672.58299215662</v>
      </c>
      <c r="CG214" s="5">
        <f t="shared" si="35"/>
        <v>362336.91242938559</v>
      </c>
      <c r="CH214" s="5">
        <f t="shared" si="36"/>
        <v>742435.67056277115</v>
      </c>
    </row>
    <row r="215" spans="9:86" ht="14.25" customHeight="1">
      <c r="I215" s="150"/>
      <c r="J215" s="2">
        <v>208</v>
      </c>
      <c r="K215" s="118">
        <v>51167</v>
      </c>
      <c r="L215" s="5">
        <f t="shared" si="37"/>
        <v>382597.38605349622</v>
      </c>
      <c r="M215" s="5">
        <f t="shared" si="0"/>
        <v>4050.0782624385383</v>
      </c>
      <c r="N215" s="5">
        <f t="shared" si="1"/>
        <v>1419.7212333207517</v>
      </c>
      <c r="O215" s="35">
        <f t="shared" si="2"/>
        <v>4.4528936738388723E-2</v>
      </c>
      <c r="P215" s="5">
        <f t="shared" si="3"/>
        <v>2630.3570291177866</v>
      </c>
      <c r="Q215" s="35">
        <f t="shared" si="4"/>
        <v>8.2500000000000004E-2</v>
      </c>
      <c r="R215" s="5">
        <f t="shared" si="38"/>
        <v>157922.33517982435</v>
      </c>
      <c r="S215" s="5">
        <f t="shared" si="39"/>
        <v>684493.94340739108</v>
      </c>
      <c r="T215" s="5">
        <f t="shared" si="5"/>
        <v>381177.66482017544</v>
      </c>
      <c r="U215" s="5">
        <f t="shared" si="6"/>
        <v>842416.27858721546</v>
      </c>
      <c r="V215" s="150"/>
      <c r="W215" s="2">
        <v>208</v>
      </c>
      <c r="X215" s="118">
        <v>51167</v>
      </c>
      <c r="Y215" s="5">
        <f t="shared" si="40"/>
        <v>378671.08819965273</v>
      </c>
      <c r="Z215" s="5">
        <f t="shared" si="41"/>
        <v>3955.7248177837241</v>
      </c>
      <c r="AA215" s="5">
        <f t="shared" si="7"/>
        <v>1431.2508964527055</v>
      </c>
      <c r="AB215" s="35">
        <f t="shared" si="8"/>
        <v>4.5356012889943724E-2</v>
      </c>
      <c r="AC215" s="5">
        <f t="shared" si="9"/>
        <v>2524.4739213310186</v>
      </c>
      <c r="AD215" s="35">
        <f t="shared" si="10"/>
        <v>8.0000000000000016E-2</v>
      </c>
      <c r="AE215" s="5">
        <f t="shared" si="42"/>
        <v>161860.16269680014</v>
      </c>
      <c r="AF215" s="5">
        <f t="shared" si="43"/>
        <v>660930.59940221452</v>
      </c>
      <c r="AG215" s="5">
        <f t="shared" si="11"/>
        <v>377239.83730320004</v>
      </c>
      <c r="AH215" s="5">
        <f t="shared" si="12"/>
        <v>822790.7620990146</v>
      </c>
      <c r="AI215" s="150"/>
      <c r="AJ215" s="2">
        <v>208</v>
      </c>
      <c r="AK215" s="118">
        <v>51167</v>
      </c>
      <c r="AL215" s="5">
        <f t="shared" si="44"/>
        <v>374680.920634421</v>
      </c>
      <c r="AM215" s="5">
        <f t="shared" si="45"/>
        <v>3862.1784158088099</v>
      </c>
      <c r="AN215" s="5">
        <f t="shared" si="13"/>
        <v>1442.3641367115074</v>
      </c>
      <c r="AO215" s="35">
        <f t="shared" si="14"/>
        <v>4.6194958663043309E-2</v>
      </c>
      <c r="AP215" s="5">
        <f t="shared" si="15"/>
        <v>2419.8142790973025</v>
      </c>
      <c r="AQ215" s="35">
        <f t="shared" si="16"/>
        <v>7.7500000000000013E-2</v>
      </c>
      <c r="AR215" s="5">
        <f t="shared" si="46"/>
        <v>165861.4435022907</v>
      </c>
      <c r="AS215" s="5">
        <f t="shared" si="47"/>
        <v>637471.66698594217</v>
      </c>
      <c r="AT215" s="5">
        <f t="shared" si="17"/>
        <v>373238.55649770948</v>
      </c>
      <c r="AU215" s="5">
        <f t="shared" si="18"/>
        <v>803333.11048823292</v>
      </c>
      <c r="AV215" s="150"/>
      <c r="AW215" s="2">
        <v>208</v>
      </c>
      <c r="AX215" s="118">
        <v>51167</v>
      </c>
      <c r="AY215" s="5">
        <f t="shared" si="48"/>
        <v>370627.79529580008</v>
      </c>
      <c r="AZ215" s="5">
        <f t="shared" si="49"/>
        <v>3769.4654156080242</v>
      </c>
      <c r="BA215" s="5">
        <f t="shared" si="19"/>
        <v>1453.041695009274</v>
      </c>
      <c r="BB215" s="35">
        <f t="shared" si="20"/>
        <v>4.7045851826075596E-2</v>
      </c>
      <c r="BC215" s="5">
        <f t="shared" si="21"/>
        <v>2316.4237205987502</v>
      </c>
      <c r="BD215" s="35">
        <f t="shared" si="22"/>
        <v>7.4999999999999983E-2</v>
      </c>
      <c r="BE215" s="5">
        <f t="shared" si="50"/>
        <v>169925.24639920925</v>
      </c>
      <c r="BF215" s="5">
        <f t="shared" si="51"/>
        <v>614123.56004726014</v>
      </c>
      <c r="BG215" s="5">
        <f t="shared" si="23"/>
        <v>369174.75360079081</v>
      </c>
      <c r="BH215" s="5">
        <f t="shared" si="24"/>
        <v>784048.80644646939</v>
      </c>
      <c r="BI215" s="150"/>
      <c r="BJ215" s="2">
        <v>208</v>
      </c>
      <c r="BK215" s="118">
        <v>51167</v>
      </c>
      <c r="BL215" s="5">
        <f t="shared" si="52"/>
        <v>366512.74238317355</v>
      </c>
      <c r="BM215" s="5">
        <f t="shared" si="53"/>
        <v>3677.612325782929</v>
      </c>
      <c r="BN215" s="5">
        <f t="shared" si="25"/>
        <v>1463.2645072179221</v>
      </c>
      <c r="BO215" s="35">
        <f t="shared" si="26"/>
        <v>4.7908768389443038E-2</v>
      </c>
      <c r="BP215" s="5">
        <f t="shared" si="27"/>
        <v>2214.3478185650069</v>
      </c>
      <c r="BQ215" s="35">
        <f t="shared" si="28"/>
        <v>7.2499999999999995E-2</v>
      </c>
      <c r="BR215" s="5">
        <f t="shared" si="54"/>
        <v>174050.52212404434</v>
      </c>
      <c r="BS215" s="5">
        <f t="shared" si="55"/>
        <v>590892.84163880465</v>
      </c>
      <c r="BT215" s="5">
        <f t="shared" si="29"/>
        <v>365049.47787595564</v>
      </c>
      <c r="BU215" s="5">
        <f t="shared" si="30"/>
        <v>764943.36376284901</v>
      </c>
      <c r="BV215" s="150"/>
      <c r="BW215" s="2">
        <v>208</v>
      </c>
      <c r="BX215" s="118">
        <v>51167</v>
      </c>
      <c r="BY215" s="5">
        <f t="shared" si="56"/>
        <v>362336.91242938559</v>
      </c>
      <c r="BZ215" s="5">
        <f t="shared" si="57"/>
        <v>3586.6457515109732</v>
      </c>
      <c r="CA215" s="5">
        <f t="shared" si="31"/>
        <v>1473.0137623395572</v>
      </c>
      <c r="CB215" s="35">
        <f t="shared" si="32"/>
        <v>4.8783782556295653E-2</v>
      </c>
      <c r="CC215" s="5">
        <f t="shared" si="33"/>
        <v>2113.6319891714161</v>
      </c>
      <c r="CD215" s="35">
        <f t="shared" si="34"/>
        <v>7.0000000000000007E-2</v>
      </c>
      <c r="CE215" s="5">
        <f t="shared" si="58"/>
        <v>178236.10133295416</v>
      </c>
      <c r="CF215" s="5">
        <f t="shared" si="59"/>
        <v>567786.214981328</v>
      </c>
      <c r="CG215" s="5">
        <f t="shared" si="35"/>
        <v>360863.89866704604</v>
      </c>
      <c r="CH215" s="5">
        <f t="shared" si="36"/>
        <v>746022.31631428213</v>
      </c>
    </row>
    <row r="216" spans="9:86" ht="14.25" customHeight="1">
      <c r="I216" s="150"/>
      <c r="J216" s="2">
        <v>209</v>
      </c>
      <c r="K216" s="118">
        <v>51196</v>
      </c>
      <c r="L216" s="5">
        <f t="shared" si="37"/>
        <v>381177.66482017544</v>
      </c>
      <c r="M216" s="5">
        <f t="shared" si="0"/>
        <v>4050.0782624385383</v>
      </c>
      <c r="N216" s="5">
        <f t="shared" si="1"/>
        <v>1429.4818167998324</v>
      </c>
      <c r="O216" s="35">
        <f t="shared" si="2"/>
        <v>4.5002064351515624E-2</v>
      </c>
      <c r="P216" s="5">
        <f t="shared" si="3"/>
        <v>2620.596445638706</v>
      </c>
      <c r="Q216" s="35">
        <f t="shared" si="4"/>
        <v>8.249999999999999E-2</v>
      </c>
      <c r="R216" s="5">
        <f t="shared" si="38"/>
        <v>159351.8169966242</v>
      </c>
      <c r="S216" s="5">
        <f t="shared" si="39"/>
        <v>687114.53985302977</v>
      </c>
      <c r="T216" s="5">
        <f t="shared" si="5"/>
        <v>379748.1830033756</v>
      </c>
      <c r="U216" s="5">
        <f t="shared" si="6"/>
        <v>846466.356849654</v>
      </c>
      <c r="V216" s="150"/>
      <c r="W216" s="2">
        <v>209</v>
      </c>
      <c r="X216" s="118">
        <v>51196</v>
      </c>
      <c r="Y216" s="5">
        <f t="shared" si="40"/>
        <v>377239.83730320004</v>
      </c>
      <c r="Z216" s="5">
        <f t="shared" si="41"/>
        <v>3955.7248177837241</v>
      </c>
      <c r="AA216" s="5">
        <f t="shared" si="7"/>
        <v>1440.7925690957236</v>
      </c>
      <c r="AB216" s="35">
        <f t="shared" si="8"/>
        <v>4.5831614584364633E-2</v>
      </c>
      <c r="AC216" s="5">
        <f t="shared" si="9"/>
        <v>2514.9322486880005</v>
      </c>
      <c r="AD216" s="35">
        <f t="shared" si="10"/>
        <v>0.08</v>
      </c>
      <c r="AE216" s="5">
        <f t="shared" si="42"/>
        <v>163300.95526589587</v>
      </c>
      <c r="AF216" s="5">
        <f t="shared" si="43"/>
        <v>663445.53165090247</v>
      </c>
      <c r="AG216" s="5">
        <f t="shared" si="11"/>
        <v>375799.0447341043</v>
      </c>
      <c r="AH216" s="5">
        <f t="shared" si="12"/>
        <v>826746.4869167984</v>
      </c>
      <c r="AI216" s="150"/>
      <c r="AJ216" s="2">
        <v>209</v>
      </c>
      <c r="AK216" s="118">
        <v>51196</v>
      </c>
      <c r="AL216" s="5">
        <f t="shared" si="44"/>
        <v>373238.55649770948</v>
      </c>
      <c r="AM216" s="5">
        <f t="shared" si="45"/>
        <v>3862.1784158088099</v>
      </c>
      <c r="AN216" s="5">
        <f t="shared" si="13"/>
        <v>1451.6794050944363</v>
      </c>
      <c r="AO216" s="35">
        <f t="shared" si="14"/>
        <v>4.6672972440456165E-2</v>
      </c>
      <c r="AP216" s="5">
        <f t="shared" si="15"/>
        <v>2410.4990107143735</v>
      </c>
      <c r="AQ216" s="35">
        <f t="shared" si="16"/>
        <v>7.7499999999999999E-2</v>
      </c>
      <c r="AR216" s="5">
        <f t="shared" si="46"/>
        <v>167313.12290738514</v>
      </c>
      <c r="AS216" s="5">
        <f t="shared" si="47"/>
        <v>639882.16599665652</v>
      </c>
      <c r="AT216" s="5">
        <f t="shared" si="17"/>
        <v>371786.87709261506</v>
      </c>
      <c r="AU216" s="5">
        <f t="shared" si="18"/>
        <v>807195.28890404163</v>
      </c>
      <c r="AV216" s="150"/>
      <c r="AW216" s="2">
        <v>209</v>
      </c>
      <c r="AX216" s="118">
        <v>51196</v>
      </c>
      <c r="AY216" s="5">
        <f t="shared" si="48"/>
        <v>369174.75360079081</v>
      </c>
      <c r="AZ216" s="5">
        <f t="shared" si="49"/>
        <v>3769.4654156080242</v>
      </c>
      <c r="BA216" s="5">
        <f t="shared" si="19"/>
        <v>1462.1232056030817</v>
      </c>
      <c r="BB216" s="35">
        <f t="shared" si="20"/>
        <v>4.7526214336449137E-2</v>
      </c>
      <c r="BC216" s="5">
        <f t="shared" si="21"/>
        <v>2307.3422100049424</v>
      </c>
      <c r="BD216" s="35">
        <f t="shared" si="22"/>
        <v>7.4999999999999997E-2</v>
      </c>
      <c r="BE216" s="5">
        <f t="shared" si="50"/>
        <v>171387.36960481232</v>
      </c>
      <c r="BF216" s="5">
        <f t="shared" si="51"/>
        <v>616430.90225726506</v>
      </c>
      <c r="BG216" s="5">
        <f t="shared" si="23"/>
        <v>367712.63039518771</v>
      </c>
      <c r="BH216" s="5">
        <f t="shared" si="24"/>
        <v>787818.27186207741</v>
      </c>
      <c r="BI216" s="150"/>
      <c r="BJ216" s="2">
        <v>209</v>
      </c>
      <c r="BK216" s="118">
        <v>51196</v>
      </c>
      <c r="BL216" s="5">
        <f t="shared" si="52"/>
        <v>365049.47787595564</v>
      </c>
      <c r="BM216" s="5">
        <f t="shared" si="53"/>
        <v>3677.612325782929</v>
      </c>
      <c r="BN216" s="5">
        <f t="shared" si="25"/>
        <v>1472.105063615697</v>
      </c>
      <c r="BO216" s="35">
        <f t="shared" si="26"/>
        <v>4.8391414956059864E-2</v>
      </c>
      <c r="BP216" s="5">
        <f t="shared" si="27"/>
        <v>2205.5072621672321</v>
      </c>
      <c r="BQ216" s="35">
        <f t="shared" si="28"/>
        <v>7.2499999999999995E-2</v>
      </c>
      <c r="BR216" s="5">
        <f t="shared" si="54"/>
        <v>175522.62718766002</v>
      </c>
      <c r="BS216" s="5">
        <f t="shared" si="55"/>
        <v>593098.34890097193</v>
      </c>
      <c r="BT216" s="5">
        <f t="shared" si="29"/>
        <v>363577.37281233992</v>
      </c>
      <c r="BU216" s="5">
        <f t="shared" si="30"/>
        <v>768620.9760886319</v>
      </c>
      <c r="BV216" s="150"/>
      <c r="BW216" s="2">
        <v>209</v>
      </c>
      <c r="BX216" s="118">
        <v>51196</v>
      </c>
      <c r="BY216" s="5">
        <f t="shared" si="56"/>
        <v>360863.89866704604</v>
      </c>
      <c r="BZ216" s="5">
        <f t="shared" si="57"/>
        <v>3586.6457515109732</v>
      </c>
      <c r="CA216" s="5">
        <f t="shared" si="31"/>
        <v>1481.6063426198712</v>
      </c>
      <c r="CB216" s="35">
        <f t="shared" si="32"/>
        <v>4.9268647202203641E-2</v>
      </c>
      <c r="CC216" s="5">
        <f t="shared" si="33"/>
        <v>2105.0394088911021</v>
      </c>
      <c r="CD216" s="35">
        <f t="shared" si="34"/>
        <v>7.0000000000000007E-2</v>
      </c>
      <c r="CE216" s="5">
        <f t="shared" si="58"/>
        <v>179717.70767557403</v>
      </c>
      <c r="CF216" s="5">
        <f t="shared" si="59"/>
        <v>569891.25439021911</v>
      </c>
      <c r="CG216" s="5">
        <f t="shared" si="35"/>
        <v>359382.29232442618</v>
      </c>
      <c r="CH216" s="5">
        <f t="shared" si="36"/>
        <v>749608.96206579311</v>
      </c>
    </row>
    <row r="217" spans="9:86" ht="14.25" customHeight="1">
      <c r="I217" s="150"/>
      <c r="J217" s="2">
        <v>210</v>
      </c>
      <c r="K217" s="118">
        <v>51227</v>
      </c>
      <c r="L217" s="5">
        <f t="shared" si="37"/>
        <v>379748.1830033756</v>
      </c>
      <c r="M217" s="5">
        <f t="shared" si="0"/>
        <v>4050.0782624385383</v>
      </c>
      <c r="N217" s="5">
        <f t="shared" si="1"/>
        <v>1439.309504290331</v>
      </c>
      <c r="O217" s="35">
        <f t="shared" si="2"/>
        <v>4.5482018939193826E-2</v>
      </c>
      <c r="P217" s="5">
        <f t="shared" si="3"/>
        <v>2610.7687581482073</v>
      </c>
      <c r="Q217" s="35">
        <f t="shared" si="4"/>
        <v>8.2500000000000004E-2</v>
      </c>
      <c r="R217" s="5">
        <f t="shared" si="38"/>
        <v>160791.12650091454</v>
      </c>
      <c r="S217" s="5">
        <f t="shared" si="39"/>
        <v>689725.30861117796</v>
      </c>
      <c r="T217" s="5">
        <f t="shared" si="5"/>
        <v>378308.87349908525</v>
      </c>
      <c r="U217" s="5">
        <f t="shared" si="6"/>
        <v>850516.43511209253</v>
      </c>
      <c r="V217" s="150"/>
      <c r="W217" s="2">
        <v>210</v>
      </c>
      <c r="X217" s="118">
        <v>51227</v>
      </c>
      <c r="Y217" s="5">
        <f t="shared" si="40"/>
        <v>375799.0447341043</v>
      </c>
      <c r="Z217" s="5">
        <f t="shared" si="41"/>
        <v>3955.7248177837241</v>
      </c>
      <c r="AA217" s="5">
        <f t="shared" si="7"/>
        <v>1450.3978528896951</v>
      </c>
      <c r="AB217" s="35">
        <f t="shared" si="8"/>
        <v>4.6314045973669372E-2</v>
      </c>
      <c r="AC217" s="5">
        <f t="shared" si="9"/>
        <v>2505.3269648940291</v>
      </c>
      <c r="AD217" s="35">
        <f t="shared" si="10"/>
        <v>8.0000000000000016E-2</v>
      </c>
      <c r="AE217" s="5">
        <f t="shared" si="42"/>
        <v>164751.35311878557</v>
      </c>
      <c r="AF217" s="5">
        <f t="shared" si="43"/>
        <v>665950.85861579655</v>
      </c>
      <c r="AG217" s="5">
        <f t="shared" si="11"/>
        <v>374348.64688121463</v>
      </c>
      <c r="AH217" s="5">
        <f t="shared" si="12"/>
        <v>830702.21173458209</v>
      </c>
      <c r="AI217" s="150"/>
      <c r="AJ217" s="2">
        <v>210</v>
      </c>
      <c r="AK217" s="118">
        <v>51227</v>
      </c>
      <c r="AL217" s="5">
        <f t="shared" si="44"/>
        <v>371786.87709261506</v>
      </c>
      <c r="AM217" s="5">
        <f t="shared" si="45"/>
        <v>3862.1784158088099</v>
      </c>
      <c r="AN217" s="5">
        <f t="shared" si="13"/>
        <v>1461.054834585671</v>
      </c>
      <c r="AO217" s="35">
        <f t="shared" si="14"/>
        <v>4.715781835048613E-2</v>
      </c>
      <c r="AP217" s="5">
        <f t="shared" si="15"/>
        <v>2401.1235812231389</v>
      </c>
      <c r="AQ217" s="35">
        <f t="shared" si="16"/>
        <v>7.7499999999999999E-2</v>
      </c>
      <c r="AR217" s="5">
        <f t="shared" si="46"/>
        <v>168774.17774197081</v>
      </c>
      <c r="AS217" s="5">
        <f t="shared" si="47"/>
        <v>642283.28957787971</v>
      </c>
      <c r="AT217" s="5">
        <f t="shared" si="17"/>
        <v>370325.82225802937</v>
      </c>
      <c r="AU217" s="5">
        <f t="shared" si="18"/>
        <v>811057.46731985058</v>
      </c>
      <c r="AV217" s="150"/>
      <c r="AW217" s="2">
        <v>210</v>
      </c>
      <c r="AX217" s="118">
        <v>51227</v>
      </c>
      <c r="AY217" s="5">
        <f t="shared" si="48"/>
        <v>367712.63039518771</v>
      </c>
      <c r="AZ217" s="5">
        <f t="shared" si="49"/>
        <v>3769.4654156080242</v>
      </c>
      <c r="BA217" s="5">
        <f t="shared" si="19"/>
        <v>1471.2614756381013</v>
      </c>
      <c r="BB217" s="35">
        <f t="shared" si="20"/>
        <v>4.8013411148490885E-2</v>
      </c>
      <c r="BC217" s="5">
        <f t="shared" si="21"/>
        <v>2298.2039399699229</v>
      </c>
      <c r="BD217" s="35">
        <f t="shared" si="22"/>
        <v>7.4999999999999997E-2</v>
      </c>
      <c r="BE217" s="5">
        <f t="shared" si="50"/>
        <v>172858.63108045043</v>
      </c>
      <c r="BF217" s="5">
        <f t="shared" si="51"/>
        <v>618729.10619723494</v>
      </c>
      <c r="BG217" s="5">
        <f t="shared" si="23"/>
        <v>366241.36891954963</v>
      </c>
      <c r="BH217" s="5">
        <f t="shared" si="24"/>
        <v>791587.73727768543</v>
      </c>
      <c r="BI217" s="150"/>
      <c r="BJ217" s="2">
        <v>210</v>
      </c>
      <c r="BK217" s="118">
        <v>51227</v>
      </c>
      <c r="BL217" s="5">
        <f t="shared" si="52"/>
        <v>363577.37281233992</v>
      </c>
      <c r="BM217" s="5">
        <f t="shared" si="53"/>
        <v>3677.612325782929</v>
      </c>
      <c r="BN217" s="5">
        <f t="shared" si="25"/>
        <v>1480.9990317083752</v>
      </c>
      <c r="BO217" s="35">
        <f t="shared" si="26"/>
        <v>4.8880897738577081E-2</v>
      </c>
      <c r="BP217" s="5">
        <f t="shared" si="27"/>
        <v>2196.6132940745538</v>
      </c>
      <c r="BQ217" s="35">
        <f t="shared" si="28"/>
        <v>7.2499999999999995E-2</v>
      </c>
      <c r="BR217" s="5">
        <f t="shared" si="54"/>
        <v>177003.62621936839</v>
      </c>
      <c r="BS217" s="5">
        <f t="shared" si="55"/>
        <v>595294.96219504648</v>
      </c>
      <c r="BT217" s="5">
        <f t="shared" si="29"/>
        <v>362096.37378063152</v>
      </c>
      <c r="BU217" s="5">
        <f t="shared" si="30"/>
        <v>772298.5884144149</v>
      </c>
      <c r="BV217" s="150"/>
      <c r="BW217" s="2">
        <v>210</v>
      </c>
      <c r="BX217" s="118">
        <v>51227</v>
      </c>
      <c r="BY217" s="5">
        <f t="shared" si="56"/>
        <v>359382.29232442618</v>
      </c>
      <c r="BZ217" s="5">
        <f t="shared" si="57"/>
        <v>3586.6457515109732</v>
      </c>
      <c r="CA217" s="5">
        <f t="shared" si="31"/>
        <v>1490.2490462851538</v>
      </c>
      <c r="CB217" s="35">
        <f t="shared" si="32"/>
        <v>4.9760349737204876E-2</v>
      </c>
      <c r="CC217" s="5">
        <f t="shared" si="33"/>
        <v>2096.3967052258195</v>
      </c>
      <c r="CD217" s="35">
        <f t="shared" si="34"/>
        <v>7.0000000000000007E-2</v>
      </c>
      <c r="CE217" s="5">
        <f t="shared" si="58"/>
        <v>181207.95672185917</v>
      </c>
      <c r="CF217" s="5">
        <f t="shared" si="59"/>
        <v>571987.65109544492</v>
      </c>
      <c r="CG217" s="5">
        <f t="shared" si="35"/>
        <v>357892.04327814101</v>
      </c>
      <c r="CH217" s="5">
        <f t="shared" si="36"/>
        <v>753195.60781730409</v>
      </c>
    </row>
    <row r="218" spans="9:86" ht="14.25" customHeight="1">
      <c r="I218" s="150"/>
      <c r="J218" s="2">
        <v>211</v>
      </c>
      <c r="K218" s="118">
        <v>51257</v>
      </c>
      <c r="L218" s="5">
        <f t="shared" si="37"/>
        <v>378308.87349908525</v>
      </c>
      <c r="M218" s="5">
        <f t="shared" si="0"/>
        <v>4050.0782624385383</v>
      </c>
      <c r="N218" s="5">
        <f t="shared" si="1"/>
        <v>1449.2047571323274</v>
      </c>
      <c r="O218" s="35">
        <f t="shared" si="2"/>
        <v>4.5968937827809045E-2</v>
      </c>
      <c r="P218" s="5">
        <f t="shared" si="3"/>
        <v>2600.873505306211</v>
      </c>
      <c r="Q218" s="35">
        <f t="shared" si="4"/>
        <v>8.2500000000000004E-2</v>
      </c>
      <c r="R218" s="5">
        <f t="shared" si="38"/>
        <v>162240.33125804688</v>
      </c>
      <c r="S218" s="5">
        <f t="shared" si="39"/>
        <v>692326.18211648415</v>
      </c>
      <c r="T218" s="5">
        <f t="shared" si="5"/>
        <v>376859.66874195292</v>
      </c>
      <c r="U218" s="5">
        <f t="shared" si="6"/>
        <v>854566.51337453106</v>
      </c>
      <c r="V218" s="150"/>
      <c r="W218" s="2">
        <v>211</v>
      </c>
      <c r="X218" s="118">
        <v>51257</v>
      </c>
      <c r="Y218" s="5">
        <f t="shared" si="40"/>
        <v>374348.64688121463</v>
      </c>
      <c r="Z218" s="5">
        <f t="shared" si="41"/>
        <v>3955.7248177837241</v>
      </c>
      <c r="AA218" s="5">
        <f t="shared" si="7"/>
        <v>1460.0671719089596</v>
      </c>
      <c r="AB218" s="35">
        <f t="shared" si="8"/>
        <v>4.6803444352951223E-2</v>
      </c>
      <c r="AC218" s="5">
        <f t="shared" si="9"/>
        <v>2495.6576458747645</v>
      </c>
      <c r="AD218" s="35">
        <f t="shared" si="10"/>
        <v>0.08</v>
      </c>
      <c r="AE218" s="5">
        <f t="shared" si="42"/>
        <v>166211.42029069454</v>
      </c>
      <c r="AF218" s="5">
        <f t="shared" si="43"/>
        <v>668446.51626167132</v>
      </c>
      <c r="AG218" s="5">
        <f t="shared" si="11"/>
        <v>372888.57970930566</v>
      </c>
      <c r="AH218" s="5">
        <f t="shared" si="12"/>
        <v>834657.93655236589</v>
      </c>
      <c r="AI218" s="150"/>
      <c r="AJ218" s="2">
        <v>211</v>
      </c>
      <c r="AK218" s="118">
        <v>51257</v>
      </c>
      <c r="AL218" s="5">
        <f t="shared" si="44"/>
        <v>370325.82225802937</v>
      </c>
      <c r="AM218" s="5">
        <f t="shared" si="45"/>
        <v>3862.1784158088099</v>
      </c>
      <c r="AN218" s="5">
        <f t="shared" si="13"/>
        <v>1470.4908137257034</v>
      </c>
      <c r="AO218" s="35">
        <f t="shared" si="14"/>
        <v>4.7649633658042451E-2</v>
      </c>
      <c r="AP218" s="5">
        <f t="shared" si="15"/>
        <v>2391.6876020831064</v>
      </c>
      <c r="AQ218" s="35">
        <f t="shared" si="16"/>
        <v>7.7499999999999999E-2</v>
      </c>
      <c r="AR218" s="5">
        <f t="shared" si="46"/>
        <v>170244.66855569652</v>
      </c>
      <c r="AS218" s="5">
        <f t="shared" si="47"/>
        <v>644674.97717996279</v>
      </c>
      <c r="AT218" s="5">
        <f t="shared" si="17"/>
        <v>368855.33144430368</v>
      </c>
      <c r="AU218" s="5">
        <f t="shared" si="18"/>
        <v>814919.64573565929</v>
      </c>
      <c r="AV218" s="150"/>
      <c r="AW218" s="2">
        <v>211</v>
      </c>
      <c r="AX218" s="118">
        <v>51257</v>
      </c>
      <c r="AY218" s="5">
        <f t="shared" si="48"/>
        <v>366241.36891954963</v>
      </c>
      <c r="AZ218" s="5">
        <f t="shared" si="49"/>
        <v>3769.4654156080242</v>
      </c>
      <c r="BA218" s="5">
        <f t="shared" si="19"/>
        <v>1480.4568598608394</v>
      </c>
      <c r="BB218" s="35">
        <f t="shared" si="20"/>
        <v>4.850757949802368E-2</v>
      </c>
      <c r="BC218" s="5">
        <f t="shared" si="21"/>
        <v>2289.0085557471848</v>
      </c>
      <c r="BD218" s="35">
        <f t="shared" si="22"/>
        <v>7.4999999999999983E-2</v>
      </c>
      <c r="BE218" s="5">
        <f t="shared" si="50"/>
        <v>174339.08794031126</v>
      </c>
      <c r="BF218" s="5">
        <f t="shared" si="51"/>
        <v>621018.11475298216</v>
      </c>
      <c r="BG218" s="5">
        <f t="shared" si="23"/>
        <v>364760.91205968877</v>
      </c>
      <c r="BH218" s="5">
        <f t="shared" si="24"/>
        <v>795357.20269329345</v>
      </c>
      <c r="BI218" s="150"/>
      <c r="BJ218" s="2">
        <v>211</v>
      </c>
      <c r="BK218" s="118">
        <v>51257</v>
      </c>
      <c r="BL218" s="5">
        <f t="shared" si="52"/>
        <v>362096.37378063152</v>
      </c>
      <c r="BM218" s="5">
        <f t="shared" si="53"/>
        <v>3677.612325782929</v>
      </c>
      <c r="BN218" s="5">
        <f t="shared" si="25"/>
        <v>1489.9467341916138</v>
      </c>
      <c r="BO218" s="35">
        <f t="shared" si="26"/>
        <v>4.9377353944812491E-2</v>
      </c>
      <c r="BP218" s="5">
        <f t="shared" si="27"/>
        <v>2187.6655915913152</v>
      </c>
      <c r="BQ218" s="35">
        <f t="shared" si="28"/>
        <v>7.2499999999999981E-2</v>
      </c>
      <c r="BR218" s="5">
        <f t="shared" si="54"/>
        <v>178493.57295356001</v>
      </c>
      <c r="BS218" s="5">
        <f t="shared" si="55"/>
        <v>597482.62778663775</v>
      </c>
      <c r="BT218" s="5">
        <f t="shared" si="29"/>
        <v>360606.4270464399</v>
      </c>
      <c r="BU218" s="5">
        <f t="shared" si="30"/>
        <v>775976.20074019779</v>
      </c>
      <c r="BV218" s="150"/>
      <c r="BW218" s="2">
        <v>211</v>
      </c>
      <c r="BX218" s="118">
        <v>51257</v>
      </c>
      <c r="BY218" s="5">
        <f t="shared" si="56"/>
        <v>357892.04327814101</v>
      </c>
      <c r="BZ218" s="5">
        <f t="shared" si="57"/>
        <v>3586.6457515109732</v>
      </c>
      <c r="CA218" s="5">
        <f t="shared" si="31"/>
        <v>1498.9421657218172</v>
      </c>
      <c r="CB218" s="35">
        <f t="shared" si="32"/>
        <v>5.0259027342171761E-2</v>
      </c>
      <c r="CC218" s="5">
        <f t="shared" si="33"/>
        <v>2087.703585789156</v>
      </c>
      <c r="CD218" s="35">
        <f t="shared" si="34"/>
        <v>7.0000000000000007E-2</v>
      </c>
      <c r="CE218" s="5">
        <f t="shared" si="58"/>
        <v>182706.89888758099</v>
      </c>
      <c r="CF218" s="5">
        <f t="shared" si="59"/>
        <v>574075.35468123411</v>
      </c>
      <c r="CG218" s="5">
        <f t="shared" si="35"/>
        <v>356393.10111241922</v>
      </c>
      <c r="CH218" s="5">
        <f t="shared" si="36"/>
        <v>756782.25356881507</v>
      </c>
    </row>
    <row r="219" spans="9:86" ht="14.25" customHeight="1">
      <c r="I219" s="150"/>
      <c r="J219" s="2">
        <v>212</v>
      </c>
      <c r="K219" s="118">
        <v>51288</v>
      </c>
      <c r="L219" s="5">
        <f t="shared" si="37"/>
        <v>376859.66874195292</v>
      </c>
      <c r="M219" s="5">
        <f t="shared" si="0"/>
        <v>4050.0782624385383</v>
      </c>
      <c r="N219" s="5">
        <f t="shared" si="1"/>
        <v>1459.168039837612</v>
      </c>
      <c r="O219" s="35">
        <f t="shared" si="2"/>
        <v>4.6462962026432644E-2</v>
      </c>
      <c r="P219" s="5">
        <f t="shared" si="3"/>
        <v>2590.9102226009263</v>
      </c>
      <c r="Q219" s="35">
        <f t="shared" si="4"/>
        <v>8.2500000000000004E-2</v>
      </c>
      <c r="R219" s="5">
        <f t="shared" si="38"/>
        <v>163699.4992978845</v>
      </c>
      <c r="S219" s="5">
        <f t="shared" si="39"/>
        <v>694917.09233908507</v>
      </c>
      <c r="T219" s="5">
        <f t="shared" si="5"/>
        <v>375400.5007021153</v>
      </c>
      <c r="U219" s="5">
        <f t="shared" si="6"/>
        <v>858616.59163696959</v>
      </c>
      <c r="V219" s="150"/>
      <c r="W219" s="2">
        <v>212</v>
      </c>
      <c r="X219" s="118">
        <v>51288</v>
      </c>
      <c r="Y219" s="5">
        <f t="shared" si="40"/>
        <v>372888.57970930566</v>
      </c>
      <c r="Z219" s="5">
        <f t="shared" si="41"/>
        <v>3955.7248177837241</v>
      </c>
      <c r="AA219" s="5">
        <f t="shared" si="7"/>
        <v>1469.8009530550194</v>
      </c>
      <c r="AB219" s="35">
        <f t="shared" si="8"/>
        <v>4.7299950699509374E-2</v>
      </c>
      <c r="AC219" s="5">
        <f t="shared" si="9"/>
        <v>2485.9238647287048</v>
      </c>
      <c r="AD219" s="35">
        <f t="shared" si="10"/>
        <v>8.0000000000000016E-2</v>
      </c>
      <c r="AE219" s="5">
        <f t="shared" si="42"/>
        <v>167681.22124374958</v>
      </c>
      <c r="AF219" s="5">
        <f t="shared" si="43"/>
        <v>670932.44012639998</v>
      </c>
      <c r="AG219" s="5">
        <f t="shared" si="11"/>
        <v>371418.77875625063</v>
      </c>
      <c r="AH219" s="5">
        <f t="shared" si="12"/>
        <v>838613.66137014958</v>
      </c>
      <c r="AI219" s="150"/>
      <c r="AJ219" s="2">
        <v>212</v>
      </c>
      <c r="AK219" s="118">
        <v>51288</v>
      </c>
      <c r="AL219" s="5">
        <f t="shared" si="44"/>
        <v>368855.33144430368</v>
      </c>
      <c r="AM219" s="5">
        <f t="shared" si="45"/>
        <v>3862.1784158088099</v>
      </c>
      <c r="AN219" s="5">
        <f t="shared" si="13"/>
        <v>1479.9877335643487</v>
      </c>
      <c r="AO219" s="35">
        <f t="shared" si="14"/>
        <v>4.8148559309773409E-2</v>
      </c>
      <c r="AP219" s="5">
        <f t="shared" si="15"/>
        <v>2382.1906822444612</v>
      </c>
      <c r="AQ219" s="35">
        <f t="shared" si="16"/>
        <v>7.7499999999999999E-2</v>
      </c>
      <c r="AR219" s="5">
        <f t="shared" si="46"/>
        <v>171724.65628926086</v>
      </c>
      <c r="AS219" s="5">
        <f t="shared" si="47"/>
        <v>647057.16786220728</v>
      </c>
      <c r="AT219" s="5">
        <f t="shared" si="17"/>
        <v>367375.34371073934</v>
      </c>
      <c r="AU219" s="5">
        <f t="shared" si="18"/>
        <v>818781.82415146811</v>
      </c>
      <c r="AV219" s="150"/>
      <c r="AW219" s="2">
        <v>212</v>
      </c>
      <c r="AX219" s="118">
        <v>51288</v>
      </c>
      <c r="AY219" s="5">
        <f t="shared" si="48"/>
        <v>364760.91205968877</v>
      </c>
      <c r="AZ219" s="5">
        <f t="shared" si="49"/>
        <v>3769.4654156080242</v>
      </c>
      <c r="BA219" s="5">
        <f t="shared" si="19"/>
        <v>1489.7097152349697</v>
      </c>
      <c r="BB219" s="35">
        <f t="shared" si="20"/>
        <v>4.9008860302154192E-2</v>
      </c>
      <c r="BC219" s="5">
        <f t="shared" si="21"/>
        <v>2279.7557003730544</v>
      </c>
      <c r="BD219" s="35">
        <f t="shared" si="22"/>
        <v>7.4999999999999983E-2</v>
      </c>
      <c r="BE219" s="5">
        <f t="shared" si="50"/>
        <v>175828.79765554622</v>
      </c>
      <c r="BF219" s="5">
        <f t="shared" si="51"/>
        <v>623297.87045335525</v>
      </c>
      <c r="BG219" s="5">
        <f t="shared" si="23"/>
        <v>363271.20234445378</v>
      </c>
      <c r="BH219" s="5">
        <f t="shared" si="24"/>
        <v>799126.66810890147</v>
      </c>
      <c r="BI219" s="150"/>
      <c r="BJ219" s="2">
        <v>212</v>
      </c>
      <c r="BK219" s="118">
        <v>51288</v>
      </c>
      <c r="BL219" s="5">
        <f t="shared" si="52"/>
        <v>360606.4270464399</v>
      </c>
      <c r="BM219" s="5">
        <f t="shared" si="53"/>
        <v>3677.612325782929</v>
      </c>
      <c r="BN219" s="5">
        <f t="shared" si="25"/>
        <v>1498.9484957106879</v>
      </c>
      <c r="BO219" s="35">
        <f t="shared" si="26"/>
        <v>4.9880924463422807E-2</v>
      </c>
      <c r="BP219" s="5">
        <f t="shared" si="27"/>
        <v>2178.6638300722411</v>
      </c>
      <c r="BQ219" s="35">
        <f t="shared" si="28"/>
        <v>7.2499999999999995E-2</v>
      </c>
      <c r="BR219" s="5">
        <f t="shared" si="54"/>
        <v>179992.52144927069</v>
      </c>
      <c r="BS219" s="5">
        <f t="shared" si="55"/>
        <v>599661.29161671002</v>
      </c>
      <c r="BT219" s="5">
        <f t="shared" si="29"/>
        <v>359107.47855072923</v>
      </c>
      <c r="BU219" s="5">
        <f t="shared" si="30"/>
        <v>779653.81306598068</v>
      </c>
      <c r="BV219" s="150"/>
      <c r="BW219" s="2">
        <v>212</v>
      </c>
      <c r="BX219" s="118">
        <v>51288</v>
      </c>
      <c r="BY219" s="5">
        <f t="shared" si="56"/>
        <v>356393.10111241922</v>
      </c>
      <c r="BZ219" s="5">
        <f t="shared" si="57"/>
        <v>3586.6457515109732</v>
      </c>
      <c r="CA219" s="5">
        <f t="shared" si="31"/>
        <v>1507.6859950218609</v>
      </c>
      <c r="CB219" s="35">
        <f t="shared" si="32"/>
        <v>5.0764820878379989E-2</v>
      </c>
      <c r="CC219" s="5">
        <f t="shared" si="33"/>
        <v>2078.9597564891124</v>
      </c>
      <c r="CD219" s="35">
        <f t="shared" si="34"/>
        <v>7.0000000000000007E-2</v>
      </c>
      <c r="CE219" s="5">
        <f t="shared" si="58"/>
        <v>184214.58488260285</v>
      </c>
      <c r="CF219" s="5">
        <f t="shared" si="59"/>
        <v>576154.31443772325</v>
      </c>
      <c r="CG219" s="5">
        <f t="shared" si="35"/>
        <v>354885.41511739738</v>
      </c>
      <c r="CH219" s="5">
        <f t="shared" si="36"/>
        <v>760368.89932032605</v>
      </c>
    </row>
    <row r="220" spans="9:86" ht="14.25" customHeight="1">
      <c r="I220" s="150"/>
      <c r="J220" s="2">
        <v>213</v>
      </c>
      <c r="K220" s="118">
        <v>51318</v>
      </c>
      <c r="L220" s="5">
        <f t="shared" si="37"/>
        <v>375400.5007021153</v>
      </c>
      <c r="M220" s="5">
        <f t="shared" si="0"/>
        <v>4050.0782624385383</v>
      </c>
      <c r="N220" s="5">
        <f t="shared" si="1"/>
        <v>1469.1998201114957</v>
      </c>
      <c r="O220" s="35">
        <f t="shared" si="2"/>
        <v>4.696423635121328E-2</v>
      </c>
      <c r="P220" s="5">
        <f t="shared" si="3"/>
        <v>2580.8784423270426</v>
      </c>
      <c r="Q220" s="35">
        <f t="shared" si="4"/>
        <v>8.2500000000000004E-2</v>
      </c>
      <c r="R220" s="5">
        <f t="shared" si="38"/>
        <v>165168.699117996</v>
      </c>
      <c r="S220" s="5">
        <f t="shared" si="39"/>
        <v>697497.97078141209</v>
      </c>
      <c r="T220" s="5">
        <f t="shared" si="5"/>
        <v>373931.30088200379</v>
      </c>
      <c r="U220" s="5">
        <f t="shared" si="6"/>
        <v>862666.66989940812</v>
      </c>
      <c r="V220" s="150"/>
      <c r="W220" s="2">
        <v>213</v>
      </c>
      <c r="X220" s="118">
        <v>51318</v>
      </c>
      <c r="Y220" s="5">
        <f t="shared" si="40"/>
        <v>371418.77875625063</v>
      </c>
      <c r="Z220" s="5">
        <f t="shared" si="41"/>
        <v>3955.7248177837241</v>
      </c>
      <c r="AA220" s="5">
        <f t="shared" si="7"/>
        <v>1479.5996260753864</v>
      </c>
      <c r="AB220" s="35">
        <f t="shared" si="8"/>
        <v>4.7803709797227999E-2</v>
      </c>
      <c r="AC220" s="5">
        <f t="shared" si="9"/>
        <v>2476.1251917083378</v>
      </c>
      <c r="AD220" s="35">
        <f t="shared" si="10"/>
        <v>0.08</v>
      </c>
      <c r="AE220" s="5">
        <f t="shared" si="42"/>
        <v>169160.82086982497</v>
      </c>
      <c r="AF220" s="5">
        <f t="shared" si="43"/>
        <v>673408.5653181083</v>
      </c>
      <c r="AG220" s="5">
        <f t="shared" si="11"/>
        <v>369939.17913017527</v>
      </c>
      <c r="AH220" s="5">
        <f t="shared" si="12"/>
        <v>842569.38618793327</v>
      </c>
      <c r="AI220" s="150"/>
      <c r="AJ220" s="2">
        <v>213</v>
      </c>
      <c r="AK220" s="118">
        <v>51318</v>
      </c>
      <c r="AL220" s="5">
        <f t="shared" si="44"/>
        <v>367375.34371073934</v>
      </c>
      <c r="AM220" s="5">
        <f t="shared" si="45"/>
        <v>3862.1784158088099</v>
      </c>
      <c r="AN220" s="5">
        <f t="shared" si="13"/>
        <v>1489.5459876769514</v>
      </c>
      <c r="AO220" s="35">
        <f t="shared" si="14"/>
        <v>4.8654740058432774E-2</v>
      </c>
      <c r="AP220" s="5">
        <f t="shared" si="15"/>
        <v>2372.6324281318584</v>
      </c>
      <c r="AQ220" s="35">
        <f t="shared" si="16"/>
        <v>7.7500000000000013E-2</v>
      </c>
      <c r="AR220" s="5">
        <f t="shared" si="46"/>
        <v>173214.20227693781</v>
      </c>
      <c r="AS220" s="5">
        <f t="shared" si="47"/>
        <v>649429.80029033916</v>
      </c>
      <c r="AT220" s="5">
        <f t="shared" si="17"/>
        <v>365885.79772306239</v>
      </c>
      <c r="AU220" s="5">
        <f t="shared" si="18"/>
        <v>822644.00256727694</v>
      </c>
      <c r="AV220" s="150"/>
      <c r="AW220" s="2">
        <v>213</v>
      </c>
      <c r="AX220" s="118">
        <v>51318</v>
      </c>
      <c r="AY220" s="5">
        <f t="shared" si="48"/>
        <v>363271.20234445378</v>
      </c>
      <c r="AZ220" s="5">
        <f t="shared" si="49"/>
        <v>3769.4654156080242</v>
      </c>
      <c r="BA220" s="5">
        <f t="shared" si="19"/>
        <v>1499.0204009551881</v>
      </c>
      <c r="BB220" s="35">
        <f t="shared" si="20"/>
        <v>4.9517398283626682E-2</v>
      </c>
      <c r="BC220" s="5">
        <f t="shared" si="21"/>
        <v>2270.4450146528361</v>
      </c>
      <c r="BD220" s="35">
        <f t="shared" si="22"/>
        <v>7.5000000000000011E-2</v>
      </c>
      <c r="BE220" s="5">
        <f t="shared" si="50"/>
        <v>177327.81805650142</v>
      </c>
      <c r="BF220" s="5">
        <f t="shared" si="51"/>
        <v>625568.31546800805</v>
      </c>
      <c r="BG220" s="5">
        <f t="shared" si="23"/>
        <v>361772.18194349861</v>
      </c>
      <c r="BH220" s="5">
        <f t="shared" si="24"/>
        <v>802896.1335245095</v>
      </c>
      <c r="BI220" s="150"/>
      <c r="BJ220" s="2">
        <v>213</v>
      </c>
      <c r="BK220" s="118">
        <v>51318</v>
      </c>
      <c r="BL220" s="5">
        <f t="shared" si="52"/>
        <v>359107.47855072923</v>
      </c>
      <c r="BM220" s="5">
        <f t="shared" si="53"/>
        <v>3677.612325782929</v>
      </c>
      <c r="BN220" s="5">
        <f t="shared" si="25"/>
        <v>1508.0046428722735</v>
      </c>
      <c r="BO220" s="35">
        <f t="shared" si="26"/>
        <v>5.0391753988244914E-2</v>
      </c>
      <c r="BP220" s="5">
        <f t="shared" si="27"/>
        <v>2169.6076829106555</v>
      </c>
      <c r="BQ220" s="35">
        <f t="shared" si="28"/>
        <v>7.2499999999999981E-2</v>
      </c>
      <c r="BR220" s="5">
        <f t="shared" si="54"/>
        <v>181500.52609214297</v>
      </c>
      <c r="BS220" s="5">
        <f t="shared" si="55"/>
        <v>601830.89929962065</v>
      </c>
      <c r="BT220" s="5">
        <f t="shared" si="29"/>
        <v>357599.47390785697</v>
      </c>
      <c r="BU220" s="5">
        <f t="shared" si="30"/>
        <v>783331.42539176368</v>
      </c>
      <c r="BV220" s="150"/>
      <c r="BW220" s="2">
        <v>213</v>
      </c>
      <c r="BX220" s="118">
        <v>51318</v>
      </c>
      <c r="BY220" s="5">
        <f t="shared" si="56"/>
        <v>354885.41511739738</v>
      </c>
      <c r="BZ220" s="5">
        <f t="shared" si="57"/>
        <v>3586.6457515109732</v>
      </c>
      <c r="CA220" s="5">
        <f t="shared" si="31"/>
        <v>1516.4808299928218</v>
      </c>
      <c r="CB220" s="35">
        <f t="shared" si="32"/>
        <v>5.1277875011837198E-2</v>
      </c>
      <c r="CC220" s="5">
        <f t="shared" si="33"/>
        <v>2070.1649215181515</v>
      </c>
      <c r="CD220" s="35">
        <f t="shared" si="34"/>
        <v>7.0000000000000007E-2</v>
      </c>
      <c r="CE220" s="5">
        <f t="shared" si="58"/>
        <v>185731.06571259568</v>
      </c>
      <c r="CF220" s="5">
        <f t="shared" si="59"/>
        <v>578224.47935924144</v>
      </c>
      <c r="CG220" s="5">
        <f t="shared" si="35"/>
        <v>353368.93428740458</v>
      </c>
      <c r="CH220" s="5">
        <f t="shared" si="36"/>
        <v>763955.54507183714</v>
      </c>
    </row>
    <row r="221" spans="9:86" ht="14.25" customHeight="1">
      <c r="I221" s="150"/>
      <c r="J221" s="2">
        <v>214</v>
      </c>
      <c r="K221" s="118">
        <v>51349</v>
      </c>
      <c r="L221" s="5">
        <f t="shared" si="37"/>
        <v>373931.30088200379</v>
      </c>
      <c r="M221" s="5">
        <f t="shared" si="0"/>
        <v>4050.0782624385383</v>
      </c>
      <c r="N221" s="5">
        <f t="shared" si="1"/>
        <v>1479.3005688747621</v>
      </c>
      <c r="O221" s="35">
        <f t="shared" si="2"/>
        <v>4.7472909554845663E-2</v>
      </c>
      <c r="P221" s="5">
        <f t="shared" si="3"/>
        <v>2570.7776935637762</v>
      </c>
      <c r="Q221" s="35">
        <f t="shared" si="4"/>
        <v>8.2500000000000004E-2</v>
      </c>
      <c r="R221" s="5">
        <f t="shared" si="38"/>
        <v>166647.99968687075</v>
      </c>
      <c r="S221" s="5">
        <f t="shared" si="39"/>
        <v>700068.74847497582</v>
      </c>
      <c r="T221" s="5">
        <f t="shared" si="5"/>
        <v>372452.00031312904</v>
      </c>
      <c r="U221" s="5">
        <f t="shared" si="6"/>
        <v>866716.74816184654</v>
      </c>
      <c r="V221" s="150"/>
      <c r="W221" s="2">
        <v>214</v>
      </c>
      <c r="X221" s="118">
        <v>51349</v>
      </c>
      <c r="Y221" s="5">
        <f t="shared" si="40"/>
        <v>369939.17913017527</v>
      </c>
      <c r="Z221" s="5">
        <f t="shared" si="41"/>
        <v>3955.7248177837241</v>
      </c>
      <c r="AA221" s="5">
        <f t="shared" si="7"/>
        <v>1489.4636235825556</v>
      </c>
      <c r="AB221" s="35">
        <f t="shared" si="8"/>
        <v>4.8314870366031881E-2</v>
      </c>
      <c r="AC221" s="5">
        <f t="shared" si="9"/>
        <v>2466.2611942011686</v>
      </c>
      <c r="AD221" s="35">
        <f t="shared" si="10"/>
        <v>0.08</v>
      </c>
      <c r="AE221" s="5">
        <f t="shared" si="42"/>
        <v>170650.28449340753</v>
      </c>
      <c r="AF221" s="5">
        <f t="shared" si="43"/>
        <v>675874.82651230949</v>
      </c>
      <c r="AG221" s="5">
        <f t="shared" si="11"/>
        <v>368449.71550659271</v>
      </c>
      <c r="AH221" s="5">
        <f t="shared" si="12"/>
        <v>846525.11100571696</v>
      </c>
      <c r="AI221" s="150"/>
      <c r="AJ221" s="2">
        <v>214</v>
      </c>
      <c r="AK221" s="118">
        <v>51349</v>
      </c>
      <c r="AL221" s="5">
        <f t="shared" si="44"/>
        <v>365885.79772306239</v>
      </c>
      <c r="AM221" s="5">
        <f t="shared" si="45"/>
        <v>3862.1784158088099</v>
      </c>
      <c r="AN221" s="5">
        <f t="shared" si="13"/>
        <v>1499.1659721806986</v>
      </c>
      <c r="AO221" s="35">
        <f t="shared" si="14"/>
        <v>4.9168324592322496E-2</v>
      </c>
      <c r="AP221" s="5">
        <f t="shared" si="15"/>
        <v>2363.0124436281112</v>
      </c>
      <c r="AQ221" s="35">
        <f t="shared" si="16"/>
        <v>7.7499999999999999E-2</v>
      </c>
      <c r="AR221" s="5">
        <f t="shared" si="46"/>
        <v>174713.3682491185</v>
      </c>
      <c r="AS221" s="5">
        <f t="shared" si="47"/>
        <v>651792.81273396732</v>
      </c>
      <c r="AT221" s="5">
        <f t="shared" si="17"/>
        <v>364386.63175088167</v>
      </c>
      <c r="AU221" s="5">
        <f t="shared" si="18"/>
        <v>826506.18098308588</v>
      </c>
      <c r="AV221" s="150"/>
      <c r="AW221" s="2">
        <v>214</v>
      </c>
      <c r="AX221" s="118">
        <v>51349</v>
      </c>
      <c r="AY221" s="5">
        <f t="shared" si="48"/>
        <v>361772.18194349861</v>
      </c>
      <c r="AZ221" s="5">
        <f t="shared" si="49"/>
        <v>3769.4654156080242</v>
      </c>
      <c r="BA221" s="5">
        <f t="shared" si="19"/>
        <v>1508.389278461158</v>
      </c>
      <c r="BB221" s="35">
        <f t="shared" si="20"/>
        <v>5.0033342100252606E-2</v>
      </c>
      <c r="BC221" s="5">
        <f t="shared" si="21"/>
        <v>2261.0761371468661</v>
      </c>
      <c r="BD221" s="35">
        <f t="shared" si="22"/>
        <v>7.4999999999999997E-2</v>
      </c>
      <c r="BE221" s="5">
        <f t="shared" si="50"/>
        <v>178836.20733496259</v>
      </c>
      <c r="BF221" s="5">
        <f t="shared" si="51"/>
        <v>627829.39160515496</v>
      </c>
      <c r="BG221" s="5">
        <f t="shared" si="23"/>
        <v>360263.79266503744</v>
      </c>
      <c r="BH221" s="5">
        <f t="shared" si="24"/>
        <v>806665.59894011752</v>
      </c>
      <c r="BI221" s="150"/>
      <c r="BJ221" s="2">
        <v>214</v>
      </c>
      <c r="BK221" s="118">
        <v>51349</v>
      </c>
      <c r="BL221" s="5">
        <f t="shared" si="52"/>
        <v>357599.47390785697</v>
      </c>
      <c r="BM221" s="5">
        <f t="shared" si="53"/>
        <v>3677.612325782929</v>
      </c>
      <c r="BN221" s="5">
        <f t="shared" si="25"/>
        <v>1517.1155042562932</v>
      </c>
      <c r="BO221" s="35">
        <f t="shared" si="26"/>
        <v>5.090999114771215E-2</v>
      </c>
      <c r="BP221" s="5">
        <f t="shared" si="27"/>
        <v>2160.4968215266358</v>
      </c>
      <c r="BQ221" s="35">
        <f t="shared" si="28"/>
        <v>7.2499999999999995E-2</v>
      </c>
      <c r="BR221" s="5">
        <f t="shared" si="54"/>
        <v>183017.64159639928</v>
      </c>
      <c r="BS221" s="5">
        <f t="shared" si="55"/>
        <v>603991.39612114732</v>
      </c>
      <c r="BT221" s="5">
        <f t="shared" si="29"/>
        <v>356082.35840360069</v>
      </c>
      <c r="BU221" s="5">
        <f t="shared" si="30"/>
        <v>787009.03771754657</v>
      </c>
      <c r="BV221" s="150"/>
      <c r="BW221" s="2">
        <v>214</v>
      </c>
      <c r="BX221" s="118">
        <v>51349</v>
      </c>
      <c r="BY221" s="5">
        <f t="shared" si="56"/>
        <v>353368.93428740458</v>
      </c>
      <c r="BZ221" s="5">
        <f t="shared" si="57"/>
        <v>3586.6457515109732</v>
      </c>
      <c r="CA221" s="5">
        <f t="shared" si="31"/>
        <v>1525.3269681677798</v>
      </c>
      <c r="CB221" s="35">
        <f t="shared" si="32"/>
        <v>5.179833834268599E-2</v>
      </c>
      <c r="CC221" s="5">
        <f t="shared" si="33"/>
        <v>2061.3187833431934</v>
      </c>
      <c r="CD221" s="35">
        <f t="shared" si="34"/>
        <v>7.0000000000000007E-2</v>
      </c>
      <c r="CE221" s="5">
        <f t="shared" si="58"/>
        <v>187256.39268076347</v>
      </c>
      <c r="CF221" s="5">
        <f t="shared" si="59"/>
        <v>580285.79814258462</v>
      </c>
      <c r="CG221" s="5">
        <f t="shared" si="35"/>
        <v>351843.60731923679</v>
      </c>
      <c r="CH221" s="5">
        <f t="shared" si="36"/>
        <v>767542.19082334812</v>
      </c>
    </row>
    <row r="222" spans="9:86" ht="14.25" customHeight="1">
      <c r="I222" s="150"/>
      <c r="J222" s="2">
        <v>215</v>
      </c>
      <c r="K222" s="118">
        <v>51380</v>
      </c>
      <c r="L222" s="5">
        <f t="shared" si="37"/>
        <v>372452.00031312904</v>
      </c>
      <c r="M222" s="5">
        <f t="shared" si="0"/>
        <v>4050.0782624385383</v>
      </c>
      <c r="N222" s="5">
        <f t="shared" si="1"/>
        <v>1489.4707602857761</v>
      </c>
      <c r="O222" s="35">
        <f t="shared" si="2"/>
        <v>4.7989134461360175E-2</v>
      </c>
      <c r="P222" s="5">
        <f t="shared" si="3"/>
        <v>2560.6075021527622</v>
      </c>
      <c r="Q222" s="35">
        <f t="shared" si="4"/>
        <v>8.2500000000000004E-2</v>
      </c>
      <c r="R222" s="5">
        <f t="shared" si="38"/>
        <v>168137.47044715652</v>
      </c>
      <c r="S222" s="5">
        <f t="shared" si="39"/>
        <v>702629.35597712861</v>
      </c>
      <c r="T222" s="5">
        <f t="shared" si="5"/>
        <v>370962.52955284325</v>
      </c>
      <c r="U222" s="5">
        <f t="shared" si="6"/>
        <v>870766.82642428507</v>
      </c>
      <c r="V222" s="150"/>
      <c r="W222" s="2">
        <v>215</v>
      </c>
      <c r="X222" s="118">
        <v>51380</v>
      </c>
      <c r="Y222" s="5">
        <f t="shared" si="40"/>
        <v>368449.71550659271</v>
      </c>
      <c r="Z222" s="5">
        <f t="shared" si="41"/>
        <v>3955.7248177837241</v>
      </c>
      <c r="AA222" s="5">
        <f t="shared" si="7"/>
        <v>1499.393381073106</v>
      </c>
      <c r="AB222" s="35">
        <f t="shared" si="8"/>
        <v>4.8833585196662546E-2</v>
      </c>
      <c r="AC222" s="5">
        <f t="shared" si="9"/>
        <v>2456.3314367106182</v>
      </c>
      <c r="AD222" s="35">
        <f t="shared" si="10"/>
        <v>0.08</v>
      </c>
      <c r="AE222" s="5">
        <f t="shared" si="42"/>
        <v>172149.67787448064</v>
      </c>
      <c r="AF222" s="5">
        <f t="shared" si="43"/>
        <v>678331.15794902015</v>
      </c>
      <c r="AG222" s="5">
        <f t="shared" si="11"/>
        <v>366950.32212551963</v>
      </c>
      <c r="AH222" s="5">
        <f t="shared" si="12"/>
        <v>850480.83582350076</v>
      </c>
      <c r="AI222" s="150"/>
      <c r="AJ222" s="2">
        <v>215</v>
      </c>
      <c r="AK222" s="118">
        <v>51380</v>
      </c>
      <c r="AL222" s="5">
        <f t="shared" si="44"/>
        <v>364386.63175088167</v>
      </c>
      <c r="AM222" s="5">
        <f t="shared" si="45"/>
        <v>3862.1784158088099</v>
      </c>
      <c r="AN222" s="5">
        <f t="shared" si="13"/>
        <v>1508.8480857510326</v>
      </c>
      <c r="AO222" s="35">
        <f t="shared" si="14"/>
        <v>4.9689465670054958E-2</v>
      </c>
      <c r="AP222" s="5">
        <f t="shared" si="15"/>
        <v>2353.3303300577772</v>
      </c>
      <c r="AQ222" s="35">
        <f t="shared" si="16"/>
        <v>7.7499999999999986E-2</v>
      </c>
      <c r="AR222" s="5">
        <f t="shared" si="46"/>
        <v>176222.21633486953</v>
      </c>
      <c r="AS222" s="5">
        <f t="shared" si="47"/>
        <v>654146.14306402509</v>
      </c>
      <c r="AT222" s="5">
        <f t="shared" si="17"/>
        <v>362877.78366513061</v>
      </c>
      <c r="AU222" s="5">
        <f t="shared" si="18"/>
        <v>830368.35939889459</v>
      </c>
      <c r="AV222" s="150"/>
      <c r="AW222" s="2">
        <v>215</v>
      </c>
      <c r="AX222" s="118">
        <v>51380</v>
      </c>
      <c r="AY222" s="5">
        <f t="shared" si="48"/>
        <v>360263.79266503744</v>
      </c>
      <c r="AZ222" s="5">
        <f t="shared" si="49"/>
        <v>3769.4654156080242</v>
      </c>
      <c r="BA222" s="5">
        <f t="shared" si="19"/>
        <v>1517.8167114515404</v>
      </c>
      <c r="BB222" s="35">
        <f t="shared" si="20"/>
        <v>5.0556844479659198E-2</v>
      </c>
      <c r="BC222" s="5">
        <f t="shared" si="21"/>
        <v>2251.6487041564837</v>
      </c>
      <c r="BD222" s="35">
        <f t="shared" si="22"/>
        <v>7.4999999999999997E-2</v>
      </c>
      <c r="BE222" s="5">
        <f t="shared" si="50"/>
        <v>180354.02404641412</v>
      </c>
      <c r="BF222" s="5">
        <f t="shared" si="51"/>
        <v>630081.04030931147</v>
      </c>
      <c r="BG222" s="5">
        <f t="shared" si="23"/>
        <v>358745.97595358588</v>
      </c>
      <c r="BH222" s="5">
        <f t="shared" si="24"/>
        <v>810435.06435572566</v>
      </c>
      <c r="BI222" s="150"/>
      <c r="BJ222" s="2">
        <v>215</v>
      </c>
      <c r="BK222" s="118">
        <v>51380</v>
      </c>
      <c r="BL222" s="5">
        <f t="shared" si="52"/>
        <v>356082.35840360069</v>
      </c>
      <c r="BM222" s="5">
        <f t="shared" si="53"/>
        <v>3677.612325782929</v>
      </c>
      <c r="BN222" s="5">
        <f t="shared" si="25"/>
        <v>1526.2814104278414</v>
      </c>
      <c r="BO222" s="35">
        <f t="shared" si="26"/>
        <v>5.1435788639589322E-2</v>
      </c>
      <c r="BP222" s="5">
        <f t="shared" si="27"/>
        <v>2151.3309153550877</v>
      </c>
      <c r="BQ222" s="35">
        <f t="shared" si="28"/>
        <v>7.2500000000000009E-2</v>
      </c>
      <c r="BR222" s="5">
        <f t="shared" si="54"/>
        <v>184543.92300682713</v>
      </c>
      <c r="BS222" s="5">
        <f t="shared" si="55"/>
        <v>606142.72703650245</v>
      </c>
      <c r="BT222" s="5">
        <f t="shared" si="29"/>
        <v>354556.07699317287</v>
      </c>
      <c r="BU222" s="5">
        <f t="shared" si="30"/>
        <v>790686.65004332957</v>
      </c>
      <c r="BV222" s="150"/>
      <c r="BW222" s="2">
        <v>215</v>
      </c>
      <c r="BX222" s="118">
        <v>51380</v>
      </c>
      <c r="BY222" s="5">
        <f t="shared" si="56"/>
        <v>351843.60731923679</v>
      </c>
      <c r="BZ222" s="5">
        <f t="shared" si="57"/>
        <v>3586.6457515109732</v>
      </c>
      <c r="CA222" s="5">
        <f t="shared" si="31"/>
        <v>1534.2247088154254</v>
      </c>
      <c r="CB222" s="35">
        <f t="shared" si="32"/>
        <v>5.23263635399253E-2</v>
      </c>
      <c r="CC222" s="5">
        <f t="shared" si="33"/>
        <v>2052.4210426955478</v>
      </c>
      <c r="CD222" s="35">
        <f t="shared" si="34"/>
        <v>6.9999999999999993E-2</v>
      </c>
      <c r="CE222" s="5">
        <f t="shared" si="58"/>
        <v>188790.6173895789</v>
      </c>
      <c r="CF222" s="5">
        <f t="shared" si="59"/>
        <v>582338.21918528015</v>
      </c>
      <c r="CG222" s="5">
        <f t="shared" si="35"/>
        <v>350309.38261042139</v>
      </c>
      <c r="CH222" s="5">
        <f t="shared" si="36"/>
        <v>771128.83657485899</v>
      </c>
    </row>
    <row r="223" spans="9:86" ht="14.25" customHeight="1">
      <c r="I223" s="150"/>
      <c r="J223" s="2">
        <v>216</v>
      </c>
      <c r="K223" s="118">
        <v>51410</v>
      </c>
      <c r="L223" s="5">
        <f t="shared" si="37"/>
        <v>370962.52955284325</v>
      </c>
      <c r="M223" s="5">
        <f t="shared" si="0"/>
        <v>4050.0782624385383</v>
      </c>
      <c r="N223" s="5">
        <f t="shared" si="1"/>
        <v>1499.7108717627411</v>
      </c>
      <c r="O223" s="35">
        <f t="shared" si="2"/>
        <v>4.8513068106490004E-2</v>
      </c>
      <c r="P223" s="5">
        <f t="shared" si="3"/>
        <v>2550.3673906757972</v>
      </c>
      <c r="Q223" s="35">
        <f t="shared" si="4"/>
        <v>8.2500000000000004E-2</v>
      </c>
      <c r="R223" s="5">
        <f t="shared" si="38"/>
        <v>169637.18131891926</v>
      </c>
      <c r="S223" s="5">
        <f t="shared" si="39"/>
        <v>705179.72336780443</v>
      </c>
      <c r="T223" s="5">
        <f t="shared" si="5"/>
        <v>369462.81868108053</v>
      </c>
      <c r="U223" s="5">
        <f t="shared" si="6"/>
        <v>874816.90468672372</v>
      </c>
      <c r="V223" s="150"/>
      <c r="W223" s="2">
        <v>216</v>
      </c>
      <c r="X223" s="118">
        <v>51410</v>
      </c>
      <c r="Y223" s="5">
        <f t="shared" si="40"/>
        <v>366950.32212551963</v>
      </c>
      <c r="Z223" s="5">
        <f t="shared" si="41"/>
        <v>3955.7248177837241</v>
      </c>
      <c r="AA223" s="5">
        <f t="shared" si="7"/>
        <v>1509.3893369469265</v>
      </c>
      <c r="AB223" s="35">
        <f t="shared" si="8"/>
        <v>4.9360011291031014E-2</v>
      </c>
      <c r="AC223" s="5">
        <f t="shared" si="9"/>
        <v>2446.3354808367976</v>
      </c>
      <c r="AD223" s="35">
        <f t="shared" si="10"/>
        <v>0.08</v>
      </c>
      <c r="AE223" s="5">
        <f t="shared" si="42"/>
        <v>173659.06721142755</v>
      </c>
      <c r="AF223" s="5">
        <f t="shared" si="43"/>
        <v>680777.49342985696</v>
      </c>
      <c r="AG223" s="5">
        <f t="shared" si="11"/>
        <v>365440.93278857268</v>
      </c>
      <c r="AH223" s="5">
        <f t="shared" si="12"/>
        <v>854436.56064128457</v>
      </c>
      <c r="AI223" s="150"/>
      <c r="AJ223" s="2">
        <v>216</v>
      </c>
      <c r="AK223" s="118">
        <v>51410</v>
      </c>
      <c r="AL223" s="5">
        <f t="shared" si="44"/>
        <v>362877.78366513061</v>
      </c>
      <c r="AM223" s="5">
        <f t="shared" si="45"/>
        <v>3862.1784158088099</v>
      </c>
      <c r="AN223" s="5">
        <f t="shared" si="13"/>
        <v>1518.5927296381747</v>
      </c>
      <c r="AO223" s="35">
        <f t="shared" si="14"/>
        <v>5.021832026089168E-2</v>
      </c>
      <c r="AP223" s="5">
        <f t="shared" si="15"/>
        <v>2343.5856861706352</v>
      </c>
      <c r="AQ223" s="35">
        <f t="shared" si="16"/>
        <v>7.7499999999999999E-2</v>
      </c>
      <c r="AR223" s="5">
        <f t="shared" si="46"/>
        <v>177740.80906450772</v>
      </c>
      <c r="AS223" s="5">
        <f t="shared" si="47"/>
        <v>656489.7287501957</v>
      </c>
      <c r="AT223" s="5">
        <f t="shared" si="17"/>
        <v>361359.19093549246</v>
      </c>
      <c r="AU223" s="5">
        <f t="shared" si="18"/>
        <v>834230.53781470342</v>
      </c>
      <c r="AV223" s="150"/>
      <c r="AW223" s="2">
        <v>216</v>
      </c>
      <c r="AX223" s="118">
        <v>51410</v>
      </c>
      <c r="AY223" s="5">
        <f t="shared" si="48"/>
        <v>358745.97595358588</v>
      </c>
      <c r="AZ223" s="5">
        <f t="shared" si="49"/>
        <v>3769.4654156080242</v>
      </c>
      <c r="BA223" s="5">
        <f t="shared" si="19"/>
        <v>1527.3030658981124</v>
      </c>
      <c r="BB223" s="35">
        <f t="shared" si="20"/>
        <v>5.1088062359613912E-2</v>
      </c>
      <c r="BC223" s="5">
        <f t="shared" si="21"/>
        <v>2242.1623497099117</v>
      </c>
      <c r="BD223" s="35">
        <f t="shared" si="22"/>
        <v>7.5000000000000011E-2</v>
      </c>
      <c r="BE223" s="5">
        <f t="shared" si="50"/>
        <v>181881.32711231222</v>
      </c>
      <c r="BF223" s="5">
        <f t="shared" si="51"/>
        <v>632323.20265902136</v>
      </c>
      <c r="BG223" s="5">
        <f t="shared" si="23"/>
        <v>357218.67288768775</v>
      </c>
      <c r="BH223" s="5">
        <f t="shared" si="24"/>
        <v>814204.52977133356</v>
      </c>
      <c r="BI223" s="150"/>
      <c r="BJ223" s="2">
        <v>216</v>
      </c>
      <c r="BK223" s="118">
        <v>51410</v>
      </c>
      <c r="BL223" s="5">
        <f t="shared" si="52"/>
        <v>354556.07699317287</v>
      </c>
      <c r="BM223" s="5">
        <f t="shared" si="53"/>
        <v>3677.612325782929</v>
      </c>
      <c r="BN223" s="5">
        <f t="shared" si="25"/>
        <v>1535.5026939491763</v>
      </c>
      <c r="BO223" s="35">
        <f t="shared" si="26"/>
        <v>5.1969303371282839E-2</v>
      </c>
      <c r="BP223" s="5">
        <f t="shared" si="27"/>
        <v>2142.1096318337527</v>
      </c>
      <c r="BQ223" s="35">
        <f t="shared" si="28"/>
        <v>7.2499999999999995E-2</v>
      </c>
      <c r="BR223" s="5">
        <f t="shared" si="54"/>
        <v>186079.42570077631</v>
      </c>
      <c r="BS223" s="5">
        <f t="shared" si="55"/>
        <v>608284.83666833618</v>
      </c>
      <c r="BT223" s="5">
        <f t="shared" si="29"/>
        <v>353020.57429922372</v>
      </c>
      <c r="BU223" s="5">
        <f t="shared" si="30"/>
        <v>794364.26236911246</v>
      </c>
      <c r="BV223" s="150"/>
      <c r="BW223" s="2">
        <v>216</v>
      </c>
      <c r="BX223" s="118">
        <v>51410</v>
      </c>
      <c r="BY223" s="5">
        <f t="shared" si="56"/>
        <v>350309.38261042139</v>
      </c>
      <c r="BZ223" s="5">
        <f t="shared" si="57"/>
        <v>3586.6457515109732</v>
      </c>
      <c r="CA223" s="5">
        <f t="shared" si="31"/>
        <v>1543.1743529501816</v>
      </c>
      <c r="CB223" s="35">
        <f t="shared" si="32"/>
        <v>5.2862107481706035E-2</v>
      </c>
      <c r="CC223" s="5">
        <f t="shared" si="33"/>
        <v>2043.4713985607916</v>
      </c>
      <c r="CD223" s="35">
        <f t="shared" si="34"/>
        <v>7.0000000000000007E-2</v>
      </c>
      <c r="CE223" s="5">
        <f t="shared" si="58"/>
        <v>190333.79174252908</v>
      </c>
      <c r="CF223" s="5">
        <f t="shared" si="59"/>
        <v>584381.69058384094</v>
      </c>
      <c r="CG223" s="5">
        <f t="shared" si="35"/>
        <v>348766.20825747121</v>
      </c>
      <c r="CH223" s="5">
        <f t="shared" si="36"/>
        <v>774715.48232636997</v>
      </c>
    </row>
    <row r="224" spans="9:86" ht="14.25" customHeight="1">
      <c r="I224" s="150"/>
      <c r="J224" s="2">
        <v>217</v>
      </c>
      <c r="K224" s="118">
        <v>51441</v>
      </c>
      <c r="L224" s="5">
        <f t="shared" si="37"/>
        <v>369462.81868108053</v>
      </c>
      <c r="M224" s="5">
        <f t="shared" si="0"/>
        <v>4050.0782624385383</v>
      </c>
      <c r="N224" s="5">
        <f t="shared" si="1"/>
        <v>1510.0213840061097</v>
      </c>
      <c r="O224" s="35">
        <f t="shared" si="2"/>
        <v>4.9044871883886863E-2</v>
      </c>
      <c r="P224" s="5">
        <f t="shared" si="3"/>
        <v>2540.0568784324287</v>
      </c>
      <c r="Q224" s="35">
        <f t="shared" si="4"/>
        <v>8.2500000000000004E-2</v>
      </c>
      <c r="R224" s="5">
        <f t="shared" si="38"/>
        <v>171147.20270292537</v>
      </c>
      <c r="S224" s="5">
        <f t="shared" si="39"/>
        <v>707719.78024623683</v>
      </c>
      <c r="T224" s="5">
        <f t="shared" si="5"/>
        <v>367952.7972970744</v>
      </c>
      <c r="U224" s="5">
        <f t="shared" si="6"/>
        <v>878866.98294916213</v>
      </c>
      <c r="V224" s="150"/>
      <c r="W224" s="2">
        <v>217</v>
      </c>
      <c r="X224" s="118">
        <v>51441</v>
      </c>
      <c r="Y224" s="5">
        <f t="shared" si="40"/>
        <v>365440.93278857268</v>
      </c>
      <c r="Z224" s="5">
        <f t="shared" si="41"/>
        <v>3955.7248177837241</v>
      </c>
      <c r="AA224" s="5">
        <f t="shared" si="7"/>
        <v>1519.4519325265728</v>
      </c>
      <c r="AB224" s="35">
        <f t="shared" si="8"/>
        <v>4.9894310008419041E-2</v>
      </c>
      <c r="AC224" s="5">
        <f t="shared" si="9"/>
        <v>2436.2728852571513</v>
      </c>
      <c r="AD224" s="35">
        <f t="shared" si="10"/>
        <v>0.08</v>
      </c>
      <c r="AE224" s="5">
        <f t="shared" si="42"/>
        <v>175178.51914395412</v>
      </c>
      <c r="AF224" s="5">
        <f t="shared" si="43"/>
        <v>683213.7663151141</v>
      </c>
      <c r="AG224" s="5">
        <f t="shared" si="11"/>
        <v>363921.48085604608</v>
      </c>
      <c r="AH224" s="5">
        <f t="shared" si="12"/>
        <v>858392.28545906825</v>
      </c>
      <c r="AI224" s="150"/>
      <c r="AJ224" s="2">
        <v>217</v>
      </c>
      <c r="AK224" s="118">
        <v>51441</v>
      </c>
      <c r="AL224" s="5">
        <f t="shared" si="44"/>
        <v>361359.19093549246</v>
      </c>
      <c r="AM224" s="5">
        <f t="shared" si="45"/>
        <v>3862.1784158088099</v>
      </c>
      <c r="AN224" s="5">
        <f t="shared" si="13"/>
        <v>1528.4003076837544</v>
      </c>
      <c r="AO224" s="35">
        <f t="shared" si="14"/>
        <v>5.0755049690929643E-2</v>
      </c>
      <c r="AP224" s="5">
        <f t="shared" si="15"/>
        <v>2333.7781081250555</v>
      </c>
      <c r="AQ224" s="35">
        <f t="shared" si="16"/>
        <v>7.7499999999999999E-2</v>
      </c>
      <c r="AR224" s="5">
        <f t="shared" si="46"/>
        <v>179269.20937219146</v>
      </c>
      <c r="AS224" s="5">
        <f t="shared" si="47"/>
        <v>658823.50685832079</v>
      </c>
      <c r="AT224" s="5">
        <f t="shared" si="17"/>
        <v>359830.79062780872</v>
      </c>
      <c r="AU224" s="5">
        <f t="shared" si="18"/>
        <v>838092.71623051225</v>
      </c>
      <c r="AV224" s="150"/>
      <c r="AW224" s="2">
        <v>217</v>
      </c>
      <c r="AX224" s="118">
        <v>51441</v>
      </c>
      <c r="AY224" s="5">
        <f t="shared" si="48"/>
        <v>357218.67288768775</v>
      </c>
      <c r="AZ224" s="5">
        <f t="shared" si="49"/>
        <v>3769.4654156080242</v>
      </c>
      <c r="BA224" s="5">
        <f t="shared" si="19"/>
        <v>1536.8487100599759</v>
      </c>
      <c r="BB224" s="35">
        <f t="shared" si="20"/>
        <v>5.1627157034195889E-2</v>
      </c>
      <c r="BC224" s="5">
        <f t="shared" si="21"/>
        <v>2232.6167055480482</v>
      </c>
      <c r="BD224" s="35">
        <f t="shared" si="22"/>
        <v>7.4999999999999997E-2</v>
      </c>
      <c r="BE224" s="5">
        <f t="shared" si="50"/>
        <v>183418.1758223722</v>
      </c>
      <c r="BF224" s="5">
        <f t="shared" si="51"/>
        <v>634555.81936456938</v>
      </c>
      <c r="BG224" s="5">
        <f t="shared" si="23"/>
        <v>355681.82417762774</v>
      </c>
      <c r="BH224" s="5">
        <f t="shared" si="24"/>
        <v>817973.99518694158</v>
      </c>
      <c r="BI224" s="150"/>
      <c r="BJ224" s="2">
        <v>217</v>
      </c>
      <c r="BK224" s="118">
        <v>51441</v>
      </c>
      <c r="BL224" s="5">
        <f t="shared" si="52"/>
        <v>353020.57429922372</v>
      </c>
      <c r="BM224" s="5">
        <f t="shared" si="53"/>
        <v>3677.612325782929</v>
      </c>
      <c r="BN224" s="5">
        <f t="shared" si="25"/>
        <v>1544.7796893917857</v>
      </c>
      <c r="BO224" s="35">
        <f t="shared" si="26"/>
        <v>5.2510696605997192E-2</v>
      </c>
      <c r="BP224" s="5">
        <f t="shared" si="27"/>
        <v>2132.8326363911433</v>
      </c>
      <c r="BQ224" s="35">
        <f t="shared" si="28"/>
        <v>7.2499999999999995E-2</v>
      </c>
      <c r="BR224" s="5">
        <f t="shared" si="54"/>
        <v>187624.20539016809</v>
      </c>
      <c r="BS224" s="5">
        <f t="shared" si="55"/>
        <v>610417.66930472734</v>
      </c>
      <c r="BT224" s="5">
        <f t="shared" si="29"/>
        <v>351475.79460983194</v>
      </c>
      <c r="BU224" s="5">
        <f t="shared" si="30"/>
        <v>798041.87469489546</v>
      </c>
      <c r="BV224" s="150"/>
      <c r="BW224" s="2">
        <v>217</v>
      </c>
      <c r="BX224" s="118">
        <v>51441</v>
      </c>
      <c r="BY224" s="5">
        <f t="shared" si="56"/>
        <v>348766.20825747121</v>
      </c>
      <c r="BZ224" s="5">
        <f t="shared" si="57"/>
        <v>3586.6457515109732</v>
      </c>
      <c r="CA224" s="5">
        <f t="shared" si="31"/>
        <v>1552.1762033423911</v>
      </c>
      <c r="CB224" s="35">
        <f t="shared" si="32"/>
        <v>5.3405731401472971E-2</v>
      </c>
      <c r="CC224" s="5">
        <f t="shared" si="33"/>
        <v>2034.4695481685822</v>
      </c>
      <c r="CD224" s="35">
        <f t="shared" si="34"/>
        <v>7.0000000000000007E-2</v>
      </c>
      <c r="CE224" s="5">
        <f t="shared" si="58"/>
        <v>191885.96794587147</v>
      </c>
      <c r="CF224" s="5">
        <f t="shared" si="59"/>
        <v>586416.16013200954</v>
      </c>
      <c r="CG224" s="5">
        <f t="shared" si="35"/>
        <v>347214.03205412882</v>
      </c>
      <c r="CH224" s="5">
        <f t="shared" si="36"/>
        <v>778302.12807788095</v>
      </c>
    </row>
    <row r="225" spans="9:86" ht="14.25" customHeight="1">
      <c r="I225" s="150"/>
      <c r="J225" s="2">
        <v>218</v>
      </c>
      <c r="K225" s="118">
        <v>51471</v>
      </c>
      <c r="L225" s="5">
        <f t="shared" si="37"/>
        <v>367952.7972970744</v>
      </c>
      <c r="M225" s="5">
        <f t="shared" si="0"/>
        <v>4050.0782624385383</v>
      </c>
      <c r="N225" s="5">
        <f t="shared" si="1"/>
        <v>1520.4027810211519</v>
      </c>
      <c r="O225" s="35">
        <f t="shared" si="2"/>
        <v>4.9584711697472098E-2</v>
      </c>
      <c r="P225" s="5">
        <f t="shared" si="3"/>
        <v>2529.6754814173864</v>
      </c>
      <c r="Q225" s="35">
        <f t="shared" si="4"/>
        <v>8.2500000000000004E-2</v>
      </c>
      <c r="R225" s="5">
        <f t="shared" si="38"/>
        <v>172667.60548394651</v>
      </c>
      <c r="S225" s="5">
        <f t="shared" si="39"/>
        <v>710249.45572765416</v>
      </c>
      <c r="T225" s="5">
        <f t="shared" si="5"/>
        <v>366432.39451605326</v>
      </c>
      <c r="U225" s="5">
        <f t="shared" si="6"/>
        <v>882917.06121160067</v>
      </c>
      <c r="V225" s="150"/>
      <c r="W225" s="2">
        <v>218</v>
      </c>
      <c r="X225" s="118">
        <v>51471</v>
      </c>
      <c r="Y225" s="5">
        <f t="shared" si="40"/>
        <v>363921.48085604608</v>
      </c>
      <c r="Z225" s="5">
        <f t="shared" si="41"/>
        <v>3955.7248177837241</v>
      </c>
      <c r="AA225" s="5">
        <f t="shared" si="7"/>
        <v>1529.5816120767499</v>
      </c>
      <c r="AB225" s="35">
        <f t="shared" si="8"/>
        <v>5.043664721781442E-2</v>
      </c>
      <c r="AC225" s="5">
        <f t="shared" si="9"/>
        <v>2426.1432057069742</v>
      </c>
      <c r="AD225" s="35">
        <f t="shared" si="10"/>
        <v>8.0000000000000016E-2</v>
      </c>
      <c r="AE225" s="5">
        <f t="shared" si="42"/>
        <v>176708.10075603088</v>
      </c>
      <c r="AF225" s="5">
        <f t="shared" si="43"/>
        <v>685639.90952082106</v>
      </c>
      <c r="AG225" s="5">
        <f t="shared" si="11"/>
        <v>362391.89924396935</v>
      </c>
      <c r="AH225" s="5">
        <f t="shared" si="12"/>
        <v>862348.01027685194</v>
      </c>
      <c r="AI225" s="150"/>
      <c r="AJ225" s="2">
        <v>218</v>
      </c>
      <c r="AK225" s="118">
        <v>51471</v>
      </c>
      <c r="AL225" s="5">
        <f t="shared" si="44"/>
        <v>359830.79062780872</v>
      </c>
      <c r="AM225" s="5">
        <f t="shared" si="45"/>
        <v>3862.1784158088099</v>
      </c>
      <c r="AN225" s="5">
        <f t="shared" si="13"/>
        <v>1538.2712263375452</v>
      </c>
      <c r="AO225" s="35">
        <f t="shared" si="14"/>
        <v>5.1299819795421253E-2</v>
      </c>
      <c r="AP225" s="5">
        <f t="shared" si="15"/>
        <v>2323.9071894712647</v>
      </c>
      <c r="AQ225" s="35">
        <f t="shared" si="16"/>
        <v>7.7499999999999999E-2</v>
      </c>
      <c r="AR225" s="5">
        <f t="shared" si="46"/>
        <v>180807.48059852901</v>
      </c>
      <c r="AS225" s="5">
        <f t="shared" si="47"/>
        <v>661147.41404779209</v>
      </c>
      <c r="AT225" s="5">
        <f t="shared" si="17"/>
        <v>358292.51940147119</v>
      </c>
      <c r="AU225" s="5">
        <f t="shared" si="18"/>
        <v>841954.89464632107</v>
      </c>
      <c r="AV225" s="150"/>
      <c r="AW225" s="2">
        <v>218</v>
      </c>
      <c r="AX225" s="118">
        <v>51471</v>
      </c>
      <c r="AY225" s="5">
        <f t="shared" si="48"/>
        <v>355681.82417762774</v>
      </c>
      <c r="AZ225" s="5">
        <f t="shared" si="49"/>
        <v>3769.4654156080242</v>
      </c>
      <c r="BA225" s="5">
        <f t="shared" si="19"/>
        <v>1546.4540144978509</v>
      </c>
      <c r="BB225" s="35">
        <f t="shared" si="20"/>
        <v>5.2174294306100412E-2</v>
      </c>
      <c r="BC225" s="5">
        <f t="shared" si="21"/>
        <v>2223.0114011101732</v>
      </c>
      <c r="BD225" s="35">
        <f t="shared" si="22"/>
        <v>7.4999999999999997E-2</v>
      </c>
      <c r="BE225" s="5">
        <f t="shared" si="50"/>
        <v>184964.62983687004</v>
      </c>
      <c r="BF225" s="5">
        <f t="shared" si="51"/>
        <v>636778.8307656796</v>
      </c>
      <c r="BG225" s="5">
        <f t="shared" si="23"/>
        <v>354135.37016312988</v>
      </c>
      <c r="BH225" s="5">
        <f t="shared" si="24"/>
        <v>821743.4606025496</v>
      </c>
      <c r="BI225" s="150"/>
      <c r="BJ225" s="2">
        <v>218</v>
      </c>
      <c r="BK225" s="118">
        <v>51471</v>
      </c>
      <c r="BL225" s="5">
        <f t="shared" si="52"/>
        <v>351475.79460983194</v>
      </c>
      <c r="BM225" s="5">
        <f t="shared" si="53"/>
        <v>3677.612325782929</v>
      </c>
      <c r="BN225" s="5">
        <f t="shared" si="25"/>
        <v>1554.1127333485279</v>
      </c>
      <c r="BO225" s="35">
        <f t="shared" si="26"/>
        <v>5.3060134115024069E-2</v>
      </c>
      <c r="BP225" s="5">
        <f t="shared" si="27"/>
        <v>2123.4995924344012</v>
      </c>
      <c r="BQ225" s="35">
        <f t="shared" si="28"/>
        <v>7.2499999999999995E-2</v>
      </c>
      <c r="BR225" s="5">
        <f t="shared" si="54"/>
        <v>189178.31812351663</v>
      </c>
      <c r="BS225" s="5">
        <f t="shared" si="55"/>
        <v>612541.16889716173</v>
      </c>
      <c r="BT225" s="5">
        <f t="shared" si="29"/>
        <v>349921.68187648343</v>
      </c>
      <c r="BU225" s="5">
        <f t="shared" si="30"/>
        <v>801719.48702067835</v>
      </c>
      <c r="BV225" s="150"/>
      <c r="BW225" s="2">
        <v>218</v>
      </c>
      <c r="BX225" s="118">
        <v>51471</v>
      </c>
      <c r="BY225" s="5">
        <f t="shared" si="56"/>
        <v>347214.03205412882</v>
      </c>
      <c r="BZ225" s="5">
        <f t="shared" si="57"/>
        <v>3586.6457515109732</v>
      </c>
      <c r="CA225" s="5">
        <f t="shared" si="31"/>
        <v>1561.2305645285551</v>
      </c>
      <c r="CB225" s="35">
        <f t="shared" si="32"/>
        <v>5.3957401040237947E-2</v>
      </c>
      <c r="CC225" s="5">
        <f t="shared" si="33"/>
        <v>2025.4151869824182</v>
      </c>
      <c r="CD225" s="35">
        <f t="shared" si="34"/>
        <v>7.0000000000000007E-2</v>
      </c>
      <c r="CE225" s="5">
        <f t="shared" si="58"/>
        <v>193447.19851040002</v>
      </c>
      <c r="CF225" s="5">
        <f t="shared" si="59"/>
        <v>588441.57531899191</v>
      </c>
      <c r="CG225" s="5">
        <f t="shared" si="35"/>
        <v>345652.80148960027</v>
      </c>
      <c r="CH225" s="5">
        <f t="shared" si="36"/>
        <v>781888.77382939192</v>
      </c>
    </row>
    <row r="226" spans="9:86" ht="14.25" customHeight="1">
      <c r="I226" s="150"/>
      <c r="J226" s="2">
        <v>219</v>
      </c>
      <c r="K226" s="118">
        <v>51502</v>
      </c>
      <c r="L226" s="5">
        <f t="shared" si="37"/>
        <v>366432.39451605326</v>
      </c>
      <c r="M226" s="5">
        <f t="shared" si="0"/>
        <v>4050.0782624385383</v>
      </c>
      <c r="N226" s="5">
        <f t="shared" si="1"/>
        <v>1530.8555501406722</v>
      </c>
      <c r="O226" s="35">
        <f t="shared" si="2"/>
        <v>5.0132758120224746E-2</v>
      </c>
      <c r="P226" s="5">
        <f t="shared" si="3"/>
        <v>2519.2227122978661</v>
      </c>
      <c r="Q226" s="35">
        <f t="shared" si="4"/>
        <v>8.2500000000000004E-2</v>
      </c>
      <c r="R226" s="5">
        <f t="shared" si="38"/>
        <v>174198.46103408717</v>
      </c>
      <c r="S226" s="5">
        <f t="shared" si="39"/>
        <v>712768.67843995208</v>
      </c>
      <c r="T226" s="5">
        <f t="shared" si="5"/>
        <v>364901.53896591259</v>
      </c>
      <c r="U226" s="5">
        <f t="shared" si="6"/>
        <v>886967.1394740392</v>
      </c>
      <c r="V226" s="150"/>
      <c r="W226" s="2">
        <v>219</v>
      </c>
      <c r="X226" s="118">
        <v>51502</v>
      </c>
      <c r="Y226" s="5">
        <f t="shared" si="40"/>
        <v>362391.89924396935</v>
      </c>
      <c r="Z226" s="5">
        <f t="shared" si="41"/>
        <v>3955.7248177837241</v>
      </c>
      <c r="AA226" s="5">
        <f t="shared" si="7"/>
        <v>1539.7788228239283</v>
      </c>
      <c r="AB226" s="35">
        <f t="shared" si="8"/>
        <v>5.0987193456683275E-2</v>
      </c>
      <c r="AC226" s="5">
        <f t="shared" si="9"/>
        <v>2415.9459949597958</v>
      </c>
      <c r="AD226" s="35">
        <f t="shared" si="10"/>
        <v>0.08</v>
      </c>
      <c r="AE226" s="5">
        <f t="shared" si="42"/>
        <v>178247.8795788548</v>
      </c>
      <c r="AF226" s="5">
        <f t="shared" si="43"/>
        <v>688055.85551578086</v>
      </c>
      <c r="AG226" s="5">
        <f t="shared" si="11"/>
        <v>360852.1204211454</v>
      </c>
      <c r="AH226" s="5">
        <f t="shared" si="12"/>
        <v>866303.73509463563</v>
      </c>
      <c r="AI226" s="150"/>
      <c r="AJ226" s="2">
        <v>219</v>
      </c>
      <c r="AK226" s="118">
        <v>51502</v>
      </c>
      <c r="AL226" s="5">
        <f t="shared" si="44"/>
        <v>358292.51940147119</v>
      </c>
      <c r="AM226" s="5">
        <f t="shared" si="45"/>
        <v>3862.1784158088099</v>
      </c>
      <c r="AN226" s="5">
        <f t="shared" si="13"/>
        <v>1548.2058946743086</v>
      </c>
      <c r="AO226" s="35">
        <f t="shared" si="14"/>
        <v>5.1852801077530444E-2</v>
      </c>
      <c r="AP226" s="5">
        <f t="shared" si="15"/>
        <v>2313.9725211345012</v>
      </c>
      <c r="AQ226" s="35">
        <f t="shared" si="16"/>
        <v>7.7499999999999986E-2</v>
      </c>
      <c r="AR226" s="5">
        <f t="shared" si="46"/>
        <v>182355.68649320333</v>
      </c>
      <c r="AS226" s="5">
        <f t="shared" si="47"/>
        <v>663461.38656892662</v>
      </c>
      <c r="AT226" s="5">
        <f t="shared" si="17"/>
        <v>356744.3135067969</v>
      </c>
      <c r="AU226" s="5">
        <f t="shared" si="18"/>
        <v>845817.07306213002</v>
      </c>
      <c r="AV226" s="150"/>
      <c r="AW226" s="2">
        <v>219</v>
      </c>
      <c r="AX226" s="118">
        <v>51502</v>
      </c>
      <c r="AY226" s="5">
        <f t="shared" si="48"/>
        <v>354135.37016312988</v>
      </c>
      <c r="AZ226" s="5">
        <f t="shared" si="49"/>
        <v>3769.4654156080242</v>
      </c>
      <c r="BA226" s="5">
        <f t="shared" si="19"/>
        <v>1556.1193520884626</v>
      </c>
      <c r="BB226" s="35">
        <f t="shared" si="20"/>
        <v>5.2729644645378888E-2</v>
      </c>
      <c r="BC226" s="5">
        <f t="shared" si="21"/>
        <v>2213.3460635195615</v>
      </c>
      <c r="BD226" s="35">
        <f t="shared" si="22"/>
        <v>7.4999999999999997E-2</v>
      </c>
      <c r="BE226" s="5">
        <f t="shared" si="50"/>
        <v>186520.74918895849</v>
      </c>
      <c r="BF226" s="5">
        <f t="shared" si="51"/>
        <v>638992.17682919919</v>
      </c>
      <c r="BG226" s="5">
        <f t="shared" si="23"/>
        <v>352579.25081104139</v>
      </c>
      <c r="BH226" s="5">
        <f t="shared" si="24"/>
        <v>825512.92601815774</v>
      </c>
      <c r="BI226" s="150"/>
      <c r="BJ226" s="2">
        <v>219</v>
      </c>
      <c r="BK226" s="118">
        <v>51502</v>
      </c>
      <c r="BL226" s="5">
        <f t="shared" si="52"/>
        <v>349921.68187648343</v>
      </c>
      <c r="BM226" s="5">
        <f t="shared" si="53"/>
        <v>3677.612325782929</v>
      </c>
      <c r="BN226" s="5">
        <f t="shared" si="25"/>
        <v>1563.5021644458416</v>
      </c>
      <c r="BO226" s="35">
        <f t="shared" si="26"/>
        <v>5.3617786336465953E-2</v>
      </c>
      <c r="BP226" s="5">
        <f t="shared" si="27"/>
        <v>2114.1101613370874</v>
      </c>
      <c r="BQ226" s="35">
        <f t="shared" si="28"/>
        <v>7.2499999999999995E-2</v>
      </c>
      <c r="BR226" s="5">
        <f t="shared" si="54"/>
        <v>190741.82028796247</v>
      </c>
      <c r="BS226" s="5">
        <f t="shared" si="55"/>
        <v>614655.2790584988</v>
      </c>
      <c r="BT226" s="5">
        <f t="shared" si="29"/>
        <v>348358.17971203761</v>
      </c>
      <c r="BU226" s="5">
        <f t="shared" si="30"/>
        <v>805397.09934646124</v>
      </c>
      <c r="BV226" s="150"/>
      <c r="BW226" s="2">
        <v>219</v>
      </c>
      <c r="BX226" s="118">
        <v>51502</v>
      </c>
      <c r="BY226" s="5">
        <f t="shared" si="56"/>
        <v>345652.80148960027</v>
      </c>
      <c r="BZ226" s="5">
        <f t="shared" si="57"/>
        <v>3586.6457515109732</v>
      </c>
      <c r="CA226" s="5">
        <f t="shared" si="31"/>
        <v>1570.3377428216381</v>
      </c>
      <c r="CB226" s="35">
        <f t="shared" si="32"/>
        <v>5.4517286805287536E-2</v>
      </c>
      <c r="CC226" s="5">
        <f t="shared" si="33"/>
        <v>2016.3080086893351</v>
      </c>
      <c r="CD226" s="35">
        <f t="shared" si="34"/>
        <v>7.0000000000000007E-2</v>
      </c>
      <c r="CE226" s="5">
        <f t="shared" si="58"/>
        <v>195017.53625322165</v>
      </c>
      <c r="CF226" s="5">
        <f t="shared" si="59"/>
        <v>590457.88332768122</v>
      </c>
      <c r="CG226" s="5">
        <f t="shared" si="35"/>
        <v>344082.46374677861</v>
      </c>
      <c r="CH226" s="5">
        <f t="shared" si="36"/>
        <v>785475.4195809029</v>
      </c>
    </row>
    <row r="227" spans="9:86" ht="14.25" customHeight="1">
      <c r="I227" s="150"/>
      <c r="J227" s="2">
        <v>220</v>
      </c>
      <c r="K227" s="118">
        <v>51533</v>
      </c>
      <c r="L227" s="5">
        <f t="shared" si="37"/>
        <v>364901.53896591259</v>
      </c>
      <c r="M227" s="5">
        <f t="shared" si="0"/>
        <v>4050.0782624385383</v>
      </c>
      <c r="N227" s="5">
        <f t="shared" si="1"/>
        <v>1541.3801820478893</v>
      </c>
      <c r="O227" s="35">
        <f t="shared" si="2"/>
        <v>5.0689186559727102E-2</v>
      </c>
      <c r="P227" s="5">
        <f t="shared" si="3"/>
        <v>2508.698080390649</v>
      </c>
      <c r="Q227" s="35">
        <f t="shared" si="4"/>
        <v>8.2500000000000004E-2</v>
      </c>
      <c r="R227" s="5">
        <f t="shared" si="38"/>
        <v>175739.84121613507</v>
      </c>
      <c r="S227" s="5">
        <f t="shared" si="39"/>
        <v>715277.37652034278</v>
      </c>
      <c r="T227" s="5">
        <f t="shared" si="5"/>
        <v>363360.1587838647</v>
      </c>
      <c r="U227" s="5">
        <f t="shared" si="6"/>
        <v>891017.21773647785</v>
      </c>
      <c r="V227" s="150"/>
      <c r="W227" s="2">
        <v>220</v>
      </c>
      <c r="X227" s="118">
        <v>51533</v>
      </c>
      <c r="Y227" s="5">
        <f t="shared" si="40"/>
        <v>360852.1204211454</v>
      </c>
      <c r="Z227" s="5">
        <f t="shared" si="41"/>
        <v>3955.7248177837241</v>
      </c>
      <c r="AA227" s="5">
        <f t="shared" si="7"/>
        <v>1550.044014976088</v>
      </c>
      <c r="AB227" s="35">
        <f t="shared" si="8"/>
        <v>5.1546124096498711E-2</v>
      </c>
      <c r="AC227" s="5">
        <f t="shared" si="9"/>
        <v>2405.6808028076362</v>
      </c>
      <c r="AD227" s="35">
        <f t="shared" si="10"/>
        <v>0.08</v>
      </c>
      <c r="AE227" s="5">
        <f t="shared" si="42"/>
        <v>179797.9235938309</v>
      </c>
      <c r="AF227" s="5">
        <f t="shared" si="43"/>
        <v>690461.53631858854</v>
      </c>
      <c r="AG227" s="5">
        <f t="shared" si="11"/>
        <v>359302.07640616933</v>
      </c>
      <c r="AH227" s="5">
        <f t="shared" si="12"/>
        <v>870259.45991241944</v>
      </c>
      <c r="AI227" s="150"/>
      <c r="AJ227" s="2">
        <v>220</v>
      </c>
      <c r="AK227" s="118">
        <v>51533</v>
      </c>
      <c r="AL227" s="5">
        <f t="shared" si="44"/>
        <v>356744.3135067969</v>
      </c>
      <c r="AM227" s="5">
        <f t="shared" si="45"/>
        <v>3862.1784158088099</v>
      </c>
      <c r="AN227" s="5">
        <f t="shared" si="13"/>
        <v>1558.2047244107466</v>
      </c>
      <c r="AO227" s="35">
        <f t="shared" si="14"/>
        <v>5.2414168873844445E-2</v>
      </c>
      <c r="AP227" s="5">
        <f t="shared" si="15"/>
        <v>2303.9736913980632</v>
      </c>
      <c r="AQ227" s="35">
        <f t="shared" si="16"/>
        <v>7.7499999999999999E-2</v>
      </c>
      <c r="AR227" s="5">
        <f t="shared" si="46"/>
        <v>183913.89121761409</v>
      </c>
      <c r="AS227" s="5">
        <f t="shared" si="47"/>
        <v>665765.36026032467</v>
      </c>
      <c r="AT227" s="5">
        <f t="shared" si="17"/>
        <v>355186.10878238617</v>
      </c>
      <c r="AU227" s="5">
        <f t="shared" si="18"/>
        <v>849679.25147793873</v>
      </c>
      <c r="AV227" s="150"/>
      <c r="AW227" s="2">
        <v>220</v>
      </c>
      <c r="AX227" s="118">
        <v>51533</v>
      </c>
      <c r="AY227" s="5">
        <f t="shared" si="48"/>
        <v>352579.25081104139</v>
      </c>
      <c r="AZ227" s="5">
        <f t="shared" si="49"/>
        <v>3769.4654156080242</v>
      </c>
      <c r="BA227" s="5">
        <f t="shared" si="19"/>
        <v>1565.8450980390157</v>
      </c>
      <c r="BB227" s="35">
        <f t="shared" si="20"/>
        <v>5.3293383354933818E-2</v>
      </c>
      <c r="BC227" s="5">
        <f t="shared" si="21"/>
        <v>2203.6203175690084</v>
      </c>
      <c r="BD227" s="35">
        <f t="shared" si="22"/>
        <v>7.4999999999999997E-2</v>
      </c>
      <c r="BE227" s="5">
        <f t="shared" si="50"/>
        <v>188086.59428699751</v>
      </c>
      <c r="BF227" s="5">
        <f t="shared" si="51"/>
        <v>641195.79714676819</v>
      </c>
      <c r="BG227" s="5">
        <f t="shared" si="23"/>
        <v>351013.40571300237</v>
      </c>
      <c r="BH227" s="5">
        <f t="shared" si="24"/>
        <v>829282.39143376565</v>
      </c>
      <c r="BI227" s="150"/>
      <c r="BJ227" s="2">
        <v>220</v>
      </c>
      <c r="BK227" s="118">
        <v>51533</v>
      </c>
      <c r="BL227" s="5">
        <f t="shared" si="52"/>
        <v>348358.17971203761</v>
      </c>
      <c r="BM227" s="5">
        <f t="shared" si="53"/>
        <v>3677.612325782929</v>
      </c>
      <c r="BN227" s="5">
        <f t="shared" si="25"/>
        <v>1572.948323356035</v>
      </c>
      <c r="BO227" s="35">
        <f t="shared" si="26"/>
        <v>5.4183828540714407E-2</v>
      </c>
      <c r="BP227" s="5">
        <f t="shared" si="27"/>
        <v>2104.6640024268941</v>
      </c>
      <c r="BQ227" s="35">
        <f t="shared" si="28"/>
        <v>7.2500000000000009E-2</v>
      </c>
      <c r="BR227" s="5">
        <f t="shared" si="54"/>
        <v>192314.76861131852</v>
      </c>
      <c r="BS227" s="5">
        <f t="shared" si="55"/>
        <v>616759.9430609257</v>
      </c>
      <c r="BT227" s="5">
        <f t="shared" si="29"/>
        <v>346785.23138868157</v>
      </c>
      <c r="BU227" s="5">
        <f t="shared" si="30"/>
        <v>809074.71167224424</v>
      </c>
      <c r="BV227" s="150"/>
      <c r="BW227" s="2">
        <v>220</v>
      </c>
      <c r="BX227" s="118">
        <v>51533</v>
      </c>
      <c r="BY227" s="5">
        <f t="shared" si="56"/>
        <v>344082.46374677861</v>
      </c>
      <c r="BZ227" s="5">
        <f t="shared" si="57"/>
        <v>3586.6457515109732</v>
      </c>
      <c r="CA227" s="5">
        <f t="shared" si="31"/>
        <v>1579.4980463214313</v>
      </c>
      <c r="CB227" s="35">
        <f t="shared" si="32"/>
        <v>5.5085563935644274E-2</v>
      </c>
      <c r="CC227" s="5">
        <f t="shared" si="33"/>
        <v>2007.147705189542</v>
      </c>
      <c r="CD227" s="35">
        <f t="shared" si="34"/>
        <v>7.0000000000000007E-2</v>
      </c>
      <c r="CE227" s="5">
        <f t="shared" si="58"/>
        <v>196597.0342995431</v>
      </c>
      <c r="CF227" s="5">
        <f t="shared" si="59"/>
        <v>592465.03103287076</v>
      </c>
      <c r="CG227" s="5">
        <f t="shared" si="35"/>
        <v>342502.96570045716</v>
      </c>
      <c r="CH227" s="5">
        <f t="shared" si="36"/>
        <v>789062.06533241388</v>
      </c>
    </row>
    <row r="228" spans="9:86" ht="14.25" customHeight="1">
      <c r="I228" s="150"/>
      <c r="J228" s="2">
        <v>221</v>
      </c>
      <c r="K228" s="118">
        <v>51561</v>
      </c>
      <c r="L228" s="5">
        <f t="shared" si="37"/>
        <v>363360.1587838647</v>
      </c>
      <c r="M228" s="5">
        <f t="shared" si="0"/>
        <v>4050.0782624385383</v>
      </c>
      <c r="N228" s="5">
        <f t="shared" si="1"/>
        <v>1551.9771707994687</v>
      </c>
      <c r="O228" s="35">
        <f t="shared" si="2"/>
        <v>5.1254177430804848E-2</v>
      </c>
      <c r="P228" s="5">
        <f t="shared" si="3"/>
        <v>2498.1010916390696</v>
      </c>
      <c r="Q228" s="35">
        <f t="shared" si="4"/>
        <v>8.249999999999999E-2</v>
      </c>
      <c r="R228" s="5">
        <f t="shared" si="38"/>
        <v>177291.81838693455</v>
      </c>
      <c r="S228" s="5">
        <f t="shared" si="39"/>
        <v>717775.4776119818</v>
      </c>
      <c r="T228" s="5">
        <f t="shared" si="5"/>
        <v>361808.18161306524</v>
      </c>
      <c r="U228" s="5">
        <f t="shared" si="6"/>
        <v>895067.29599891638</v>
      </c>
      <c r="V228" s="150"/>
      <c r="W228" s="2">
        <v>221</v>
      </c>
      <c r="X228" s="118">
        <v>51561</v>
      </c>
      <c r="Y228" s="5">
        <f t="shared" si="40"/>
        <v>359302.07640616933</v>
      </c>
      <c r="Z228" s="5">
        <f t="shared" si="41"/>
        <v>3955.7248177837241</v>
      </c>
      <c r="AA228" s="5">
        <f t="shared" si="7"/>
        <v>1560.3776417425952</v>
      </c>
      <c r="AB228" s="35">
        <f t="shared" si="8"/>
        <v>5.2113619515363405E-2</v>
      </c>
      <c r="AC228" s="5">
        <f t="shared" si="9"/>
        <v>2395.3471760411289</v>
      </c>
      <c r="AD228" s="35">
        <f t="shared" si="10"/>
        <v>0.08</v>
      </c>
      <c r="AE228" s="5">
        <f t="shared" si="42"/>
        <v>181358.30123557348</v>
      </c>
      <c r="AF228" s="5">
        <f t="shared" si="43"/>
        <v>692856.88349462964</v>
      </c>
      <c r="AG228" s="5">
        <f t="shared" si="11"/>
        <v>357741.69876442675</v>
      </c>
      <c r="AH228" s="5">
        <f t="shared" si="12"/>
        <v>874215.18473020312</v>
      </c>
      <c r="AI228" s="150"/>
      <c r="AJ228" s="2">
        <v>221</v>
      </c>
      <c r="AK228" s="118">
        <v>51561</v>
      </c>
      <c r="AL228" s="5">
        <f t="shared" si="44"/>
        <v>355186.10878238617</v>
      </c>
      <c r="AM228" s="5">
        <f t="shared" si="45"/>
        <v>3862.1784158088099</v>
      </c>
      <c r="AN228" s="5">
        <f t="shared" si="13"/>
        <v>1568.268129922566</v>
      </c>
      <c r="AO228" s="35">
        <f t="shared" si="14"/>
        <v>5.2984103526979055E-2</v>
      </c>
      <c r="AP228" s="5">
        <f t="shared" si="15"/>
        <v>2293.9102858862439</v>
      </c>
      <c r="AQ228" s="35">
        <f t="shared" si="16"/>
        <v>7.7499999999999986E-2</v>
      </c>
      <c r="AR228" s="5">
        <f t="shared" si="46"/>
        <v>185482.15934753665</v>
      </c>
      <c r="AS228" s="5">
        <f t="shared" si="47"/>
        <v>668059.27054621093</v>
      </c>
      <c r="AT228" s="5">
        <f t="shared" si="17"/>
        <v>353617.84065246361</v>
      </c>
      <c r="AU228" s="5">
        <f t="shared" si="18"/>
        <v>853541.42989374755</v>
      </c>
      <c r="AV228" s="150"/>
      <c r="AW228" s="2">
        <v>221</v>
      </c>
      <c r="AX228" s="118">
        <v>51561</v>
      </c>
      <c r="AY228" s="5">
        <f t="shared" si="48"/>
        <v>351013.40571300237</v>
      </c>
      <c r="AZ228" s="5">
        <f t="shared" si="49"/>
        <v>3769.4654156080242</v>
      </c>
      <c r="BA228" s="5">
        <f t="shared" si="19"/>
        <v>1575.6316299017594</v>
      </c>
      <c r="BB228" s="35">
        <f t="shared" si="20"/>
        <v>5.3865690743106376E-2</v>
      </c>
      <c r="BC228" s="5">
        <f t="shared" si="21"/>
        <v>2193.8337857062647</v>
      </c>
      <c r="BD228" s="35">
        <f t="shared" si="22"/>
        <v>7.4999999999999997E-2</v>
      </c>
      <c r="BE228" s="5">
        <f t="shared" si="50"/>
        <v>189662.22591689928</v>
      </c>
      <c r="BF228" s="5">
        <f t="shared" si="51"/>
        <v>643389.63093247451</v>
      </c>
      <c r="BG228" s="5">
        <f t="shared" si="23"/>
        <v>349437.77408310061</v>
      </c>
      <c r="BH228" s="5">
        <f t="shared" si="24"/>
        <v>833051.85684937378</v>
      </c>
      <c r="BI228" s="150"/>
      <c r="BJ228" s="2">
        <v>221</v>
      </c>
      <c r="BK228" s="118">
        <v>51561</v>
      </c>
      <c r="BL228" s="5">
        <f t="shared" si="52"/>
        <v>346785.23138868157</v>
      </c>
      <c r="BM228" s="5">
        <f t="shared" si="53"/>
        <v>3677.612325782929</v>
      </c>
      <c r="BN228" s="5">
        <f t="shared" si="25"/>
        <v>1582.4515528096445</v>
      </c>
      <c r="BO228" s="35">
        <f t="shared" si="26"/>
        <v>5.4758441003019923E-2</v>
      </c>
      <c r="BP228" s="5">
        <f t="shared" si="27"/>
        <v>2095.1607729732846</v>
      </c>
      <c r="BQ228" s="35">
        <f t="shared" si="28"/>
        <v>7.2499999999999995E-2</v>
      </c>
      <c r="BR228" s="5">
        <f t="shared" si="54"/>
        <v>193897.22016412817</v>
      </c>
      <c r="BS228" s="5">
        <f t="shared" si="55"/>
        <v>618855.10383389902</v>
      </c>
      <c r="BT228" s="5">
        <f t="shared" si="29"/>
        <v>345202.77983587194</v>
      </c>
      <c r="BU228" s="5">
        <f t="shared" si="30"/>
        <v>812752.32399802725</v>
      </c>
      <c r="BV228" s="150"/>
      <c r="BW228" s="2">
        <v>221</v>
      </c>
      <c r="BX228" s="118">
        <v>51561</v>
      </c>
      <c r="BY228" s="5">
        <f t="shared" si="56"/>
        <v>342502.96570045716</v>
      </c>
      <c r="BZ228" s="5">
        <f t="shared" si="57"/>
        <v>3586.6457515109732</v>
      </c>
      <c r="CA228" s="5">
        <f t="shared" si="31"/>
        <v>1588.711784924973</v>
      </c>
      <c r="CB228" s="35">
        <f t="shared" si="32"/>
        <v>5.5662412674618869E-2</v>
      </c>
      <c r="CC228" s="5">
        <f t="shared" si="33"/>
        <v>1997.9339665860002</v>
      </c>
      <c r="CD228" s="35">
        <f t="shared" si="34"/>
        <v>7.0000000000000007E-2</v>
      </c>
      <c r="CE228" s="5">
        <f t="shared" si="58"/>
        <v>198185.74608446806</v>
      </c>
      <c r="CF228" s="5">
        <f t="shared" si="59"/>
        <v>594462.96499945677</v>
      </c>
      <c r="CG228" s="5">
        <f t="shared" si="35"/>
        <v>340914.2539155322</v>
      </c>
      <c r="CH228" s="5">
        <f t="shared" si="36"/>
        <v>792648.71108392486</v>
      </c>
    </row>
    <row r="229" spans="9:86" ht="14.25" customHeight="1">
      <c r="I229" s="150"/>
      <c r="J229" s="2">
        <v>222</v>
      </c>
      <c r="K229" s="118">
        <v>51592</v>
      </c>
      <c r="L229" s="5">
        <f t="shared" si="37"/>
        <v>361808.18161306524</v>
      </c>
      <c r="M229" s="5">
        <f t="shared" si="0"/>
        <v>4050.0782624385383</v>
      </c>
      <c r="N229" s="5">
        <f t="shared" si="1"/>
        <v>1562.6470138487148</v>
      </c>
      <c r="O229" s="35">
        <f t="shared" si="2"/>
        <v>5.1827916335619513E-2</v>
      </c>
      <c r="P229" s="5">
        <f t="shared" si="3"/>
        <v>2487.4312485898236</v>
      </c>
      <c r="Q229" s="35">
        <f t="shared" si="4"/>
        <v>8.2500000000000004E-2</v>
      </c>
      <c r="R229" s="5">
        <f t="shared" si="38"/>
        <v>178854.46540078326</v>
      </c>
      <c r="S229" s="5">
        <f t="shared" si="39"/>
        <v>720262.90886057157</v>
      </c>
      <c r="T229" s="5">
        <f t="shared" si="5"/>
        <v>360245.53459921654</v>
      </c>
      <c r="U229" s="5">
        <f t="shared" si="6"/>
        <v>899117.37426135479</v>
      </c>
      <c r="V229" s="150"/>
      <c r="W229" s="2">
        <v>222</v>
      </c>
      <c r="X229" s="118">
        <v>51592</v>
      </c>
      <c r="Y229" s="5">
        <f t="shared" si="40"/>
        <v>357741.69876442675</v>
      </c>
      <c r="Z229" s="5">
        <f t="shared" si="41"/>
        <v>3955.7248177837241</v>
      </c>
      <c r="AA229" s="5">
        <f t="shared" si="7"/>
        <v>1570.7801593542122</v>
      </c>
      <c r="AB229" s="35">
        <f t="shared" si="8"/>
        <v>5.2689865278083975E-2</v>
      </c>
      <c r="AC229" s="5">
        <f t="shared" si="9"/>
        <v>2384.9446584295119</v>
      </c>
      <c r="AD229" s="35">
        <f t="shared" si="10"/>
        <v>0.08</v>
      </c>
      <c r="AE229" s="5">
        <f t="shared" si="42"/>
        <v>182929.08139492769</v>
      </c>
      <c r="AF229" s="5">
        <f t="shared" si="43"/>
        <v>695241.82815305912</v>
      </c>
      <c r="AG229" s="5">
        <f t="shared" si="11"/>
        <v>356170.91860507254</v>
      </c>
      <c r="AH229" s="5">
        <f t="shared" si="12"/>
        <v>878170.90954798681</v>
      </c>
      <c r="AI229" s="150"/>
      <c r="AJ229" s="2">
        <v>222</v>
      </c>
      <c r="AK229" s="118">
        <v>51592</v>
      </c>
      <c r="AL229" s="5">
        <f t="shared" si="44"/>
        <v>353617.84065246361</v>
      </c>
      <c r="AM229" s="5">
        <f t="shared" si="45"/>
        <v>3862.1784158088099</v>
      </c>
      <c r="AN229" s="5">
        <f t="shared" si="13"/>
        <v>1578.3965282616491</v>
      </c>
      <c r="AO229" s="35">
        <f t="shared" si="14"/>
        <v>5.3562790565634413E-2</v>
      </c>
      <c r="AP229" s="5">
        <f t="shared" si="15"/>
        <v>2283.7818875471607</v>
      </c>
      <c r="AQ229" s="35">
        <f t="shared" si="16"/>
        <v>7.7499999999999999E-2</v>
      </c>
      <c r="AR229" s="5">
        <f t="shared" si="46"/>
        <v>187060.55587579831</v>
      </c>
      <c r="AS229" s="5">
        <f t="shared" si="47"/>
        <v>670343.05243375804</v>
      </c>
      <c r="AT229" s="5">
        <f t="shared" si="17"/>
        <v>352039.44412420195</v>
      </c>
      <c r="AU229" s="5">
        <f t="shared" si="18"/>
        <v>857403.60830955638</v>
      </c>
      <c r="AV229" s="150"/>
      <c r="AW229" s="2">
        <v>222</v>
      </c>
      <c r="AX229" s="118">
        <v>51592</v>
      </c>
      <c r="AY229" s="5">
        <f t="shared" si="48"/>
        <v>349437.77408310061</v>
      </c>
      <c r="AZ229" s="5">
        <f t="shared" si="49"/>
        <v>3769.4654156080242</v>
      </c>
      <c r="BA229" s="5">
        <f t="shared" si="19"/>
        <v>1585.4793275886454</v>
      </c>
      <c r="BB229" s="35">
        <f t="shared" si="20"/>
        <v>5.4446752303713986E-2</v>
      </c>
      <c r="BC229" s="5">
        <f t="shared" si="21"/>
        <v>2183.9860880193787</v>
      </c>
      <c r="BD229" s="35">
        <f t="shared" si="22"/>
        <v>7.4999999999999997E-2</v>
      </c>
      <c r="BE229" s="5">
        <f t="shared" si="50"/>
        <v>191247.70524448791</v>
      </c>
      <c r="BF229" s="5">
        <f t="shared" si="51"/>
        <v>645573.61702049384</v>
      </c>
      <c r="BG229" s="5">
        <f t="shared" si="23"/>
        <v>347852.29475551198</v>
      </c>
      <c r="BH229" s="5">
        <f t="shared" si="24"/>
        <v>836821.32226498169</v>
      </c>
      <c r="BI229" s="150"/>
      <c r="BJ229" s="2">
        <v>222</v>
      </c>
      <c r="BK229" s="118">
        <v>51592</v>
      </c>
      <c r="BL229" s="5">
        <f t="shared" si="52"/>
        <v>345202.77983587194</v>
      </c>
      <c r="BM229" s="5">
        <f t="shared" si="53"/>
        <v>3677.612325782929</v>
      </c>
      <c r="BN229" s="5">
        <f t="shared" si="25"/>
        <v>1592.0121976078694</v>
      </c>
      <c r="BO229" s="35">
        <f t="shared" si="26"/>
        <v>5.5341809183511143E-2</v>
      </c>
      <c r="BP229" s="5">
        <f t="shared" si="27"/>
        <v>2085.6001281750596</v>
      </c>
      <c r="BQ229" s="35">
        <f t="shared" si="28"/>
        <v>7.2499999999999995E-2</v>
      </c>
      <c r="BR229" s="5">
        <f t="shared" si="54"/>
        <v>195489.23236173604</v>
      </c>
      <c r="BS229" s="5">
        <f t="shared" si="55"/>
        <v>620940.70396207413</v>
      </c>
      <c r="BT229" s="5">
        <f t="shared" si="29"/>
        <v>343610.76763826405</v>
      </c>
      <c r="BU229" s="5">
        <f t="shared" si="30"/>
        <v>816429.93632381014</v>
      </c>
      <c r="BV229" s="150"/>
      <c r="BW229" s="2">
        <v>222</v>
      </c>
      <c r="BX229" s="118">
        <v>51592</v>
      </c>
      <c r="BY229" s="5">
        <f t="shared" si="56"/>
        <v>340914.2539155322</v>
      </c>
      <c r="BZ229" s="5">
        <f t="shared" si="57"/>
        <v>3586.6457515109732</v>
      </c>
      <c r="CA229" s="5">
        <f t="shared" si="31"/>
        <v>1597.9792703370354</v>
      </c>
      <c r="CB229" s="35">
        <f t="shared" si="32"/>
        <v>5.6248018449811053E-2</v>
      </c>
      <c r="CC229" s="5">
        <f t="shared" si="33"/>
        <v>1988.6664811739379</v>
      </c>
      <c r="CD229" s="35">
        <f t="shared" si="34"/>
        <v>7.0000000000000007E-2</v>
      </c>
      <c r="CE229" s="5">
        <f t="shared" si="58"/>
        <v>199783.72535480509</v>
      </c>
      <c r="CF229" s="5">
        <f t="shared" si="59"/>
        <v>596451.63148063072</v>
      </c>
      <c r="CG229" s="5">
        <f t="shared" si="35"/>
        <v>339316.27464519517</v>
      </c>
      <c r="CH229" s="5">
        <f t="shared" si="36"/>
        <v>796235.35683543584</v>
      </c>
    </row>
    <row r="230" spans="9:86" ht="14.25" customHeight="1">
      <c r="I230" s="150"/>
      <c r="J230" s="2">
        <v>223</v>
      </c>
      <c r="K230" s="118">
        <v>51622</v>
      </c>
      <c r="L230" s="5">
        <f t="shared" si="37"/>
        <v>360245.53459921654</v>
      </c>
      <c r="M230" s="5">
        <f t="shared" si="0"/>
        <v>4050.0782624385383</v>
      </c>
      <c r="N230" s="5">
        <f t="shared" si="1"/>
        <v>1573.3902120689245</v>
      </c>
      <c r="O230" s="35">
        <f t="shared" si="2"/>
        <v>5.2410594251591197E-2</v>
      </c>
      <c r="P230" s="5">
        <f t="shared" si="3"/>
        <v>2476.6880503696138</v>
      </c>
      <c r="Q230" s="35">
        <f t="shared" si="4"/>
        <v>8.2500000000000004E-2</v>
      </c>
      <c r="R230" s="5">
        <f t="shared" si="38"/>
        <v>180427.85561285217</v>
      </c>
      <c r="S230" s="5">
        <f t="shared" si="39"/>
        <v>722739.59691094118</v>
      </c>
      <c r="T230" s="5">
        <f t="shared" si="5"/>
        <v>358672.14438714762</v>
      </c>
      <c r="U230" s="5">
        <f t="shared" si="6"/>
        <v>903167.45252379333</v>
      </c>
      <c r="V230" s="150"/>
      <c r="W230" s="2">
        <v>223</v>
      </c>
      <c r="X230" s="118">
        <v>51622</v>
      </c>
      <c r="Y230" s="5">
        <f t="shared" si="40"/>
        <v>356170.91860507254</v>
      </c>
      <c r="Z230" s="5">
        <f t="shared" si="41"/>
        <v>3955.7248177837241</v>
      </c>
      <c r="AA230" s="5">
        <f t="shared" si="7"/>
        <v>1581.2520270832406</v>
      </c>
      <c r="AB230" s="35">
        <f t="shared" si="8"/>
        <v>5.3275052324074409E-2</v>
      </c>
      <c r="AC230" s="5">
        <f t="shared" si="9"/>
        <v>2374.4727907004835</v>
      </c>
      <c r="AD230" s="35">
        <f t="shared" si="10"/>
        <v>7.9999999999999988E-2</v>
      </c>
      <c r="AE230" s="5">
        <f t="shared" si="42"/>
        <v>184510.33342201094</v>
      </c>
      <c r="AF230" s="5">
        <f t="shared" si="43"/>
        <v>697616.30094375962</v>
      </c>
      <c r="AG230" s="5">
        <f t="shared" si="11"/>
        <v>354589.66657798929</v>
      </c>
      <c r="AH230" s="5">
        <f t="shared" si="12"/>
        <v>882126.6343657705</v>
      </c>
      <c r="AI230" s="150"/>
      <c r="AJ230" s="2">
        <v>223</v>
      </c>
      <c r="AK230" s="118">
        <v>51622</v>
      </c>
      <c r="AL230" s="5">
        <f t="shared" si="44"/>
        <v>352039.44412420195</v>
      </c>
      <c r="AM230" s="5">
        <f t="shared" si="45"/>
        <v>3862.1784158088099</v>
      </c>
      <c r="AN230" s="5">
        <f t="shared" si="13"/>
        <v>1588.5903391733391</v>
      </c>
      <c r="AO230" s="35">
        <f t="shared" si="14"/>
        <v>5.4150420892479539E-2</v>
      </c>
      <c r="AP230" s="5">
        <f t="shared" si="15"/>
        <v>2273.5880766354708</v>
      </c>
      <c r="AQ230" s="35">
        <f t="shared" si="16"/>
        <v>7.7499999999999986E-2</v>
      </c>
      <c r="AR230" s="5">
        <f t="shared" si="46"/>
        <v>188649.14621497164</v>
      </c>
      <c r="AS230" s="5">
        <f t="shared" si="47"/>
        <v>672616.64051039354</v>
      </c>
      <c r="AT230" s="5">
        <f t="shared" si="17"/>
        <v>350450.85378502862</v>
      </c>
      <c r="AU230" s="5">
        <f t="shared" si="18"/>
        <v>861265.78672536521</v>
      </c>
      <c r="AV230" s="150"/>
      <c r="AW230" s="2">
        <v>223</v>
      </c>
      <c r="AX230" s="118">
        <v>51622</v>
      </c>
      <c r="AY230" s="5">
        <f t="shared" si="48"/>
        <v>347852.29475551198</v>
      </c>
      <c r="AZ230" s="5">
        <f t="shared" si="49"/>
        <v>3769.4654156080242</v>
      </c>
      <c r="BA230" s="5">
        <f t="shared" si="19"/>
        <v>1595.3885733860743</v>
      </c>
      <c r="BB230" s="35">
        <f t="shared" si="20"/>
        <v>5.5036758903915579E-2</v>
      </c>
      <c r="BC230" s="5">
        <f t="shared" si="21"/>
        <v>2174.0768422219498</v>
      </c>
      <c r="BD230" s="35">
        <f t="shared" si="22"/>
        <v>7.5000000000000011E-2</v>
      </c>
      <c r="BE230" s="5">
        <f t="shared" si="50"/>
        <v>192843.09381787397</v>
      </c>
      <c r="BF230" s="5">
        <f t="shared" si="51"/>
        <v>647747.69386271574</v>
      </c>
      <c r="BG230" s="5">
        <f t="shared" si="23"/>
        <v>346256.90618212591</v>
      </c>
      <c r="BH230" s="5">
        <f t="shared" si="24"/>
        <v>840590.78768058971</v>
      </c>
      <c r="BI230" s="150"/>
      <c r="BJ230" s="2">
        <v>223</v>
      </c>
      <c r="BK230" s="118">
        <v>51622</v>
      </c>
      <c r="BL230" s="5">
        <f t="shared" si="52"/>
        <v>343610.76763826405</v>
      </c>
      <c r="BM230" s="5">
        <f t="shared" si="53"/>
        <v>3677.612325782929</v>
      </c>
      <c r="BN230" s="5">
        <f t="shared" si="25"/>
        <v>1601.6306046350837</v>
      </c>
      <c r="BO230" s="35">
        <f t="shared" si="26"/>
        <v>5.5934123915040948E-2</v>
      </c>
      <c r="BP230" s="5">
        <f t="shared" si="27"/>
        <v>2075.9817211478453</v>
      </c>
      <c r="BQ230" s="35">
        <f t="shared" si="28"/>
        <v>7.2499999999999995E-2</v>
      </c>
      <c r="BR230" s="5">
        <f t="shared" si="54"/>
        <v>197090.86296637112</v>
      </c>
      <c r="BS230" s="5">
        <f t="shared" si="55"/>
        <v>623016.68568322202</v>
      </c>
      <c r="BT230" s="5">
        <f t="shared" si="29"/>
        <v>342009.13703362894</v>
      </c>
      <c r="BU230" s="5">
        <f t="shared" si="30"/>
        <v>820107.54864959314</v>
      </c>
      <c r="BV230" s="150"/>
      <c r="BW230" s="2">
        <v>223</v>
      </c>
      <c r="BX230" s="118">
        <v>51622</v>
      </c>
      <c r="BY230" s="5">
        <f t="shared" si="56"/>
        <v>339316.27464519517</v>
      </c>
      <c r="BZ230" s="5">
        <f t="shared" si="57"/>
        <v>3586.6457515109732</v>
      </c>
      <c r="CA230" s="5">
        <f t="shared" si="31"/>
        <v>1607.300816080668</v>
      </c>
      <c r="CB230" s="35">
        <f t="shared" si="32"/>
        <v>5.6842572060936465E-2</v>
      </c>
      <c r="CC230" s="5">
        <f t="shared" si="33"/>
        <v>1979.3449354303052</v>
      </c>
      <c r="CD230" s="35">
        <f t="shared" si="34"/>
        <v>7.0000000000000007E-2</v>
      </c>
      <c r="CE230" s="5">
        <f t="shared" si="58"/>
        <v>201391.02617088577</v>
      </c>
      <c r="CF230" s="5">
        <f t="shared" si="59"/>
        <v>598430.97641606105</v>
      </c>
      <c r="CG230" s="5">
        <f t="shared" si="35"/>
        <v>337708.97382911452</v>
      </c>
      <c r="CH230" s="5">
        <f t="shared" si="36"/>
        <v>799822.00258694682</v>
      </c>
    </row>
    <row r="231" spans="9:86" ht="14.25" customHeight="1">
      <c r="I231" s="150"/>
      <c r="J231" s="2">
        <v>224</v>
      </c>
      <c r="K231" s="118">
        <v>51653</v>
      </c>
      <c r="L231" s="5">
        <f t="shared" si="37"/>
        <v>358672.14438714762</v>
      </c>
      <c r="M231" s="5">
        <f t="shared" si="0"/>
        <v>4050.0782624385383</v>
      </c>
      <c r="N231" s="5">
        <f t="shared" si="1"/>
        <v>1584.2072697768986</v>
      </c>
      <c r="O231" s="35">
        <f t="shared" si="2"/>
        <v>5.3002407727551396E-2</v>
      </c>
      <c r="P231" s="5">
        <f t="shared" si="3"/>
        <v>2465.8709926616398</v>
      </c>
      <c r="Q231" s="35">
        <f t="shared" si="4"/>
        <v>8.2500000000000004E-2</v>
      </c>
      <c r="R231" s="5">
        <f t="shared" si="38"/>
        <v>182012.06288262908</v>
      </c>
      <c r="S231" s="5">
        <f t="shared" si="39"/>
        <v>725205.46790360287</v>
      </c>
      <c r="T231" s="5">
        <f t="shared" si="5"/>
        <v>357087.93711737072</v>
      </c>
      <c r="U231" s="5">
        <f t="shared" si="6"/>
        <v>907217.53078623198</v>
      </c>
      <c r="V231" s="150"/>
      <c r="W231" s="2">
        <v>224</v>
      </c>
      <c r="X231" s="118">
        <v>51653</v>
      </c>
      <c r="Y231" s="5">
        <f t="shared" si="40"/>
        <v>354589.66657798929</v>
      </c>
      <c r="Z231" s="5">
        <f t="shared" si="41"/>
        <v>3955.7248177837241</v>
      </c>
      <c r="AA231" s="5">
        <f t="shared" si="7"/>
        <v>1591.7937072637956</v>
      </c>
      <c r="AB231" s="35">
        <f t="shared" si="8"/>
        <v>5.3869377163489093E-2</v>
      </c>
      <c r="AC231" s="5">
        <f t="shared" si="9"/>
        <v>2363.9311105199286</v>
      </c>
      <c r="AD231" s="35">
        <f t="shared" si="10"/>
        <v>7.9999999999999988E-2</v>
      </c>
      <c r="AE231" s="5">
        <f t="shared" si="42"/>
        <v>186102.12712927474</v>
      </c>
      <c r="AF231" s="5">
        <f t="shared" si="43"/>
        <v>699980.23205427954</v>
      </c>
      <c r="AG231" s="5">
        <f t="shared" si="11"/>
        <v>352997.87287072552</v>
      </c>
      <c r="AH231" s="5">
        <f t="shared" si="12"/>
        <v>886082.3591835543</v>
      </c>
      <c r="AI231" s="150"/>
      <c r="AJ231" s="2">
        <v>224</v>
      </c>
      <c r="AK231" s="118">
        <v>51653</v>
      </c>
      <c r="AL231" s="5">
        <f t="shared" si="44"/>
        <v>350450.85378502862</v>
      </c>
      <c r="AM231" s="5">
        <f t="shared" si="45"/>
        <v>3862.1784158088099</v>
      </c>
      <c r="AN231" s="5">
        <f t="shared" si="13"/>
        <v>1598.8499851138336</v>
      </c>
      <c r="AO231" s="35">
        <f t="shared" si="14"/>
        <v>5.4747190980265328E-2</v>
      </c>
      <c r="AP231" s="5">
        <f t="shared" si="15"/>
        <v>2263.3284306949763</v>
      </c>
      <c r="AQ231" s="35">
        <f t="shared" si="16"/>
        <v>7.7499999999999986E-2</v>
      </c>
      <c r="AR231" s="5">
        <f t="shared" si="46"/>
        <v>190247.99620008547</v>
      </c>
      <c r="AS231" s="5">
        <f t="shared" si="47"/>
        <v>674879.96894108853</v>
      </c>
      <c r="AT231" s="5">
        <f t="shared" si="17"/>
        <v>348852.00379991479</v>
      </c>
      <c r="AU231" s="5">
        <f t="shared" si="18"/>
        <v>865127.96514117403</v>
      </c>
      <c r="AV231" s="150"/>
      <c r="AW231" s="2">
        <v>224</v>
      </c>
      <c r="AX231" s="118">
        <v>51653</v>
      </c>
      <c r="AY231" s="5">
        <f t="shared" si="48"/>
        <v>346256.90618212591</v>
      </c>
      <c r="AZ231" s="5">
        <f t="shared" si="49"/>
        <v>3769.4654156080242</v>
      </c>
      <c r="BA231" s="5">
        <f t="shared" si="19"/>
        <v>1605.3597519697373</v>
      </c>
      <c r="BB231" s="35">
        <f t="shared" si="20"/>
        <v>5.5635906980304697E-2</v>
      </c>
      <c r="BC231" s="5">
        <f t="shared" si="21"/>
        <v>2164.1056636382868</v>
      </c>
      <c r="BD231" s="35">
        <f t="shared" si="22"/>
        <v>7.4999999999999997E-2</v>
      </c>
      <c r="BE231" s="5">
        <f t="shared" si="50"/>
        <v>194448.45356984372</v>
      </c>
      <c r="BF231" s="5">
        <f t="shared" si="51"/>
        <v>649911.79952635407</v>
      </c>
      <c r="BG231" s="5">
        <f t="shared" si="23"/>
        <v>344651.54643015616</v>
      </c>
      <c r="BH231" s="5">
        <f t="shared" si="24"/>
        <v>844360.25309619773</v>
      </c>
      <c r="BI231" s="150"/>
      <c r="BJ231" s="2">
        <v>224</v>
      </c>
      <c r="BK231" s="118">
        <v>51653</v>
      </c>
      <c r="BL231" s="5">
        <f t="shared" si="52"/>
        <v>342009.13703362894</v>
      </c>
      <c r="BM231" s="5">
        <f t="shared" si="53"/>
        <v>3677.612325782929</v>
      </c>
      <c r="BN231" s="5">
        <f t="shared" si="25"/>
        <v>1611.3071228714207</v>
      </c>
      <c r="BO231" s="35">
        <f t="shared" si="26"/>
        <v>5.6535581599259484E-2</v>
      </c>
      <c r="BP231" s="5">
        <f t="shared" si="27"/>
        <v>2066.3052029115083</v>
      </c>
      <c r="BQ231" s="35">
        <f t="shared" si="28"/>
        <v>7.2500000000000009E-2</v>
      </c>
      <c r="BR231" s="5">
        <f t="shared" si="54"/>
        <v>198702.17008924254</v>
      </c>
      <c r="BS231" s="5">
        <f t="shared" si="55"/>
        <v>625082.99088613351</v>
      </c>
      <c r="BT231" s="5">
        <f t="shared" si="29"/>
        <v>340397.82991075754</v>
      </c>
      <c r="BU231" s="5">
        <f t="shared" si="30"/>
        <v>823785.16097537603</v>
      </c>
      <c r="BV231" s="150"/>
      <c r="BW231" s="2">
        <v>224</v>
      </c>
      <c r="BX231" s="118">
        <v>51653</v>
      </c>
      <c r="BY231" s="5">
        <f t="shared" si="56"/>
        <v>337708.97382911452</v>
      </c>
      <c r="BZ231" s="5">
        <f t="shared" si="57"/>
        <v>3586.6457515109732</v>
      </c>
      <c r="CA231" s="5">
        <f t="shared" si="31"/>
        <v>1616.6767375078052</v>
      </c>
      <c r="CB231" s="35">
        <f t="shared" si="32"/>
        <v>5.7446269875879565E-2</v>
      </c>
      <c r="CC231" s="5">
        <f t="shared" si="33"/>
        <v>1969.969014003168</v>
      </c>
      <c r="CD231" s="35">
        <f t="shared" si="34"/>
        <v>7.0000000000000007E-2</v>
      </c>
      <c r="CE231" s="5">
        <f t="shared" si="58"/>
        <v>203007.70290839358</v>
      </c>
      <c r="CF231" s="5">
        <f t="shared" si="59"/>
        <v>600400.94543006422</v>
      </c>
      <c r="CG231" s="5">
        <f t="shared" si="35"/>
        <v>336092.29709160671</v>
      </c>
      <c r="CH231" s="5">
        <f t="shared" si="36"/>
        <v>803408.6483384578</v>
      </c>
    </row>
    <row r="232" spans="9:86" ht="14.25" customHeight="1">
      <c r="I232" s="150"/>
      <c r="J232" s="2">
        <v>225</v>
      </c>
      <c r="K232" s="118">
        <v>51683</v>
      </c>
      <c r="L232" s="5">
        <f t="shared" si="37"/>
        <v>357087.93711737072</v>
      </c>
      <c r="M232" s="5">
        <f t="shared" si="0"/>
        <v>4050.0782624385383</v>
      </c>
      <c r="N232" s="5">
        <f t="shared" si="1"/>
        <v>1595.0986947566148</v>
      </c>
      <c r="O232" s="35">
        <f t="shared" si="2"/>
        <v>5.3603559088549912E-2</v>
      </c>
      <c r="P232" s="5">
        <f t="shared" si="3"/>
        <v>2454.9795676819235</v>
      </c>
      <c r="Q232" s="35">
        <f t="shared" si="4"/>
        <v>8.249999999999999E-2</v>
      </c>
      <c r="R232" s="5">
        <f t="shared" si="38"/>
        <v>183607.1615773857</v>
      </c>
      <c r="S232" s="5">
        <f t="shared" si="39"/>
        <v>727660.44747128477</v>
      </c>
      <c r="T232" s="5">
        <f t="shared" si="5"/>
        <v>355492.83842261409</v>
      </c>
      <c r="U232" s="5">
        <f t="shared" si="6"/>
        <v>911267.60904867051</v>
      </c>
      <c r="V232" s="150"/>
      <c r="W232" s="2">
        <v>225</v>
      </c>
      <c r="X232" s="118">
        <v>51683</v>
      </c>
      <c r="Y232" s="5">
        <f t="shared" si="40"/>
        <v>352997.87287072552</v>
      </c>
      <c r="Z232" s="5">
        <f t="shared" si="41"/>
        <v>3955.7248177837241</v>
      </c>
      <c r="AA232" s="5">
        <f t="shared" si="7"/>
        <v>1602.4056653122207</v>
      </c>
      <c r="AB232" s="35">
        <f t="shared" si="8"/>
        <v>5.4473042082008864E-2</v>
      </c>
      <c r="AC232" s="5">
        <f t="shared" si="9"/>
        <v>2353.3191524715035</v>
      </c>
      <c r="AD232" s="35">
        <f t="shared" si="10"/>
        <v>7.9999999999999988E-2</v>
      </c>
      <c r="AE232" s="5">
        <f t="shared" si="42"/>
        <v>187704.53279458696</v>
      </c>
      <c r="AF232" s="5">
        <f t="shared" si="43"/>
        <v>702333.55120675103</v>
      </c>
      <c r="AG232" s="5">
        <f t="shared" si="11"/>
        <v>351395.46720541333</v>
      </c>
      <c r="AH232" s="5">
        <f t="shared" si="12"/>
        <v>890038.08400133799</v>
      </c>
      <c r="AI232" s="150"/>
      <c r="AJ232" s="2">
        <v>225</v>
      </c>
      <c r="AK232" s="118">
        <v>51683</v>
      </c>
      <c r="AL232" s="5">
        <f t="shared" si="44"/>
        <v>348852.00379991479</v>
      </c>
      <c r="AM232" s="5">
        <f t="shared" si="45"/>
        <v>3862.1784158088099</v>
      </c>
      <c r="AN232" s="5">
        <f t="shared" si="13"/>
        <v>1609.1758912676937</v>
      </c>
      <c r="AO232" s="35">
        <f t="shared" si="14"/>
        <v>5.5353303076589755E-2</v>
      </c>
      <c r="AP232" s="5">
        <f t="shared" si="15"/>
        <v>2253.0025245411161</v>
      </c>
      <c r="AQ232" s="35">
        <f t="shared" si="16"/>
        <v>7.7499999999999986E-2</v>
      </c>
      <c r="AR232" s="5">
        <f t="shared" si="46"/>
        <v>191857.17209135316</v>
      </c>
      <c r="AS232" s="5">
        <f t="shared" si="47"/>
        <v>677132.97146562964</v>
      </c>
      <c r="AT232" s="5">
        <f t="shared" si="17"/>
        <v>347242.82790864707</v>
      </c>
      <c r="AU232" s="5">
        <f t="shared" si="18"/>
        <v>868990.14355698274</v>
      </c>
      <c r="AV232" s="150"/>
      <c r="AW232" s="2">
        <v>225</v>
      </c>
      <c r="AX232" s="118">
        <v>51683</v>
      </c>
      <c r="AY232" s="5">
        <f t="shared" si="48"/>
        <v>344651.54643015616</v>
      </c>
      <c r="AZ232" s="5">
        <f t="shared" si="49"/>
        <v>3769.4654156080242</v>
      </c>
      <c r="BA232" s="5">
        <f t="shared" si="19"/>
        <v>1615.3932504195482</v>
      </c>
      <c r="BB232" s="35">
        <f t="shared" si="20"/>
        <v>5.6244398743653695E-2</v>
      </c>
      <c r="BC232" s="5">
        <f t="shared" si="21"/>
        <v>2154.072165188476</v>
      </c>
      <c r="BD232" s="35">
        <f t="shared" si="22"/>
        <v>7.5000000000000011E-2</v>
      </c>
      <c r="BE232" s="5">
        <f t="shared" si="50"/>
        <v>196063.84682026328</v>
      </c>
      <c r="BF232" s="5">
        <f t="shared" si="51"/>
        <v>652065.87169154256</v>
      </c>
      <c r="BG232" s="5">
        <f t="shared" si="23"/>
        <v>343036.15317973663</v>
      </c>
      <c r="BH232" s="5">
        <f t="shared" si="24"/>
        <v>848129.71851180587</v>
      </c>
      <c r="BI232" s="150"/>
      <c r="BJ232" s="2">
        <v>225</v>
      </c>
      <c r="BK232" s="118">
        <v>51683</v>
      </c>
      <c r="BL232" s="5">
        <f t="shared" si="52"/>
        <v>340397.82991075754</v>
      </c>
      <c r="BM232" s="5">
        <f t="shared" si="53"/>
        <v>3677.612325782929</v>
      </c>
      <c r="BN232" s="5">
        <f t="shared" si="25"/>
        <v>1621.0421034054357</v>
      </c>
      <c r="BO232" s="35">
        <f t="shared" si="26"/>
        <v>5.71463844113375E-2</v>
      </c>
      <c r="BP232" s="5">
        <f t="shared" si="27"/>
        <v>2056.5702223774933</v>
      </c>
      <c r="BQ232" s="35">
        <f t="shared" si="28"/>
        <v>7.2499999999999995E-2</v>
      </c>
      <c r="BR232" s="5">
        <f t="shared" si="54"/>
        <v>200323.21219264797</v>
      </c>
      <c r="BS232" s="5">
        <f t="shared" si="55"/>
        <v>627139.56110851106</v>
      </c>
      <c r="BT232" s="5">
        <f t="shared" si="29"/>
        <v>338776.78780735208</v>
      </c>
      <c r="BU232" s="5">
        <f t="shared" si="30"/>
        <v>827462.77330115903</v>
      </c>
      <c r="BV232" s="150"/>
      <c r="BW232" s="2">
        <v>225</v>
      </c>
      <c r="BX232" s="118">
        <v>51683</v>
      </c>
      <c r="BY232" s="5">
        <f t="shared" si="56"/>
        <v>336092.29709160671</v>
      </c>
      <c r="BZ232" s="5">
        <f t="shared" si="57"/>
        <v>3586.6457515109732</v>
      </c>
      <c r="CA232" s="5">
        <f t="shared" si="31"/>
        <v>1626.107351809934</v>
      </c>
      <c r="CB232" s="35">
        <f t="shared" si="32"/>
        <v>5.805931403539602E-2</v>
      </c>
      <c r="CC232" s="5">
        <f t="shared" si="33"/>
        <v>1960.5383997010392</v>
      </c>
      <c r="CD232" s="35">
        <f t="shared" si="34"/>
        <v>7.0000000000000007E-2</v>
      </c>
      <c r="CE232" s="5">
        <f t="shared" si="58"/>
        <v>204633.81026020352</v>
      </c>
      <c r="CF232" s="5">
        <f t="shared" si="59"/>
        <v>602361.48382976523</v>
      </c>
      <c r="CG232" s="5">
        <f t="shared" si="35"/>
        <v>334466.1897397968</v>
      </c>
      <c r="CH232" s="5">
        <f t="shared" si="36"/>
        <v>806995.29408996878</v>
      </c>
    </row>
    <row r="233" spans="9:86" ht="14.25" customHeight="1">
      <c r="I233" s="150"/>
      <c r="J233" s="2">
        <v>226</v>
      </c>
      <c r="K233" s="118">
        <v>51714</v>
      </c>
      <c r="L233" s="5">
        <f t="shared" si="37"/>
        <v>355492.83842261409</v>
      </c>
      <c r="M233" s="5">
        <f t="shared" si="0"/>
        <v>4050.0782624385383</v>
      </c>
      <c r="N233" s="5">
        <f t="shared" si="1"/>
        <v>1606.0649982830664</v>
      </c>
      <c r="O233" s="35">
        <f t="shared" si="2"/>
        <v>5.4214256649764314E-2</v>
      </c>
      <c r="P233" s="5">
        <f t="shared" si="3"/>
        <v>2444.0132641554719</v>
      </c>
      <c r="Q233" s="35">
        <f t="shared" si="4"/>
        <v>8.2500000000000004E-2</v>
      </c>
      <c r="R233" s="5">
        <f t="shared" si="38"/>
        <v>185213.22657566878</v>
      </c>
      <c r="S233" s="5">
        <f t="shared" si="39"/>
        <v>730104.46073544025</v>
      </c>
      <c r="T233" s="5">
        <f t="shared" si="5"/>
        <v>353886.77342433104</v>
      </c>
      <c r="U233" s="5">
        <f t="shared" si="6"/>
        <v>915317.68731110904</v>
      </c>
      <c r="V233" s="150"/>
      <c r="W233" s="2">
        <v>226</v>
      </c>
      <c r="X233" s="118">
        <v>51714</v>
      </c>
      <c r="Y233" s="5">
        <f t="shared" si="40"/>
        <v>351395.46720541333</v>
      </c>
      <c r="Z233" s="5">
        <f t="shared" si="41"/>
        <v>3955.7248177837241</v>
      </c>
      <c r="AA233" s="5">
        <f t="shared" si="7"/>
        <v>1613.0883697476352</v>
      </c>
      <c r="AB233" s="35">
        <f t="shared" si="8"/>
        <v>5.5086255354728775E-2</v>
      </c>
      <c r="AC233" s="5">
        <f t="shared" si="9"/>
        <v>2342.636448036089</v>
      </c>
      <c r="AD233" s="35">
        <f t="shared" si="10"/>
        <v>0.08</v>
      </c>
      <c r="AE233" s="5">
        <f t="shared" si="42"/>
        <v>189317.62116433459</v>
      </c>
      <c r="AF233" s="5">
        <f t="shared" si="43"/>
        <v>704676.18765478709</v>
      </c>
      <c r="AG233" s="5">
        <f t="shared" si="11"/>
        <v>349782.3788356657</v>
      </c>
      <c r="AH233" s="5">
        <f t="shared" si="12"/>
        <v>893993.80881912168</v>
      </c>
      <c r="AI233" s="150"/>
      <c r="AJ233" s="2">
        <v>226</v>
      </c>
      <c r="AK233" s="118">
        <v>51714</v>
      </c>
      <c r="AL233" s="5">
        <f t="shared" si="44"/>
        <v>347242.82790864707</v>
      </c>
      <c r="AM233" s="5">
        <f t="shared" si="45"/>
        <v>3862.1784158088099</v>
      </c>
      <c r="AN233" s="5">
        <f t="shared" si="13"/>
        <v>1619.568485565464</v>
      </c>
      <c r="AO233" s="35">
        <f t="shared" si="14"/>
        <v>5.5968965417763777E-2</v>
      </c>
      <c r="AP233" s="5">
        <f t="shared" si="15"/>
        <v>2242.6099302433458</v>
      </c>
      <c r="AQ233" s="35">
        <f t="shared" si="16"/>
        <v>7.7500000000000013E-2</v>
      </c>
      <c r="AR233" s="5">
        <f t="shared" si="46"/>
        <v>193476.74057691862</v>
      </c>
      <c r="AS233" s="5">
        <f t="shared" si="47"/>
        <v>679375.58139587299</v>
      </c>
      <c r="AT233" s="5">
        <f t="shared" si="17"/>
        <v>345623.25942308159</v>
      </c>
      <c r="AU233" s="5">
        <f t="shared" si="18"/>
        <v>872852.32197279157</v>
      </c>
      <c r="AV233" s="150"/>
      <c r="AW233" s="2">
        <v>226</v>
      </c>
      <c r="AX233" s="118">
        <v>51714</v>
      </c>
      <c r="AY233" s="5">
        <f t="shared" si="48"/>
        <v>343036.15317973663</v>
      </c>
      <c r="AZ233" s="5">
        <f t="shared" si="49"/>
        <v>3769.4654156080242</v>
      </c>
      <c r="BA233" s="5">
        <f t="shared" si="19"/>
        <v>1625.4894582346706</v>
      </c>
      <c r="BB233" s="35">
        <f t="shared" si="20"/>
        <v>5.6862442392757895E-2</v>
      </c>
      <c r="BC233" s="5">
        <f t="shared" si="21"/>
        <v>2143.9759573733536</v>
      </c>
      <c r="BD233" s="35">
        <f t="shared" si="22"/>
        <v>7.4999999999999983E-2</v>
      </c>
      <c r="BE233" s="5">
        <f t="shared" si="50"/>
        <v>197689.33627849794</v>
      </c>
      <c r="BF233" s="5">
        <f t="shared" si="51"/>
        <v>654209.84764891595</v>
      </c>
      <c r="BG233" s="5">
        <f t="shared" si="23"/>
        <v>341410.66372150194</v>
      </c>
      <c r="BH233" s="5">
        <f t="shared" si="24"/>
        <v>851899.18392741389</v>
      </c>
      <c r="BI233" s="150"/>
      <c r="BJ233" s="2">
        <v>226</v>
      </c>
      <c r="BK233" s="118">
        <v>51714</v>
      </c>
      <c r="BL233" s="5">
        <f t="shared" si="52"/>
        <v>338776.78780735208</v>
      </c>
      <c r="BM233" s="5">
        <f t="shared" si="53"/>
        <v>3677.612325782929</v>
      </c>
      <c r="BN233" s="5">
        <f t="shared" si="25"/>
        <v>1630.8358994468435</v>
      </c>
      <c r="BO233" s="35">
        <f t="shared" si="26"/>
        <v>5.7766740513788578E-2</v>
      </c>
      <c r="BP233" s="5">
        <f t="shared" si="27"/>
        <v>2046.7764263360855</v>
      </c>
      <c r="BQ233" s="35">
        <f t="shared" si="28"/>
        <v>7.2499999999999995E-2</v>
      </c>
      <c r="BR233" s="5">
        <f t="shared" si="54"/>
        <v>201954.04809209483</v>
      </c>
      <c r="BS233" s="5">
        <f t="shared" si="55"/>
        <v>629186.33753484709</v>
      </c>
      <c r="BT233" s="5">
        <f t="shared" si="29"/>
        <v>337145.95190790523</v>
      </c>
      <c r="BU233" s="5">
        <f t="shared" si="30"/>
        <v>831140.38562694192</v>
      </c>
      <c r="BV233" s="150"/>
      <c r="BW233" s="2">
        <v>226</v>
      </c>
      <c r="BX233" s="118">
        <v>51714</v>
      </c>
      <c r="BY233" s="5">
        <f t="shared" si="56"/>
        <v>334466.1897397968</v>
      </c>
      <c r="BZ233" s="5">
        <f t="shared" si="57"/>
        <v>3586.6457515109732</v>
      </c>
      <c r="CA233" s="5">
        <f t="shared" si="31"/>
        <v>1635.5929780288252</v>
      </c>
      <c r="CB233" s="35">
        <f t="shared" si="32"/>
        <v>5.8681912666912979E-2</v>
      </c>
      <c r="CC233" s="5">
        <f t="shared" si="33"/>
        <v>1951.052773482148</v>
      </c>
      <c r="CD233" s="35">
        <f t="shared" si="34"/>
        <v>7.0000000000000007E-2</v>
      </c>
      <c r="CE233" s="5">
        <f t="shared" si="58"/>
        <v>206269.40323823233</v>
      </c>
      <c r="CF233" s="5">
        <f t="shared" si="59"/>
        <v>604312.5366032474</v>
      </c>
      <c r="CG233" s="5">
        <f t="shared" si="35"/>
        <v>332830.59676176799</v>
      </c>
      <c r="CH233" s="5">
        <f t="shared" si="36"/>
        <v>810581.93984147976</v>
      </c>
    </row>
    <row r="234" spans="9:86" ht="14.25" customHeight="1">
      <c r="I234" s="150"/>
      <c r="J234" s="2">
        <v>227</v>
      </c>
      <c r="K234" s="118">
        <v>51745</v>
      </c>
      <c r="L234" s="5">
        <f t="shared" si="37"/>
        <v>353886.77342433104</v>
      </c>
      <c r="M234" s="5">
        <f t="shared" si="0"/>
        <v>4050.0782624385383</v>
      </c>
      <c r="N234" s="5">
        <f t="shared" si="1"/>
        <v>1617.1066951462626</v>
      </c>
      <c r="O234" s="35">
        <f t="shared" si="2"/>
        <v>5.4834714939987539E-2</v>
      </c>
      <c r="P234" s="5">
        <f t="shared" si="3"/>
        <v>2432.9715672922757</v>
      </c>
      <c r="Q234" s="35">
        <f t="shared" si="4"/>
        <v>8.249999999999999E-2</v>
      </c>
      <c r="R234" s="5">
        <f t="shared" si="38"/>
        <v>186830.33327081506</v>
      </c>
      <c r="S234" s="5">
        <f t="shared" si="39"/>
        <v>732537.43230273249</v>
      </c>
      <c r="T234" s="5">
        <f t="shared" si="5"/>
        <v>352269.6667291848</v>
      </c>
      <c r="U234" s="5">
        <f t="shared" si="6"/>
        <v>919367.76557354757</v>
      </c>
      <c r="V234" s="150"/>
      <c r="W234" s="2">
        <v>227</v>
      </c>
      <c r="X234" s="118">
        <v>51745</v>
      </c>
      <c r="Y234" s="5">
        <f t="shared" si="40"/>
        <v>349782.3788356657</v>
      </c>
      <c r="Z234" s="5">
        <f t="shared" si="41"/>
        <v>3955.7248177837241</v>
      </c>
      <c r="AA234" s="5">
        <f t="shared" si="7"/>
        <v>1623.8422922126192</v>
      </c>
      <c r="AB234" s="35">
        <f t="shared" si="8"/>
        <v>5.5709231469622908E-2</v>
      </c>
      <c r="AC234" s="5">
        <f t="shared" si="9"/>
        <v>2331.8825255711049</v>
      </c>
      <c r="AD234" s="35">
        <f t="shared" si="10"/>
        <v>0.08</v>
      </c>
      <c r="AE234" s="5">
        <f t="shared" si="42"/>
        <v>190941.46345654721</v>
      </c>
      <c r="AF234" s="5">
        <f t="shared" si="43"/>
        <v>707008.07018035825</v>
      </c>
      <c r="AG234" s="5">
        <f t="shared" si="11"/>
        <v>348158.53654345311</v>
      </c>
      <c r="AH234" s="5">
        <f t="shared" si="12"/>
        <v>897949.53363690549</v>
      </c>
      <c r="AI234" s="150"/>
      <c r="AJ234" s="2">
        <v>227</v>
      </c>
      <c r="AK234" s="118">
        <v>51745</v>
      </c>
      <c r="AL234" s="5">
        <f t="shared" si="44"/>
        <v>345623.25942308159</v>
      </c>
      <c r="AM234" s="5">
        <f t="shared" si="45"/>
        <v>3862.1784158088099</v>
      </c>
      <c r="AN234" s="5">
        <f t="shared" si="13"/>
        <v>1630.0281987014077</v>
      </c>
      <c r="AO234" s="35">
        <f t="shared" si="14"/>
        <v>5.6594392452253471E-2</v>
      </c>
      <c r="AP234" s="5">
        <f t="shared" si="15"/>
        <v>2232.1502171074021</v>
      </c>
      <c r="AQ234" s="35">
        <f t="shared" si="16"/>
        <v>7.7500000000000013E-2</v>
      </c>
      <c r="AR234" s="5">
        <f t="shared" si="46"/>
        <v>195106.76877562003</v>
      </c>
      <c r="AS234" s="5">
        <f t="shared" si="47"/>
        <v>681607.73161298037</v>
      </c>
      <c r="AT234" s="5">
        <f t="shared" si="17"/>
        <v>343993.2312243802</v>
      </c>
      <c r="AU234" s="5">
        <f t="shared" si="18"/>
        <v>876714.5003886004</v>
      </c>
      <c r="AV234" s="150"/>
      <c r="AW234" s="2">
        <v>227</v>
      </c>
      <c r="AX234" s="118">
        <v>51745</v>
      </c>
      <c r="AY234" s="5">
        <f t="shared" si="48"/>
        <v>341410.66372150194</v>
      </c>
      <c r="AZ234" s="5">
        <f t="shared" si="49"/>
        <v>3769.4654156080242</v>
      </c>
      <c r="BA234" s="5">
        <f t="shared" si="19"/>
        <v>1635.6487673486372</v>
      </c>
      <c r="BB234" s="35">
        <f t="shared" si="20"/>
        <v>5.7490252337854833E-2</v>
      </c>
      <c r="BC234" s="5">
        <f t="shared" si="21"/>
        <v>2133.816648259387</v>
      </c>
      <c r="BD234" s="35">
        <f t="shared" si="22"/>
        <v>7.4999999999999997E-2</v>
      </c>
      <c r="BE234" s="5">
        <f t="shared" si="50"/>
        <v>199324.98504584658</v>
      </c>
      <c r="BF234" s="5">
        <f t="shared" si="51"/>
        <v>656343.66429717536</v>
      </c>
      <c r="BG234" s="5">
        <f t="shared" si="23"/>
        <v>339775.01495415333</v>
      </c>
      <c r="BH234" s="5">
        <f t="shared" si="24"/>
        <v>855668.64934302191</v>
      </c>
      <c r="BI234" s="150"/>
      <c r="BJ234" s="2">
        <v>227</v>
      </c>
      <c r="BK234" s="118">
        <v>51745</v>
      </c>
      <c r="BL234" s="5">
        <f t="shared" si="52"/>
        <v>337145.95190790523</v>
      </c>
      <c r="BM234" s="5">
        <f t="shared" si="53"/>
        <v>3677.612325782929</v>
      </c>
      <c r="BN234" s="5">
        <f t="shared" si="25"/>
        <v>1640.6888663393349</v>
      </c>
      <c r="BO234" s="35">
        <f t="shared" si="26"/>
        <v>5.8396864279865554E-2</v>
      </c>
      <c r="BP234" s="5">
        <f t="shared" si="27"/>
        <v>2036.9234594435941</v>
      </c>
      <c r="BQ234" s="35">
        <f t="shared" si="28"/>
        <v>7.2499999999999995E-2</v>
      </c>
      <c r="BR234" s="5">
        <f t="shared" si="54"/>
        <v>203594.73695843416</v>
      </c>
      <c r="BS234" s="5">
        <f t="shared" si="55"/>
        <v>631223.2609942907</v>
      </c>
      <c r="BT234" s="5">
        <f t="shared" si="29"/>
        <v>335505.26304156589</v>
      </c>
      <c r="BU234" s="5">
        <f t="shared" si="30"/>
        <v>834817.99795272481</v>
      </c>
      <c r="BV234" s="150"/>
      <c r="BW234" s="2">
        <v>227</v>
      </c>
      <c r="BX234" s="118">
        <v>51745</v>
      </c>
      <c r="BY234" s="5">
        <f t="shared" si="56"/>
        <v>332830.59676176799</v>
      </c>
      <c r="BZ234" s="5">
        <f t="shared" si="57"/>
        <v>3586.6457515109732</v>
      </c>
      <c r="CA234" s="5">
        <f t="shared" si="31"/>
        <v>1645.1339370673265</v>
      </c>
      <c r="CB234" s="35">
        <f t="shared" si="32"/>
        <v>5.9314280107902698E-2</v>
      </c>
      <c r="CC234" s="5">
        <f t="shared" si="33"/>
        <v>1941.5118144436467</v>
      </c>
      <c r="CD234" s="35">
        <f t="shared" si="34"/>
        <v>7.0000000000000007E-2</v>
      </c>
      <c r="CE234" s="5">
        <f t="shared" si="58"/>
        <v>207914.53717529966</v>
      </c>
      <c r="CF234" s="5">
        <f t="shared" si="59"/>
        <v>606254.04841769102</v>
      </c>
      <c r="CG234" s="5">
        <f t="shared" si="35"/>
        <v>331185.46282470063</v>
      </c>
      <c r="CH234" s="5">
        <f t="shared" si="36"/>
        <v>814168.58559299074</v>
      </c>
    </row>
    <row r="235" spans="9:86" ht="14.25" customHeight="1">
      <c r="I235" s="150"/>
      <c r="J235" s="2">
        <v>228</v>
      </c>
      <c r="K235" s="118">
        <v>51775</v>
      </c>
      <c r="L235" s="5">
        <f t="shared" si="37"/>
        <v>352269.6667291848</v>
      </c>
      <c r="M235" s="5">
        <f t="shared" si="0"/>
        <v>4050.0782624385383</v>
      </c>
      <c r="N235" s="5">
        <f t="shared" si="1"/>
        <v>1628.224303675393</v>
      </c>
      <c r="O235" s="35">
        <f t="shared" si="2"/>
        <v>5.5465154935197762E-2</v>
      </c>
      <c r="P235" s="5">
        <f t="shared" si="3"/>
        <v>2421.8539587631453</v>
      </c>
      <c r="Q235" s="35">
        <f t="shared" si="4"/>
        <v>8.249999999999999E-2</v>
      </c>
      <c r="R235" s="5">
        <f t="shared" si="38"/>
        <v>188458.55757449043</v>
      </c>
      <c r="S235" s="5">
        <f t="shared" si="39"/>
        <v>734959.28626149567</v>
      </c>
      <c r="T235" s="5">
        <f t="shared" si="5"/>
        <v>350641.44242550939</v>
      </c>
      <c r="U235" s="5">
        <f t="shared" si="6"/>
        <v>923417.8438359861</v>
      </c>
      <c r="V235" s="150"/>
      <c r="W235" s="2">
        <v>228</v>
      </c>
      <c r="X235" s="118">
        <v>51775</v>
      </c>
      <c r="Y235" s="5">
        <f t="shared" si="40"/>
        <v>348158.53654345311</v>
      </c>
      <c r="Z235" s="5">
        <f t="shared" si="41"/>
        <v>3955.7248177837241</v>
      </c>
      <c r="AA235" s="5">
        <f t="shared" si="7"/>
        <v>1634.6679074940366</v>
      </c>
      <c r="AB235" s="35">
        <f t="shared" si="8"/>
        <v>5.6342191361090456E-2</v>
      </c>
      <c r="AC235" s="5">
        <f t="shared" si="9"/>
        <v>2321.0569102896875</v>
      </c>
      <c r="AD235" s="35">
        <f t="shared" si="10"/>
        <v>0.08</v>
      </c>
      <c r="AE235" s="5">
        <f t="shared" si="42"/>
        <v>192576.13136404124</v>
      </c>
      <c r="AF235" s="5">
        <f t="shared" si="43"/>
        <v>709329.12709064793</v>
      </c>
      <c r="AG235" s="5">
        <f t="shared" si="11"/>
        <v>346523.86863595905</v>
      </c>
      <c r="AH235" s="5">
        <f t="shared" si="12"/>
        <v>901905.25845468917</v>
      </c>
      <c r="AI235" s="150"/>
      <c r="AJ235" s="2">
        <v>228</v>
      </c>
      <c r="AK235" s="118">
        <v>51775</v>
      </c>
      <c r="AL235" s="5">
        <f t="shared" si="44"/>
        <v>343993.2312243802</v>
      </c>
      <c r="AM235" s="5">
        <f t="shared" si="45"/>
        <v>3862.1784158088099</v>
      </c>
      <c r="AN235" s="5">
        <f t="shared" si="13"/>
        <v>1640.5554641513545</v>
      </c>
      <c r="AO235" s="35">
        <f t="shared" si="14"/>
        <v>5.7229805074202222E-2</v>
      </c>
      <c r="AP235" s="5">
        <f t="shared" si="15"/>
        <v>2221.6229516574554</v>
      </c>
      <c r="AQ235" s="35">
        <f t="shared" si="16"/>
        <v>7.7499999999999999E-2</v>
      </c>
      <c r="AR235" s="5">
        <f t="shared" si="46"/>
        <v>196747.32423977138</v>
      </c>
      <c r="AS235" s="5">
        <f t="shared" si="47"/>
        <v>683829.35456463788</v>
      </c>
      <c r="AT235" s="5">
        <f t="shared" si="17"/>
        <v>342352.67576022883</v>
      </c>
      <c r="AU235" s="5">
        <f t="shared" si="18"/>
        <v>880576.67880440922</v>
      </c>
      <c r="AV235" s="150"/>
      <c r="AW235" s="2">
        <v>228</v>
      </c>
      <c r="AX235" s="118">
        <v>51775</v>
      </c>
      <c r="AY235" s="5">
        <f t="shared" si="48"/>
        <v>339775.01495415333</v>
      </c>
      <c r="AZ235" s="5">
        <f t="shared" si="49"/>
        <v>3769.4654156080242</v>
      </c>
      <c r="BA235" s="5">
        <f t="shared" si="19"/>
        <v>1645.871572144566</v>
      </c>
      <c r="BB235" s="35">
        <f t="shared" si="20"/>
        <v>5.8128049434122663E-2</v>
      </c>
      <c r="BC235" s="5">
        <f t="shared" si="21"/>
        <v>2123.5938434634581</v>
      </c>
      <c r="BD235" s="35">
        <f t="shared" si="22"/>
        <v>7.4999999999999997E-2</v>
      </c>
      <c r="BE235" s="5">
        <f t="shared" si="50"/>
        <v>200970.85661799114</v>
      </c>
      <c r="BF235" s="5">
        <f t="shared" si="51"/>
        <v>658467.25814063882</v>
      </c>
      <c r="BG235" s="5">
        <f t="shared" si="23"/>
        <v>338129.14338200877</v>
      </c>
      <c r="BH235" s="5">
        <f t="shared" si="24"/>
        <v>859438.11475862993</v>
      </c>
      <c r="BI235" s="150"/>
      <c r="BJ235" s="2">
        <v>228</v>
      </c>
      <c r="BK235" s="118">
        <v>51775</v>
      </c>
      <c r="BL235" s="5">
        <f t="shared" si="52"/>
        <v>335505.26304156589</v>
      </c>
      <c r="BM235" s="5">
        <f t="shared" si="53"/>
        <v>3677.612325782929</v>
      </c>
      <c r="BN235" s="5">
        <f t="shared" si="25"/>
        <v>1650.6013615734685</v>
      </c>
      <c r="BO235" s="35">
        <f t="shared" si="26"/>
        <v>5.9036976527034976E-2</v>
      </c>
      <c r="BP235" s="5">
        <f t="shared" si="27"/>
        <v>2027.0109642094606</v>
      </c>
      <c r="BQ235" s="35">
        <f t="shared" si="28"/>
        <v>7.2499999999999995E-2</v>
      </c>
      <c r="BR235" s="5">
        <f t="shared" si="54"/>
        <v>205245.33832000764</v>
      </c>
      <c r="BS235" s="5">
        <f t="shared" si="55"/>
        <v>633250.27195850015</v>
      </c>
      <c r="BT235" s="5">
        <f t="shared" si="29"/>
        <v>333854.66167999245</v>
      </c>
      <c r="BU235" s="5">
        <f t="shared" si="30"/>
        <v>838495.61027850781</v>
      </c>
      <c r="BV235" s="150"/>
      <c r="BW235" s="2">
        <v>228</v>
      </c>
      <c r="BX235" s="118">
        <v>51775</v>
      </c>
      <c r="BY235" s="5">
        <f t="shared" si="56"/>
        <v>331185.46282470063</v>
      </c>
      <c r="BZ235" s="5">
        <f t="shared" si="57"/>
        <v>3586.6457515109732</v>
      </c>
      <c r="CA235" s="5">
        <f t="shared" si="31"/>
        <v>1654.7305517002194</v>
      </c>
      <c r="CB235" s="35">
        <f t="shared" si="32"/>
        <v>5.9956637139332997E-2</v>
      </c>
      <c r="CC235" s="5">
        <f t="shared" si="33"/>
        <v>1931.9151998107538</v>
      </c>
      <c r="CD235" s="35">
        <f t="shared" si="34"/>
        <v>7.0000000000000007E-2</v>
      </c>
      <c r="CE235" s="5">
        <f t="shared" si="58"/>
        <v>209569.26772699988</v>
      </c>
      <c r="CF235" s="5">
        <f t="shared" si="59"/>
        <v>608185.96361750178</v>
      </c>
      <c r="CG235" s="5">
        <f t="shared" si="35"/>
        <v>329530.73227300041</v>
      </c>
      <c r="CH235" s="5">
        <f t="shared" si="36"/>
        <v>817755.23134450172</v>
      </c>
    </row>
    <row r="236" spans="9:86" ht="14.25" customHeight="1">
      <c r="I236" s="150"/>
      <c r="J236" s="2">
        <v>229</v>
      </c>
      <c r="K236" s="118">
        <v>51806</v>
      </c>
      <c r="L236" s="5">
        <f t="shared" si="37"/>
        <v>350641.44242550939</v>
      </c>
      <c r="M236" s="5">
        <f t="shared" si="0"/>
        <v>4050.0782624385383</v>
      </c>
      <c r="N236" s="5">
        <f t="shared" si="1"/>
        <v>1639.4183457631611</v>
      </c>
      <c r="O236" s="35">
        <f t="shared" si="2"/>
        <v>5.6105804302745213E-2</v>
      </c>
      <c r="P236" s="5">
        <f t="shared" si="3"/>
        <v>2410.6599166753772</v>
      </c>
      <c r="Q236" s="35">
        <f t="shared" si="4"/>
        <v>8.2500000000000004E-2</v>
      </c>
      <c r="R236" s="5">
        <f t="shared" si="38"/>
        <v>190097.97592025361</v>
      </c>
      <c r="S236" s="5">
        <f t="shared" si="39"/>
        <v>737369.94617817109</v>
      </c>
      <c r="T236" s="5">
        <f t="shared" si="5"/>
        <v>349002.02407974622</v>
      </c>
      <c r="U236" s="5">
        <f t="shared" si="6"/>
        <v>927467.92209842475</v>
      </c>
      <c r="V236" s="150"/>
      <c r="W236" s="2">
        <v>229</v>
      </c>
      <c r="X236" s="118">
        <v>51806</v>
      </c>
      <c r="Y236" s="5">
        <f t="shared" si="40"/>
        <v>346523.86863595905</v>
      </c>
      <c r="Z236" s="5">
        <f t="shared" si="41"/>
        <v>3955.7248177837241</v>
      </c>
      <c r="AA236" s="5">
        <f t="shared" si="7"/>
        <v>1645.565693543997</v>
      </c>
      <c r="AB236" s="35">
        <f t="shared" si="8"/>
        <v>5.6985362654117688E-2</v>
      </c>
      <c r="AC236" s="5">
        <f t="shared" si="9"/>
        <v>2310.1591242397271</v>
      </c>
      <c r="AD236" s="35">
        <f t="shared" si="10"/>
        <v>0.08</v>
      </c>
      <c r="AE236" s="5">
        <f t="shared" si="42"/>
        <v>194221.69705758523</v>
      </c>
      <c r="AF236" s="5">
        <f t="shared" si="43"/>
        <v>711639.28621488763</v>
      </c>
      <c r="AG236" s="5">
        <f t="shared" si="11"/>
        <v>344878.30294241506</v>
      </c>
      <c r="AH236" s="5">
        <f t="shared" si="12"/>
        <v>905860.98327247286</v>
      </c>
      <c r="AI236" s="150"/>
      <c r="AJ236" s="2">
        <v>229</v>
      </c>
      <c r="AK236" s="118">
        <v>51806</v>
      </c>
      <c r="AL236" s="5">
        <f t="shared" si="44"/>
        <v>342352.67576022883</v>
      </c>
      <c r="AM236" s="5">
        <f t="shared" si="45"/>
        <v>3862.1784158088099</v>
      </c>
      <c r="AN236" s="5">
        <f t="shared" si="13"/>
        <v>1651.1507181906654</v>
      </c>
      <c r="AO236" s="35">
        <f t="shared" si="14"/>
        <v>5.7875430867567815E-2</v>
      </c>
      <c r="AP236" s="5">
        <f t="shared" si="15"/>
        <v>2211.0276976181444</v>
      </c>
      <c r="AQ236" s="35">
        <f t="shared" si="16"/>
        <v>7.7499999999999999E-2</v>
      </c>
      <c r="AR236" s="5">
        <f t="shared" si="46"/>
        <v>198398.47495796205</v>
      </c>
      <c r="AS236" s="5">
        <f t="shared" si="47"/>
        <v>686040.382262256</v>
      </c>
      <c r="AT236" s="5">
        <f t="shared" si="17"/>
        <v>340701.52504203818</v>
      </c>
      <c r="AU236" s="5">
        <f t="shared" si="18"/>
        <v>884438.85722021805</v>
      </c>
      <c r="AV236" s="150"/>
      <c r="AW236" s="2">
        <v>229</v>
      </c>
      <c r="AX236" s="118">
        <v>51806</v>
      </c>
      <c r="AY236" s="5">
        <f t="shared" si="48"/>
        <v>338129.14338200877</v>
      </c>
      <c r="AZ236" s="5">
        <f t="shared" si="49"/>
        <v>3769.4654156080242</v>
      </c>
      <c r="BA236" s="5">
        <f t="shared" si="19"/>
        <v>1656.1582694704693</v>
      </c>
      <c r="BB236" s="35">
        <f t="shared" si="20"/>
        <v>5.8776061225792244E-2</v>
      </c>
      <c r="BC236" s="5">
        <f t="shared" si="21"/>
        <v>2113.3071461375548</v>
      </c>
      <c r="BD236" s="35">
        <f t="shared" si="22"/>
        <v>7.5000000000000011E-2</v>
      </c>
      <c r="BE236" s="5">
        <f t="shared" si="50"/>
        <v>202627.01488746161</v>
      </c>
      <c r="BF236" s="5">
        <f t="shared" si="51"/>
        <v>660580.5652867764</v>
      </c>
      <c r="BG236" s="5">
        <f t="shared" si="23"/>
        <v>336472.98511253833</v>
      </c>
      <c r="BH236" s="5">
        <f t="shared" si="24"/>
        <v>863207.58017423796</v>
      </c>
      <c r="BI236" s="150"/>
      <c r="BJ236" s="2">
        <v>229</v>
      </c>
      <c r="BK236" s="118">
        <v>51806</v>
      </c>
      <c r="BL236" s="5">
        <f t="shared" si="52"/>
        <v>333854.66167999245</v>
      </c>
      <c r="BM236" s="5">
        <f t="shared" si="53"/>
        <v>3677.612325782929</v>
      </c>
      <c r="BN236" s="5">
        <f t="shared" si="25"/>
        <v>1660.5737447996414</v>
      </c>
      <c r="BO236" s="35">
        <f t="shared" si="26"/>
        <v>5.9687304761064215E-2</v>
      </c>
      <c r="BP236" s="5">
        <f t="shared" si="27"/>
        <v>2017.0385809832876</v>
      </c>
      <c r="BQ236" s="35">
        <f t="shared" si="28"/>
        <v>7.2499999999999995E-2</v>
      </c>
      <c r="BR236" s="5">
        <f t="shared" si="54"/>
        <v>206905.91206480729</v>
      </c>
      <c r="BS236" s="5">
        <f t="shared" si="55"/>
        <v>635267.31053948344</v>
      </c>
      <c r="BT236" s="5">
        <f t="shared" si="29"/>
        <v>332194.0879351928</v>
      </c>
      <c r="BU236" s="5">
        <f t="shared" si="30"/>
        <v>842173.2226042907</v>
      </c>
      <c r="BV236" s="150"/>
      <c r="BW236" s="2">
        <v>229</v>
      </c>
      <c r="BX236" s="118">
        <v>51806</v>
      </c>
      <c r="BY236" s="5">
        <f t="shared" si="56"/>
        <v>329530.73227300041</v>
      </c>
      <c r="BZ236" s="5">
        <f t="shared" si="57"/>
        <v>3586.6457515109732</v>
      </c>
      <c r="CA236" s="5">
        <f t="shared" si="31"/>
        <v>1664.3831465851374</v>
      </c>
      <c r="CB236" s="35">
        <f t="shared" si="32"/>
        <v>6.0609211229729273E-2</v>
      </c>
      <c r="CC236" s="5">
        <f t="shared" si="33"/>
        <v>1922.2626049258358</v>
      </c>
      <c r="CD236" s="35">
        <f t="shared" si="34"/>
        <v>7.0000000000000007E-2</v>
      </c>
      <c r="CE236" s="5">
        <f t="shared" si="58"/>
        <v>211233.65087358502</v>
      </c>
      <c r="CF236" s="5">
        <f t="shared" si="59"/>
        <v>610108.22622242756</v>
      </c>
      <c r="CG236" s="5">
        <f t="shared" si="35"/>
        <v>327866.34912641527</v>
      </c>
      <c r="CH236" s="5">
        <f t="shared" si="36"/>
        <v>821341.87709601258</v>
      </c>
    </row>
    <row r="237" spans="9:86" ht="14.25" customHeight="1">
      <c r="I237" s="150"/>
      <c r="J237" s="2">
        <v>230</v>
      </c>
      <c r="K237" s="118">
        <v>51836</v>
      </c>
      <c r="L237" s="5">
        <f t="shared" si="37"/>
        <v>349002.02407974622</v>
      </c>
      <c r="M237" s="5">
        <f t="shared" si="0"/>
        <v>4050.0782624385383</v>
      </c>
      <c r="N237" s="5">
        <f t="shared" si="1"/>
        <v>1650.6893468902831</v>
      </c>
      <c r="O237" s="35">
        <f t="shared" si="2"/>
        <v>5.6756897656723183E-2</v>
      </c>
      <c r="P237" s="5">
        <f t="shared" si="3"/>
        <v>2399.3889155482552</v>
      </c>
      <c r="Q237" s="35">
        <f t="shared" si="4"/>
        <v>8.2500000000000004E-2</v>
      </c>
      <c r="R237" s="5">
        <f t="shared" si="38"/>
        <v>191748.66526714389</v>
      </c>
      <c r="S237" s="5">
        <f t="shared" si="39"/>
        <v>739769.3350937193</v>
      </c>
      <c r="T237" s="5">
        <f t="shared" si="5"/>
        <v>347351.33473285596</v>
      </c>
      <c r="U237" s="5">
        <f t="shared" si="6"/>
        <v>931518.00036086317</v>
      </c>
      <c r="V237" s="150"/>
      <c r="W237" s="2">
        <v>230</v>
      </c>
      <c r="X237" s="118">
        <v>51836</v>
      </c>
      <c r="Y237" s="5">
        <f t="shared" si="40"/>
        <v>344878.30294241506</v>
      </c>
      <c r="Z237" s="5">
        <f t="shared" si="41"/>
        <v>3955.7248177837241</v>
      </c>
      <c r="AA237" s="5">
        <f t="shared" si="7"/>
        <v>1656.5361315009568</v>
      </c>
      <c r="AB237" s="35">
        <f t="shared" si="8"/>
        <v>5.7638979919622892E-2</v>
      </c>
      <c r="AC237" s="5">
        <f t="shared" si="9"/>
        <v>2299.1886862827673</v>
      </c>
      <c r="AD237" s="35">
        <f t="shared" si="10"/>
        <v>0.08</v>
      </c>
      <c r="AE237" s="5">
        <f t="shared" si="42"/>
        <v>195878.2331890862</v>
      </c>
      <c r="AF237" s="5">
        <f t="shared" si="43"/>
        <v>713938.47490117035</v>
      </c>
      <c r="AG237" s="5">
        <f t="shared" si="11"/>
        <v>343221.76681091409</v>
      </c>
      <c r="AH237" s="5">
        <f t="shared" si="12"/>
        <v>909816.70809025655</v>
      </c>
      <c r="AI237" s="150"/>
      <c r="AJ237" s="2">
        <v>230</v>
      </c>
      <c r="AK237" s="118">
        <v>51836</v>
      </c>
      <c r="AL237" s="5">
        <f t="shared" si="44"/>
        <v>340701.52504203818</v>
      </c>
      <c r="AM237" s="5">
        <f t="shared" si="45"/>
        <v>3862.1784158088099</v>
      </c>
      <c r="AN237" s="5">
        <f t="shared" si="13"/>
        <v>1661.8143999123131</v>
      </c>
      <c r="AO237" s="35">
        <f t="shared" si="14"/>
        <v>5.8531504361441292E-2</v>
      </c>
      <c r="AP237" s="5">
        <f t="shared" si="15"/>
        <v>2200.3640158964968</v>
      </c>
      <c r="AQ237" s="35">
        <f t="shared" si="16"/>
        <v>7.7500000000000013E-2</v>
      </c>
      <c r="AR237" s="5">
        <f t="shared" si="46"/>
        <v>200060.28935787437</v>
      </c>
      <c r="AS237" s="5">
        <f t="shared" si="47"/>
        <v>688240.74627815245</v>
      </c>
      <c r="AT237" s="5">
        <f t="shared" si="17"/>
        <v>339039.71064212586</v>
      </c>
      <c r="AU237" s="5">
        <f t="shared" si="18"/>
        <v>888301.03563602688</v>
      </c>
      <c r="AV237" s="150"/>
      <c r="AW237" s="2">
        <v>230</v>
      </c>
      <c r="AX237" s="118">
        <v>51836</v>
      </c>
      <c r="AY237" s="5">
        <f t="shared" si="48"/>
        <v>336472.98511253833</v>
      </c>
      <c r="AZ237" s="5">
        <f t="shared" si="49"/>
        <v>3769.4654156080242</v>
      </c>
      <c r="BA237" s="5">
        <f t="shared" si="19"/>
        <v>1666.5092586546598</v>
      </c>
      <c r="BB237" s="35">
        <f t="shared" si="20"/>
        <v>5.9434522201439903E-2</v>
      </c>
      <c r="BC237" s="5">
        <f t="shared" si="21"/>
        <v>2102.9561569533644</v>
      </c>
      <c r="BD237" s="35">
        <f t="shared" si="22"/>
        <v>7.4999999999999997E-2</v>
      </c>
      <c r="BE237" s="5">
        <f t="shared" si="50"/>
        <v>204293.52414611628</v>
      </c>
      <c r="BF237" s="5">
        <f t="shared" si="51"/>
        <v>662683.52144372975</v>
      </c>
      <c r="BG237" s="5">
        <f t="shared" si="23"/>
        <v>334806.47585388366</v>
      </c>
      <c r="BH237" s="5">
        <f t="shared" si="24"/>
        <v>866977.04558984609</v>
      </c>
      <c r="BI237" s="150"/>
      <c r="BJ237" s="2">
        <v>230</v>
      </c>
      <c r="BK237" s="118">
        <v>51836</v>
      </c>
      <c r="BL237" s="5">
        <f t="shared" si="52"/>
        <v>332194.0879351928</v>
      </c>
      <c r="BM237" s="5">
        <f t="shared" si="53"/>
        <v>3677.612325782929</v>
      </c>
      <c r="BN237" s="5">
        <f t="shared" si="25"/>
        <v>1670.6063778411392</v>
      </c>
      <c r="BO237" s="35">
        <f t="shared" si="26"/>
        <v>6.0348083431288099E-2</v>
      </c>
      <c r="BP237" s="5">
        <f t="shared" si="27"/>
        <v>2007.0059479417898</v>
      </c>
      <c r="BQ237" s="35">
        <f t="shared" si="28"/>
        <v>7.2499999999999995E-2</v>
      </c>
      <c r="BR237" s="5">
        <f t="shared" si="54"/>
        <v>208576.51844264843</v>
      </c>
      <c r="BS237" s="5">
        <f t="shared" si="55"/>
        <v>637274.31648742524</v>
      </c>
      <c r="BT237" s="5">
        <f t="shared" si="29"/>
        <v>330523.48155735165</v>
      </c>
      <c r="BU237" s="5">
        <f t="shared" si="30"/>
        <v>845850.8349300737</v>
      </c>
      <c r="BV237" s="150"/>
      <c r="BW237" s="2">
        <v>230</v>
      </c>
      <c r="BX237" s="118">
        <v>51836</v>
      </c>
      <c r="BY237" s="5">
        <f t="shared" si="56"/>
        <v>327866.34912641527</v>
      </c>
      <c r="BZ237" s="5">
        <f t="shared" si="57"/>
        <v>3586.6457515109732</v>
      </c>
      <c r="CA237" s="5">
        <f t="shared" si="31"/>
        <v>1674.0920482735507</v>
      </c>
      <c r="CB237" s="35">
        <f t="shared" si="32"/>
        <v>6.1272236790415061E-2</v>
      </c>
      <c r="CC237" s="5">
        <f t="shared" si="33"/>
        <v>1912.5537032374225</v>
      </c>
      <c r="CD237" s="35">
        <f t="shared" si="34"/>
        <v>7.0000000000000007E-2</v>
      </c>
      <c r="CE237" s="5">
        <f t="shared" si="58"/>
        <v>212907.74292185856</v>
      </c>
      <c r="CF237" s="5">
        <f t="shared" si="59"/>
        <v>612020.779925665</v>
      </c>
      <c r="CG237" s="5">
        <f t="shared" si="35"/>
        <v>326192.25707814173</v>
      </c>
      <c r="CH237" s="5">
        <f t="shared" si="36"/>
        <v>824928.52284752356</v>
      </c>
    </row>
    <row r="238" spans="9:86" ht="14.25" customHeight="1">
      <c r="I238" s="150"/>
      <c r="J238" s="2">
        <v>231</v>
      </c>
      <c r="K238" s="118">
        <v>51867</v>
      </c>
      <c r="L238" s="5">
        <f t="shared" si="37"/>
        <v>347351.33473285596</v>
      </c>
      <c r="M238" s="5">
        <f t="shared" si="0"/>
        <v>4050.0782624385383</v>
      </c>
      <c r="N238" s="5">
        <f t="shared" si="1"/>
        <v>1662.0378361501535</v>
      </c>
      <c r="O238" s="35">
        <f t="shared" si="2"/>
        <v>5.7418676825125484E-2</v>
      </c>
      <c r="P238" s="5">
        <f t="shared" si="3"/>
        <v>2388.0404262883849</v>
      </c>
      <c r="Q238" s="35">
        <f t="shared" si="4"/>
        <v>8.2500000000000004E-2</v>
      </c>
      <c r="R238" s="5">
        <f t="shared" si="38"/>
        <v>193410.70310329404</v>
      </c>
      <c r="S238" s="5">
        <f t="shared" si="39"/>
        <v>742157.37552000768</v>
      </c>
      <c r="T238" s="5">
        <f t="shared" si="5"/>
        <v>345689.29689670581</v>
      </c>
      <c r="U238" s="5">
        <f t="shared" si="6"/>
        <v>935568.0786233017</v>
      </c>
      <c r="V238" s="150"/>
      <c r="W238" s="2">
        <v>231</v>
      </c>
      <c r="X238" s="118">
        <v>51867</v>
      </c>
      <c r="Y238" s="5">
        <f t="shared" si="40"/>
        <v>343221.76681091409</v>
      </c>
      <c r="Z238" s="5">
        <f t="shared" si="41"/>
        <v>3955.7248177837241</v>
      </c>
      <c r="AA238" s="5">
        <f t="shared" si="7"/>
        <v>1667.5797057109635</v>
      </c>
      <c r="AB238" s="35">
        <f t="shared" si="8"/>
        <v>5.8303284941586736E-2</v>
      </c>
      <c r="AC238" s="5">
        <f t="shared" si="9"/>
        <v>2288.1451120727606</v>
      </c>
      <c r="AD238" s="35">
        <f t="shared" si="10"/>
        <v>0.08</v>
      </c>
      <c r="AE238" s="5">
        <f t="shared" si="42"/>
        <v>197545.81289479716</v>
      </c>
      <c r="AF238" s="5">
        <f t="shared" si="43"/>
        <v>716226.62001324317</v>
      </c>
      <c r="AG238" s="5">
        <f t="shared" si="11"/>
        <v>341554.18710520311</v>
      </c>
      <c r="AH238" s="5">
        <f t="shared" si="12"/>
        <v>913772.43290804035</v>
      </c>
      <c r="AI238" s="150"/>
      <c r="AJ238" s="2">
        <v>231</v>
      </c>
      <c r="AK238" s="118">
        <v>51867</v>
      </c>
      <c r="AL238" s="5">
        <f t="shared" si="44"/>
        <v>339039.71064212586</v>
      </c>
      <c r="AM238" s="5">
        <f t="shared" si="45"/>
        <v>3862.1784158088099</v>
      </c>
      <c r="AN238" s="5">
        <f t="shared" si="13"/>
        <v>1672.5469512450804</v>
      </c>
      <c r="AO238" s="35">
        <f t="shared" si="14"/>
        <v>5.9198267297150012E-2</v>
      </c>
      <c r="AP238" s="5">
        <f t="shared" si="15"/>
        <v>2189.6314645637294</v>
      </c>
      <c r="AQ238" s="35">
        <f t="shared" si="16"/>
        <v>7.7499999999999999E-2</v>
      </c>
      <c r="AR238" s="5">
        <f t="shared" si="46"/>
        <v>201732.83630911945</v>
      </c>
      <c r="AS238" s="5">
        <f t="shared" si="47"/>
        <v>690430.37774271623</v>
      </c>
      <c r="AT238" s="5">
        <f t="shared" si="17"/>
        <v>337367.16369088076</v>
      </c>
      <c r="AU238" s="5">
        <f t="shared" si="18"/>
        <v>892163.2140518357</v>
      </c>
      <c r="AV238" s="150"/>
      <c r="AW238" s="2">
        <v>231</v>
      </c>
      <c r="AX238" s="118">
        <v>51867</v>
      </c>
      <c r="AY238" s="5">
        <f t="shared" si="48"/>
        <v>334806.47585388366</v>
      </c>
      <c r="AZ238" s="5">
        <f t="shared" si="49"/>
        <v>3769.4654156080242</v>
      </c>
      <c r="BA238" s="5">
        <f t="shared" si="19"/>
        <v>1676.9249415212516</v>
      </c>
      <c r="BB238" s="35">
        <f t="shared" si="20"/>
        <v>6.0103674061063109E-2</v>
      </c>
      <c r="BC238" s="5">
        <f t="shared" si="21"/>
        <v>2092.5404740867725</v>
      </c>
      <c r="BD238" s="35">
        <f t="shared" si="22"/>
        <v>7.4999999999999983E-2</v>
      </c>
      <c r="BE238" s="5">
        <f t="shared" si="50"/>
        <v>205970.44908763753</v>
      </c>
      <c r="BF238" s="5">
        <f t="shared" si="51"/>
        <v>664776.06191781652</v>
      </c>
      <c r="BG238" s="5">
        <f t="shared" si="23"/>
        <v>333129.55091236241</v>
      </c>
      <c r="BH238" s="5">
        <f t="shared" si="24"/>
        <v>870746.511005454</v>
      </c>
      <c r="BI238" s="150"/>
      <c r="BJ238" s="2">
        <v>231</v>
      </c>
      <c r="BK238" s="118">
        <v>51867</v>
      </c>
      <c r="BL238" s="5">
        <f t="shared" si="52"/>
        <v>330523.48155735165</v>
      </c>
      <c r="BM238" s="5">
        <f t="shared" si="53"/>
        <v>3677.612325782929</v>
      </c>
      <c r="BN238" s="5">
        <f t="shared" si="25"/>
        <v>1680.6996247072627</v>
      </c>
      <c r="BO238" s="35">
        <f t="shared" si="26"/>
        <v>6.1019554197657144E-2</v>
      </c>
      <c r="BP238" s="5">
        <f t="shared" si="27"/>
        <v>1996.9127010756663</v>
      </c>
      <c r="BQ238" s="35">
        <f t="shared" si="28"/>
        <v>7.2499999999999995E-2</v>
      </c>
      <c r="BR238" s="5">
        <f t="shared" si="54"/>
        <v>210257.21806735569</v>
      </c>
      <c r="BS238" s="5">
        <f t="shared" si="55"/>
        <v>639271.2291885009</v>
      </c>
      <c r="BT238" s="5">
        <f t="shared" si="29"/>
        <v>328842.78193264437</v>
      </c>
      <c r="BU238" s="5">
        <f t="shared" si="30"/>
        <v>849528.44725585659</v>
      </c>
      <c r="BV238" s="150"/>
      <c r="BW238" s="2">
        <v>231</v>
      </c>
      <c r="BX238" s="118">
        <v>51867</v>
      </c>
      <c r="BY238" s="5">
        <f t="shared" si="56"/>
        <v>326192.25707814173</v>
      </c>
      <c r="BZ238" s="5">
        <f t="shared" si="57"/>
        <v>3586.6457515109732</v>
      </c>
      <c r="CA238" s="5">
        <f t="shared" si="31"/>
        <v>1683.857585221813</v>
      </c>
      <c r="CB238" s="35">
        <f t="shared" si="32"/>
        <v>6.194595544253275E-2</v>
      </c>
      <c r="CC238" s="5">
        <f t="shared" si="33"/>
        <v>1902.7881662891602</v>
      </c>
      <c r="CD238" s="35">
        <f t="shared" si="34"/>
        <v>7.0000000000000007E-2</v>
      </c>
      <c r="CE238" s="5">
        <f t="shared" si="58"/>
        <v>214591.60050708038</v>
      </c>
      <c r="CF238" s="5">
        <f t="shared" si="59"/>
        <v>613923.56809195422</v>
      </c>
      <c r="CG238" s="5">
        <f t="shared" si="35"/>
        <v>324508.39949291991</v>
      </c>
      <c r="CH238" s="5">
        <f t="shared" si="36"/>
        <v>828515.16859903466</v>
      </c>
    </row>
    <row r="239" spans="9:86" ht="14.25" customHeight="1">
      <c r="I239" s="150"/>
      <c r="J239" s="2">
        <v>232</v>
      </c>
      <c r="K239" s="118">
        <v>51898</v>
      </c>
      <c r="L239" s="5">
        <f t="shared" si="37"/>
        <v>345689.29689670581</v>
      </c>
      <c r="M239" s="5">
        <f t="shared" si="0"/>
        <v>4050.0782624385383</v>
      </c>
      <c r="N239" s="5">
        <f t="shared" si="1"/>
        <v>1673.4643462736858</v>
      </c>
      <c r="O239" s="35">
        <f t="shared" si="2"/>
        <v>5.8091391129430119E-2</v>
      </c>
      <c r="P239" s="5">
        <f t="shared" si="3"/>
        <v>2376.6139161648525</v>
      </c>
      <c r="Q239" s="35">
        <f t="shared" si="4"/>
        <v>8.2500000000000004E-2</v>
      </c>
      <c r="R239" s="5">
        <f t="shared" si="38"/>
        <v>195084.16744956773</v>
      </c>
      <c r="S239" s="5">
        <f t="shared" si="39"/>
        <v>744533.98943617253</v>
      </c>
      <c r="T239" s="5">
        <f t="shared" si="5"/>
        <v>344015.83255043213</v>
      </c>
      <c r="U239" s="5">
        <f t="shared" si="6"/>
        <v>939618.15688574023</v>
      </c>
      <c r="V239" s="150"/>
      <c r="W239" s="2">
        <v>232</v>
      </c>
      <c r="X239" s="118">
        <v>51898</v>
      </c>
      <c r="Y239" s="5">
        <f t="shared" si="40"/>
        <v>341554.18710520311</v>
      </c>
      <c r="Z239" s="5">
        <f t="shared" si="41"/>
        <v>3955.7248177837241</v>
      </c>
      <c r="AA239" s="5">
        <f t="shared" si="7"/>
        <v>1678.6969037490367</v>
      </c>
      <c r="AB239" s="35">
        <f t="shared" si="8"/>
        <v>5.8978526996607175E-2</v>
      </c>
      <c r="AC239" s="5">
        <f t="shared" si="9"/>
        <v>2277.0279140346875</v>
      </c>
      <c r="AD239" s="35">
        <f t="shared" si="10"/>
        <v>0.08</v>
      </c>
      <c r="AE239" s="5">
        <f t="shared" si="42"/>
        <v>199224.50979854621</v>
      </c>
      <c r="AF239" s="5">
        <f t="shared" si="43"/>
        <v>718503.64792727784</v>
      </c>
      <c r="AG239" s="5">
        <f t="shared" si="11"/>
        <v>339875.49020145409</v>
      </c>
      <c r="AH239" s="5">
        <f t="shared" si="12"/>
        <v>917728.15772582404</v>
      </c>
      <c r="AI239" s="150"/>
      <c r="AJ239" s="2">
        <v>232</v>
      </c>
      <c r="AK239" s="118">
        <v>51898</v>
      </c>
      <c r="AL239" s="5">
        <f t="shared" si="44"/>
        <v>337367.16369088076</v>
      </c>
      <c r="AM239" s="5">
        <f t="shared" si="45"/>
        <v>3862.1784158088099</v>
      </c>
      <c r="AN239" s="5">
        <f t="shared" si="13"/>
        <v>1683.3488169718717</v>
      </c>
      <c r="AO239" s="35">
        <f t="shared" si="14"/>
        <v>5.987596890778403E-2</v>
      </c>
      <c r="AP239" s="5">
        <f t="shared" si="15"/>
        <v>2178.8295988369382</v>
      </c>
      <c r="AQ239" s="35">
        <f t="shared" si="16"/>
        <v>7.7499999999999999E-2</v>
      </c>
      <c r="AR239" s="5">
        <f t="shared" si="46"/>
        <v>203416.18512609132</v>
      </c>
      <c r="AS239" s="5">
        <f t="shared" si="47"/>
        <v>692609.20734155318</v>
      </c>
      <c r="AT239" s="5">
        <f t="shared" si="17"/>
        <v>335683.81487390888</v>
      </c>
      <c r="AU239" s="5">
        <f t="shared" si="18"/>
        <v>896025.39246764453</v>
      </c>
      <c r="AV239" s="150"/>
      <c r="AW239" s="2">
        <v>232</v>
      </c>
      <c r="AX239" s="118">
        <v>51898</v>
      </c>
      <c r="AY239" s="5">
        <f t="shared" si="48"/>
        <v>333129.55091236241</v>
      </c>
      <c r="AZ239" s="5">
        <f t="shared" si="49"/>
        <v>3769.4654156080242</v>
      </c>
      <c r="BA239" s="5">
        <f t="shared" si="19"/>
        <v>1687.4057224057592</v>
      </c>
      <c r="BB239" s="35">
        <f t="shared" si="20"/>
        <v>6.0783765995578262E-2</v>
      </c>
      <c r="BC239" s="5">
        <f t="shared" si="21"/>
        <v>2082.059693202265</v>
      </c>
      <c r="BD239" s="35">
        <f t="shared" si="22"/>
        <v>7.4999999999999997E-2</v>
      </c>
      <c r="BE239" s="5">
        <f t="shared" si="50"/>
        <v>207657.8548100433</v>
      </c>
      <c r="BF239" s="5">
        <f t="shared" si="51"/>
        <v>666858.12161101878</v>
      </c>
      <c r="BG239" s="5">
        <f t="shared" si="23"/>
        <v>331442.14518995665</v>
      </c>
      <c r="BH239" s="5">
        <f t="shared" si="24"/>
        <v>874515.97642106214</v>
      </c>
      <c r="BI239" s="150"/>
      <c r="BJ239" s="2">
        <v>232</v>
      </c>
      <c r="BK239" s="118">
        <v>51898</v>
      </c>
      <c r="BL239" s="5">
        <f t="shared" si="52"/>
        <v>328842.78193264437</v>
      </c>
      <c r="BM239" s="5">
        <f t="shared" si="53"/>
        <v>3677.612325782929</v>
      </c>
      <c r="BN239" s="5">
        <f t="shared" si="25"/>
        <v>1690.853851606536</v>
      </c>
      <c r="BO239" s="35">
        <f t="shared" si="26"/>
        <v>6.1701966210206821E-2</v>
      </c>
      <c r="BP239" s="5">
        <f t="shared" si="27"/>
        <v>1986.7584741763931</v>
      </c>
      <c r="BQ239" s="35">
        <f t="shared" si="28"/>
        <v>7.2499999999999995E-2</v>
      </c>
      <c r="BR239" s="5">
        <f t="shared" si="54"/>
        <v>211948.07191896223</v>
      </c>
      <c r="BS239" s="5">
        <f t="shared" si="55"/>
        <v>641257.9876626773</v>
      </c>
      <c r="BT239" s="5">
        <f t="shared" si="29"/>
        <v>327151.92808103783</v>
      </c>
      <c r="BU239" s="5">
        <f t="shared" si="30"/>
        <v>853206.05958163948</v>
      </c>
      <c r="BV239" s="150"/>
      <c r="BW239" s="2">
        <v>232</v>
      </c>
      <c r="BX239" s="118">
        <v>51898</v>
      </c>
      <c r="BY239" s="5">
        <f t="shared" si="56"/>
        <v>324508.39949291991</v>
      </c>
      <c r="BZ239" s="5">
        <f t="shared" si="57"/>
        <v>3586.6457515109732</v>
      </c>
      <c r="CA239" s="5">
        <f t="shared" si="31"/>
        <v>1693.6800878022736</v>
      </c>
      <c r="CB239" s="35">
        <f t="shared" si="32"/>
        <v>6.2630616296484226E-2</v>
      </c>
      <c r="CC239" s="5">
        <f t="shared" si="33"/>
        <v>1892.9656637086996</v>
      </c>
      <c r="CD239" s="35">
        <f t="shared" si="34"/>
        <v>7.0000000000000007E-2</v>
      </c>
      <c r="CE239" s="5">
        <f t="shared" si="58"/>
        <v>216285.28059488264</v>
      </c>
      <c r="CF239" s="5">
        <f t="shared" si="59"/>
        <v>615816.53375566297</v>
      </c>
      <c r="CG239" s="5">
        <f t="shared" si="35"/>
        <v>322814.71940511762</v>
      </c>
      <c r="CH239" s="5">
        <f t="shared" si="36"/>
        <v>832101.81435054564</v>
      </c>
    </row>
    <row r="240" spans="9:86" ht="14.25" customHeight="1">
      <c r="I240" s="150"/>
      <c r="J240" s="2">
        <v>233</v>
      </c>
      <c r="K240" s="118">
        <v>51926</v>
      </c>
      <c r="L240" s="5">
        <f t="shared" si="37"/>
        <v>344015.83255043213</v>
      </c>
      <c r="M240" s="5">
        <f t="shared" si="0"/>
        <v>4050.0782624385383</v>
      </c>
      <c r="N240" s="5">
        <f t="shared" si="1"/>
        <v>1684.9694136543176</v>
      </c>
      <c r="O240" s="35">
        <f t="shared" si="2"/>
        <v>5.8775297677288285E-2</v>
      </c>
      <c r="P240" s="5">
        <f t="shared" si="3"/>
        <v>2365.1088487842208</v>
      </c>
      <c r="Q240" s="35">
        <f t="shared" si="4"/>
        <v>8.2500000000000004E-2</v>
      </c>
      <c r="R240" s="5">
        <f t="shared" si="38"/>
        <v>196769.13686322205</v>
      </c>
      <c r="S240" s="5">
        <f t="shared" si="39"/>
        <v>746899.09828495677</v>
      </c>
      <c r="T240" s="5">
        <f t="shared" si="5"/>
        <v>342330.86313677783</v>
      </c>
      <c r="U240" s="5">
        <f t="shared" si="6"/>
        <v>943668.23514817888</v>
      </c>
      <c r="V240" s="150"/>
      <c r="W240" s="2">
        <v>233</v>
      </c>
      <c r="X240" s="118">
        <v>51926</v>
      </c>
      <c r="Y240" s="5">
        <f t="shared" si="40"/>
        <v>339875.49020145409</v>
      </c>
      <c r="Z240" s="5">
        <f t="shared" si="41"/>
        <v>3955.7248177837241</v>
      </c>
      <c r="AA240" s="5">
        <f t="shared" si="7"/>
        <v>1689.8882164406969</v>
      </c>
      <c r="AB240" s="35">
        <f t="shared" si="8"/>
        <v>5.9664963146558794E-2</v>
      </c>
      <c r="AC240" s="5">
        <f t="shared" si="9"/>
        <v>2265.8366013430273</v>
      </c>
      <c r="AD240" s="35">
        <f t="shared" si="10"/>
        <v>0.08</v>
      </c>
      <c r="AE240" s="5">
        <f t="shared" si="42"/>
        <v>200914.39801498689</v>
      </c>
      <c r="AF240" s="5">
        <f t="shared" si="43"/>
        <v>720769.48452862084</v>
      </c>
      <c r="AG240" s="5">
        <f t="shared" si="11"/>
        <v>338185.6019850134</v>
      </c>
      <c r="AH240" s="5">
        <f t="shared" si="12"/>
        <v>921683.88254360773</v>
      </c>
      <c r="AI240" s="150"/>
      <c r="AJ240" s="2">
        <v>233</v>
      </c>
      <c r="AK240" s="118">
        <v>51926</v>
      </c>
      <c r="AL240" s="5">
        <f t="shared" si="44"/>
        <v>335683.81487390888</v>
      </c>
      <c r="AM240" s="5">
        <f t="shared" si="45"/>
        <v>3862.1784158088099</v>
      </c>
      <c r="AN240" s="5">
        <f t="shared" si="13"/>
        <v>1694.2204447481486</v>
      </c>
      <c r="AO240" s="35">
        <f t="shared" si="14"/>
        <v>6.0564866210825422E-2</v>
      </c>
      <c r="AP240" s="5">
        <f t="shared" si="15"/>
        <v>2167.9579710606613</v>
      </c>
      <c r="AQ240" s="35">
        <f t="shared" si="16"/>
        <v>7.7499999999999986E-2</v>
      </c>
      <c r="AR240" s="5">
        <f t="shared" si="46"/>
        <v>205110.40557083947</v>
      </c>
      <c r="AS240" s="5">
        <f t="shared" si="47"/>
        <v>694777.16531261383</v>
      </c>
      <c r="AT240" s="5">
        <f t="shared" si="17"/>
        <v>333989.59442916076</v>
      </c>
      <c r="AU240" s="5">
        <f t="shared" si="18"/>
        <v>899887.57088345336</v>
      </c>
      <c r="AV240" s="150"/>
      <c r="AW240" s="2">
        <v>233</v>
      </c>
      <c r="AX240" s="118">
        <v>51926</v>
      </c>
      <c r="AY240" s="5">
        <f t="shared" si="48"/>
        <v>331442.14518995665</v>
      </c>
      <c r="AZ240" s="5">
        <f t="shared" si="49"/>
        <v>3769.4654156080242</v>
      </c>
      <c r="BA240" s="5">
        <f t="shared" si="19"/>
        <v>1697.9520081707951</v>
      </c>
      <c r="BB240" s="35">
        <f t="shared" si="20"/>
        <v>6.1475054979420157E-2</v>
      </c>
      <c r="BC240" s="5">
        <f t="shared" si="21"/>
        <v>2071.513407437229</v>
      </c>
      <c r="BD240" s="35">
        <f t="shared" si="22"/>
        <v>7.5000000000000011E-2</v>
      </c>
      <c r="BE240" s="5">
        <f t="shared" si="50"/>
        <v>209355.8068182141</v>
      </c>
      <c r="BF240" s="5">
        <f t="shared" si="51"/>
        <v>668929.63501845603</v>
      </c>
      <c r="BG240" s="5">
        <f t="shared" si="23"/>
        <v>329744.19318178587</v>
      </c>
      <c r="BH240" s="5">
        <f t="shared" si="24"/>
        <v>878285.44183667016</v>
      </c>
      <c r="BI240" s="150"/>
      <c r="BJ240" s="2">
        <v>233</v>
      </c>
      <c r="BK240" s="118">
        <v>51926</v>
      </c>
      <c r="BL240" s="5">
        <f t="shared" si="52"/>
        <v>327151.92808103783</v>
      </c>
      <c r="BM240" s="5">
        <f t="shared" si="53"/>
        <v>3677.612325782929</v>
      </c>
      <c r="BN240" s="5">
        <f t="shared" si="25"/>
        <v>1701.0694269599921</v>
      </c>
      <c r="BO240" s="35">
        <f t="shared" si="26"/>
        <v>6.2395576401626782E-2</v>
      </c>
      <c r="BP240" s="5">
        <f t="shared" si="27"/>
        <v>1976.5428988229369</v>
      </c>
      <c r="BQ240" s="35">
        <f t="shared" si="28"/>
        <v>7.2499999999999995E-2</v>
      </c>
      <c r="BR240" s="5">
        <f t="shared" si="54"/>
        <v>213649.14134592222</v>
      </c>
      <c r="BS240" s="5">
        <f t="shared" si="55"/>
        <v>643234.53056150023</v>
      </c>
      <c r="BT240" s="5">
        <f t="shared" si="29"/>
        <v>325450.85865407781</v>
      </c>
      <c r="BU240" s="5">
        <f t="shared" si="30"/>
        <v>856883.67190742248</v>
      </c>
      <c r="BV240" s="150"/>
      <c r="BW240" s="2">
        <v>233</v>
      </c>
      <c r="BX240" s="118">
        <v>51926</v>
      </c>
      <c r="BY240" s="5">
        <f t="shared" si="56"/>
        <v>322814.71940511762</v>
      </c>
      <c r="BZ240" s="5">
        <f t="shared" si="57"/>
        <v>3586.6457515109732</v>
      </c>
      <c r="CA240" s="5">
        <f t="shared" si="31"/>
        <v>1703.5598883144537</v>
      </c>
      <c r="CB240" s="35">
        <f t="shared" si="32"/>
        <v>6.3326476244470048E-2</v>
      </c>
      <c r="CC240" s="5">
        <f t="shared" si="33"/>
        <v>1883.0858631965195</v>
      </c>
      <c r="CD240" s="35">
        <f t="shared" si="34"/>
        <v>7.0000000000000007E-2</v>
      </c>
      <c r="CE240" s="5">
        <f t="shared" si="58"/>
        <v>217988.8404831971</v>
      </c>
      <c r="CF240" s="5">
        <f t="shared" si="59"/>
        <v>617699.61961885949</v>
      </c>
      <c r="CG240" s="5">
        <f t="shared" si="35"/>
        <v>321111.15951680316</v>
      </c>
      <c r="CH240" s="5">
        <f t="shared" si="36"/>
        <v>835688.46010205662</v>
      </c>
    </row>
    <row r="241" spans="9:86" ht="14.25" customHeight="1">
      <c r="I241" s="150"/>
      <c r="J241" s="2">
        <v>234</v>
      </c>
      <c r="K241" s="118">
        <v>51957</v>
      </c>
      <c r="L241" s="5">
        <f t="shared" si="37"/>
        <v>342330.86313677783</v>
      </c>
      <c r="M241" s="5">
        <f t="shared" si="0"/>
        <v>4050.0782624385383</v>
      </c>
      <c r="N241" s="5">
        <f t="shared" si="1"/>
        <v>1696.5535783731907</v>
      </c>
      <c r="O241" s="35">
        <f t="shared" si="2"/>
        <v>5.9470661669041573E-2</v>
      </c>
      <c r="P241" s="5">
        <f t="shared" si="3"/>
        <v>2353.5246840653476</v>
      </c>
      <c r="Q241" s="35">
        <f t="shared" si="4"/>
        <v>8.2500000000000004E-2</v>
      </c>
      <c r="R241" s="5">
        <f t="shared" si="38"/>
        <v>198465.69044159524</v>
      </c>
      <c r="S241" s="5">
        <f t="shared" si="39"/>
        <v>749252.62296902214</v>
      </c>
      <c r="T241" s="5">
        <f t="shared" si="5"/>
        <v>340634.30955840461</v>
      </c>
      <c r="U241" s="5">
        <f t="shared" si="6"/>
        <v>947718.31341061741</v>
      </c>
      <c r="V241" s="150"/>
      <c r="W241" s="2">
        <v>234</v>
      </c>
      <c r="X241" s="118">
        <v>51957</v>
      </c>
      <c r="Y241" s="5">
        <f t="shared" si="40"/>
        <v>338185.6019850134</v>
      </c>
      <c r="Z241" s="5">
        <f t="shared" si="41"/>
        <v>3955.7248177837241</v>
      </c>
      <c r="AA241" s="5">
        <f t="shared" si="7"/>
        <v>1701.1541378836346</v>
      </c>
      <c r="AB241" s="35">
        <f t="shared" si="8"/>
        <v>6.0362858545078599E-2</v>
      </c>
      <c r="AC241" s="5">
        <f t="shared" si="9"/>
        <v>2254.5706799000895</v>
      </c>
      <c r="AD241" s="35">
        <f t="shared" si="10"/>
        <v>0.08</v>
      </c>
      <c r="AE241" s="5">
        <f t="shared" si="42"/>
        <v>202615.55215287051</v>
      </c>
      <c r="AF241" s="5">
        <f t="shared" si="43"/>
        <v>723024.05520852096</v>
      </c>
      <c r="AG241" s="5">
        <f t="shared" si="11"/>
        <v>336484.44784712978</v>
      </c>
      <c r="AH241" s="5">
        <f t="shared" si="12"/>
        <v>925639.60736139142</v>
      </c>
      <c r="AI241" s="150"/>
      <c r="AJ241" s="2">
        <v>234</v>
      </c>
      <c r="AK241" s="118">
        <v>51957</v>
      </c>
      <c r="AL241" s="5">
        <f t="shared" si="44"/>
        <v>333989.59442916076</v>
      </c>
      <c r="AM241" s="5">
        <f t="shared" si="45"/>
        <v>3862.1784158088099</v>
      </c>
      <c r="AN241" s="5">
        <f t="shared" si="13"/>
        <v>1705.1622851204802</v>
      </c>
      <c r="AO241" s="35">
        <f t="shared" si="14"/>
        <v>6.1265224314602844E-2</v>
      </c>
      <c r="AP241" s="5">
        <f t="shared" si="15"/>
        <v>2157.0161306883297</v>
      </c>
      <c r="AQ241" s="35">
        <f t="shared" si="16"/>
        <v>7.7499999999999986E-2</v>
      </c>
      <c r="AR241" s="5">
        <f t="shared" si="46"/>
        <v>206815.56785595996</v>
      </c>
      <c r="AS241" s="5">
        <f t="shared" si="47"/>
        <v>696934.18144330219</v>
      </c>
      <c r="AT241" s="5">
        <f t="shared" si="17"/>
        <v>332284.4321440403</v>
      </c>
      <c r="AU241" s="5">
        <f t="shared" si="18"/>
        <v>903749.74929926218</v>
      </c>
      <c r="AV241" s="150"/>
      <c r="AW241" s="2">
        <v>234</v>
      </c>
      <c r="AX241" s="118">
        <v>51957</v>
      </c>
      <c r="AY241" s="5">
        <f t="shared" si="48"/>
        <v>329744.19318178587</v>
      </c>
      <c r="AZ241" s="5">
        <f t="shared" si="49"/>
        <v>3769.4654156080242</v>
      </c>
      <c r="BA241" s="5">
        <f t="shared" si="19"/>
        <v>1708.5642082218628</v>
      </c>
      <c r="BB241" s="35">
        <f t="shared" si="20"/>
        <v>6.2177806076964957E-2</v>
      </c>
      <c r="BC241" s="5">
        <f t="shared" si="21"/>
        <v>2060.9012073861613</v>
      </c>
      <c r="BD241" s="35">
        <f t="shared" si="22"/>
        <v>7.4999999999999983E-2</v>
      </c>
      <c r="BE241" s="5">
        <f t="shared" si="50"/>
        <v>211064.37102643595</v>
      </c>
      <c r="BF241" s="5">
        <f t="shared" si="51"/>
        <v>670990.5362258422</v>
      </c>
      <c r="BG241" s="5">
        <f t="shared" si="23"/>
        <v>328035.62897356402</v>
      </c>
      <c r="BH241" s="5">
        <f t="shared" si="24"/>
        <v>882054.90725227818</v>
      </c>
      <c r="BI241" s="150"/>
      <c r="BJ241" s="2">
        <v>234</v>
      </c>
      <c r="BK241" s="118">
        <v>51957</v>
      </c>
      <c r="BL241" s="5">
        <f t="shared" si="52"/>
        <v>325450.85865407781</v>
      </c>
      <c r="BM241" s="5">
        <f t="shared" si="53"/>
        <v>3677.612325782929</v>
      </c>
      <c r="BN241" s="5">
        <f t="shared" si="25"/>
        <v>1711.3467214145423</v>
      </c>
      <c r="BO241" s="35">
        <f t="shared" si="26"/>
        <v>6.3100649793652638E-2</v>
      </c>
      <c r="BP241" s="5">
        <f t="shared" si="27"/>
        <v>1966.2656043683867</v>
      </c>
      <c r="BQ241" s="35">
        <f t="shared" si="28"/>
        <v>7.2499999999999995E-2</v>
      </c>
      <c r="BR241" s="5">
        <f t="shared" si="54"/>
        <v>215360.48806733676</v>
      </c>
      <c r="BS241" s="5">
        <f t="shared" si="55"/>
        <v>645200.79616586864</v>
      </c>
      <c r="BT241" s="5">
        <f t="shared" si="29"/>
        <v>323739.51193266327</v>
      </c>
      <c r="BU241" s="5">
        <f t="shared" si="30"/>
        <v>860561.28423320537</v>
      </c>
      <c r="BV241" s="150"/>
      <c r="BW241" s="2">
        <v>234</v>
      </c>
      <c r="BX241" s="118">
        <v>51957</v>
      </c>
      <c r="BY241" s="5">
        <f t="shared" si="56"/>
        <v>321111.15951680316</v>
      </c>
      <c r="BZ241" s="5">
        <f t="shared" si="57"/>
        <v>3586.6457515109732</v>
      </c>
      <c r="CA241" s="5">
        <f t="shared" si="31"/>
        <v>1713.497320996288</v>
      </c>
      <c r="CB241" s="35">
        <f t="shared" si="32"/>
        <v>6.40338002668496E-2</v>
      </c>
      <c r="CC241" s="5">
        <f t="shared" si="33"/>
        <v>1873.1484305146853</v>
      </c>
      <c r="CD241" s="35">
        <f t="shared" si="34"/>
        <v>7.0000000000000007E-2</v>
      </c>
      <c r="CE241" s="5">
        <f t="shared" si="58"/>
        <v>219702.33780419338</v>
      </c>
      <c r="CF241" s="5">
        <f t="shared" si="59"/>
        <v>619572.76804937422</v>
      </c>
      <c r="CG241" s="5">
        <f t="shared" si="35"/>
        <v>319397.66219580686</v>
      </c>
      <c r="CH241" s="5">
        <f t="shared" si="36"/>
        <v>839275.1058535676</v>
      </c>
    </row>
    <row r="242" spans="9:86" ht="14.25" customHeight="1">
      <c r="I242" s="150"/>
      <c r="J242" s="2">
        <v>235</v>
      </c>
      <c r="K242" s="118">
        <v>51987</v>
      </c>
      <c r="L242" s="5">
        <f t="shared" si="37"/>
        <v>340634.30955840461</v>
      </c>
      <c r="M242" s="5">
        <f t="shared" si="0"/>
        <v>4050.0782624385383</v>
      </c>
      <c r="N242" s="5">
        <f t="shared" si="1"/>
        <v>1708.2173842245065</v>
      </c>
      <c r="O242" s="35">
        <f t="shared" si="2"/>
        <v>6.0177756718835219E-2</v>
      </c>
      <c r="P242" s="5">
        <f t="shared" si="3"/>
        <v>2341.8608782140318</v>
      </c>
      <c r="Q242" s="35">
        <f t="shared" si="4"/>
        <v>8.2500000000000004E-2</v>
      </c>
      <c r="R242" s="5">
        <f t="shared" si="38"/>
        <v>200173.90782581974</v>
      </c>
      <c r="S242" s="5">
        <f t="shared" si="39"/>
        <v>751594.48384723614</v>
      </c>
      <c r="T242" s="5">
        <f t="shared" si="5"/>
        <v>338926.09217418008</v>
      </c>
      <c r="U242" s="5">
        <f t="shared" si="6"/>
        <v>951768.39167305594</v>
      </c>
      <c r="V242" s="150"/>
      <c r="W242" s="2">
        <v>235</v>
      </c>
      <c r="X242" s="118">
        <v>51987</v>
      </c>
      <c r="Y242" s="5">
        <f t="shared" si="40"/>
        <v>336484.44784712978</v>
      </c>
      <c r="Z242" s="5">
        <f t="shared" si="41"/>
        <v>3955.7248177837241</v>
      </c>
      <c r="AA242" s="5">
        <f t="shared" si="7"/>
        <v>1712.4951654695255</v>
      </c>
      <c r="AB242" s="35">
        <f t="shared" si="8"/>
        <v>6.1072486758646488E-2</v>
      </c>
      <c r="AC242" s="5">
        <f t="shared" si="9"/>
        <v>2243.2296523141986</v>
      </c>
      <c r="AD242" s="35">
        <f t="shared" si="10"/>
        <v>0.08</v>
      </c>
      <c r="AE242" s="5">
        <f t="shared" si="42"/>
        <v>204328.04731834005</v>
      </c>
      <c r="AF242" s="5">
        <f t="shared" si="43"/>
        <v>725267.28486083518</v>
      </c>
      <c r="AG242" s="5">
        <f t="shared" si="11"/>
        <v>334771.95268166024</v>
      </c>
      <c r="AH242" s="5">
        <f t="shared" si="12"/>
        <v>929595.33217917522</v>
      </c>
      <c r="AI242" s="150"/>
      <c r="AJ242" s="2">
        <v>235</v>
      </c>
      <c r="AK242" s="118">
        <v>51987</v>
      </c>
      <c r="AL242" s="5">
        <f t="shared" si="44"/>
        <v>332284.4321440403</v>
      </c>
      <c r="AM242" s="5">
        <f t="shared" si="45"/>
        <v>3862.1784158088099</v>
      </c>
      <c r="AN242" s="5">
        <f t="shared" si="13"/>
        <v>1716.1747915452161</v>
      </c>
      <c r="AO242" s="35">
        <f t="shared" si="14"/>
        <v>6.1977316739339025E-2</v>
      </c>
      <c r="AP242" s="5">
        <f t="shared" si="15"/>
        <v>2146.0036242635938</v>
      </c>
      <c r="AQ242" s="35">
        <f t="shared" si="16"/>
        <v>7.7500000000000013E-2</v>
      </c>
      <c r="AR242" s="5">
        <f t="shared" si="46"/>
        <v>208531.74264750519</v>
      </c>
      <c r="AS242" s="5">
        <f t="shared" si="47"/>
        <v>699080.18506756576</v>
      </c>
      <c r="AT242" s="5">
        <f t="shared" si="17"/>
        <v>330568.2573524951</v>
      </c>
      <c r="AU242" s="5">
        <f t="shared" si="18"/>
        <v>907611.92771507101</v>
      </c>
      <c r="AV242" s="150"/>
      <c r="AW242" s="2">
        <v>235</v>
      </c>
      <c r="AX242" s="118">
        <v>51987</v>
      </c>
      <c r="AY242" s="5">
        <f t="shared" si="48"/>
        <v>328035.62897356402</v>
      </c>
      <c r="AZ242" s="5">
        <f t="shared" si="49"/>
        <v>3769.4654156080242</v>
      </c>
      <c r="BA242" s="5">
        <f t="shared" si="19"/>
        <v>1719.2427345232491</v>
      </c>
      <c r="BB242" s="35">
        <f t="shared" si="20"/>
        <v>6.2892292763544924E-2</v>
      </c>
      <c r="BC242" s="5">
        <f t="shared" si="21"/>
        <v>2050.2226810847751</v>
      </c>
      <c r="BD242" s="35">
        <f t="shared" si="22"/>
        <v>7.5000000000000011E-2</v>
      </c>
      <c r="BE242" s="5">
        <f t="shared" si="50"/>
        <v>212783.61376095921</v>
      </c>
      <c r="BF242" s="5">
        <f t="shared" si="51"/>
        <v>673040.75890692696</v>
      </c>
      <c r="BG242" s="5">
        <f t="shared" si="23"/>
        <v>326316.38623904076</v>
      </c>
      <c r="BH242" s="5">
        <f t="shared" si="24"/>
        <v>885824.3726678862</v>
      </c>
      <c r="BI242" s="150"/>
      <c r="BJ242" s="2">
        <v>235</v>
      </c>
      <c r="BK242" s="118">
        <v>51987</v>
      </c>
      <c r="BL242" s="5">
        <f t="shared" si="52"/>
        <v>323739.51193266327</v>
      </c>
      <c r="BM242" s="5">
        <f t="shared" si="53"/>
        <v>3677.612325782929</v>
      </c>
      <c r="BN242" s="5">
        <f t="shared" si="25"/>
        <v>1721.6861078564218</v>
      </c>
      <c r="BO242" s="35">
        <f t="shared" si="26"/>
        <v>6.3817459818047539E-2</v>
      </c>
      <c r="BP242" s="5">
        <f t="shared" si="27"/>
        <v>1955.9262179265072</v>
      </c>
      <c r="BQ242" s="35">
        <f t="shared" si="28"/>
        <v>7.2499999999999995E-2</v>
      </c>
      <c r="BR242" s="5">
        <f t="shared" si="54"/>
        <v>217082.17417519318</v>
      </c>
      <c r="BS242" s="5">
        <f t="shared" si="55"/>
        <v>647156.72238379519</v>
      </c>
      <c r="BT242" s="5">
        <f t="shared" si="29"/>
        <v>322017.82582480687</v>
      </c>
      <c r="BU242" s="5">
        <f t="shared" si="30"/>
        <v>864238.89655898837</v>
      </c>
      <c r="BV242" s="150"/>
      <c r="BW242" s="2">
        <v>235</v>
      </c>
      <c r="BX242" s="118">
        <v>51987</v>
      </c>
      <c r="BY242" s="5">
        <f t="shared" si="56"/>
        <v>319397.66219580686</v>
      </c>
      <c r="BZ242" s="5">
        <f t="shared" si="57"/>
        <v>3586.6457515109732</v>
      </c>
      <c r="CA242" s="5">
        <f t="shared" si="31"/>
        <v>1723.4927220354332</v>
      </c>
      <c r="CB242" s="35">
        <f t="shared" si="32"/>
        <v>6.4752861753089919E-2</v>
      </c>
      <c r="CC242" s="5">
        <f t="shared" si="33"/>
        <v>1863.1530294755401</v>
      </c>
      <c r="CD242" s="35">
        <f t="shared" si="34"/>
        <v>7.0000000000000007E-2</v>
      </c>
      <c r="CE242" s="5">
        <f t="shared" si="58"/>
        <v>221425.83052622882</v>
      </c>
      <c r="CF242" s="5">
        <f t="shared" si="59"/>
        <v>621435.92107884982</v>
      </c>
      <c r="CG242" s="5">
        <f t="shared" si="35"/>
        <v>317674.16947377141</v>
      </c>
      <c r="CH242" s="5">
        <f t="shared" si="36"/>
        <v>842861.75160507858</v>
      </c>
    </row>
    <row r="243" spans="9:86" ht="14.25" customHeight="1">
      <c r="I243" s="150"/>
      <c r="J243" s="2">
        <v>236</v>
      </c>
      <c r="K243" s="118">
        <v>52018</v>
      </c>
      <c r="L243" s="5">
        <f t="shared" si="37"/>
        <v>338926.09217418008</v>
      </c>
      <c r="M243" s="5">
        <f t="shared" si="0"/>
        <v>4050.0782624385383</v>
      </c>
      <c r="N243" s="5">
        <f t="shared" si="1"/>
        <v>1719.9613787410503</v>
      </c>
      <c r="O243" s="35">
        <f t="shared" si="2"/>
        <v>6.0896865191144928E-2</v>
      </c>
      <c r="P243" s="5">
        <f t="shared" si="3"/>
        <v>2330.116883697488</v>
      </c>
      <c r="Q243" s="35">
        <f t="shared" si="4"/>
        <v>8.2500000000000004E-2</v>
      </c>
      <c r="R243" s="5">
        <f t="shared" si="38"/>
        <v>201893.86920456079</v>
      </c>
      <c r="S243" s="5">
        <f t="shared" si="39"/>
        <v>753924.6007309336</v>
      </c>
      <c r="T243" s="5">
        <f t="shared" si="5"/>
        <v>337206.13079543901</v>
      </c>
      <c r="U243" s="5">
        <f t="shared" si="6"/>
        <v>955818.46993549436</v>
      </c>
      <c r="V243" s="150"/>
      <c r="W243" s="2">
        <v>236</v>
      </c>
      <c r="X243" s="118">
        <v>52018</v>
      </c>
      <c r="Y243" s="5">
        <f t="shared" si="40"/>
        <v>334771.95268166024</v>
      </c>
      <c r="Z243" s="5">
        <f t="shared" si="41"/>
        <v>3955.7248177837241</v>
      </c>
      <c r="AA243" s="5">
        <f t="shared" si="7"/>
        <v>1723.911799905989</v>
      </c>
      <c r="AB243" s="35">
        <f t="shared" si="8"/>
        <v>6.1794130103077646E-2</v>
      </c>
      <c r="AC243" s="5">
        <f t="shared" si="9"/>
        <v>2231.8130178777351</v>
      </c>
      <c r="AD243" s="35">
        <f t="shared" si="10"/>
        <v>0.08</v>
      </c>
      <c r="AE243" s="5">
        <f t="shared" si="42"/>
        <v>206051.95911824604</v>
      </c>
      <c r="AF243" s="5">
        <f t="shared" si="43"/>
        <v>727499.09787871293</v>
      </c>
      <c r="AG243" s="5">
        <f t="shared" si="11"/>
        <v>333048.04088175425</v>
      </c>
      <c r="AH243" s="5">
        <f t="shared" si="12"/>
        <v>933551.05699695903</v>
      </c>
      <c r="AI243" s="150"/>
      <c r="AJ243" s="2">
        <v>236</v>
      </c>
      <c r="AK243" s="118">
        <v>52018</v>
      </c>
      <c r="AL243" s="5">
        <f t="shared" si="44"/>
        <v>330568.2573524951</v>
      </c>
      <c r="AM243" s="5">
        <f t="shared" si="45"/>
        <v>3862.1784158088099</v>
      </c>
      <c r="AN243" s="5">
        <f t="shared" si="13"/>
        <v>1727.2584204072791</v>
      </c>
      <c r="AO243" s="35">
        <f t="shared" si="14"/>
        <v>6.2701425753608903E-2</v>
      </c>
      <c r="AP243" s="5">
        <f t="shared" si="15"/>
        <v>2134.9199954015307</v>
      </c>
      <c r="AQ243" s="35">
        <f t="shared" si="16"/>
        <v>7.7499999999999999E-2</v>
      </c>
      <c r="AR243" s="5">
        <f t="shared" si="46"/>
        <v>210259.00106791247</v>
      </c>
      <c r="AS243" s="5">
        <f t="shared" si="47"/>
        <v>701215.10506296728</v>
      </c>
      <c r="AT243" s="5">
        <f t="shared" si="17"/>
        <v>328840.99893208779</v>
      </c>
      <c r="AU243" s="5">
        <f t="shared" si="18"/>
        <v>911474.10613087972</v>
      </c>
      <c r="AV243" s="150"/>
      <c r="AW243" s="2">
        <v>236</v>
      </c>
      <c r="AX243" s="118">
        <v>52018</v>
      </c>
      <c r="AY243" s="5">
        <f t="shared" si="48"/>
        <v>326316.38623904076</v>
      </c>
      <c r="AZ243" s="5">
        <f t="shared" si="49"/>
        <v>3769.4654156080242</v>
      </c>
      <c r="BA243" s="5">
        <f t="shared" si="19"/>
        <v>1729.9880016140196</v>
      </c>
      <c r="BB243" s="35">
        <f t="shared" si="20"/>
        <v>6.3618797261871946E-2</v>
      </c>
      <c r="BC243" s="5">
        <f t="shared" si="21"/>
        <v>2039.4774139940046</v>
      </c>
      <c r="BD243" s="35">
        <f t="shared" si="22"/>
        <v>7.4999999999999997E-2</v>
      </c>
      <c r="BE243" s="5">
        <f t="shared" si="50"/>
        <v>214513.60176257323</v>
      </c>
      <c r="BF243" s="5">
        <f t="shared" si="51"/>
        <v>675080.23632092099</v>
      </c>
      <c r="BG243" s="5">
        <f t="shared" si="23"/>
        <v>324586.39823742677</v>
      </c>
      <c r="BH243" s="5">
        <f t="shared" si="24"/>
        <v>889593.83808349422</v>
      </c>
      <c r="BI243" s="150"/>
      <c r="BJ243" s="2">
        <v>236</v>
      </c>
      <c r="BK243" s="118">
        <v>52018</v>
      </c>
      <c r="BL243" s="5">
        <f t="shared" si="52"/>
        <v>322017.82582480687</v>
      </c>
      <c r="BM243" s="5">
        <f t="shared" si="53"/>
        <v>3677.612325782929</v>
      </c>
      <c r="BN243" s="5">
        <f t="shared" si="25"/>
        <v>1732.0879614247208</v>
      </c>
      <c r="BO243" s="35">
        <f t="shared" si="26"/>
        <v>6.4546288652991265E-2</v>
      </c>
      <c r="BP243" s="5">
        <f t="shared" si="27"/>
        <v>1945.5243643582082</v>
      </c>
      <c r="BQ243" s="35">
        <f t="shared" si="28"/>
        <v>7.2499999999999995E-2</v>
      </c>
      <c r="BR243" s="5">
        <f t="shared" si="54"/>
        <v>218814.26213661791</v>
      </c>
      <c r="BS243" s="5">
        <f t="shared" si="55"/>
        <v>649102.24674815335</v>
      </c>
      <c r="BT243" s="5">
        <f t="shared" si="29"/>
        <v>320285.73786338215</v>
      </c>
      <c r="BU243" s="5">
        <f t="shared" si="30"/>
        <v>867916.50888477126</v>
      </c>
      <c r="BV243" s="150"/>
      <c r="BW243" s="2">
        <v>236</v>
      </c>
      <c r="BX243" s="118">
        <v>52018</v>
      </c>
      <c r="BY243" s="5">
        <f t="shared" si="56"/>
        <v>317674.16947377141</v>
      </c>
      <c r="BZ243" s="5">
        <f t="shared" si="57"/>
        <v>3586.6457515109732</v>
      </c>
      <c r="CA243" s="5">
        <f t="shared" si="31"/>
        <v>1733.5464295806398</v>
      </c>
      <c r="CB243" s="35">
        <f t="shared" si="32"/>
        <v>6.5483942838119952E-2</v>
      </c>
      <c r="CC243" s="5">
        <f t="shared" si="33"/>
        <v>1853.0993219303334</v>
      </c>
      <c r="CD243" s="35">
        <f t="shared" si="34"/>
        <v>7.0000000000000007E-2</v>
      </c>
      <c r="CE243" s="5">
        <f t="shared" si="58"/>
        <v>223159.37695580945</v>
      </c>
      <c r="CF243" s="5">
        <f t="shared" si="59"/>
        <v>623289.02040078014</v>
      </c>
      <c r="CG243" s="5">
        <f t="shared" si="35"/>
        <v>315940.62304419075</v>
      </c>
      <c r="CH243" s="5">
        <f t="shared" si="36"/>
        <v>846448.39735658956</v>
      </c>
    </row>
    <row r="244" spans="9:86" ht="14.25" customHeight="1">
      <c r="I244" s="150"/>
      <c r="J244" s="2">
        <v>237</v>
      </c>
      <c r="K244" s="118">
        <v>52048</v>
      </c>
      <c r="L244" s="5">
        <f t="shared" si="37"/>
        <v>337206.13079543901</v>
      </c>
      <c r="M244" s="5">
        <f t="shared" si="0"/>
        <v>4050.0782624385383</v>
      </c>
      <c r="N244" s="5">
        <f t="shared" si="1"/>
        <v>1731.786113219895</v>
      </c>
      <c r="O244" s="35">
        <f t="shared" si="2"/>
        <v>6.1628278553587393E-2</v>
      </c>
      <c r="P244" s="5">
        <f t="shared" si="3"/>
        <v>2318.2921492186433</v>
      </c>
      <c r="Q244" s="35">
        <f t="shared" si="4"/>
        <v>8.2500000000000004E-2</v>
      </c>
      <c r="R244" s="5">
        <f t="shared" si="38"/>
        <v>203625.65531778068</v>
      </c>
      <c r="S244" s="5">
        <f t="shared" si="39"/>
        <v>756242.89288015221</v>
      </c>
      <c r="T244" s="5">
        <f t="shared" si="5"/>
        <v>335474.34468221909</v>
      </c>
      <c r="U244" s="5">
        <f t="shared" si="6"/>
        <v>959868.54819793289</v>
      </c>
      <c r="V244" s="150"/>
      <c r="W244" s="2">
        <v>237</v>
      </c>
      <c r="X244" s="118">
        <v>52048</v>
      </c>
      <c r="Y244" s="5">
        <f t="shared" si="40"/>
        <v>333048.04088175425</v>
      </c>
      <c r="Z244" s="5">
        <f t="shared" si="41"/>
        <v>3955.7248177837241</v>
      </c>
      <c r="AA244" s="5">
        <f t="shared" si="7"/>
        <v>1735.4045452386958</v>
      </c>
      <c r="AB244" s="35">
        <f t="shared" si="8"/>
        <v>6.2528079996297087E-2</v>
      </c>
      <c r="AC244" s="5">
        <f t="shared" si="9"/>
        <v>2220.3202725450283</v>
      </c>
      <c r="AD244" s="35">
        <f t="shared" si="10"/>
        <v>7.9999999999999988E-2</v>
      </c>
      <c r="AE244" s="5">
        <f t="shared" si="42"/>
        <v>207787.36366348475</v>
      </c>
      <c r="AF244" s="5">
        <f t="shared" si="43"/>
        <v>729719.41815125791</v>
      </c>
      <c r="AG244" s="5">
        <f t="shared" si="11"/>
        <v>331312.63633651554</v>
      </c>
      <c r="AH244" s="5">
        <f t="shared" si="12"/>
        <v>937506.7818147426</v>
      </c>
      <c r="AI244" s="150"/>
      <c r="AJ244" s="2">
        <v>237</v>
      </c>
      <c r="AK244" s="118">
        <v>52048</v>
      </c>
      <c r="AL244" s="5">
        <f t="shared" si="44"/>
        <v>328840.99893208779</v>
      </c>
      <c r="AM244" s="5">
        <f t="shared" si="45"/>
        <v>3862.1784158088099</v>
      </c>
      <c r="AN244" s="5">
        <f t="shared" si="13"/>
        <v>1738.4136310390763</v>
      </c>
      <c r="AO244" s="35">
        <f t="shared" si="14"/>
        <v>6.3437842727077712E-2</v>
      </c>
      <c r="AP244" s="5">
        <f t="shared" si="15"/>
        <v>2123.7647847697335</v>
      </c>
      <c r="AQ244" s="35">
        <f t="shared" si="16"/>
        <v>7.7499999999999999E-2</v>
      </c>
      <c r="AR244" s="5">
        <f t="shared" si="46"/>
        <v>211997.41469895156</v>
      </c>
      <c r="AS244" s="5">
        <f t="shared" si="47"/>
        <v>703338.86984773702</v>
      </c>
      <c r="AT244" s="5">
        <f t="shared" si="17"/>
        <v>327102.5853010487</v>
      </c>
      <c r="AU244" s="5">
        <f t="shared" si="18"/>
        <v>915336.28454668855</v>
      </c>
      <c r="AV244" s="150"/>
      <c r="AW244" s="2">
        <v>237</v>
      </c>
      <c r="AX244" s="118">
        <v>52048</v>
      </c>
      <c r="AY244" s="5">
        <f t="shared" si="48"/>
        <v>324586.39823742677</v>
      </c>
      <c r="AZ244" s="5">
        <f t="shared" si="49"/>
        <v>3769.4654156080242</v>
      </c>
      <c r="BA244" s="5">
        <f t="shared" si="19"/>
        <v>1740.8004266241071</v>
      </c>
      <c r="BB244" s="35">
        <f t="shared" si="20"/>
        <v>6.4357610894739542E-2</v>
      </c>
      <c r="BC244" s="5">
        <f t="shared" si="21"/>
        <v>2028.6649889839171</v>
      </c>
      <c r="BD244" s="35">
        <f t="shared" si="22"/>
        <v>7.4999999999999997E-2</v>
      </c>
      <c r="BE244" s="5">
        <f t="shared" si="50"/>
        <v>216254.40218919734</v>
      </c>
      <c r="BF244" s="5">
        <f t="shared" si="51"/>
        <v>677108.90130990488</v>
      </c>
      <c r="BG244" s="5">
        <f t="shared" si="23"/>
        <v>322845.59781080263</v>
      </c>
      <c r="BH244" s="5">
        <f t="shared" si="24"/>
        <v>893363.30349910224</v>
      </c>
      <c r="BI244" s="150"/>
      <c r="BJ244" s="2">
        <v>237</v>
      </c>
      <c r="BK244" s="118">
        <v>52048</v>
      </c>
      <c r="BL244" s="5">
        <f t="shared" si="52"/>
        <v>320285.73786338215</v>
      </c>
      <c r="BM244" s="5">
        <f t="shared" si="53"/>
        <v>3677.612325782929</v>
      </c>
      <c r="BN244" s="5">
        <f t="shared" si="25"/>
        <v>1742.5526595249953</v>
      </c>
      <c r="BO244" s="35">
        <f t="shared" si="26"/>
        <v>6.5287427575746043E-2</v>
      </c>
      <c r="BP244" s="5">
        <f t="shared" si="27"/>
        <v>1935.0596662579337</v>
      </c>
      <c r="BQ244" s="35">
        <f t="shared" si="28"/>
        <v>7.2499999999999995E-2</v>
      </c>
      <c r="BR244" s="5">
        <f t="shared" si="54"/>
        <v>220556.81479614289</v>
      </c>
      <c r="BS244" s="5">
        <f t="shared" si="55"/>
        <v>651037.30641441129</v>
      </c>
      <c r="BT244" s="5">
        <f t="shared" si="29"/>
        <v>318543.18520385714</v>
      </c>
      <c r="BU244" s="5">
        <f t="shared" si="30"/>
        <v>871594.12121055415</v>
      </c>
      <c r="BV244" s="150"/>
      <c r="BW244" s="2">
        <v>237</v>
      </c>
      <c r="BX244" s="118">
        <v>52048</v>
      </c>
      <c r="BY244" s="5">
        <f t="shared" si="56"/>
        <v>315940.62304419075</v>
      </c>
      <c r="BZ244" s="5">
        <f t="shared" si="57"/>
        <v>3586.6457515109732</v>
      </c>
      <c r="CA244" s="5">
        <f t="shared" si="31"/>
        <v>1743.6587837531938</v>
      </c>
      <c r="CB244" s="35">
        <f t="shared" si="32"/>
        <v>6.6227334754960246E-2</v>
      </c>
      <c r="CC244" s="5">
        <f t="shared" si="33"/>
        <v>1842.9869677577794</v>
      </c>
      <c r="CD244" s="35">
        <f t="shared" si="34"/>
        <v>7.0000000000000007E-2</v>
      </c>
      <c r="CE244" s="5">
        <f t="shared" si="58"/>
        <v>224903.03573956265</v>
      </c>
      <c r="CF244" s="5">
        <f t="shared" si="59"/>
        <v>625132.00736853795</v>
      </c>
      <c r="CG244" s="5">
        <f t="shared" si="35"/>
        <v>314196.96426043758</v>
      </c>
      <c r="CH244" s="5">
        <f t="shared" si="36"/>
        <v>850035.04310810054</v>
      </c>
    </row>
    <row r="245" spans="9:86" ht="14.25" customHeight="1">
      <c r="I245" s="150"/>
      <c r="J245" s="2">
        <v>238</v>
      </c>
      <c r="K245" s="118">
        <v>52079</v>
      </c>
      <c r="L245" s="5">
        <f t="shared" si="37"/>
        <v>335474.34468221909</v>
      </c>
      <c r="M245" s="5">
        <f t="shared" si="0"/>
        <v>4050.0782624385383</v>
      </c>
      <c r="N245" s="5">
        <f t="shared" si="1"/>
        <v>1743.6921427482821</v>
      </c>
      <c r="O245" s="35">
        <f t="shared" si="2"/>
        <v>6.2372297746941308E-2</v>
      </c>
      <c r="P245" s="5">
        <f t="shared" si="3"/>
        <v>2306.3861196902562</v>
      </c>
      <c r="Q245" s="35">
        <f t="shared" si="4"/>
        <v>8.2500000000000004E-2</v>
      </c>
      <c r="R245" s="5">
        <f t="shared" si="38"/>
        <v>205369.34746052895</v>
      </c>
      <c r="S245" s="5">
        <f t="shared" si="39"/>
        <v>758549.27899984247</v>
      </c>
      <c r="T245" s="5">
        <f t="shared" si="5"/>
        <v>333730.65253947082</v>
      </c>
      <c r="U245" s="5">
        <f t="shared" si="6"/>
        <v>963918.62646037142</v>
      </c>
      <c r="V245" s="150"/>
      <c r="W245" s="2">
        <v>238</v>
      </c>
      <c r="X245" s="118">
        <v>52079</v>
      </c>
      <c r="Y245" s="5">
        <f t="shared" si="40"/>
        <v>331312.63633651554</v>
      </c>
      <c r="Z245" s="5">
        <f t="shared" si="41"/>
        <v>3955.7248177837241</v>
      </c>
      <c r="AA245" s="5">
        <f t="shared" si="7"/>
        <v>1746.9739088736205</v>
      </c>
      <c r="AB245" s="35">
        <f t="shared" si="8"/>
        <v>6.3274637328322558E-2</v>
      </c>
      <c r="AC245" s="5">
        <f t="shared" si="9"/>
        <v>2208.7509089101036</v>
      </c>
      <c r="AD245" s="35">
        <f t="shared" si="10"/>
        <v>7.9999999999999988E-2</v>
      </c>
      <c r="AE245" s="5">
        <f t="shared" si="42"/>
        <v>209534.33757235837</v>
      </c>
      <c r="AF245" s="5">
        <f t="shared" si="43"/>
        <v>731928.16906016797</v>
      </c>
      <c r="AG245" s="5">
        <f t="shared" si="11"/>
        <v>329565.66242764192</v>
      </c>
      <c r="AH245" s="5">
        <f t="shared" si="12"/>
        <v>941462.50663252641</v>
      </c>
      <c r="AI245" s="150"/>
      <c r="AJ245" s="2">
        <v>238</v>
      </c>
      <c r="AK245" s="118">
        <v>52079</v>
      </c>
      <c r="AL245" s="5">
        <f t="shared" si="44"/>
        <v>327102.5853010487</v>
      </c>
      <c r="AM245" s="5">
        <f t="shared" si="45"/>
        <v>3862.1784158088099</v>
      </c>
      <c r="AN245" s="5">
        <f t="shared" si="13"/>
        <v>1749.6408857395368</v>
      </c>
      <c r="AO245" s="35">
        <f t="shared" si="14"/>
        <v>6.4186868500446331E-2</v>
      </c>
      <c r="AP245" s="5">
        <f t="shared" si="15"/>
        <v>2112.5375300692731</v>
      </c>
      <c r="AQ245" s="35">
        <f t="shared" si="16"/>
        <v>7.7500000000000013E-2</v>
      </c>
      <c r="AR245" s="5">
        <f t="shared" si="46"/>
        <v>213747.05558469109</v>
      </c>
      <c r="AS245" s="5">
        <f t="shared" si="47"/>
        <v>705451.40737780626</v>
      </c>
      <c r="AT245" s="5">
        <f t="shared" si="17"/>
        <v>325352.94441530918</v>
      </c>
      <c r="AU245" s="5">
        <f t="shared" si="18"/>
        <v>919198.46296249737</v>
      </c>
      <c r="AV245" s="150"/>
      <c r="AW245" s="2">
        <v>238</v>
      </c>
      <c r="AX245" s="118">
        <v>52079</v>
      </c>
      <c r="AY245" s="5">
        <f t="shared" si="48"/>
        <v>322845.59781080263</v>
      </c>
      <c r="AZ245" s="5">
        <f t="shared" si="49"/>
        <v>3769.4654156080242</v>
      </c>
      <c r="BA245" s="5">
        <f t="shared" si="19"/>
        <v>1751.6804292905078</v>
      </c>
      <c r="BB245" s="35">
        <f t="shared" si="20"/>
        <v>6.5109034454930215E-2</v>
      </c>
      <c r="BC245" s="5">
        <f t="shared" si="21"/>
        <v>2017.7849863175163</v>
      </c>
      <c r="BD245" s="35">
        <f t="shared" si="22"/>
        <v>7.4999999999999997E-2</v>
      </c>
      <c r="BE245" s="5">
        <f t="shared" si="50"/>
        <v>218006.08261848785</v>
      </c>
      <c r="BF245" s="5">
        <f t="shared" si="51"/>
        <v>679126.68629622238</v>
      </c>
      <c r="BG245" s="5">
        <f t="shared" si="23"/>
        <v>321093.91738151212</v>
      </c>
      <c r="BH245" s="5">
        <f t="shared" si="24"/>
        <v>897132.76891471026</v>
      </c>
      <c r="BI245" s="150"/>
      <c r="BJ245" s="2">
        <v>238</v>
      </c>
      <c r="BK245" s="118">
        <v>52079</v>
      </c>
      <c r="BL245" s="5">
        <f t="shared" si="52"/>
        <v>318543.18520385714</v>
      </c>
      <c r="BM245" s="5">
        <f t="shared" si="53"/>
        <v>3677.612325782929</v>
      </c>
      <c r="BN245" s="5">
        <f t="shared" si="25"/>
        <v>1753.080581842959</v>
      </c>
      <c r="BO245" s="35">
        <f t="shared" si="26"/>
        <v>6.6041177332525708E-2</v>
      </c>
      <c r="BP245" s="5">
        <f t="shared" si="27"/>
        <v>1924.5317439399701</v>
      </c>
      <c r="BQ245" s="35">
        <f t="shared" si="28"/>
        <v>7.2499999999999995E-2</v>
      </c>
      <c r="BR245" s="5">
        <f t="shared" si="54"/>
        <v>222309.89537798584</v>
      </c>
      <c r="BS245" s="5">
        <f t="shared" si="55"/>
        <v>652961.83815835125</v>
      </c>
      <c r="BT245" s="5">
        <f t="shared" si="29"/>
        <v>316790.10462201416</v>
      </c>
      <c r="BU245" s="5">
        <f t="shared" si="30"/>
        <v>875271.73353633704</v>
      </c>
      <c r="BV245" s="150"/>
      <c r="BW245" s="2">
        <v>238</v>
      </c>
      <c r="BX245" s="118">
        <v>52079</v>
      </c>
      <c r="BY245" s="5">
        <f t="shared" si="56"/>
        <v>314196.96426043758</v>
      </c>
      <c r="BZ245" s="5">
        <f t="shared" si="57"/>
        <v>3586.6457515109732</v>
      </c>
      <c r="CA245" s="5">
        <f t="shared" si="31"/>
        <v>1753.8301266584206</v>
      </c>
      <c r="CB245" s="35">
        <f t="shared" si="32"/>
        <v>6.698333820455396E-2</v>
      </c>
      <c r="CC245" s="5">
        <f t="shared" si="33"/>
        <v>1832.8156248525527</v>
      </c>
      <c r="CD245" s="35">
        <f t="shared" si="34"/>
        <v>7.0000000000000007E-2</v>
      </c>
      <c r="CE245" s="5">
        <f t="shared" si="58"/>
        <v>226656.86586622108</v>
      </c>
      <c r="CF245" s="5">
        <f t="shared" si="59"/>
        <v>626964.82299339049</v>
      </c>
      <c r="CG245" s="5">
        <f t="shared" si="35"/>
        <v>312443.13413377915</v>
      </c>
      <c r="CH245" s="5">
        <f t="shared" si="36"/>
        <v>853621.68885961152</v>
      </c>
    </row>
    <row r="246" spans="9:86" ht="14.25" customHeight="1">
      <c r="I246" s="150"/>
      <c r="J246" s="2">
        <v>239</v>
      </c>
      <c r="K246" s="118">
        <v>52110</v>
      </c>
      <c r="L246" s="5">
        <f t="shared" si="37"/>
        <v>333730.65253947082</v>
      </c>
      <c r="M246" s="5">
        <f t="shared" si="0"/>
        <v>4050.0782624385383</v>
      </c>
      <c r="N246" s="5">
        <f t="shared" si="1"/>
        <v>1755.6800262296765</v>
      </c>
      <c r="O246" s="35">
        <f t="shared" si="2"/>
        <v>6.3129233573366042E-2</v>
      </c>
      <c r="P246" s="5">
        <f t="shared" si="3"/>
        <v>2294.3982362088618</v>
      </c>
      <c r="Q246" s="35">
        <f t="shared" si="4"/>
        <v>8.2500000000000004E-2</v>
      </c>
      <c r="R246" s="5">
        <f t="shared" si="38"/>
        <v>207125.02748675863</v>
      </c>
      <c r="S246" s="5">
        <f t="shared" si="39"/>
        <v>760843.6772360513</v>
      </c>
      <c r="T246" s="5">
        <f t="shared" si="5"/>
        <v>331974.97251324111</v>
      </c>
      <c r="U246" s="5">
        <f t="shared" si="6"/>
        <v>967968.70472280995</v>
      </c>
      <c r="V246" s="150"/>
      <c r="W246" s="2">
        <v>239</v>
      </c>
      <c r="X246" s="118">
        <v>52110</v>
      </c>
      <c r="Y246" s="5">
        <f t="shared" si="40"/>
        <v>329565.66242764192</v>
      </c>
      <c r="Z246" s="5">
        <f t="shared" si="41"/>
        <v>3955.7248177837241</v>
      </c>
      <c r="AA246" s="5">
        <f t="shared" si="7"/>
        <v>1758.6204015994444</v>
      </c>
      <c r="AB246" s="35">
        <f t="shared" si="8"/>
        <v>6.4034112849443839E-2</v>
      </c>
      <c r="AC246" s="5">
        <f t="shared" si="9"/>
        <v>2197.1044161842797</v>
      </c>
      <c r="AD246" s="35">
        <f t="shared" si="10"/>
        <v>0.08</v>
      </c>
      <c r="AE246" s="5">
        <f t="shared" si="42"/>
        <v>211292.95797395782</v>
      </c>
      <c r="AF246" s="5">
        <f t="shared" si="43"/>
        <v>734125.27347635222</v>
      </c>
      <c r="AG246" s="5">
        <f t="shared" si="11"/>
        <v>327807.04202604247</v>
      </c>
      <c r="AH246" s="5">
        <f t="shared" si="12"/>
        <v>945418.23145030998</v>
      </c>
      <c r="AI246" s="150"/>
      <c r="AJ246" s="2">
        <v>239</v>
      </c>
      <c r="AK246" s="118">
        <v>52110</v>
      </c>
      <c r="AL246" s="5">
        <f t="shared" si="44"/>
        <v>325352.94441530918</v>
      </c>
      <c r="AM246" s="5">
        <f t="shared" si="45"/>
        <v>3862.1784158088099</v>
      </c>
      <c r="AN246" s="5">
        <f t="shared" si="13"/>
        <v>1760.9406497932714</v>
      </c>
      <c r="AO246" s="35">
        <f t="shared" si="14"/>
        <v>6.4948813773590505E-2</v>
      </c>
      <c r="AP246" s="5">
        <f t="shared" si="15"/>
        <v>2101.2377660155385</v>
      </c>
      <c r="AQ246" s="35">
        <f t="shared" si="16"/>
        <v>7.7499999999999999E-2</v>
      </c>
      <c r="AR246" s="5">
        <f t="shared" si="46"/>
        <v>215507.99623448437</v>
      </c>
      <c r="AS246" s="5">
        <f t="shared" si="47"/>
        <v>707552.64514382184</v>
      </c>
      <c r="AT246" s="5">
        <f t="shared" si="17"/>
        <v>323592.00376551592</v>
      </c>
      <c r="AU246" s="5">
        <f t="shared" si="18"/>
        <v>923060.6413783062</v>
      </c>
      <c r="AV246" s="150"/>
      <c r="AW246" s="2">
        <v>239</v>
      </c>
      <c r="AX246" s="118">
        <v>52110</v>
      </c>
      <c r="AY246" s="5">
        <f t="shared" si="48"/>
        <v>321093.91738151212</v>
      </c>
      <c r="AZ246" s="5">
        <f t="shared" si="49"/>
        <v>3769.4654156080242</v>
      </c>
      <c r="BA246" s="5">
        <f t="shared" si="19"/>
        <v>1762.6284319735737</v>
      </c>
      <c r="BB246" s="35">
        <f t="shared" si="20"/>
        <v>6.5873378593314783E-2</v>
      </c>
      <c r="BC246" s="5">
        <f t="shared" si="21"/>
        <v>2006.8369836344505</v>
      </c>
      <c r="BD246" s="35">
        <f t="shared" si="22"/>
        <v>7.4999999999999997E-2</v>
      </c>
      <c r="BE246" s="5">
        <f t="shared" si="50"/>
        <v>219768.71105046142</v>
      </c>
      <c r="BF246" s="5">
        <f t="shared" si="51"/>
        <v>681133.52327985689</v>
      </c>
      <c r="BG246" s="5">
        <f t="shared" si="23"/>
        <v>319331.28894953855</v>
      </c>
      <c r="BH246" s="5">
        <f t="shared" si="24"/>
        <v>900902.23433031829</v>
      </c>
      <c r="BI246" s="150"/>
      <c r="BJ246" s="2">
        <v>239</v>
      </c>
      <c r="BK246" s="118">
        <v>52110</v>
      </c>
      <c r="BL246" s="5">
        <f t="shared" si="52"/>
        <v>316790.10462201416</v>
      </c>
      <c r="BM246" s="5">
        <f t="shared" si="53"/>
        <v>3677.612325782929</v>
      </c>
      <c r="BN246" s="5">
        <f t="shared" si="25"/>
        <v>1763.6721103582602</v>
      </c>
      <c r="BO246" s="35">
        <f t="shared" si="26"/>
        <v>6.6807848526555275E-2</v>
      </c>
      <c r="BP246" s="5">
        <f t="shared" si="27"/>
        <v>1913.9402154246688</v>
      </c>
      <c r="BQ246" s="35">
        <f t="shared" si="28"/>
        <v>7.2499999999999995E-2</v>
      </c>
      <c r="BR246" s="5">
        <f t="shared" si="54"/>
        <v>224073.5674883441</v>
      </c>
      <c r="BS246" s="5">
        <f t="shared" si="55"/>
        <v>654875.77837377589</v>
      </c>
      <c r="BT246" s="5">
        <f t="shared" si="29"/>
        <v>315026.4325116559</v>
      </c>
      <c r="BU246" s="5">
        <f t="shared" si="30"/>
        <v>878949.34586211992</v>
      </c>
      <c r="BV246" s="150"/>
      <c r="BW246" s="2">
        <v>239</v>
      </c>
      <c r="BX246" s="118">
        <v>52110</v>
      </c>
      <c r="BY246" s="5">
        <f t="shared" si="56"/>
        <v>312443.13413377915</v>
      </c>
      <c r="BZ246" s="5">
        <f t="shared" si="57"/>
        <v>3586.6457515109732</v>
      </c>
      <c r="CA246" s="5">
        <f t="shared" si="31"/>
        <v>1764.0608023972613</v>
      </c>
      <c r="CB246" s="35">
        <f t="shared" si="32"/>
        <v>6.775226374378672E-2</v>
      </c>
      <c r="CC246" s="5">
        <f t="shared" si="33"/>
        <v>1822.5849491137119</v>
      </c>
      <c r="CD246" s="35">
        <f t="shared" si="34"/>
        <v>7.0000000000000007E-2</v>
      </c>
      <c r="CE246" s="5">
        <f t="shared" si="58"/>
        <v>228420.92666861834</v>
      </c>
      <c r="CF246" s="5">
        <f t="shared" si="59"/>
        <v>628787.40794250416</v>
      </c>
      <c r="CG246" s="5">
        <f t="shared" si="35"/>
        <v>310679.07333138189</v>
      </c>
      <c r="CH246" s="5">
        <f t="shared" si="36"/>
        <v>857208.3346111225</v>
      </c>
    </row>
    <row r="247" spans="9:86" ht="14.25" customHeight="1">
      <c r="I247" s="150"/>
      <c r="J247" s="2">
        <v>240</v>
      </c>
      <c r="K247" s="118">
        <v>52140</v>
      </c>
      <c r="L247" s="5">
        <f t="shared" si="37"/>
        <v>331974.97251324111</v>
      </c>
      <c r="M247" s="5">
        <f t="shared" si="0"/>
        <v>4050.0782624385383</v>
      </c>
      <c r="N247" s="5">
        <f t="shared" si="1"/>
        <v>1767.7503264100055</v>
      </c>
      <c r="O247" s="35">
        <f t="shared" si="2"/>
        <v>6.3899407103871264E-2</v>
      </c>
      <c r="P247" s="5">
        <f t="shared" si="3"/>
        <v>2282.3279360285328</v>
      </c>
      <c r="Q247" s="35">
        <f t="shared" si="4"/>
        <v>8.2500000000000018E-2</v>
      </c>
      <c r="R247" s="5">
        <f t="shared" si="38"/>
        <v>208892.77781316862</v>
      </c>
      <c r="S247" s="5">
        <f t="shared" si="39"/>
        <v>763126.00517207978</v>
      </c>
      <c r="T247" s="5">
        <f t="shared" si="5"/>
        <v>330207.22218683112</v>
      </c>
      <c r="U247" s="5">
        <f t="shared" si="6"/>
        <v>972018.78298524837</v>
      </c>
      <c r="V247" s="150"/>
      <c r="W247" s="2">
        <v>240</v>
      </c>
      <c r="X247" s="118">
        <v>52140</v>
      </c>
      <c r="Y247" s="5">
        <f t="shared" si="40"/>
        <v>327807.04202604247</v>
      </c>
      <c r="Z247" s="5">
        <f t="shared" si="41"/>
        <v>3955.7248177837241</v>
      </c>
      <c r="AA247" s="5">
        <f t="shared" si="7"/>
        <v>1770.3445376101076</v>
      </c>
      <c r="AB247" s="35">
        <f t="shared" si="8"/>
        <v>6.4806827577650272E-2</v>
      </c>
      <c r="AC247" s="5">
        <f t="shared" si="9"/>
        <v>2185.3802801736165</v>
      </c>
      <c r="AD247" s="35">
        <f t="shared" si="10"/>
        <v>0.08</v>
      </c>
      <c r="AE247" s="5">
        <f t="shared" si="42"/>
        <v>213063.30251156792</v>
      </c>
      <c r="AF247" s="5">
        <f t="shared" si="43"/>
        <v>736310.65375652583</v>
      </c>
      <c r="AG247" s="5">
        <f t="shared" si="11"/>
        <v>326036.69748843234</v>
      </c>
      <c r="AH247" s="5">
        <f t="shared" si="12"/>
        <v>949373.95626809378</v>
      </c>
      <c r="AI247" s="150"/>
      <c r="AJ247" s="2">
        <v>240</v>
      </c>
      <c r="AK247" s="118">
        <v>52140</v>
      </c>
      <c r="AL247" s="5">
        <f t="shared" si="44"/>
        <v>323592.00376551592</v>
      </c>
      <c r="AM247" s="5">
        <f t="shared" si="45"/>
        <v>3862.1784158088099</v>
      </c>
      <c r="AN247" s="5">
        <f t="shared" si="13"/>
        <v>1772.3133914898531</v>
      </c>
      <c r="AO247" s="35">
        <f t="shared" si="14"/>
        <v>6.5723999512946774E-2</v>
      </c>
      <c r="AP247" s="5">
        <f t="shared" si="15"/>
        <v>2089.8650243189568</v>
      </c>
      <c r="AQ247" s="35">
        <f t="shared" si="16"/>
        <v>7.7499999999999986E-2</v>
      </c>
      <c r="AR247" s="5">
        <f t="shared" si="46"/>
        <v>217280.30962597422</v>
      </c>
      <c r="AS247" s="5">
        <f t="shared" si="47"/>
        <v>709642.51016814075</v>
      </c>
      <c r="AT247" s="5">
        <f t="shared" si="17"/>
        <v>321819.69037402608</v>
      </c>
      <c r="AU247" s="5">
        <f t="shared" si="18"/>
        <v>926922.81979411491</v>
      </c>
      <c r="AV247" s="150"/>
      <c r="AW247" s="2">
        <v>240</v>
      </c>
      <c r="AX247" s="118">
        <v>52140</v>
      </c>
      <c r="AY247" s="5">
        <f t="shared" si="48"/>
        <v>319331.28894953855</v>
      </c>
      <c r="AZ247" s="5">
        <f t="shared" si="49"/>
        <v>3769.4654156080242</v>
      </c>
      <c r="BA247" s="5">
        <f t="shared" si="19"/>
        <v>1773.6448596734085</v>
      </c>
      <c r="BB247" s="35">
        <f t="shared" si="20"/>
        <v>6.6650964226196471E-2</v>
      </c>
      <c r="BC247" s="5">
        <f t="shared" si="21"/>
        <v>1995.8205559346156</v>
      </c>
      <c r="BD247" s="35">
        <f t="shared" si="22"/>
        <v>7.4999999999999997E-2</v>
      </c>
      <c r="BE247" s="5">
        <f t="shared" si="50"/>
        <v>221542.35591013482</v>
      </c>
      <c r="BF247" s="5">
        <f t="shared" si="51"/>
        <v>683129.34383579146</v>
      </c>
      <c r="BG247" s="5">
        <f t="shared" si="23"/>
        <v>317557.64408986515</v>
      </c>
      <c r="BH247" s="5">
        <f t="shared" si="24"/>
        <v>904671.69974592631</v>
      </c>
      <c r="BI247" s="150"/>
      <c r="BJ247" s="2">
        <v>240</v>
      </c>
      <c r="BK247" s="118">
        <v>52140</v>
      </c>
      <c r="BL247" s="5">
        <f t="shared" si="52"/>
        <v>315026.4325116559</v>
      </c>
      <c r="BM247" s="5">
        <f t="shared" si="53"/>
        <v>3677.612325782929</v>
      </c>
      <c r="BN247" s="5">
        <f t="shared" si="25"/>
        <v>1774.3276293583413</v>
      </c>
      <c r="BO247" s="35">
        <f t="shared" si="26"/>
        <v>6.7587762025373227E-2</v>
      </c>
      <c r="BP247" s="5">
        <f t="shared" si="27"/>
        <v>1903.2846964245878</v>
      </c>
      <c r="BQ247" s="35">
        <f t="shared" si="28"/>
        <v>7.2499999999999995E-2</v>
      </c>
      <c r="BR247" s="5">
        <f t="shared" si="54"/>
        <v>225847.89511770243</v>
      </c>
      <c r="BS247" s="5">
        <f t="shared" si="55"/>
        <v>656779.0630702005</v>
      </c>
      <c r="BT247" s="5">
        <f t="shared" si="29"/>
        <v>313252.10488229757</v>
      </c>
      <c r="BU247" s="5">
        <f t="shared" si="30"/>
        <v>882626.95818790293</v>
      </c>
      <c r="BV247" s="150"/>
      <c r="BW247" s="2">
        <v>240</v>
      </c>
      <c r="BX247" s="118">
        <v>52140</v>
      </c>
      <c r="BY247" s="5">
        <f t="shared" si="56"/>
        <v>310679.07333138189</v>
      </c>
      <c r="BZ247" s="5">
        <f t="shared" si="57"/>
        <v>3586.6457515109732</v>
      </c>
      <c r="CA247" s="5">
        <f t="shared" si="31"/>
        <v>1774.3511570779121</v>
      </c>
      <c r="CB247" s="35">
        <f t="shared" si="32"/>
        <v>6.8534432192746617E-2</v>
      </c>
      <c r="CC247" s="5">
        <f t="shared" si="33"/>
        <v>1812.2945944330611</v>
      </c>
      <c r="CD247" s="35">
        <f t="shared" si="34"/>
        <v>7.0000000000000007E-2</v>
      </c>
      <c r="CE247" s="5">
        <f t="shared" si="58"/>
        <v>230195.27782569625</v>
      </c>
      <c r="CF247" s="5">
        <f t="shared" si="59"/>
        <v>630599.7025369372</v>
      </c>
      <c r="CG247" s="5">
        <f t="shared" si="35"/>
        <v>308904.72217430396</v>
      </c>
      <c r="CH247" s="5">
        <f t="shared" si="36"/>
        <v>860794.98036263348</v>
      </c>
    </row>
    <row r="248" spans="9:86" ht="14.25" customHeight="1">
      <c r="I248" s="150"/>
      <c r="J248" s="2">
        <v>241</v>
      </c>
      <c r="K248" s="118">
        <v>52171</v>
      </c>
      <c r="L248" s="5">
        <f t="shared" si="37"/>
        <v>330207.22218683112</v>
      </c>
      <c r="M248" s="5">
        <f t="shared" si="0"/>
        <v>4050.0782624385383</v>
      </c>
      <c r="N248" s="5">
        <f t="shared" si="1"/>
        <v>1779.9036099040745</v>
      </c>
      <c r="O248" s="35">
        <f t="shared" si="2"/>
        <v>6.4683150106159909E-2</v>
      </c>
      <c r="P248" s="5">
        <f t="shared" si="3"/>
        <v>2270.1746525344638</v>
      </c>
      <c r="Q248" s="35">
        <f t="shared" si="4"/>
        <v>8.2500000000000004E-2</v>
      </c>
      <c r="R248" s="5">
        <f t="shared" si="38"/>
        <v>210672.6814230727</v>
      </c>
      <c r="S248" s="5">
        <f t="shared" si="39"/>
        <v>765396.1798246142</v>
      </c>
      <c r="T248" s="5">
        <f t="shared" si="5"/>
        <v>328427.31857692706</v>
      </c>
      <c r="U248" s="5">
        <f t="shared" si="6"/>
        <v>976068.8612476869</v>
      </c>
      <c r="V248" s="150"/>
      <c r="W248" s="2">
        <v>241</v>
      </c>
      <c r="X248" s="118">
        <v>52171</v>
      </c>
      <c r="Y248" s="5">
        <f t="shared" si="40"/>
        <v>326036.69748843234</v>
      </c>
      <c r="Z248" s="5">
        <f t="shared" si="41"/>
        <v>3955.7248177837241</v>
      </c>
      <c r="AA248" s="5">
        <f t="shared" si="7"/>
        <v>1782.1468345275084</v>
      </c>
      <c r="AB248" s="35">
        <f t="shared" si="8"/>
        <v>6.5593113226430161E-2</v>
      </c>
      <c r="AC248" s="5">
        <f t="shared" si="9"/>
        <v>2173.5779832562157</v>
      </c>
      <c r="AD248" s="35">
        <f t="shared" si="10"/>
        <v>0.08</v>
      </c>
      <c r="AE248" s="5">
        <f t="shared" si="42"/>
        <v>214845.44934609544</v>
      </c>
      <c r="AF248" s="5">
        <f t="shared" si="43"/>
        <v>738484.23173978203</v>
      </c>
      <c r="AG248" s="5">
        <f t="shared" si="11"/>
        <v>324254.55065390485</v>
      </c>
      <c r="AH248" s="5">
        <f t="shared" si="12"/>
        <v>953329.68108587747</v>
      </c>
      <c r="AI248" s="150"/>
      <c r="AJ248" s="2">
        <v>241</v>
      </c>
      <c r="AK248" s="118">
        <v>52171</v>
      </c>
      <c r="AL248" s="5">
        <f t="shared" si="44"/>
        <v>321819.69037402608</v>
      </c>
      <c r="AM248" s="5">
        <f t="shared" si="45"/>
        <v>3862.1784158088099</v>
      </c>
      <c r="AN248" s="5">
        <f t="shared" si="13"/>
        <v>1783.7595821432246</v>
      </c>
      <c r="AO248" s="35">
        <f t="shared" si="14"/>
        <v>6.6512757379267845E-2</v>
      </c>
      <c r="AP248" s="5">
        <f t="shared" si="15"/>
        <v>2078.4188336655852</v>
      </c>
      <c r="AQ248" s="35">
        <f t="shared" si="16"/>
        <v>7.7500000000000013E-2</v>
      </c>
      <c r="AR248" s="5">
        <f t="shared" si="46"/>
        <v>219064.06920811743</v>
      </c>
      <c r="AS248" s="5">
        <f t="shared" si="47"/>
        <v>711720.9290018063</v>
      </c>
      <c r="AT248" s="5">
        <f t="shared" si="17"/>
        <v>320035.93079188286</v>
      </c>
      <c r="AU248" s="5">
        <f t="shared" si="18"/>
        <v>930784.99820992374</v>
      </c>
      <c r="AV248" s="150"/>
      <c r="AW248" s="2">
        <v>241</v>
      </c>
      <c r="AX248" s="118">
        <v>52171</v>
      </c>
      <c r="AY248" s="5">
        <f t="shared" si="48"/>
        <v>317557.64408986515</v>
      </c>
      <c r="AZ248" s="5">
        <f t="shared" si="49"/>
        <v>3769.4654156080242</v>
      </c>
      <c r="BA248" s="5">
        <f t="shared" si="19"/>
        <v>1784.7301400463671</v>
      </c>
      <c r="BB248" s="35">
        <f t="shared" si="20"/>
        <v>6.7442122963022447E-2</v>
      </c>
      <c r="BC248" s="5">
        <f t="shared" si="21"/>
        <v>1984.7352755616571</v>
      </c>
      <c r="BD248" s="35">
        <f t="shared" si="22"/>
        <v>7.4999999999999997E-2</v>
      </c>
      <c r="BE248" s="5">
        <f t="shared" si="50"/>
        <v>223327.08605018118</v>
      </c>
      <c r="BF248" s="5">
        <f t="shared" si="51"/>
        <v>685114.07911135314</v>
      </c>
      <c r="BG248" s="5">
        <f t="shared" si="23"/>
        <v>315772.91394981876</v>
      </c>
      <c r="BH248" s="5">
        <f t="shared" si="24"/>
        <v>908441.16516153433</v>
      </c>
      <c r="BI248" s="150"/>
      <c r="BJ248" s="2">
        <v>241</v>
      </c>
      <c r="BK248" s="118">
        <v>52171</v>
      </c>
      <c r="BL248" s="5">
        <f t="shared" si="52"/>
        <v>313252.10488229757</v>
      </c>
      <c r="BM248" s="5">
        <f t="shared" si="53"/>
        <v>3677.612325782929</v>
      </c>
      <c r="BN248" s="5">
        <f t="shared" si="25"/>
        <v>1785.0475254523813</v>
      </c>
      <c r="BO248" s="35">
        <f t="shared" si="26"/>
        <v>6.8381249388498808E-2</v>
      </c>
      <c r="BP248" s="5">
        <f t="shared" si="27"/>
        <v>1892.5648003305478</v>
      </c>
      <c r="BQ248" s="35">
        <f t="shared" si="28"/>
        <v>7.2499999999999995E-2</v>
      </c>
      <c r="BR248" s="5">
        <f t="shared" si="54"/>
        <v>227632.94264315482</v>
      </c>
      <c r="BS248" s="5">
        <f t="shared" si="55"/>
        <v>658671.62787053105</v>
      </c>
      <c r="BT248" s="5">
        <f t="shared" si="29"/>
        <v>311467.05735684518</v>
      </c>
      <c r="BU248" s="5">
        <f t="shared" si="30"/>
        <v>886304.57051368593</v>
      </c>
      <c r="BV248" s="150"/>
      <c r="BW248" s="2">
        <v>241</v>
      </c>
      <c r="BX248" s="118">
        <v>52171</v>
      </c>
      <c r="BY248" s="5">
        <f t="shared" si="56"/>
        <v>308904.72217430396</v>
      </c>
      <c r="BZ248" s="5">
        <f t="shared" si="57"/>
        <v>3586.6457515109732</v>
      </c>
      <c r="CA248" s="5">
        <f t="shared" si="31"/>
        <v>1784.7015388275333</v>
      </c>
      <c r="CB248" s="35">
        <f t="shared" si="32"/>
        <v>6.9330175062347787E-2</v>
      </c>
      <c r="CC248" s="5">
        <f t="shared" si="33"/>
        <v>1801.9442126834399</v>
      </c>
      <c r="CD248" s="35">
        <f t="shared" si="34"/>
        <v>7.0000000000000007E-2</v>
      </c>
      <c r="CE248" s="5">
        <f t="shared" si="58"/>
        <v>231979.97936452378</v>
      </c>
      <c r="CF248" s="5">
        <f t="shared" si="59"/>
        <v>632401.64674962068</v>
      </c>
      <c r="CG248" s="5">
        <f t="shared" si="35"/>
        <v>307120.02063547639</v>
      </c>
      <c r="CH248" s="5">
        <f t="shared" si="36"/>
        <v>864381.62611414446</v>
      </c>
    </row>
    <row r="249" spans="9:86" ht="14.25" customHeight="1">
      <c r="I249" s="150"/>
      <c r="J249" s="2">
        <v>242</v>
      </c>
      <c r="K249" s="118">
        <v>52201</v>
      </c>
      <c r="L249" s="5">
        <f t="shared" si="37"/>
        <v>328427.31857692706</v>
      </c>
      <c r="M249" s="5">
        <f t="shared" si="0"/>
        <v>4050.0782624385383</v>
      </c>
      <c r="N249" s="5">
        <f t="shared" si="1"/>
        <v>1792.1404472221648</v>
      </c>
      <c r="O249" s="35">
        <f t="shared" si="2"/>
        <v>6.5480805494043365E-2</v>
      </c>
      <c r="P249" s="5">
        <f t="shared" si="3"/>
        <v>2257.9378152163736</v>
      </c>
      <c r="Q249" s="35">
        <f t="shared" si="4"/>
        <v>8.2500000000000004E-2</v>
      </c>
      <c r="R249" s="5">
        <f t="shared" si="38"/>
        <v>212464.82187029487</v>
      </c>
      <c r="S249" s="5">
        <f t="shared" si="39"/>
        <v>767654.11763983057</v>
      </c>
      <c r="T249" s="5">
        <f t="shared" si="5"/>
        <v>326635.1781297049</v>
      </c>
      <c r="U249" s="5">
        <f t="shared" si="6"/>
        <v>980118.93951012543</v>
      </c>
      <c r="V249" s="150"/>
      <c r="W249" s="2">
        <v>242</v>
      </c>
      <c r="X249" s="118">
        <v>52201</v>
      </c>
      <c r="Y249" s="5">
        <f t="shared" si="40"/>
        <v>324254.55065390485</v>
      </c>
      <c r="Z249" s="5">
        <f t="shared" si="41"/>
        <v>3955.7248177837241</v>
      </c>
      <c r="AA249" s="5">
        <f t="shared" si="7"/>
        <v>1794.0278134243581</v>
      </c>
      <c r="AB249" s="35">
        <f t="shared" si="8"/>
        <v>6.6393312654139738E-2</v>
      </c>
      <c r="AC249" s="5">
        <f t="shared" si="9"/>
        <v>2161.697004359366</v>
      </c>
      <c r="AD249" s="35">
        <f t="shared" si="10"/>
        <v>8.0000000000000016E-2</v>
      </c>
      <c r="AE249" s="5">
        <f t="shared" si="42"/>
        <v>216639.4771595198</v>
      </c>
      <c r="AF249" s="5">
        <f t="shared" si="43"/>
        <v>740645.92874414136</v>
      </c>
      <c r="AG249" s="5">
        <f t="shared" si="11"/>
        <v>322460.52284048049</v>
      </c>
      <c r="AH249" s="5">
        <f t="shared" si="12"/>
        <v>957285.40590366116</v>
      </c>
      <c r="AI249" s="150"/>
      <c r="AJ249" s="2">
        <v>242</v>
      </c>
      <c r="AK249" s="118">
        <v>52201</v>
      </c>
      <c r="AL249" s="5">
        <f t="shared" si="44"/>
        <v>320035.93079188286</v>
      </c>
      <c r="AM249" s="5">
        <f t="shared" si="45"/>
        <v>3862.1784158088099</v>
      </c>
      <c r="AN249" s="5">
        <f t="shared" si="13"/>
        <v>1795.2796961112331</v>
      </c>
      <c r="AO249" s="35">
        <f t="shared" si="14"/>
        <v>6.7315430176945634E-2</v>
      </c>
      <c r="AP249" s="5">
        <f t="shared" si="15"/>
        <v>2066.8987196975768</v>
      </c>
      <c r="AQ249" s="35">
        <f t="shared" si="16"/>
        <v>7.7499999999999999E-2</v>
      </c>
      <c r="AR249" s="5">
        <f t="shared" si="46"/>
        <v>220859.34890422868</v>
      </c>
      <c r="AS249" s="5">
        <f t="shared" si="47"/>
        <v>713787.82772150391</v>
      </c>
      <c r="AT249" s="5">
        <f t="shared" si="17"/>
        <v>318240.65109577164</v>
      </c>
      <c r="AU249" s="5">
        <f t="shared" si="18"/>
        <v>934647.17662573257</v>
      </c>
      <c r="AV249" s="150"/>
      <c r="AW249" s="2">
        <v>242</v>
      </c>
      <c r="AX249" s="118">
        <v>52201</v>
      </c>
      <c r="AY249" s="5">
        <f t="shared" si="48"/>
        <v>315772.91394981876</v>
      </c>
      <c r="AZ249" s="5">
        <f t="shared" si="49"/>
        <v>3769.4654156080242</v>
      </c>
      <c r="BA249" s="5">
        <f t="shared" si="19"/>
        <v>1795.8847034216572</v>
      </c>
      <c r="BB249" s="35">
        <f t="shared" si="20"/>
        <v>6.8247197555660569E-2</v>
      </c>
      <c r="BC249" s="5">
        <f t="shared" si="21"/>
        <v>1973.580712186367</v>
      </c>
      <c r="BD249" s="35">
        <f t="shared" si="22"/>
        <v>7.4999999999999997E-2</v>
      </c>
      <c r="BE249" s="5">
        <f t="shared" si="50"/>
        <v>225122.97075360283</v>
      </c>
      <c r="BF249" s="5">
        <f t="shared" si="51"/>
        <v>687087.65982353955</v>
      </c>
      <c r="BG249" s="5">
        <f t="shared" si="23"/>
        <v>313977.02924639708</v>
      </c>
      <c r="BH249" s="5">
        <f t="shared" si="24"/>
        <v>912210.63057714235</v>
      </c>
      <c r="BI249" s="150"/>
      <c r="BJ249" s="2">
        <v>242</v>
      </c>
      <c r="BK249" s="118">
        <v>52201</v>
      </c>
      <c r="BL249" s="5">
        <f t="shared" si="52"/>
        <v>311467.05735684518</v>
      </c>
      <c r="BM249" s="5">
        <f t="shared" si="53"/>
        <v>3677.612325782929</v>
      </c>
      <c r="BN249" s="5">
        <f t="shared" si="25"/>
        <v>1795.8321875853228</v>
      </c>
      <c r="BO249" s="35">
        <f t="shared" si="26"/>
        <v>6.9188653316662754E-2</v>
      </c>
      <c r="BP249" s="5">
        <f t="shared" si="27"/>
        <v>1881.7801381976062</v>
      </c>
      <c r="BQ249" s="35">
        <f t="shared" si="28"/>
        <v>7.2499999999999995E-2</v>
      </c>
      <c r="BR249" s="5">
        <f t="shared" si="54"/>
        <v>229428.77483074015</v>
      </c>
      <c r="BS249" s="5">
        <f t="shared" si="55"/>
        <v>660553.40800872864</v>
      </c>
      <c r="BT249" s="5">
        <f t="shared" si="29"/>
        <v>309671.22516925988</v>
      </c>
      <c r="BU249" s="5">
        <f t="shared" si="30"/>
        <v>889982.18283946882</v>
      </c>
      <c r="BV249" s="150"/>
      <c r="BW249" s="2">
        <v>242</v>
      </c>
      <c r="BX249" s="118">
        <v>52201</v>
      </c>
      <c r="BY249" s="5">
        <f t="shared" si="56"/>
        <v>307120.02063547639</v>
      </c>
      <c r="BZ249" s="5">
        <f t="shared" si="57"/>
        <v>3586.6457515109732</v>
      </c>
      <c r="CA249" s="5">
        <f t="shared" si="31"/>
        <v>1795.1122978040275</v>
      </c>
      <c r="CB249" s="35">
        <f t="shared" si="32"/>
        <v>7.0139835003514658E-2</v>
      </c>
      <c r="CC249" s="5">
        <f t="shared" si="33"/>
        <v>1791.5334537069457</v>
      </c>
      <c r="CD249" s="35">
        <f t="shared" si="34"/>
        <v>7.0000000000000007E-2</v>
      </c>
      <c r="CE249" s="5">
        <f t="shared" si="58"/>
        <v>233775.09166232782</v>
      </c>
      <c r="CF249" s="5">
        <f t="shared" si="59"/>
        <v>634193.18020332768</v>
      </c>
      <c r="CG249" s="5">
        <f t="shared" si="35"/>
        <v>305324.90833767236</v>
      </c>
      <c r="CH249" s="5">
        <f t="shared" si="36"/>
        <v>867968.27186565544</v>
      </c>
    </row>
    <row r="250" spans="9:86" ht="14.25" customHeight="1">
      <c r="I250" s="150"/>
      <c r="J250" s="2">
        <v>243</v>
      </c>
      <c r="K250" s="118">
        <v>52232</v>
      </c>
      <c r="L250" s="5">
        <f t="shared" si="37"/>
        <v>326635.1781297049</v>
      </c>
      <c r="M250" s="5">
        <f t="shared" si="0"/>
        <v>4050.0782624385383</v>
      </c>
      <c r="N250" s="5">
        <f t="shared" si="1"/>
        <v>1804.4614127968171</v>
      </c>
      <c r="O250" s="35">
        <f t="shared" si="2"/>
        <v>6.6292727799708434E-2</v>
      </c>
      <c r="P250" s="5">
        <f t="shared" si="3"/>
        <v>2245.6168496417213</v>
      </c>
      <c r="Q250" s="35">
        <f t="shared" si="4"/>
        <v>8.2500000000000004E-2</v>
      </c>
      <c r="R250" s="5">
        <f t="shared" si="38"/>
        <v>214269.28328309167</v>
      </c>
      <c r="S250" s="5">
        <f t="shared" si="39"/>
        <v>769899.73448947223</v>
      </c>
      <c r="T250" s="5">
        <f t="shared" si="5"/>
        <v>324830.71671690809</v>
      </c>
      <c r="U250" s="5">
        <f t="shared" si="6"/>
        <v>984169.01777256397</v>
      </c>
      <c r="V250" s="150"/>
      <c r="W250" s="2">
        <v>243</v>
      </c>
      <c r="X250" s="118">
        <v>52232</v>
      </c>
      <c r="Y250" s="5">
        <f t="shared" si="40"/>
        <v>322460.52284048049</v>
      </c>
      <c r="Z250" s="5">
        <f t="shared" si="41"/>
        <v>3955.7248177837241</v>
      </c>
      <c r="AA250" s="5">
        <f t="shared" si="7"/>
        <v>1805.9879988471876</v>
      </c>
      <c r="AB250" s="35">
        <f t="shared" si="8"/>
        <v>6.7207780336221823E-2</v>
      </c>
      <c r="AC250" s="5">
        <f t="shared" si="9"/>
        <v>2149.7368189365366</v>
      </c>
      <c r="AD250" s="35">
        <f t="shared" si="10"/>
        <v>7.9999999999999988E-2</v>
      </c>
      <c r="AE250" s="5">
        <f t="shared" si="42"/>
        <v>218445.46515836698</v>
      </c>
      <c r="AF250" s="5">
        <f t="shared" si="43"/>
        <v>742795.6655630779</v>
      </c>
      <c r="AG250" s="5">
        <f t="shared" si="11"/>
        <v>320654.53484163329</v>
      </c>
      <c r="AH250" s="5">
        <f t="shared" si="12"/>
        <v>961241.13072144485</v>
      </c>
      <c r="AI250" s="150"/>
      <c r="AJ250" s="2">
        <v>243</v>
      </c>
      <c r="AK250" s="118">
        <v>52232</v>
      </c>
      <c r="AL250" s="5">
        <f t="shared" si="44"/>
        <v>318240.65109577164</v>
      </c>
      <c r="AM250" s="5">
        <f t="shared" si="45"/>
        <v>3862.1784158088099</v>
      </c>
      <c r="AN250" s="5">
        <f t="shared" si="13"/>
        <v>1806.8742108152846</v>
      </c>
      <c r="AO250" s="35">
        <f t="shared" si="14"/>
        <v>6.8132372326181134E-2</v>
      </c>
      <c r="AP250" s="5">
        <f t="shared" si="15"/>
        <v>2055.3042049935252</v>
      </c>
      <c r="AQ250" s="35">
        <f t="shared" si="16"/>
        <v>7.7499999999999999E-2</v>
      </c>
      <c r="AR250" s="5">
        <f t="shared" si="46"/>
        <v>222666.22311504398</v>
      </c>
      <c r="AS250" s="5">
        <f t="shared" si="47"/>
        <v>715843.13192649744</v>
      </c>
      <c r="AT250" s="5">
        <f t="shared" si="17"/>
        <v>316433.77688495634</v>
      </c>
      <c r="AU250" s="5">
        <f t="shared" si="18"/>
        <v>938509.35504154139</v>
      </c>
      <c r="AV250" s="150"/>
      <c r="AW250" s="2">
        <v>243</v>
      </c>
      <c r="AX250" s="118">
        <v>52232</v>
      </c>
      <c r="AY250" s="5">
        <f t="shared" si="48"/>
        <v>313977.02924639708</v>
      </c>
      <c r="AZ250" s="5">
        <f t="shared" si="49"/>
        <v>3769.4654156080242</v>
      </c>
      <c r="BA250" s="5">
        <f t="shared" si="19"/>
        <v>1807.1089828180425</v>
      </c>
      <c r="BB250" s="35">
        <f t="shared" si="20"/>
        <v>6.9066542370520734E-2</v>
      </c>
      <c r="BC250" s="5">
        <f t="shared" si="21"/>
        <v>1962.3564327899817</v>
      </c>
      <c r="BD250" s="35">
        <f t="shared" si="22"/>
        <v>7.4999999999999997E-2</v>
      </c>
      <c r="BE250" s="5">
        <f t="shared" si="50"/>
        <v>226930.07973642088</v>
      </c>
      <c r="BF250" s="5">
        <f t="shared" si="51"/>
        <v>689050.01625632949</v>
      </c>
      <c r="BG250" s="5">
        <f t="shared" si="23"/>
        <v>312169.92026357906</v>
      </c>
      <c r="BH250" s="5">
        <f t="shared" si="24"/>
        <v>915980.09599275037</v>
      </c>
      <c r="BI250" s="150"/>
      <c r="BJ250" s="2">
        <v>243</v>
      </c>
      <c r="BK250" s="118">
        <v>52232</v>
      </c>
      <c r="BL250" s="5">
        <f t="shared" si="52"/>
        <v>309671.22516925988</v>
      </c>
      <c r="BM250" s="5">
        <f t="shared" si="53"/>
        <v>3677.612325782929</v>
      </c>
      <c r="BN250" s="5">
        <f t="shared" si="25"/>
        <v>1806.6820070519839</v>
      </c>
      <c r="BO250" s="35">
        <f t="shared" si="26"/>
        <v>7.0010328123879986E-2</v>
      </c>
      <c r="BP250" s="5">
        <f t="shared" si="27"/>
        <v>1870.9303187309451</v>
      </c>
      <c r="BQ250" s="35">
        <f t="shared" si="28"/>
        <v>7.2499999999999995E-2</v>
      </c>
      <c r="BR250" s="5">
        <f t="shared" si="54"/>
        <v>231235.45683779212</v>
      </c>
      <c r="BS250" s="5">
        <f t="shared" si="55"/>
        <v>662424.33832745964</v>
      </c>
      <c r="BT250" s="5">
        <f t="shared" si="29"/>
        <v>307864.54316220788</v>
      </c>
      <c r="BU250" s="5">
        <f t="shared" si="30"/>
        <v>893659.79516525171</v>
      </c>
      <c r="BV250" s="150"/>
      <c r="BW250" s="2">
        <v>243</v>
      </c>
      <c r="BX250" s="118">
        <v>52232</v>
      </c>
      <c r="BY250" s="5">
        <f t="shared" si="56"/>
        <v>305324.90833767236</v>
      </c>
      <c r="BZ250" s="5">
        <f t="shared" si="57"/>
        <v>3586.6457515109732</v>
      </c>
      <c r="CA250" s="5">
        <f t="shared" si="31"/>
        <v>1805.5837862078845</v>
      </c>
      <c r="CB250" s="35">
        <f t="shared" si="32"/>
        <v>7.0963766279206114E-2</v>
      </c>
      <c r="CC250" s="5">
        <f t="shared" si="33"/>
        <v>1781.0619653030888</v>
      </c>
      <c r="CD250" s="35">
        <f t="shared" si="34"/>
        <v>7.0000000000000007E-2</v>
      </c>
      <c r="CE250" s="5">
        <f t="shared" si="58"/>
        <v>235580.67544853571</v>
      </c>
      <c r="CF250" s="5">
        <f t="shared" si="59"/>
        <v>635974.24216863082</v>
      </c>
      <c r="CG250" s="5">
        <f t="shared" si="35"/>
        <v>303519.32455146447</v>
      </c>
      <c r="CH250" s="5">
        <f t="shared" si="36"/>
        <v>871554.91761716653</v>
      </c>
    </row>
    <row r="251" spans="9:86" ht="14.25" customHeight="1">
      <c r="I251" s="150"/>
      <c r="J251" s="2">
        <v>244</v>
      </c>
      <c r="K251" s="118">
        <v>52263</v>
      </c>
      <c r="L251" s="5">
        <f t="shared" si="37"/>
        <v>324830.71671690809</v>
      </c>
      <c r="M251" s="5">
        <f t="shared" si="0"/>
        <v>4050.0782624385383</v>
      </c>
      <c r="N251" s="5">
        <f t="shared" si="1"/>
        <v>1816.8670850097951</v>
      </c>
      <c r="O251" s="35">
        <f t="shared" si="2"/>
        <v>6.7119283670203117E-2</v>
      </c>
      <c r="P251" s="5">
        <f t="shared" si="3"/>
        <v>2233.2111774287432</v>
      </c>
      <c r="Q251" s="35">
        <f t="shared" si="4"/>
        <v>8.2500000000000004E-2</v>
      </c>
      <c r="R251" s="5">
        <f t="shared" si="38"/>
        <v>216086.15036810146</v>
      </c>
      <c r="S251" s="5">
        <f t="shared" si="39"/>
        <v>772132.94566690095</v>
      </c>
      <c r="T251" s="5">
        <f t="shared" si="5"/>
        <v>323013.84963189828</v>
      </c>
      <c r="U251" s="5">
        <f t="shared" si="6"/>
        <v>988219.09603500238</v>
      </c>
      <c r="V251" s="150"/>
      <c r="W251" s="2">
        <v>244</v>
      </c>
      <c r="X251" s="118">
        <v>52263</v>
      </c>
      <c r="Y251" s="5">
        <f t="shared" si="40"/>
        <v>320654.53484163329</v>
      </c>
      <c r="Z251" s="5">
        <f t="shared" si="41"/>
        <v>3955.7248177837241</v>
      </c>
      <c r="AA251" s="5">
        <f t="shared" si="7"/>
        <v>1818.027918839502</v>
      </c>
      <c r="AB251" s="35">
        <f t="shared" si="8"/>
        <v>6.8036882861640488E-2</v>
      </c>
      <c r="AC251" s="5">
        <f t="shared" si="9"/>
        <v>2137.6968989442221</v>
      </c>
      <c r="AD251" s="35">
        <f t="shared" si="10"/>
        <v>0.08</v>
      </c>
      <c r="AE251" s="5">
        <f t="shared" si="42"/>
        <v>220263.49307720648</v>
      </c>
      <c r="AF251" s="5">
        <f t="shared" si="43"/>
        <v>744933.36246202211</v>
      </c>
      <c r="AG251" s="5">
        <f t="shared" si="11"/>
        <v>318836.50692279381</v>
      </c>
      <c r="AH251" s="5">
        <f t="shared" si="12"/>
        <v>965196.85553922853</v>
      </c>
      <c r="AI251" s="150"/>
      <c r="AJ251" s="2">
        <v>244</v>
      </c>
      <c r="AK251" s="118">
        <v>52263</v>
      </c>
      <c r="AL251" s="5">
        <f t="shared" si="44"/>
        <v>316433.77688495634</v>
      </c>
      <c r="AM251" s="5">
        <f t="shared" si="45"/>
        <v>3862.1784158088099</v>
      </c>
      <c r="AN251" s="5">
        <f t="shared" si="13"/>
        <v>1818.5436067601336</v>
      </c>
      <c r="AO251" s="35">
        <f t="shared" si="14"/>
        <v>6.8963950359368448E-2</v>
      </c>
      <c r="AP251" s="5">
        <f t="shared" si="15"/>
        <v>2043.6348090486763</v>
      </c>
      <c r="AQ251" s="35">
        <f t="shared" si="16"/>
        <v>7.7499999999999999E-2</v>
      </c>
      <c r="AR251" s="5">
        <f t="shared" si="46"/>
        <v>224484.7667218041</v>
      </c>
      <c r="AS251" s="5">
        <f t="shared" si="47"/>
        <v>717886.76673554617</v>
      </c>
      <c r="AT251" s="5">
        <f t="shared" si="17"/>
        <v>314615.23327819619</v>
      </c>
      <c r="AU251" s="5">
        <f t="shared" si="18"/>
        <v>942371.53345735022</v>
      </c>
      <c r="AV251" s="150"/>
      <c r="AW251" s="2">
        <v>244</v>
      </c>
      <c r="AX251" s="118">
        <v>52263</v>
      </c>
      <c r="AY251" s="5">
        <f t="shared" si="48"/>
        <v>312169.92026357906</v>
      </c>
      <c r="AZ251" s="5">
        <f t="shared" si="49"/>
        <v>3769.4654156080242</v>
      </c>
      <c r="BA251" s="5">
        <f t="shared" si="19"/>
        <v>1818.4034139606551</v>
      </c>
      <c r="BB251" s="35">
        <f t="shared" si="20"/>
        <v>6.9900523884887905E-2</v>
      </c>
      <c r="BC251" s="5">
        <f t="shared" si="21"/>
        <v>1951.062001647369</v>
      </c>
      <c r="BD251" s="35">
        <f t="shared" si="22"/>
        <v>7.4999999999999997E-2</v>
      </c>
      <c r="BE251" s="5">
        <f t="shared" si="50"/>
        <v>228748.48315038154</v>
      </c>
      <c r="BF251" s="5">
        <f t="shared" si="51"/>
        <v>691001.0782579768</v>
      </c>
      <c r="BG251" s="5">
        <f t="shared" si="23"/>
        <v>310351.51684961841</v>
      </c>
      <c r="BH251" s="5">
        <f t="shared" si="24"/>
        <v>919749.56140835839</v>
      </c>
      <c r="BI251" s="150"/>
      <c r="BJ251" s="2">
        <v>244</v>
      </c>
      <c r="BK251" s="118">
        <v>52263</v>
      </c>
      <c r="BL251" s="5">
        <f t="shared" si="52"/>
        <v>307864.54316220788</v>
      </c>
      <c r="BM251" s="5">
        <f t="shared" si="53"/>
        <v>3677.612325782929</v>
      </c>
      <c r="BN251" s="5">
        <f t="shared" si="25"/>
        <v>1817.5973775112566</v>
      </c>
      <c r="BO251" s="35">
        <f t="shared" si="26"/>
        <v>7.0846640233731606E-2</v>
      </c>
      <c r="BP251" s="5">
        <f t="shared" si="27"/>
        <v>1860.0149482716724</v>
      </c>
      <c r="BQ251" s="35">
        <f t="shared" si="28"/>
        <v>7.2499999999999995E-2</v>
      </c>
      <c r="BR251" s="5">
        <f t="shared" si="54"/>
        <v>233053.05421530339</v>
      </c>
      <c r="BS251" s="5">
        <f t="shared" si="55"/>
        <v>664284.35327573132</v>
      </c>
      <c r="BT251" s="5">
        <f t="shared" si="29"/>
        <v>306046.94578469661</v>
      </c>
      <c r="BU251" s="5">
        <f t="shared" si="30"/>
        <v>897337.40749103471</v>
      </c>
      <c r="BV251" s="150"/>
      <c r="BW251" s="2">
        <v>244</v>
      </c>
      <c r="BX251" s="118">
        <v>52263</v>
      </c>
      <c r="BY251" s="5">
        <f t="shared" si="56"/>
        <v>303519.32455146447</v>
      </c>
      <c r="BZ251" s="5">
        <f t="shared" si="57"/>
        <v>3586.6457515109732</v>
      </c>
      <c r="CA251" s="5">
        <f t="shared" si="31"/>
        <v>1816.1163582940972</v>
      </c>
      <c r="CB251" s="35">
        <f t="shared" si="32"/>
        <v>7.1802335260646305E-2</v>
      </c>
      <c r="CC251" s="5">
        <f t="shared" si="33"/>
        <v>1770.5293932168761</v>
      </c>
      <c r="CD251" s="35">
        <f t="shared" si="34"/>
        <v>7.0000000000000007E-2</v>
      </c>
      <c r="CE251" s="5">
        <f t="shared" si="58"/>
        <v>237396.7918068298</v>
      </c>
      <c r="CF251" s="5">
        <f t="shared" si="59"/>
        <v>637744.77156184765</v>
      </c>
      <c r="CG251" s="5">
        <f t="shared" si="35"/>
        <v>301703.20819317037</v>
      </c>
      <c r="CH251" s="5">
        <f t="shared" si="36"/>
        <v>875141.56336867739</v>
      </c>
    </row>
    <row r="252" spans="9:86" ht="14.25" customHeight="1">
      <c r="I252" s="150"/>
      <c r="J252" s="2">
        <v>245</v>
      </c>
      <c r="K252" s="118">
        <v>52291</v>
      </c>
      <c r="L252" s="5">
        <f t="shared" si="37"/>
        <v>323013.84963189828</v>
      </c>
      <c r="M252" s="5">
        <f t="shared" si="0"/>
        <v>4050.0782624385383</v>
      </c>
      <c r="N252" s="5">
        <f t="shared" si="1"/>
        <v>1829.3580462192376</v>
      </c>
      <c r="O252" s="35">
        <f t="shared" si="2"/>
        <v>6.7960852389602977E-2</v>
      </c>
      <c r="P252" s="5">
        <f t="shared" si="3"/>
        <v>2220.7202162193007</v>
      </c>
      <c r="Q252" s="35">
        <f t="shared" si="4"/>
        <v>8.2500000000000004E-2</v>
      </c>
      <c r="R252" s="5">
        <f t="shared" si="38"/>
        <v>217915.50841432071</v>
      </c>
      <c r="S252" s="5">
        <f t="shared" si="39"/>
        <v>774353.66588312027</v>
      </c>
      <c r="T252" s="5">
        <f t="shared" si="5"/>
        <v>321184.49158567906</v>
      </c>
      <c r="U252" s="5">
        <f t="shared" si="6"/>
        <v>992269.17429744103</v>
      </c>
      <c r="V252" s="150"/>
      <c r="W252" s="2">
        <v>245</v>
      </c>
      <c r="X252" s="118">
        <v>52291</v>
      </c>
      <c r="Y252" s="5">
        <f t="shared" si="40"/>
        <v>318836.50692279381</v>
      </c>
      <c r="Z252" s="5">
        <f t="shared" si="41"/>
        <v>3955.7248177837241</v>
      </c>
      <c r="AA252" s="5">
        <f t="shared" si="7"/>
        <v>1830.1481049650988</v>
      </c>
      <c r="AB252" s="35">
        <f t="shared" si="8"/>
        <v>6.888099945499411E-2</v>
      </c>
      <c r="AC252" s="5">
        <f t="shared" si="9"/>
        <v>2125.5767128186253</v>
      </c>
      <c r="AD252" s="35">
        <f t="shared" si="10"/>
        <v>7.9999999999999988E-2</v>
      </c>
      <c r="AE252" s="5">
        <f t="shared" si="42"/>
        <v>222093.64118217159</v>
      </c>
      <c r="AF252" s="5">
        <f t="shared" si="43"/>
        <v>747058.93917484069</v>
      </c>
      <c r="AG252" s="5">
        <f t="shared" si="11"/>
        <v>317006.3588178287</v>
      </c>
      <c r="AH252" s="5">
        <f t="shared" si="12"/>
        <v>969152.58035701234</v>
      </c>
      <c r="AI252" s="150"/>
      <c r="AJ252" s="2">
        <v>245</v>
      </c>
      <c r="AK252" s="118">
        <v>52291</v>
      </c>
      <c r="AL252" s="5">
        <f t="shared" si="44"/>
        <v>314615.23327819619</v>
      </c>
      <c r="AM252" s="5">
        <f t="shared" si="45"/>
        <v>3862.1784158088099</v>
      </c>
      <c r="AN252" s="5">
        <f t="shared" si="13"/>
        <v>1830.2883675537928</v>
      </c>
      <c r="AO252" s="35">
        <f t="shared" si="14"/>
        <v>6.9810543443153905E-2</v>
      </c>
      <c r="AP252" s="5">
        <f t="shared" si="15"/>
        <v>2031.8900482550171</v>
      </c>
      <c r="AQ252" s="35">
        <f t="shared" si="16"/>
        <v>7.7499999999999999E-2</v>
      </c>
      <c r="AR252" s="5">
        <f t="shared" si="46"/>
        <v>226315.05508935789</v>
      </c>
      <c r="AS252" s="5">
        <f t="shared" si="47"/>
        <v>719918.65678380115</v>
      </c>
      <c r="AT252" s="5">
        <f t="shared" si="17"/>
        <v>312784.9449106424</v>
      </c>
      <c r="AU252" s="5">
        <f t="shared" si="18"/>
        <v>946233.71187315905</v>
      </c>
      <c r="AV252" s="150"/>
      <c r="AW252" s="2">
        <v>245</v>
      </c>
      <c r="AX252" s="118">
        <v>52291</v>
      </c>
      <c r="AY252" s="5">
        <f t="shared" si="48"/>
        <v>310351.51684961841</v>
      </c>
      <c r="AZ252" s="5">
        <f t="shared" si="49"/>
        <v>3769.4654156080242</v>
      </c>
      <c r="BA252" s="5">
        <f t="shared" si="19"/>
        <v>1829.7684352979093</v>
      </c>
      <c r="BB252" s="35">
        <f t="shared" si="20"/>
        <v>7.0749521208927552E-2</v>
      </c>
      <c r="BC252" s="5">
        <f t="shared" si="21"/>
        <v>1939.6969803101149</v>
      </c>
      <c r="BD252" s="35">
        <f t="shared" si="22"/>
        <v>7.4999999999999997E-2</v>
      </c>
      <c r="BE252" s="5">
        <f t="shared" si="50"/>
        <v>230578.25158567945</v>
      </c>
      <c r="BF252" s="5">
        <f t="shared" si="51"/>
        <v>692940.77523828694</v>
      </c>
      <c r="BG252" s="5">
        <f t="shared" si="23"/>
        <v>308521.74841432052</v>
      </c>
      <c r="BH252" s="5">
        <f t="shared" si="24"/>
        <v>923519.02682396641</v>
      </c>
      <c r="BI252" s="150"/>
      <c r="BJ252" s="2">
        <v>245</v>
      </c>
      <c r="BK252" s="118">
        <v>52291</v>
      </c>
      <c r="BL252" s="5">
        <f t="shared" si="52"/>
        <v>306046.94578469661</v>
      </c>
      <c r="BM252" s="5">
        <f t="shared" si="53"/>
        <v>3677.612325782929</v>
      </c>
      <c r="BN252" s="5">
        <f t="shared" si="25"/>
        <v>1828.5786950003871</v>
      </c>
      <c r="BO252" s="35">
        <f t="shared" si="26"/>
        <v>7.1697968701316367E-2</v>
      </c>
      <c r="BP252" s="5">
        <f t="shared" si="27"/>
        <v>1849.0336307825419</v>
      </c>
      <c r="BQ252" s="35">
        <f t="shared" si="28"/>
        <v>7.2499999999999995E-2</v>
      </c>
      <c r="BR252" s="5">
        <f t="shared" si="54"/>
        <v>234881.63291030377</v>
      </c>
      <c r="BS252" s="5">
        <f t="shared" si="55"/>
        <v>666133.38690651383</v>
      </c>
      <c r="BT252" s="5">
        <f t="shared" si="29"/>
        <v>304218.36708969623</v>
      </c>
      <c r="BU252" s="5">
        <f t="shared" si="30"/>
        <v>901015.0198168176</v>
      </c>
      <c r="BV252" s="150"/>
      <c r="BW252" s="2">
        <v>245</v>
      </c>
      <c r="BX252" s="118">
        <v>52291</v>
      </c>
      <c r="BY252" s="5">
        <f t="shared" si="56"/>
        <v>301703.20819317037</v>
      </c>
      <c r="BZ252" s="5">
        <f t="shared" si="57"/>
        <v>3586.6457515109732</v>
      </c>
      <c r="CA252" s="5">
        <f t="shared" si="31"/>
        <v>1826.710370384146</v>
      </c>
      <c r="CB252" s="35">
        <f t="shared" si="32"/>
        <v>7.2655920949222325E-2</v>
      </c>
      <c r="CC252" s="5">
        <f t="shared" si="33"/>
        <v>1759.9353811268272</v>
      </c>
      <c r="CD252" s="35">
        <f t="shared" si="34"/>
        <v>7.0000000000000007E-2</v>
      </c>
      <c r="CE252" s="5">
        <f t="shared" si="58"/>
        <v>239223.50217721396</v>
      </c>
      <c r="CF252" s="5">
        <f t="shared" si="59"/>
        <v>639504.70694297447</v>
      </c>
      <c r="CG252" s="5">
        <f t="shared" si="35"/>
        <v>299876.49782278622</v>
      </c>
      <c r="CH252" s="5">
        <f t="shared" si="36"/>
        <v>878728.20912018837</v>
      </c>
    </row>
    <row r="253" spans="9:86" ht="14.25" customHeight="1">
      <c r="I253" s="150"/>
      <c r="J253" s="2">
        <v>246</v>
      </c>
      <c r="K253" s="118">
        <v>52322</v>
      </c>
      <c r="L253" s="5">
        <f t="shared" si="37"/>
        <v>321184.49158567906</v>
      </c>
      <c r="M253" s="5">
        <f t="shared" si="0"/>
        <v>4050.0782624385383</v>
      </c>
      <c r="N253" s="5">
        <f t="shared" si="1"/>
        <v>1841.9348827869949</v>
      </c>
      <c r="O253" s="35">
        <f t="shared" si="2"/>
        <v>6.8817826428421103E-2</v>
      </c>
      <c r="P253" s="5">
        <f t="shared" si="3"/>
        <v>2208.1433796515435</v>
      </c>
      <c r="Q253" s="35">
        <f t="shared" si="4"/>
        <v>8.2500000000000004E-2</v>
      </c>
      <c r="R253" s="5">
        <f t="shared" si="38"/>
        <v>219757.4432971077</v>
      </c>
      <c r="S253" s="5">
        <f t="shared" si="39"/>
        <v>776561.80926277186</v>
      </c>
      <c r="T253" s="5">
        <f t="shared" si="5"/>
        <v>319342.55670289206</v>
      </c>
      <c r="U253" s="5">
        <f t="shared" si="6"/>
        <v>996319.25255987956</v>
      </c>
      <c r="V253" s="150"/>
      <c r="W253" s="2">
        <v>246</v>
      </c>
      <c r="X253" s="118">
        <v>52322</v>
      </c>
      <c r="Y253" s="5">
        <f t="shared" si="40"/>
        <v>317006.3588178287</v>
      </c>
      <c r="Z253" s="5">
        <f t="shared" si="41"/>
        <v>3955.7248177837241</v>
      </c>
      <c r="AA253" s="5">
        <f t="shared" si="7"/>
        <v>1842.3490923315326</v>
      </c>
      <c r="AB253" s="35">
        <f t="shared" si="8"/>
        <v>6.9740522525868681E-2</v>
      </c>
      <c r="AC253" s="5">
        <f t="shared" si="9"/>
        <v>2113.3757254521915</v>
      </c>
      <c r="AD253" s="35">
        <f t="shared" si="10"/>
        <v>0.08</v>
      </c>
      <c r="AE253" s="5">
        <f t="shared" si="42"/>
        <v>223935.99027450313</v>
      </c>
      <c r="AF253" s="5">
        <f t="shared" si="43"/>
        <v>749172.3149002929</v>
      </c>
      <c r="AG253" s="5">
        <f t="shared" si="11"/>
        <v>315164.00972549716</v>
      </c>
      <c r="AH253" s="5">
        <f t="shared" si="12"/>
        <v>973108.30517479603</v>
      </c>
      <c r="AI253" s="150"/>
      <c r="AJ253" s="2">
        <v>246</v>
      </c>
      <c r="AK253" s="118">
        <v>52322</v>
      </c>
      <c r="AL253" s="5">
        <f t="shared" si="44"/>
        <v>312784.9449106424</v>
      </c>
      <c r="AM253" s="5">
        <f t="shared" si="45"/>
        <v>3862.1784158088099</v>
      </c>
      <c r="AN253" s="5">
        <f t="shared" si="13"/>
        <v>1842.1089799275778</v>
      </c>
      <c r="AO253" s="35">
        <f t="shared" si="14"/>
        <v>7.0672543927733034E-2</v>
      </c>
      <c r="AP253" s="5">
        <f t="shared" si="15"/>
        <v>2020.069435881232</v>
      </c>
      <c r="AQ253" s="35">
        <f t="shared" si="16"/>
        <v>7.7499999999999999E-2</v>
      </c>
      <c r="AR253" s="5">
        <f t="shared" si="46"/>
        <v>228157.16406928547</v>
      </c>
      <c r="AS253" s="5">
        <f t="shared" si="47"/>
        <v>721938.72621968237</v>
      </c>
      <c r="AT253" s="5">
        <f t="shared" si="17"/>
        <v>310942.83593071485</v>
      </c>
      <c r="AU253" s="5">
        <f t="shared" si="18"/>
        <v>950095.89028896787</v>
      </c>
      <c r="AV253" s="150"/>
      <c r="AW253" s="2">
        <v>246</v>
      </c>
      <c r="AX253" s="118">
        <v>52322</v>
      </c>
      <c r="AY253" s="5">
        <f t="shared" si="48"/>
        <v>308521.74841432052</v>
      </c>
      <c r="AZ253" s="5">
        <f t="shared" si="49"/>
        <v>3769.4654156080242</v>
      </c>
      <c r="BA253" s="5">
        <f t="shared" si="19"/>
        <v>1841.204488018521</v>
      </c>
      <c r="BB253" s="35">
        <f t="shared" si="20"/>
        <v>7.1613926634926023E-2</v>
      </c>
      <c r="BC253" s="5">
        <f t="shared" si="21"/>
        <v>1928.2609275895031</v>
      </c>
      <c r="BD253" s="35">
        <f t="shared" si="22"/>
        <v>7.4999999999999997E-2</v>
      </c>
      <c r="BE253" s="5">
        <f t="shared" si="50"/>
        <v>232419.45607369798</v>
      </c>
      <c r="BF253" s="5">
        <f t="shared" si="51"/>
        <v>694869.03616587643</v>
      </c>
      <c r="BG253" s="5">
        <f t="shared" si="23"/>
        <v>306680.54392630199</v>
      </c>
      <c r="BH253" s="5">
        <f t="shared" si="24"/>
        <v>927288.49223957444</v>
      </c>
      <c r="BI253" s="150"/>
      <c r="BJ253" s="2">
        <v>246</v>
      </c>
      <c r="BK253" s="118">
        <v>52322</v>
      </c>
      <c r="BL253" s="5">
        <f t="shared" si="52"/>
        <v>304218.36708969623</v>
      </c>
      <c r="BM253" s="5">
        <f t="shared" si="53"/>
        <v>3677.612325782929</v>
      </c>
      <c r="BN253" s="5">
        <f t="shared" si="25"/>
        <v>1839.6263579493477</v>
      </c>
      <c r="BO253" s="35">
        <f t="shared" si="26"/>
        <v>7.2564705762434761E-2</v>
      </c>
      <c r="BP253" s="5">
        <f t="shared" si="27"/>
        <v>1837.9859678335813</v>
      </c>
      <c r="BQ253" s="35">
        <f t="shared" si="28"/>
        <v>7.2499999999999995E-2</v>
      </c>
      <c r="BR253" s="5">
        <f t="shared" si="54"/>
        <v>236721.25926825311</v>
      </c>
      <c r="BS253" s="5">
        <f t="shared" si="55"/>
        <v>667971.37287434738</v>
      </c>
      <c r="BT253" s="5">
        <f t="shared" si="29"/>
        <v>302378.74073174689</v>
      </c>
      <c r="BU253" s="5">
        <f t="shared" si="30"/>
        <v>904692.63214260049</v>
      </c>
      <c r="BV253" s="150"/>
      <c r="BW253" s="2">
        <v>246</v>
      </c>
      <c r="BX253" s="118">
        <v>52322</v>
      </c>
      <c r="BY253" s="5">
        <f t="shared" si="56"/>
        <v>299876.49782278622</v>
      </c>
      <c r="BZ253" s="5">
        <f t="shared" si="57"/>
        <v>3586.6457515109732</v>
      </c>
      <c r="CA253" s="5">
        <f t="shared" si="31"/>
        <v>1837.3661808780537</v>
      </c>
      <c r="CB253" s="35">
        <f t="shared" si="32"/>
        <v>7.3524915525611717E-2</v>
      </c>
      <c r="CC253" s="5">
        <f t="shared" si="33"/>
        <v>1749.2795706329196</v>
      </c>
      <c r="CD253" s="35">
        <f t="shared" si="34"/>
        <v>7.0000000000000007E-2</v>
      </c>
      <c r="CE253" s="5">
        <f t="shared" si="58"/>
        <v>241060.868358092</v>
      </c>
      <c r="CF253" s="5">
        <f t="shared" si="59"/>
        <v>641253.98651360744</v>
      </c>
      <c r="CG253" s="5">
        <f t="shared" si="35"/>
        <v>298039.13164190814</v>
      </c>
      <c r="CH253" s="5">
        <f t="shared" si="36"/>
        <v>882314.85487169947</v>
      </c>
    </row>
    <row r="254" spans="9:86" ht="14.25" customHeight="1">
      <c r="I254" s="150"/>
      <c r="J254" s="2">
        <v>247</v>
      </c>
      <c r="K254" s="118">
        <v>52352</v>
      </c>
      <c r="L254" s="5">
        <f t="shared" si="37"/>
        <v>319342.55670289206</v>
      </c>
      <c r="M254" s="5">
        <f t="shared" si="0"/>
        <v>4050.0782624385383</v>
      </c>
      <c r="N254" s="5">
        <f t="shared" si="1"/>
        <v>1854.5981851061556</v>
      </c>
      <c r="O254" s="35">
        <f t="shared" si="2"/>
        <v>6.9690612021934495E-2</v>
      </c>
      <c r="P254" s="5">
        <f t="shared" si="3"/>
        <v>2195.4800773323827</v>
      </c>
      <c r="Q254" s="35">
        <f t="shared" si="4"/>
        <v>8.249999999999999E-2</v>
      </c>
      <c r="R254" s="5">
        <f t="shared" si="38"/>
        <v>221612.04148221386</v>
      </c>
      <c r="S254" s="5">
        <f t="shared" si="39"/>
        <v>778757.28934010421</v>
      </c>
      <c r="T254" s="5">
        <f t="shared" si="5"/>
        <v>317487.95851778588</v>
      </c>
      <c r="U254" s="5">
        <f t="shared" si="6"/>
        <v>1000369.3308223181</v>
      </c>
      <c r="V254" s="150"/>
      <c r="W254" s="2">
        <v>247</v>
      </c>
      <c r="X254" s="118">
        <v>52352</v>
      </c>
      <c r="Y254" s="5">
        <f t="shared" si="40"/>
        <v>315164.00972549716</v>
      </c>
      <c r="Z254" s="5">
        <f t="shared" si="41"/>
        <v>3955.7248177837241</v>
      </c>
      <c r="AA254" s="5">
        <f t="shared" si="7"/>
        <v>1854.6314196137428</v>
      </c>
      <c r="AB254" s="35">
        <f t="shared" si="8"/>
        <v>7.0615858247104951E-2</v>
      </c>
      <c r="AC254" s="5">
        <f t="shared" si="9"/>
        <v>2101.0933981699814</v>
      </c>
      <c r="AD254" s="35">
        <f t="shared" si="10"/>
        <v>8.0000000000000016E-2</v>
      </c>
      <c r="AE254" s="5">
        <f t="shared" si="42"/>
        <v>225790.62169411688</v>
      </c>
      <c r="AF254" s="5">
        <f t="shared" si="43"/>
        <v>751273.40829846286</v>
      </c>
      <c r="AG254" s="5">
        <f t="shared" si="11"/>
        <v>313309.37830588344</v>
      </c>
      <c r="AH254" s="5">
        <f t="shared" si="12"/>
        <v>977064.02999257972</v>
      </c>
      <c r="AI254" s="150"/>
      <c r="AJ254" s="2">
        <v>247</v>
      </c>
      <c r="AK254" s="118">
        <v>52352</v>
      </c>
      <c r="AL254" s="5">
        <f t="shared" si="44"/>
        <v>310942.83593071485</v>
      </c>
      <c r="AM254" s="5">
        <f t="shared" si="45"/>
        <v>3862.1784158088099</v>
      </c>
      <c r="AN254" s="5">
        <f t="shared" si="13"/>
        <v>1854.0059337562764</v>
      </c>
      <c r="AO254" s="35">
        <f t="shared" si="14"/>
        <v>7.1550357925058261E-2</v>
      </c>
      <c r="AP254" s="5">
        <f t="shared" si="15"/>
        <v>2008.1724820525335</v>
      </c>
      <c r="AQ254" s="35">
        <f t="shared" si="16"/>
        <v>7.7499999999999999E-2</v>
      </c>
      <c r="AR254" s="5">
        <f t="shared" si="46"/>
        <v>230011.17000304174</v>
      </c>
      <c r="AS254" s="5">
        <f t="shared" si="47"/>
        <v>723946.89870173496</v>
      </c>
      <c r="AT254" s="5">
        <f t="shared" si="17"/>
        <v>309088.82999695855</v>
      </c>
      <c r="AU254" s="5">
        <f t="shared" si="18"/>
        <v>953958.0687047767</v>
      </c>
      <c r="AV254" s="150"/>
      <c r="AW254" s="2">
        <v>247</v>
      </c>
      <c r="AX254" s="118">
        <v>52352</v>
      </c>
      <c r="AY254" s="5">
        <f t="shared" si="48"/>
        <v>306680.54392630199</v>
      </c>
      <c r="AZ254" s="5">
        <f t="shared" si="49"/>
        <v>3769.4654156080242</v>
      </c>
      <c r="BA254" s="5">
        <f t="shared" si="19"/>
        <v>1852.7120160686368</v>
      </c>
      <c r="BB254" s="35">
        <f t="shared" si="20"/>
        <v>7.2494146215438815E-2</v>
      </c>
      <c r="BC254" s="5">
        <f t="shared" si="21"/>
        <v>1916.7533995393874</v>
      </c>
      <c r="BD254" s="35">
        <f t="shared" si="22"/>
        <v>7.4999999999999997E-2</v>
      </c>
      <c r="BE254" s="5">
        <f t="shared" si="50"/>
        <v>234272.16808976661</v>
      </c>
      <c r="BF254" s="5">
        <f t="shared" si="51"/>
        <v>696785.78956541582</v>
      </c>
      <c r="BG254" s="5">
        <f t="shared" si="23"/>
        <v>304827.83191023336</v>
      </c>
      <c r="BH254" s="5">
        <f t="shared" si="24"/>
        <v>931057.95765518246</v>
      </c>
      <c r="BI254" s="150"/>
      <c r="BJ254" s="2">
        <v>247</v>
      </c>
      <c r="BK254" s="118">
        <v>52352</v>
      </c>
      <c r="BL254" s="5">
        <f t="shared" si="52"/>
        <v>302378.74073174689</v>
      </c>
      <c r="BM254" s="5">
        <f t="shared" si="53"/>
        <v>3677.612325782929</v>
      </c>
      <c r="BN254" s="5">
        <f t="shared" si="25"/>
        <v>1850.7407671952917</v>
      </c>
      <c r="BO254" s="35">
        <f t="shared" si="26"/>
        <v>7.3447257411677486E-2</v>
      </c>
      <c r="BP254" s="5">
        <f t="shared" si="27"/>
        <v>1826.8715585876373</v>
      </c>
      <c r="BQ254" s="35">
        <f t="shared" si="28"/>
        <v>7.2499999999999995E-2</v>
      </c>
      <c r="BR254" s="5">
        <f t="shared" si="54"/>
        <v>238572.00003544841</v>
      </c>
      <c r="BS254" s="5">
        <f t="shared" si="55"/>
        <v>669798.24443293503</v>
      </c>
      <c r="BT254" s="5">
        <f t="shared" si="29"/>
        <v>300527.99996455159</v>
      </c>
      <c r="BU254" s="5">
        <f t="shared" si="30"/>
        <v>908370.24446838349</v>
      </c>
      <c r="BV254" s="150"/>
      <c r="BW254" s="2">
        <v>247</v>
      </c>
      <c r="BX254" s="118">
        <v>52352</v>
      </c>
      <c r="BY254" s="5">
        <f t="shared" si="56"/>
        <v>298039.13164190814</v>
      </c>
      <c r="BZ254" s="5">
        <f t="shared" si="57"/>
        <v>3586.6457515109732</v>
      </c>
      <c r="CA254" s="5">
        <f t="shared" si="31"/>
        <v>1848.0841502665089</v>
      </c>
      <c r="CB254" s="35">
        <f t="shared" si="32"/>
        <v>7.4409724927811227E-2</v>
      </c>
      <c r="CC254" s="5">
        <f t="shared" si="33"/>
        <v>1738.5616012444643</v>
      </c>
      <c r="CD254" s="35">
        <f t="shared" si="34"/>
        <v>7.0000000000000007E-2</v>
      </c>
      <c r="CE254" s="5">
        <f t="shared" si="58"/>
        <v>242908.95250835852</v>
      </c>
      <c r="CF254" s="5">
        <f t="shared" si="59"/>
        <v>642992.54811485193</v>
      </c>
      <c r="CG254" s="5">
        <f t="shared" si="35"/>
        <v>296191.04749164166</v>
      </c>
      <c r="CH254" s="5">
        <f t="shared" si="36"/>
        <v>885901.50062321045</v>
      </c>
    </row>
    <row r="255" spans="9:86" ht="14.25" customHeight="1">
      <c r="I255" s="150"/>
      <c r="J255" s="2">
        <v>248</v>
      </c>
      <c r="K255" s="118">
        <v>52383</v>
      </c>
      <c r="L255" s="5">
        <f t="shared" si="37"/>
        <v>317487.95851778588</v>
      </c>
      <c r="M255" s="5">
        <f t="shared" si="0"/>
        <v>4050.0782624385383</v>
      </c>
      <c r="N255" s="5">
        <f t="shared" si="1"/>
        <v>1867.3485476287606</v>
      </c>
      <c r="O255" s="35">
        <f t="shared" si="2"/>
        <v>7.057962977921825E-2</v>
      </c>
      <c r="P255" s="5">
        <f t="shared" si="3"/>
        <v>2182.7297148097778</v>
      </c>
      <c r="Q255" s="35">
        <f t="shared" si="4"/>
        <v>8.249999999999999E-2</v>
      </c>
      <c r="R255" s="5">
        <f t="shared" si="38"/>
        <v>223479.39002984262</v>
      </c>
      <c r="S255" s="5">
        <f t="shared" si="39"/>
        <v>780940.01905491401</v>
      </c>
      <c r="T255" s="5">
        <f t="shared" si="5"/>
        <v>315620.60997015715</v>
      </c>
      <c r="U255" s="5">
        <f t="shared" si="6"/>
        <v>1004419.4090847566</v>
      </c>
      <c r="V255" s="150"/>
      <c r="W255" s="2">
        <v>248</v>
      </c>
      <c r="X255" s="118">
        <v>52383</v>
      </c>
      <c r="Y255" s="5">
        <f t="shared" si="40"/>
        <v>313309.37830588344</v>
      </c>
      <c r="Z255" s="5">
        <f t="shared" si="41"/>
        <v>3955.7248177837241</v>
      </c>
      <c r="AA255" s="5">
        <f t="shared" si="7"/>
        <v>1866.9956290778346</v>
      </c>
      <c r="AB255" s="35">
        <f t="shared" si="8"/>
        <v>7.1507427163769982E-2</v>
      </c>
      <c r="AC255" s="5">
        <f t="shared" si="9"/>
        <v>2088.7291887058896</v>
      </c>
      <c r="AD255" s="35">
        <f t="shared" si="10"/>
        <v>7.9999999999999988E-2</v>
      </c>
      <c r="AE255" s="5">
        <f t="shared" si="42"/>
        <v>227657.61732319472</v>
      </c>
      <c r="AF255" s="5">
        <f t="shared" si="43"/>
        <v>753362.13748716877</v>
      </c>
      <c r="AG255" s="5">
        <f t="shared" si="11"/>
        <v>311442.3826768056</v>
      </c>
      <c r="AH255" s="5">
        <f t="shared" si="12"/>
        <v>981019.75481036352</v>
      </c>
      <c r="AI255" s="150"/>
      <c r="AJ255" s="2">
        <v>248</v>
      </c>
      <c r="AK255" s="118">
        <v>52383</v>
      </c>
      <c r="AL255" s="5">
        <f t="shared" si="44"/>
        <v>309088.82999695855</v>
      </c>
      <c r="AM255" s="5">
        <f t="shared" si="45"/>
        <v>3862.1784158088099</v>
      </c>
      <c r="AN255" s="5">
        <f t="shared" si="13"/>
        <v>1865.9797220784526</v>
      </c>
      <c r="AO255" s="35">
        <f t="shared" si="14"/>
        <v>7.2444405917747881E-2</v>
      </c>
      <c r="AP255" s="5">
        <f t="shared" si="15"/>
        <v>1996.1986937303573</v>
      </c>
      <c r="AQ255" s="35">
        <f t="shared" si="16"/>
        <v>7.7499999999999999E-2</v>
      </c>
      <c r="AR255" s="5">
        <f t="shared" si="46"/>
        <v>231877.14972512019</v>
      </c>
      <c r="AS255" s="5">
        <f t="shared" si="47"/>
        <v>725943.09739546536</v>
      </c>
      <c r="AT255" s="5">
        <f t="shared" si="17"/>
        <v>307222.85027488013</v>
      </c>
      <c r="AU255" s="5">
        <f t="shared" si="18"/>
        <v>957820.24712058553</v>
      </c>
      <c r="AV255" s="150"/>
      <c r="AW255" s="2">
        <v>248</v>
      </c>
      <c r="AX255" s="118">
        <v>52383</v>
      </c>
      <c r="AY255" s="5">
        <f t="shared" si="48"/>
        <v>304827.83191023336</v>
      </c>
      <c r="AZ255" s="5">
        <f t="shared" si="49"/>
        <v>3769.4654156080242</v>
      </c>
      <c r="BA255" s="5">
        <f t="shared" si="19"/>
        <v>1864.2914661690659</v>
      </c>
      <c r="BB255" s="35">
        <f t="shared" si="20"/>
        <v>7.3390600372136683E-2</v>
      </c>
      <c r="BC255" s="5">
        <f t="shared" si="21"/>
        <v>1905.1739494389583</v>
      </c>
      <c r="BD255" s="35">
        <f t="shared" si="22"/>
        <v>7.4999999999999997E-2</v>
      </c>
      <c r="BE255" s="5">
        <f t="shared" si="50"/>
        <v>236136.45955593567</v>
      </c>
      <c r="BF255" s="5">
        <f t="shared" si="51"/>
        <v>698690.96351485478</v>
      </c>
      <c r="BG255" s="5">
        <f t="shared" si="23"/>
        <v>302963.5404440643</v>
      </c>
      <c r="BH255" s="5">
        <f t="shared" si="24"/>
        <v>934827.42307079048</v>
      </c>
      <c r="BI255" s="150"/>
      <c r="BJ255" s="2">
        <v>248</v>
      </c>
      <c r="BK255" s="118">
        <v>52383</v>
      </c>
      <c r="BL255" s="5">
        <f t="shared" si="52"/>
        <v>300527.99996455159</v>
      </c>
      <c r="BM255" s="5">
        <f t="shared" si="53"/>
        <v>3677.612325782929</v>
      </c>
      <c r="BN255" s="5">
        <f t="shared" si="25"/>
        <v>1861.9223259970966</v>
      </c>
      <c r="BO255" s="35">
        <f t="shared" si="26"/>
        <v>7.4346044011208964E-2</v>
      </c>
      <c r="BP255" s="5">
        <f t="shared" si="27"/>
        <v>1815.6899997858325</v>
      </c>
      <c r="BQ255" s="35">
        <f t="shared" si="28"/>
        <v>7.2499999999999995E-2</v>
      </c>
      <c r="BR255" s="5">
        <f t="shared" si="54"/>
        <v>240433.9223614455</v>
      </c>
      <c r="BS255" s="5">
        <f t="shared" si="55"/>
        <v>671613.93443272088</v>
      </c>
      <c r="BT255" s="5">
        <f t="shared" si="29"/>
        <v>298666.0776385545</v>
      </c>
      <c r="BU255" s="5">
        <f t="shared" si="30"/>
        <v>912047.85679416638</v>
      </c>
      <c r="BV255" s="150"/>
      <c r="BW255" s="2">
        <v>248</v>
      </c>
      <c r="BX255" s="118">
        <v>52383</v>
      </c>
      <c r="BY255" s="5">
        <f t="shared" si="56"/>
        <v>296191.04749164166</v>
      </c>
      <c r="BZ255" s="5">
        <f t="shared" si="57"/>
        <v>3586.6457515109732</v>
      </c>
      <c r="CA255" s="5">
        <f t="shared" si="31"/>
        <v>1858.8646411430634</v>
      </c>
      <c r="CB255" s="35">
        <f t="shared" si="32"/>
        <v>7.531076945985761E-2</v>
      </c>
      <c r="CC255" s="5">
        <f t="shared" si="33"/>
        <v>1727.7811103679098</v>
      </c>
      <c r="CD255" s="35">
        <f t="shared" si="34"/>
        <v>7.0000000000000007E-2</v>
      </c>
      <c r="CE255" s="5">
        <f t="shared" si="58"/>
        <v>244767.81714950158</v>
      </c>
      <c r="CF255" s="5">
        <f t="shared" si="59"/>
        <v>644720.32922521979</v>
      </c>
      <c r="CG255" s="5">
        <f t="shared" si="35"/>
        <v>294332.18285049859</v>
      </c>
      <c r="CH255" s="5">
        <f t="shared" si="36"/>
        <v>889488.14637472131</v>
      </c>
    </row>
    <row r="256" spans="9:86" ht="14.25" customHeight="1">
      <c r="I256" s="150"/>
      <c r="J256" s="2">
        <v>249</v>
      </c>
      <c r="K256" s="118">
        <v>52413</v>
      </c>
      <c r="L256" s="5">
        <f t="shared" si="37"/>
        <v>315620.60997015715</v>
      </c>
      <c r="M256" s="5">
        <f t="shared" si="0"/>
        <v>4050.0782624385383</v>
      </c>
      <c r="N256" s="5">
        <f t="shared" si="1"/>
        <v>1880.1865688937078</v>
      </c>
      <c r="O256" s="35">
        <f t="shared" si="2"/>
        <v>7.1485315324806648E-2</v>
      </c>
      <c r="P256" s="5">
        <f t="shared" si="3"/>
        <v>2169.8916935448306</v>
      </c>
      <c r="Q256" s="35">
        <f t="shared" si="4"/>
        <v>8.2500000000000004E-2</v>
      </c>
      <c r="R256" s="5">
        <f t="shared" si="38"/>
        <v>225359.57659873631</v>
      </c>
      <c r="S256" s="5">
        <f t="shared" si="39"/>
        <v>783109.91074845882</v>
      </c>
      <c r="T256" s="5">
        <f t="shared" si="5"/>
        <v>313740.42340126343</v>
      </c>
      <c r="U256" s="5">
        <f t="shared" si="6"/>
        <v>1008469.4873471952</v>
      </c>
      <c r="V256" s="150"/>
      <c r="W256" s="2">
        <v>249</v>
      </c>
      <c r="X256" s="118">
        <v>52413</v>
      </c>
      <c r="Y256" s="5">
        <f t="shared" si="40"/>
        <v>311442.3826768056</v>
      </c>
      <c r="Z256" s="5">
        <f t="shared" si="41"/>
        <v>3955.7248177837241</v>
      </c>
      <c r="AA256" s="5">
        <f t="shared" si="7"/>
        <v>1879.44226660502</v>
      </c>
      <c r="AB256" s="35">
        <f t="shared" si="8"/>
        <v>7.2415664834752355E-2</v>
      </c>
      <c r="AC256" s="5">
        <f t="shared" si="9"/>
        <v>2076.2825511787041</v>
      </c>
      <c r="AD256" s="35">
        <f t="shared" si="10"/>
        <v>0.08</v>
      </c>
      <c r="AE256" s="5">
        <f t="shared" si="42"/>
        <v>229537.05958979973</v>
      </c>
      <c r="AF256" s="5">
        <f t="shared" si="43"/>
        <v>755438.42003834748</v>
      </c>
      <c r="AG256" s="5">
        <f t="shared" si="11"/>
        <v>309562.94041020056</v>
      </c>
      <c r="AH256" s="5">
        <f t="shared" si="12"/>
        <v>984975.47962814721</v>
      </c>
      <c r="AI256" s="150"/>
      <c r="AJ256" s="2">
        <v>249</v>
      </c>
      <c r="AK256" s="118">
        <v>52413</v>
      </c>
      <c r="AL256" s="5">
        <f t="shared" si="44"/>
        <v>307222.85027488013</v>
      </c>
      <c r="AM256" s="5">
        <f t="shared" si="45"/>
        <v>3862.1784158088099</v>
      </c>
      <c r="AN256" s="5">
        <f t="shared" si="13"/>
        <v>1878.0308411168758</v>
      </c>
      <c r="AO256" s="35">
        <f t="shared" si="14"/>
        <v>7.3355123400615035E-2</v>
      </c>
      <c r="AP256" s="5">
        <f t="shared" si="15"/>
        <v>1984.1475746919341</v>
      </c>
      <c r="AQ256" s="35">
        <f t="shared" si="16"/>
        <v>7.7499999999999999E-2</v>
      </c>
      <c r="AR256" s="5">
        <f t="shared" si="46"/>
        <v>233755.18056623708</v>
      </c>
      <c r="AS256" s="5">
        <f t="shared" si="47"/>
        <v>727927.24497015728</v>
      </c>
      <c r="AT256" s="5">
        <f t="shared" si="17"/>
        <v>305344.81943376327</v>
      </c>
      <c r="AU256" s="5">
        <f t="shared" si="18"/>
        <v>961682.42553639435</v>
      </c>
      <c r="AV256" s="150"/>
      <c r="AW256" s="2">
        <v>249</v>
      </c>
      <c r="AX256" s="118">
        <v>52413</v>
      </c>
      <c r="AY256" s="5">
        <f t="shared" si="48"/>
        <v>302963.5404440643</v>
      </c>
      <c r="AZ256" s="5">
        <f t="shared" si="49"/>
        <v>3769.4654156080242</v>
      </c>
      <c r="BA256" s="5">
        <f t="shared" si="19"/>
        <v>1875.9432878326224</v>
      </c>
      <c r="BB256" s="35">
        <f t="shared" si="20"/>
        <v>7.430372453726887E-2</v>
      </c>
      <c r="BC256" s="5">
        <f t="shared" si="21"/>
        <v>1893.5221277754017</v>
      </c>
      <c r="BD256" s="35">
        <f t="shared" si="22"/>
        <v>7.4999999999999997E-2</v>
      </c>
      <c r="BE256" s="5">
        <f t="shared" si="50"/>
        <v>238012.4028437683</v>
      </c>
      <c r="BF256" s="5">
        <f t="shared" si="51"/>
        <v>700584.48564263014</v>
      </c>
      <c r="BG256" s="5">
        <f t="shared" si="23"/>
        <v>301087.5971562317</v>
      </c>
      <c r="BH256" s="5">
        <f t="shared" si="24"/>
        <v>938596.88848639838</v>
      </c>
      <c r="BI256" s="150"/>
      <c r="BJ256" s="2">
        <v>249</v>
      </c>
      <c r="BK256" s="118">
        <v>52413</v>
      </c>
      <c r="BL256" s="5">
        <f t="shared" si="52"/>
        <v>298666.0776385545</v>
      </c>
      <c r="BM256" s="5">
        <f t="shared" si="53"/>
        <v>3677.612325782929</v>
      </c>
      <c r="BN256" s="5">
        <f t="shared" si="25"/>
        <v>1873.1714400499957</v>
      </c>
      <c r="BO256" s="35">
        <f t="shared" si="26"/>
        <v>7.5261500932164382E-2</v>
      </c>
      <c r="BP256" s="5">
        <f t="shared" si="27"/>
        <v>1804.4408857329333</v>
      </c>
      <c r="BQ256" s="35">
        <f t="shared" si="28"/>
        <v>7.2499999999999995E-2</v>
      </c>
      <c r="BR256" s="5">
        <f t="shared" si="54"/>
        <v>242307.0938014955</v>
      </c>
      <c r="BS256" s="5">
        <f t="shared" si="55"/>
        <v>673418.37531845376</v>
      </c>
      <c r="BT256" s="5">
        <f t="shared" si="29"/>
        <v>296792.9061985045</v>
      </c>
      <c r="BU256" s="5">
        <f t="shared" si="30"/>
        <v>915725.46911994927</v>
      </c>
      <c r="BV256" s="150"/>
      <c r="BW256" s="2">
        <v>249</v>
      </c>
      <c r="BX256" s="118">
        <v>52413</v>
      </c>
      <c r="BY256" s="5">
        <f t="shared" si="56"/>
        <v>294332.18285049859</v>
      </c>
      <c r="BZ256" s="5">
        <f t="shared" si="57"/>
        <v>3586.6457515109732</v>
      </c>
      <c r="CA256" s="5">
        <f t="shared" si="31"/>
        <v>1869.7080182163982</v>
      </c>
      <c r="CB256" s="35">
        <f t="shared" si="32"/>
        <v>7.6228484433158453E-2</v>
      </c>
      <c r="CC256" s="5">
        <f t="shared" si="33"/>
        <v>1716.9377332945751</v>
      </c>
      <c r="CD256" s="35">
        <f t="shared" si="34"/>
        <v>7.0000000000000007E-2</v>
      </c>
      <c r="CE256" s="5">
        <f t="shared" si="58"/>
        <v>246637.52516771798</v>
      </c>
      <c r="CF256" s="5">
        <f t="shared" si="59"/>
        <v>646437.26695851434</v>
      </c>
      <c r="CG256" s="5">
        <f t="shared" si="35"/>
        <v>292462.47483228217</v>
      </c>
      <c r="CH256" s="5">
        <f t="shared" si="36"/>
        <v>893074.79212623229</v>
      </c>
    </row>
    <row r="257" spans="9:86" ht="14.25" customHeight="1">
      <c r="I257" s="150"/>
      <c r="J257" s="2">
        <v>250</v>
      </c>
      <c r="K257" s="118">
        <v>52444</v>
      </c>
      <c r="L257" s="5">
        <f t="shared" si="37"/>
        <v>313740.42340126343</v>
      </c>
      <c r="M257" s="5">
        <f t="shared" si="0"/>
        <v>4050.0782624385383</v>
      </c>
      <c r="N257" s="5">
        <f t="shared" si="1"/>
        <v>1893.1128515548521</v>
      </c>
      <c r="O257" s="35">
        <f t="shared" si="2"/>
        <v>7.2408119975039029E-2</v>
      </c>
      <c r="P257" s="5">
        <f t="shared" si="3"/>
        <v>2156.9654108836862</v>
      </c>
      <c r="Q257" s="35">
        <f t="shared" si="4"/>
        <v>8.2500000000000018E-2</v>
      </c>
      <c r="R257" s="5">
        <f t="shared" si="38"/>
        <v>227252.68945029116</v>
      </c>
      <c r="S257" s="5">
        <f t="shared" si="39"/>
        <v>785266.87615934247</v>
      </c>
      <c r="T257" s="5">
        <f t="shared" si="5"/>
        <v>311847.31054970855</v>
      </c>
      <c r="U257" s="5">
        <f t="shared" si="6"/>
        <v>1012519.5656096337</v>
      </c>
      <c r="V257" s="150"/>
      <c r="W257" s="2">
        <v>250</v>
      </c>
      <c r="X257" s="118">
        <v>52444</v>
      </c>
      <c r="Y257" s="5">
        <f t="shared" si="40"/>
        <v>309562.94041020056</v>
      </c>
      <c r="Z257" s="5">
        <f t="shared" si="41"/>
        <v>3955.7248177837241</v>
      </c>
      <c r="AA257" s="5">
        <f t="shared" si="7"/>
        <v>1891.9718817157204</v>
      </c>
      <c r="AB257" s="35">
        <f t="shared" si="8"/>
        <v>7.3341022509038442E-2</v>
      </c>
      <c r="AC257" s="5">
        <f t="shared" si="9"/>
        <v>2063.7529360680037</v>
      </c>
      <c r="AD257" s="35">
        <f t="shared" si="10"/>
        <v>7.9999999999999988E-2</v>
      </c>
      <c r="AE257" s="5">
        <f t="shared" si="42"/>
        <v>231429.03147151545</v>
      </c>
      <c r="AF257" s="5">
        <f t="shared" si="43"/>
        <v>757502.17297441547</v>
      </c>
      <c r="AG257" s="5">
        <f t="shared" si="11"/>
        <v>307670.96852848487</v>
      </c>
      <c r="AH257" s="5">
        <f t="shared" si="12"/>
        <v>988931.2044459309</v>
      </c>
      <c r="AI257" s="150"/>
      <c r="AJ257" s="2">
        <v>250</v>
      </c>
      <c r="AK257" s="118">
        <v>52444</v>
      </c>
      <c r="AL257" s="5">
        <f t="shared" si="44"/>
        <v>305344.81943376327</v>
      </c>
      <c r="AM257" s="5">
        <f t="shared" si="45"/>
        <v>3862.1784158088099</v>
      </c>
      <c r="AN257" s="5">
        <f t="shared" si="13"/>
        <v>1890.1597902990886</v>
      </c>
      <c r="AO257" s="35">
        <f t="shared" si="14"/>
        <v>7.4282961556874638E-2</v>
      </c>
      <c r="AP257" s="5">
        <f t="shared" si="15"/>
        <v>1972.0186255097212</v>
      </c>
      <c r="AQ257" s="35">
        <f t="shared" si="16"/>
        <v>7.7499999999999999E-2</v>
      </c>
      <c r="AR257" s="5">
        <f t="shared" si="46"/>
        <v>235645.34035653615</v>
      </c>
      <c r="AS257" s="5">
        <f t="shared" si="47"/>
        <v>729899.26359566697</v>
      </c>
      <c r="AT257" s="5">
        <f t="shared" si="17"/>
        <v>303454.6596434642</v>
      </c>
      <c r="AU257" s="5">
        <f t="shared" si="18"/>
        <v>965544.60395220318</v>
      </c>
      <c r="AV257" s="150"/>
      <c r="AW257" s="2">
        <v>250</v>
      </c>
      <c r="AX257" s="118">
        <v>52444</v>
      </c>
      <c r="AY257" s="5">
        <f t="shared" si="48"/>
        <v>301087.5971562317</v>
      </c>
      <c r="AZ257" s="5">
        <f t="shared" si="49"/>
        <v>3769.4654156080242</v>
      </c>
      <c r="BA257" s="5">
        <f t="shared" si="19"/>
        <v>1887.6679333815762</v>
      </c>
      <c r="BB257" s="35">
        <f t="shared" si="20"/>
        <v>7.5233969829800004E-2</v>
      </c>
      <c r="BC257" s="5">
        <f t="shared" si="21"/>
        <v>1881.797482226448</v>
      </c>
      <c r="BD257" s="35">
        <f t="shared" si="22"/>
        <v>7.4999999999999997E-2</v>
      </c>
      <c r="BE257" s="5">
        <f t="shared" si="50"/>
        <v>239900.07077714987</v>
      </c>
      <c r="BF257" s="5">
        <f t="shared" si="51"/>
        <v>702466.28312485653</v>
      </c>
      <c r="BG257" s="5">
        <f t="shared" si="23"/>
        <v>299199.92922285013</v>
      </c>
      <c r="BH257" s="5">
        <f t="shared" si="24"/>
        <v>942366.35390200641</v>
      </c>
      <c r="BI257" s="150"/>
      <c r="BJ257" s="2">
        <v>250</v>
      </c>
      <c r="BK257" s="118">
        <v>52444</v>
      </c>
      <c r="BL257" s="5">
        <f t="shared" si="52"/>
        <v>296792.9061985045</v>
      </c>
      <c r="BM257" s="5">
        <f t="shared" si="53"/>
        <v>3677.612325782929</v>
      </c>
      <c r="BN257" s="5">
        <f t="shared" si="25"/>
        <v>1884.4885175002978</v>
      </c>
      <c r="BO257" s="35">
        <f t="shared" si="26"/>
        <v>7.6194079230716874E-2</v>
      </c>
      <c r="BP257" s="5">
        <f t="shared" si="27"/>
        <v>1793.1238082826312</v>
      </c>
      <c r="BQ257" s="35">
        <f t="shared" si="28"/>
        <v>7.2499999999999995E-2</v>
      </c>
      <c r="BR257" s="5">
        <f t="shared" si="54"/>
        <v>244191.58231899579</v>
      </c>
      <c r="BS257" s="5">
        <f t="shared" si="55"/>
        <v>675211.49912673642</v>
      </c>
      <c r="BT257" s="5">
        <f t="shared" si="29"/>
        <v>294908.41768100421</v>
      </c>
      <c r="BU257" s="5">
        <f t="shared" si="30"/>
        <v>919403.08144573215</v>
      </c>
      <c r="BV257" s="150"/>
      <c r="BW257" s="2">
        <v>250</v>
      </c>
      <c r="BX257" s="118">
        <v>52444</v>
      </c>
      <c r="BY257" s="5">
        <f t="shared" si="56"/>
        <v>292462.47483228217</v>
      </c>
      <c r="BZ257" s="5">
        <f t="shared" si="57"/>
        <v>3586.6457515109732</v>
      </c>
      <c r="CA257" s="5">
        <f t="shared" si="31"/>
        <v>1880.6146483226605</v>
      </c>
      <c r="CB257" s="35">
        <f t="shared" si="32"/>
        <v>7.7163320842489586E-2</v>
      </c>
      <c r="CC257" s="5">
        <f t="shared" si="33"/>
        <v>1706.0311031883127</v>
      </c>
      <c r="CD257" s="35">
        <f t="shared" si="34"/>
        <v>7.0000000000000007E-2</v>
      </c>
      <c r="CE257" s="5">
        <f t="shared" si="58"/>
        <v>248518.13981604064</v>
      </c>
      <c r="CF257" s="5">
        <f t="shared" si="59"/>
        <v>648143.29806170263</v>
      </c>
      <c r="CG257" s="5">
        <f t="shared" si="35"/>
        <v>290581.86018395954</v>
      </c>
      <c r="CH257" s="5">
        <f t="shared" si="36"/>
        <v>896661.43787774327</v>
      </c>
    </row>
    <row r="258" spans="9:86" ht="14.25" customHeight="1">
      <c r="I258" s="150"/>
      <c r="J258" s="2">
        <v>251</v>
      </c>
      <c r="K258" s="118">
        <v>52475</v>
      </c>
      <c r="L258" s="5">
        <f t="shared" si="37"/>
        <v>311847.31054970855</v>
      </c>
      <c r="M258" s="5">
        <f t="shared" si="0"/>
        <v>4050.0782624385383</v>
      </c>
      <c r="N258" s="5">
        <f t="shared" si="1"/>
        <v>1906.1280024092921</v>
      </c>
      <c r="O258" s="35">
        <f t="shared" si="2"/>
        <v>7.3348511451297116E-2</v>
      </c>
      <c r="P258" s="5">
        <f t="shared" si="3"/>
        <v>2143.9502600292462</v>
      </c>
      <c r="Q258" s="35">
        <f t="shared" si="4"/>
        <v>8.2500000000000004E-2</v>
      </c>
      <c r="R258" s="5">
        <f t="shared" si="38"/>
        <v>229158.81745270046</v>
      </c>
      <c r="S258" s="5">
        <f t="shared" si="39"/>
        <v>787410.82641937176</v>
      </c>
      <c r="T258" s="5">
        <f t="shared" si="5"/>
        <v>309941.18254729925</v>
      </c>
      <c r="U258" s="5">
        <f t="shared" si="6"/>
        <v>1016569.6438720722</v>
      </c>
      <c r="V258" s="150"/>
      <c r="W258" s="2">
        <v>251</v>
      </c>
      <c r="X258" s="118">
        <v>52475</v>
      </c>
      <c r="Y258" s="5">
        <f t="shared" si="40"/>
        <v>307670.96852848487</v>
      </c>
      <c r="Z258" s="5">
        <f t="shared" si="41"/>
        <v>3955.7248177837241</v>
      </c>
      <c r="AA258" s="5">
        <f t="shared" si="7"/>
        <v>1904.5850275938251</v>
      </c>
      <c r="AB258" s="35">
        <f t="shared" si="8"/>
        <v>7.4283967838876336E-2</v>
      </c>
      <c r="AC258" s="5">
        <f t="shared" si="9"/>
        <v>2051.139790189899</v>
      </c>
      <c r="AD258" s="35">
        <f t="shared" si="10"/>
        <v>7.9999999999999988E-2</v>
      </c>
      <c r="AE258" s="5">
        <f t="shared" si="42"/>
        <v>233333.61649910928</v>
      </c>
      <c r="AF258" s="5">
        <f t="shared" si="43"/>
        <v>759553.31276460539</v>
      </c>
      <c r="AG258" s="5">
        <f t="shared" si="11"/>
        <v>305766.38350089104</v>
      </c>
      <c r="AH258" s="5">
        <f t="shared" si="12"/>
        <v>992886.9292637147</v>
      </c>
      <c r="AI258" s="150"/>
      <c r="AJ258" s="2">
        <v>251</v>
      </c>
      <c r="AK258" s="118">
        <v>52475</v>
      </c>
      <c r="AL258" s="5">
        <f t="shared" si="44"/>
        <v>303454.6596434642</v>
      </c>
      <c r="AM258" s="5">
        <f t="shared" si="45"/>
        <v>3862.1784158088099</v>
      </c>
      <c r="AN258" s="5">
        <f t="shared" si="13"/>
        <v>1902.3670722781037</v>
      </c>
      <c r="AO258" s="35">
        <f t="shared" si="14"/>
        <v>7.5228387971233851E-2</v>
      </c>
      <c r="AP258" s="5">
        <f t="shared" si="15"/>
        <v>1959.8113435307062</v>
      </c>
      <c r="AQ258" s="35">
        <f t="shared" si="16"/>
        <v>7.7499999999999999E-2</v>
      </c>
      <c r="AR258" s="5">
        <f t="shared" si="46"/>
        <v>237547.70742881426</v>
      </c>
      <c r="AS258" s="5">
        <f t="shared" si="47"/>
        <v>731859.07493919763</v>
      </c>
      <c r="AT258" s="5">
        <f t="shared" si="17"/>
        <v>301552.29257118609</v>
      </c>
      <c r="AU258" s="5">
        <f t="shared" si="18"/>
        <v>969406.78236801189</v>
      </c>
      <c r="AV258" s="150"/>
      <c r="AW258" s="2">
        <v>251</v>
      </c>
      <c r="AX258" s="118">
        <v>52475</v>
      </c>
      <c r="AY258" s="5">
        <f t="shared" si="48"/>
        <v>299199.92922285013</v>
      </c>
      <c r="AZ258" s="5">
        <f t="shared" si="49"/>
        <v>3769.4654156080242</v>
      </c>
      <c r="BA258" s="5">
        <f t="shared" si="19"/>
        <v>1899.4658579652109</v>
      </c>
      <c r="BB258" s="35">
        <f t="shared" si="20"/>
        <v>7.6181803768427384E-2</v>
      </c>
      <c r="BC258" s="5">
        <f t="shared" si="21"/>
        <v>1869.9995576428132</v>
      </c>
      <c r="BD258" s="35">
        <f t="shared" si="22"/>
        <v>7.4999999999999997E-2</v>
      </c>
      <c r="BE258" s="5">
        <f t="shared" si="50"/>
        <v>241799.53663511507</v>
      </c>
      <c r="BF258" s="5">
        <f t="shared" si="51"/>
        <v>704336.28268249938</v>
      </c>
      <c r="BG258" s="5">
        <f t="shared" si="23"/>
        <v>297300.4633648849</v>
      </c>
      <c r="BH258" s="5">
        <f t="shared" si="24"/>
        <v>946135.81931761443</v>
      </c>
      <c r="BI258" s="150"/>
      <c r="BJ258" s="2">
        <v>251</v>
      </c>
      <c r="BK258" s="118">
        <v>52475</v>
      </c>
      <c r="BL258" s="5">
        <f t="shared" si="52"/>
        <v>294908.41768100421</v>
      </c>
      <c r="BM258" s="5">
        <f t="shared" si="53"/>
        <v>3677.612325782929</v>
      </c>
      <c r="BN258" s="5">
        <f t="shared" si="25"/>
        <v>1895.8739689601953</v>
      </c>
      <c r="BO258" s="35">
        <f t="shared" si="26"/>
        <v>7.7144246361021254E-2</v>
      </c>
      <c r="BP258" s="5">
        <f t="shared" si="27"/>
        <v>1781.7383568227337</v>
      </c>
      <c r="BQ258" s="35">
        <f t="shared" si="28"/>
        <v>7.2499999999999995E-2</v>
      </c>
      <c r="BR258" s="5">
        <f t="shared" si="54"/>
        <v>246087.45628795598</v>
      </c>
      <c r="BS258" s="5">
        <f t="shared" si="55"/>
        <v>676993.23748355918</v>
      </c>
      <c r="BT258" s="5">
        <f t="shared" si="29"/>
        <v>293012.54371204402</v>
      </c>
      <c r="BU258" s="5">
        <f t="shared" si="30"/>
        <v>923080.69377151516</v>
      </c>
      <c r="BV258" s="150"/>
      <c r="BW258" s="2">
        <v>251</v>
      </c>
      <c r="BX258" s="118">
        <v>52475</v>
      </c>
      <c r="BY258" s="5">
        <f t="shared" si="56"/>
        <v>290581.86018395954</v>
      </c>
      <c r="BZ258" s="5">
        <f t="shared" si="57"/>
        <v>3586.6457515109732</v>
      </c>
      <c r="CA258" s="5">
        <f t="shared" si="31"/>
        <v>1891.5849004378758</v>
      </c>
      <c r="CB258" s="35">
        <f t="shared" si="32"/>
        <v>7.8115746078865261E-2</v>
      </c>
      <c r="CC258" s="5">
        <f t="shared" si="33"/>
        <v>1695.0608510730974</v>
      </c>
      <c r="CD258" s="35">
        <f t="shared" si="34"/>
        <v>7.0000000000000007E-2</v>
      </c>
      <c r="CE258" s="5">
        <f t="shared" si="58"/>
        <v>250409.72471647852</v>
      </c>
      <c r="CF258" s="5">
        <f t="shared" si="59"/>
        <v>649838.35891277576</v>
      </c>
      <c r="CG258" s="5">
        <f t="shared" si="35"/>
        <v>288690.27528352168</v>
      </c>
      <c r="CH258" s="5">
        <f t="shared" si="36"/>
        <v>900248.08362925425</v>
      </c>
    </row>
    <row r="259" spans="9:86" ht="14.25" customHeight="1">
      <c r="I259" s="150"/>
      <c r="J259" s="2">
        <v>252</v>
      </c>
      <c r="K259" s="118">
        <v>52505</v>
      </c>
      <c r="L259" s="5">
        <f t="shared" si="37"/>
        <v>309941.18254729925</v>
      </c>
      <c r="M259" s="5">
        <f t="shared" si="0"/>
        <v>4050.0782624385383</v>
      </c>
      <c r="N259" s="5">
        <f t="shared" si="1"/>
        <v>1919.2326324258561</v>
      </c>
      <c r="O259" s="35">
        <f t="shared" si="2"/>
        <v>7.4306974632503409E-2</v>
      </c>
      <c r="P259" s="5">
        <f t="shared" si="3"/>
        <v>2130.8456300126822</v>
      </c>
      <c r="Q259" s="35">
        <f t="shared" si="4"/>
        <v>8.2500000000000004E-2</v>
      </c>
      <c r="R259" s="5">
        <f t="shared" si="38"/>
        <v>231078.05008512631</v>
      </c>
      <c r="S259" s="5">
        <f t="shared" si="39"/>
        <v>789541.67204938445</v>
      </c>
      <c r="T259" s="5">
        <f t="shared" si="5"/>
        <v>308021.9499148734</v>
      </c>
      <c r="U259" s="5">
        <f t="shared" si="6"/>
        <v>1020619.7221345108</v>
      </c>
      <c r="V259" s="150"/>
      <c r="W259" s="2">
        <v>252</v>
      </c>
      <c r="X259" s="118">
        <v>52505</v>
      </c>
      <c r="Y259" s="5">
        <f t="shared" si="40"/>
        <v>305766.38350089104</v>
      </c>
      <c r="Z259" s="5">
        <f t="shared" si="41"/>
        <v>3955.7248177837241</v>
      </c>
      <c r="AA259" s="5">
        <f t="shared" si="7"/>
        <v>1917.2822611111171</v>
      </c>
      <c r="AB259" s="35">
        <f t="shared" si="8"/>
        <v>7.5244985632197073E-2</v>
      </c>
      <c r="AC259" s="5">
        <f t="shared" si="9"/>
        <v>2038.442556672607</v>
      </c>
      <c r="AD259" s="35">
        <f t="shared" si="10"/>
        <v>0.08</v>
      </c>
      <c r="AE259" s="5">
        <f t="shared" si="42"/>
        <v>235250.89876022039</v>
      </c>
      <c r="AF259" s="5">
        <f t="shared" si="43"/>
        <v>761591.755321278</v>
      </c>
      <c r="AG259" s="5">
        <f t="shared" si="11"/>
        <v>303849.10123977991</v>
      </c>
      <c r="AH259" s="5">
        <f t="shared" si="12"/>
        <v>996842.65408149839</v>
      </c>
      <c r="AI259" s="150"/>
      <c r="AJ259" s="2">
        <v>252</v>
      </c>
      <c r="AK259" s="118">
        <v>52505</v>
      </c>
      <c r="AL259" s="5">
        <f t="shared" si="44"/>
        <v>301552.29257118609</v>
      </c>
      <c r="AM259" s="5">
        <f t="shared" si="45"/>
        <v>3862.1784158088099</v>
      </c>
      <c r="AN259" s="5">
        <f t="shared" si="13"/>
        <v>1914.653192953233</v>
      </c>
      <c r="AO259" s="35">
        <f t="shared" si="14"/>
        <v>7.6191887382235673E-2</v>
      </c>
      <c r="AP259" s="5">
        <f t="shared" si="15"/>
        <v>1947.5252228555769</v>
      </c>
      <c r="AQ259" s="35">
        <f t="shared" si="16"/>
        <v>7.7499999999999999E-2</v>
      </c>
      <c r="AR259" s="5">
        <f t="shared" si="46"/>
        <v>239462.3606217675</v>
      </c>
      <c r="AS259" s="5">
        <f t="shared" si="47"/>
        <v>733806.60016205325</v>
      </c>
      <c r="AT259" s="5">
        <f t="shared" si="17"/>
        <v>299637.63937823288</v>
      </c>
      <c r="AU259" s="5">
        <f t="shared" si="18"/>
        <v>973268.96078382072</v>
      </c>
      <c r="AV259" s="150"/>
      <c r="AW259" s="2">
        <v>252</v>
      </c>
      <c r="AX259" s="118">
        <v>52505</v>
      </c>
      <c r="AY259" s="5">
        <f t="shared" si="48"/>
        <v>297300.4633648849</v>
      </c>
      <c r="AZ259" s="5">
        <f t="shared" si="49"/>
        <v>3769.4654156080242</v>
      </c>
      <c r="BA259" s="5">
        <f t="shared" si="19"/>
        <v>1911.3375195774936</v>
      </c>
      <c r="BB259" s="35">
        <f t="shared" si="20"/>
        <v>7.7147711023846904E-2</v>
      </c>
      <c r="BC259" s="5">
        <f t="shared" si="21"/>
        <v>1858.1278960305306</v>
      </c>
      <c r="BD259" s="35">
        <f t="shared" si="22"/>
        <v>7.4999999999999997E-2</v>
      </c>
      <c r="BE259" s="5">
        <f t="shared" si="50"/>
        <v>243710.87415469257</v>
      </c>
      <c r="BF259" s="5">
        <f t="shared" si="51"/>
        <v>706194.41057852993</v>
      </c>
      <c r="BG259" s="5">
        <f t="shared" si="23"/>
        <v>295389.12584530743</v>
      </c>
      <c r="BH259" s="5">
        <f t="shared" si="24"/>
        <v>949905.28473322256</v>
      </c>
      <c r="BI259" s="150"/>
      <c r="BJ259" s="2">
        <v>252</v>
      </c>
      <c r="BK259" s="118">
        <v>52505</v>
      </c>
      <c r="BL259" s="5">
        <f t="shared" si="52"/>
        <v>293012.54371204402</v>
      </c>
      <c r="BM259" s="5">
        <f t="shared" si="53"/>
        <v>3677.612325782929</v>
      </c>
      <c r="BN259" s="5">
        <f t="shared" si="25"/>
        <v>1907.3282075226632</v>
      </c>
      <c r="BO259" s="35">
        <f t="shared" si="26"/>
        <v>7.8112486927402386E-2</v>
      </c>
      <c r="BP259" s="5">
        <f t="shared" si="27"/>
        <v>1770.2841182602658</v>
      </c>
      <c r="BQ259" s="35">
        <f t="shared" si="28"/>
        <v>7.2499999999999995E-2</v>
      </c>
      <c r="BR259" s="5">
        <f t="shared" si="54"/>
        <v>247994.78449547864</v>
      </c>
      <c r="BS259" s="5">
        <f t="shared" si="55"/>
        <v>678763.52160181943</v>
      </c>
      <c r="BT259" s="5">
        <f t="shared" si="29"/>
        <v>291105.21550452133</v>
      </c>
      <c r="BU259" s="5">
        <f t="shared" si="30"/>
        <v>926758.30609729805</v>
      </c>
      <c r="BV259" s="150"/>
      <c r="BW259" s="2">
        <v>252</v>
      </c>
      <c r="BX259" s="118">
        <v>52505</v>
      </c>
      <c r="BY259" s="5">
        <f t="shared" si="56"/>
        <v>288690.27528352168</v>
      </c>
      <c r="BZ259" s="5">
        <f t="shared" si="57"/>
        <v>3586.6457515109732</v>
      </c>
      <c r="CA259" s="5">
        <f t="shared" si="31"/>
        <v>1902.6191456904301</v>
      </c>
      <c r="CB259" s="35">
        <f t="shared" si="32"/>
        <v>7.9086244681648862E-2</v>
      </c>
      <c r="CC259" s="5">
        <f t="shared" si="33"/>
        <v>1684.0266058205432</v>
      </c>
      <c r="CD259" s="35">
        <f t="shared" si="34"/>
        <v>7.0000000000000007E-2</v>
      </c>
      <c r="CE259" s="5">
        <f t="shared" si="58"/>
        <v>252312.34386216896</v>
      </c>
      <c r="CF259" s="5">
        <f t="shared" si="59"/>
        <v>651522.38551859627</v>
      </c>
      <c r="CG259" s="5">
        <f t="shared" si="35"/>
        <v>286787.65613783128</v>
      </c>
      <c r="CH259" s="5">
        <f t="shared" si="36"/>
        <v>903834.72938076523</v>
      </c>
    </row>
    <row r="260" spans="9:86" ht="14.25" customHeight="1">
      <c r="I260" s="150"/>
      <c r="J260" s="2">
        <v>253</v>
      </c>
      <c r="K260" s="118">
        <v>52536</v>
      </c>
      <c r="L260" s="5">
        <f t="shared" si="37"/>
        <v>308021.9499148734</v>
      </c>
      <c r="M260" s="5">
        <f t="shared" si="0"/>
        <v>4050.0782624385383</v>
      </c>
      <c r="N260" s="5">
        <f t="shared" si="1"/>
        <v>1932.4273567737837</v>
      </c>
      <c r="O260" s="35">
        <f t="shared" si="2"/>
        <v>7.5284012349425333E-2</v>
      </c>
      <c r="P260" s="5">
        <f t="shared" si="3"/>
        <v>2117.6509056647546</v>
      </c>
      <c r="Q260" s="35">
        <f t="shared" si="4"/>
        <v>8.2500000000000004E-2</v>
      </c>
      <c r="R260" s="5">
        <f t="shared" si="38"/>
        <v>233010.47744190009</v>
      </c>
      <c r="S260" s="5">
        <f t="shared" si="39"/>
        <v>791659.32295504923</v>
      </c>
      <c r="T260" s="5">
        <f t="shared" si="5"/>
        <v>306089.52255809959</v>
      </c>
      <c r="U260" s="5">
        <f t="shared" si="6"/>
        <v>1024669.8003969493</v>
      </c>
      <c r="V260" s="150"/>
      <c r="W260" s="2">
        <v>253</v>
      </c>
      <c r="X260" s="118">
        <v>52536</v>
      </c>
      <c r="Y260" s="5">
        <f t="shared" si="40"/>
        <v>303849.10123977991</v>
      </c>
      <c r="Z260" s="5">
        <f t="shared" si="41"/>
        <v>3955.7248177837241</v>
      </c>
      <c r="AA260" s="5">
        <f t="shared" si="7"/>
        <v>1930.0641428518579</v>
      </c>
      <c r="AB260" s="35">
        <f t="shared" si="8"/>
        <v>7.6224578646836849E-2</v>
      </c>
      <c r="AC260" s="5">
        <f t="shared" si="9"/>
        <v>2025.6606749318662</v>
      </c>
      <c r="AD260" s="35">
        <f t="shared" si="10"/>
        <v>0.08</v>
      </c>
      <c r="AE260" s="5">
        <f t="shared" si="42"/>
        <v>237180.96290307224</v>
      </c>
      <c r="AF260" s="5">
        <f t="shared" si="43"/>
        <v>763617.41599620983</v>
      </c>
      <c r="AG260" s="5">
        <f t="shared" si="11"/>
        <v>301919.03709692805</v>
      </c>
      <c r="AH260" s="5">
        <f t="shared" si="12"/>
        <v>1000798.3788992821</v>
      </c>
      <c r="AI260" s="150"/>
      <c r="AJ260" s="2">
        <v>253</v>
      </c>
      <c r="AK260" s="118">
        <v>52536</v>
      </c>
      <c r="AL260" s="5">
        <f t="shared" si="44"/>
        <v>299637.63937823288</v>
      </c>
      <c r="AM260" s="5">
        <f t="shared" si="45"/>
        <v>3862.1784158088099</v>
      </c>
      <c r="AN260" s="5">
        <f t="shared" si="13"/>
        <v>1927.0186614910558</v>
      </c>
      <c r="AO260" s="35">
        <f t="shared" si="14"/>
        <v>7.7173962476399502E-2</v>
      </c>
      <c r="AP260" s="5">
        <f t="shared" si="15"/>
        <v>1935.1597543177541</v>
      </c>
      <c r="AQ260" s="35">
        <f t="shared" si="16"/>
        <v>7.7499999999999999E-2</v>
      </c>
      <c r="AR260" s="5">
        <f t="shared" si="46"/>
        <v>241389.37928325855</v>
      </c>
      <c r="AS260" s="5">
        <f t="shared" si="47"/>
        <v>735741.75991637097</v>
      </c>
      <c r="AT260" s="5">
        <f t="shared" si="17"/>
        <v>297710.62071674183</v>
      </c>
      <c r="AU260" s="5">
        <f t="shared" si="18"/>
        <v>977131.13919962954</v>
      </c>
      <c r="AV260" s="150"/>
      <c r="AW260" s="2">
        <v>253</v>
      </c>
      <c r="AX260" s="118">
        <v>52536</v>
      </c>
      <c r="AY260" s="5">
        <f t="shared" si="48"/>
        <v>295389.12584530743</v>
      </c>
      <c r="AZ260" s="5">
        <f t="shared" si="49"/>
        <v>3769.4654156080242</v>
      </c>
      <c r="BA260" s="5">
        <f t="shared" si="19"/>
        <v>1923.283379074853</v>
      </c>
      <c r="BB260" s="35">
        <f t="shared" si="20"/>
        <v>7.8132194212811701E-2</v>
      </c>
      <c r="BC260" s="5">
        <f t="shared" si="21"/>
        <v>1846.1820365331712</v>
      </c>
      <c r="BD260" s="35">
        <f t="shared" si="22"/>
        <v>7.4999999999999997E-2</v>
      </c>
      <c r="BE260" s="5">
        <f t="shared" si="50"/>
        <v>245634.15753376743</v>
      </c>
      <c r="BF260" s="5">
        <f t="shared" si="51"/>
        <v>708040.59261506307</v>
      </c>
      <c r="BG260" s="5">
        <f t="shared" si="23"/>
        <v>293465.8424662326</v>
      </c>
      <c r="BH260" s="5">
        <f t="shared" si="24"/>
        <v>953674.75014883047</v>
      </c>
      <c r="BI260" s="150"/>
      <c r="BJ260" s="2">
        <v>253</v>
      </c>
      <c r="BK260" s="118">
        <v>52536</v>
      </c>
      <c r="BL260" s="5">
        <f t="shared" si="52"/>
        <v>291105.21550452133</v>
      </c>
      <c r="BM260" s="5">
        <f t="shared" si="53"/>
        <v>3677.612325782929</v>
      </c>
      <c r="BN260" s="5">
        <f t="shared" si="25"/>
        <v>1918.8516487764459</v>
      </c>
      <c r="BO260" s="35">
        <f t="shared" si="26"/>
        <v>7.9099303478331925E-2</v>
      </c>
      <c r="BP260" s="5">
        <f t="shared" si="27"/>
        <v>1758.7606770064831</v>
      </c>
      <c r="BQ260" s="35">
        <f t="shared" si="28"/>
        <v>7.2499999999999995E-2</v>
      </c>
      <c r="BR260" s="5">
        <f t="shared" si="54"/>
        <v>249913.63614425508</v>
      </c>
      <c r="BS260" s="5">
        <f t="shared" si="55"/>
        <v>680522.28227882588</v>
      </c>
      <c r="BT260" s="5">
        <f t="shared" si="29"/>
        <v>289186.36385574489</v>
      </c>
      <c r="BU260" s="5">
        <f t="shared" si="30"/>
        <v>930435.91842308093</v>
      </c>
      <c r="BV260" s="150"/>
      <c r="BW260" s="2">
        <v>253</v>
      </c>
      <c r="BX260" s="118">
        <v>52536</v>
      </c>
      <c r="BY260" s="5">
        <f t="shared" si="56"/>
        <v>286787.65613783128</v>
      </c>
      <c r="BZ260" s="5">
        <f t="shared" si="57"/>
        <v>3586.6457515109732</v>
      </c>
      <c r="CA260" s="5">
        <f t="shared" si="31"/>
        <v>1913.717757373624</v>
      </c>
      <c r="CB260" s="35">
        <f t="shared" si="32"/>
        <v>8.0075319132447614E-2</v>
      </c>
      <c r="CC260" s="5">
        <f t="shared" si="33"/>
        <v>1672.9279941373493</v>
      </c>
      <c r="CD260" s="35">
        <f t="shared" si="34"/>
        <v>7.0000000000000007E-2</v>
      </c>
      <c r="CE260" s="5">
        <f t="shared" si="58"/>
        <v>254226.06161954257</v>
      </c>
      <c r="CF260" s="5">
        <f t="shared" si="59"/>
        <v>653195.31351273367</v>
      </c>
      <c r="CG260" s="5">
        <f t="shared" si="35"/>
        <v>284873.93838045764</v>
      </c>
      <c r="CH260" s="5">
        <f t="shared" si="36"/>
        <v>907421.37513227621</v>
      </c>
    </row>
    <row r="261" spans="9:86" ht="14.25" customHeight="1">
      <c r="I261" s="150"/>
      <c r="J261" s="2">
        <v>254</v>
      </c>
      <c r="K261" s="118">
        <v>52566</v>
      </c>
      <c r="L261" s="5">
        <f t="shared" si="37"/>
        <v>306089.52255809959</v>
      </c>
      <c r="M261" s="5">
        <f t="shared" si="0"/>
        <v>4050.0782624385383</v>
      </c>
      <c r="N261" s="5">
        <f t="shared" si="1"/>
        <v>1945.7127948516036</v>
      </c>
      <c r="O261" s="35">
        <f t="shared" si="2"/>
        <v>7.6280146223519946E-2</v>
      </c>
      <c r="P261" s="5">
        <f t="shared" si="3"/>
        <v>2104.3654675869348</v>
      </c>
      <c r="Q261" s="35">
        <f t="shared" si="4"/>
        <v>8.2500000000000004E-2</v>
      </c>
      <c r="R261" s="5">
        <f t="shared" si="38"/>
        <v>234956.19023675169</v>
      </c>
      <c r="S261" s="5">
        <f t="shared" si="39"/>
        <v>793763.68842263613</v>
      </c>
      <c r="T261" s="5">
        <f t="shared" si="5"/>
        <v>304143.80976324796</v>
      </c>
      <c r="U261" s="5">
        <f t="shared" si="6"/>
        <v>1028719.8786593878</v>
      </c>
      <c r="V261" s="150"/>
      <c r="W261" s="2">
        <v>254</v>
      </c>
      <c r="X261" s="118">
        <v>52566</v>
      </c>
      <c r="Y261" s="5">
        <f t="shared" si="40"/>
        <v>301919.03709692805</v>
      </c>
      <c r="Z261" s="5">
        <f t="shared" si="41"/>
        <v>3955.7248177837241</v>
      </c>
      <c r="AA261" s="5">
        <f t="shared" si="7"/>
        <v>1942.931237137537</v>
      </c>
      <c r="AB261" s="35">
        <f t="shared" si="8"/>
        <v>7.7223268429295305E-2</v>
      </c>
      <c r="AC261" s="5">
        <f t="shared" si="9"/>
        <v>2012.7935806461871</v>
      </c>
      <c r="AD261" s="35">
        <f t="shared" si="10"/>
        <v>0.08</v>
      </c>
      <c r="AE261" s="5">
        <f t="shared" si="42"/>
        <v>239123.89414020977</v>
      </c>
      <c r="AF261" s="5">
        <f t="shared" si="43"/>
        <v>765630.209576856</v>
      </c>
      <c r="AG261" s="5">
        <f t="shared" si="11"/>
        <v>299976.10585979052</v>
      </c>
      <c r="AH261" s="5">
        <f t="shared" si="12"/>
        <v>1004754.1037170658</v>
      </c>
      <c r="AI261" s="150"/>
      <c r="AJ261" s="2">
        <v>254</v>
      </c>
      <c r="AK261" s="118">
        <v>52566</v>
      </c>
      <c r="AL261" s="5">
        <f t="shared" si="44"/>
        <v>297710.62071674183</v>
      </c>
      <c r="AM261" s="5">
        <f t="shared" si="45"/>
        <v>3862.1784158088099</v>
      </c>
      <c r="AN261" s="5">
        <f t="shared" si="13"/>
        <v>1939.4639903465188</v>
      </c>
      <c r="AO261" s="35">
        <f t="shared" si="14"/>
        <v>7.817513472689297E-2</v>
      </c>
      <c r="AP261" s="5">
        <f t="shared" si="15"/>
        <v>1922.714425462291</v>
      </c>
      <c r="AQ261" s="35">
        <f t="shared" si="16"/>
        <v>7.7499999999999999E-2</v>
      </c>
      <c r="AR261" s="5">
        <f t="shared" si="46"/>
        <v>243328.84327360507</v>
      </c>
      <c r="AS261" s="5">
        <f t="shared" si="47"/>
        <v>737664.47434183327</v>
      </c>
      <c r="AT261" s="5">
        <f t="shared" si="17"/>
        <v>295771.1567263953</v>
      </c>
      <c r="AU261" s="5">
        <f t="shared" si="18"/>
        <v>980993.31761543837</v>
      </c>
      <c r="AV261" s="150"/>
      <c r="AW261" s="2">
        <v>254</v>
      </c>
      <c r="AX261" s="118">
        <v>52566</v>
      </c>
      <c r="AY261" s="5">
        <f t="shared" si="48"/>
        <v>293465.8424662326</v>
      </c>
      <c r="AZ261" s="5">
        <f t="shared" si="49"/>
        <v>3769.4654156080242</v>
      </c>
      <c r="BA261" s="5">
        <f t="shared" si="19"/>
        <v>1935.3039001940706</v>
      </c>
      <c r="BB261" s="35">
        <f t="shared" si="20"/>
        <v>7.9135774736717637E-2</v>
      </c>
      <c r="BC261" s="5">
        <f t="shared" si="21"/>
        <v>1834.1615154139536</v>
      </c>
      <c r="BD261" s="35">
        <f t="shared" si="22"/>
        <v>7.4999999999999997E-2</v>
      </c>
      <c r="BE261" s="5">
        <f t="shared" si="50"/>
        <v>247569.46143396149</v>
      </c>
      <c r="BF261" s="5">
        <f t="shared" si="51"/>
        <v>709874.75413047697</v>
      </c>
      <c r="BG261" s="5">
        <f t="shared" si="23"/>
        <v>291530.53856603854</v>
      </c>
      <c r="BH261" s="5">
        <f t="shared" si="24"/>
        <v>957444.21556443849</v>
      </c>
      <c r="BI261" s="150"/>
      <c r="BJ261" s="2">
        <v>254</v>
      </c>
      <c r="BK261" s="118">
        <v>52566</v>
      </c>
      <c r="BL261" s="5">
        <f t="shared" si="52"/>
        <v>289186.36385574489</v>
      </c>
      <c r="BM261" s="5">
        <f t="shared" si="53"/>
        <v>3677.612325782929</v>
      </c>
      <c r="BN261" s="5">
        <f t="shared" si="25"/>
        <v>1930.4447108211371</v>
      </c>
      <c r="BO261" s="35">
        <f t="shared" si="26"/>
        <v>8.0105217344927204E-2</v>
      </c>
      <c r="BP261" s="5">
        <f t="shared" si="27"/>
        <v>1747.167614961792</v>
      </c>
      <c r="BQ261" s="35">
        <f t="shared" si="28"/>
        <v>7.2499999999999995E-2</v>
      </c>
      <c r="BR261" s="5">
        <f t="shared" si="54"/>
        <v>251844.08085507623</v>
      </c>
      <c r="BS261" s="5">
        <f t="shared" si="55"/>
        <v>682269.44989378762</v>
      </c>
      <c r="BT261" s="5">
        <f t="shared" si="29"/>
        <v>287255.91914492374</v>
      </c>
      <c r="BU261" s="5">
        <f t="shared" si="30"/>
        <v>934113.53074886382</v>
      </c>
      <c r="BV261" s="150"/>
      <c r="BW261" s="2">
        <v>254</v>
      </c>
      <c r="BX261" s="118">
        <v>52566</v>
      </c>
      <c r="BY261" s="5">
        <f t="shared" si="56"/>
        <v>284873.93838045764</v>
      </c>
      <c r="BZ261" s="5">
        <f t="shared" si="57"/>
        <v>3586.6457515109732</v>
      </c>
      <c r="CA261" s="5">
        <f t="shared" si="31"/>
        <v>1924.8811109583037</v>
      </c>
      <c r="CB261" s="35">
        <f t="shared" si="32"/>
        <v>8.1083490693524968E-2</v>
      </c>
      <c r="CC261" s="5">
        <f t="shared" si="33"/>
        <v>1661.7646405526696</v>
      </c>
      <c r="CD261" s="35">
        <f t="shared" si="34"/>
        <v>7.0000000000000007E-2</v>
      </c>
      <c r="CE261" s="5">
        <f t="shared" si="58"/>
        <v>256150.94273050086</v>
      </c>
      <c r="CF261" s="5">
        <f t="shared" si="59"/>
        <v>654857.07815328636</v>
      </c>
      <c r="CG261" s="5">
        <f t="shared" si="35"/>
        <v>282949.05726949935</v>
      </c>
      <c r="CH261" s="5">
        <f t="shared" si="36"/>
        <v>911008.02088378719</v>
      </c>
    </row>
    <row r="262" spans="9:86" ht="14.25" customHeight="1">
      <c r="I262" s="150"/>
      <c r="J262" s="2">
        <v>255</v>
      </c>
      <c r="K262" s="118">
        <v>52597</v>
      </c>
      <c r="L262" s="5">
        <f t="shared" si="37"/>
        <v>304143.80976324796</v>
      </c>
      <c r="M262" s="5">
        <f t="shared" si="0"/>
        <v>4050.0782624385383</v>
      </c>
      <c r="N262" s="5">
        <f t="shared" si="1"/>
        <v>1959.0895703162087</v>
      </c>
      <c r="O262" s="35">
        <f t="shared" si="2"/>
        <v>7.7295917553260318E-2</v>
      </c>
      <c r="P262" s="5">
        <f t="shared" si="3"/>
        <v>2090.9886921223297</v>
      </c>
      <c r="Q262" s="35">
        <f t="shared" si="4"/>
        <v>8.2500000000000004E-2</v>
      </c>
      <c r="R262" s="5">
        <f t="shared" si="38"/>
        <v>236915.27980706788</v>
      </c>
      <c r="S262" s="5">
        <f t="shared" si="39"/>
        <v>795854.67711475841</v>
      </c>
      <c r="T262" s="5">
        <f t="shared" si="5"/>
        <v>302184.72019293177</v>
      </c>
      <c r="U262" s="5">
        <f t="shared" si="6"/>
        <v>1032769.9569218263</v>
      </c>
      <c r="V262" s="150"/>
      <c r="W262" s="2">
        <v>255</v>
      </c>
      <c r="X262" s="118">
        <v>52597</v>
      </c>
      <c r="Y262" s="5">
        <f t="shared" si="40"/>
        <v>299976.10585979052</v>
      </c>
      <c r="Z262" s="5">
        <f t="shared" si="41"/>
        <v>3955.7248177837241</v>
      </c>
      <c r="AA262" s="5">
        <f t="shared" si="7"/>
        <v>1955.8841120517873</v>
      </c>
      <c r="AB262" s="35">
        <f t="shared" si="8"/>
        <v>7.8241596200970959E-2</v>
      </c>
      <c r="AC262" s="5">
        <f t="shared" si="9"/>
        <v>1999.8407057319369</v>
      </c>
      <c r="AD262" s="35">
        <f t="shared" si="10"/>
        <v>0.08</v>
      </c>
      <c r="AE262" s="5">
        <f t="shared" si="42"/>
        <v>241079.77825226155</v>
      </c>
      <c r="AF262" s="5">
        <f t="shared" si="43"/>
        <v>767630.05028258788</v>
      </c>
      <c r="AG262" s="5">
        <f t="shared" si="11"/>
        <v>298020.22174773872</v>
      </c>
      <c r="AH262" s="5">
        <f t="shared" si="12"/>
        <v>1008709.8285348495</v>
      </c>
      <c r="AI262" s="150"/>
      <c r="AJ262" s="2">
        <v>255</v>
      </c>
      <c r="AK262" s="118">
        <v>52597</v>
      </c>
      <c r="AL262" s="5">
        <f t="shared" si="44"/>
        <v>295771.1567263953</v>
      </c>
      <c r="AM262" s="5">
        <f t="shared" si="45"/>
        <v>3862.1784158088099</v>
      </c>
      <c r="AN262" s="5">
        <f t="shared" si="13"/>
        <v>1951.9896952841736</v>
      </c>
      <c r="AO262" s="35">
        <f t="shared" si="14"/>
        <v>7.9195945279676022E-2</v>
      </c>
      <c r="AP262" s="5">
        <f t="shared" si="15"/>
        <v>1910.1887205246362</v>
      </c>
      <c r="AQ262" s="35">
        <f t="shared" si="16"/>
        <v>7.7499999999999999E-2</v>
      </c>
      <c r="AR262" s="5">
        <f t="shared" si="46"/>
        <v>245280.83296888924</v>
      </c>
      <c r="AS262" s="5">
        <f t="shared" si="47"/>
        <v>739574.66306235793</v>
      </c>
      <c r="AT262" s="5">
        <f t="shared" si="17"/>
        <v>293819.16703111114</v>
      </c>
      <c r="AU262" s="5">
        <f t="shared" si="18"/>
        <v>984855.4960312472</v>
      </c>
      <c r="AV262" s="150"/>
      <c r="AW262" s="2">
        <v>255</v>
      </c>
      <c r="AX262" s="118">
        <v>52597</v>
      </c>
      <c r="AY262" s="5">
        <f t="shared" si="48"/>
        <v>291530.53856603854</v>
      </c>
      <c r="AZ262" s="5">
        <f t="shared" si="49"/>
        <v>3769.4654156080242</v>
      </c>
      <c r="BA262" s="5">
        <f t="shared" si="19"/>
        <v>1947.3995495702834</v>
      </c>
      <c r="BB262" s="35">
        <f t="shared" si="20"/>
        <v>8.0158993667655914E-2</v>
      </c>
      <c r="BC262" s="5">
        <f t="shared" si="21"/>
        <v>1822.0658660377408</v>
      </c>
      <c r="BD262" s="35">
        <f t="shared" si="22"/>
        <v>7.4999999999999997E-2</v>
      </c>
      <c r="BE262" s="5">
        <f t="shared" si="50"/>
        <v>249516.86098353178</v>
      </c>
      <c r="BF262" s="5">
        <f t="shared" si="51"/>
        <v>711696.81999651471</v>
      </c>
      <c r="BG262" s="5">
        <f t="shared" si="23"/>
        <v>289583.13901646825</v>
      </c>
      <c r="BH262" s="5">
        <f t="shared" si="24"/>
        <v>961213.68098004651</v>
      </c>
      <c r="BI262" s="150"/>
      <c r="BJ262" s="2">
        <v>255</v>
      </c>
      <c r="BK262" s="118">
        <v>52597</v>
      </c>
      <c r="BL262" s="5">
        <f t="shared" si="52"/>
        <v>287255.91914492374</v>
      </c>
      <c r="BM262" s="5">
        <f t="shared" si="53"/>
        <v>3677.612325782929</v>
      </c>
      <c r="BN262" s="5">
        <f t="shared" si="25"/>
        <v>1942.107814282348</v>
      </c>
      <c r="BO262" s="35">
        <f t="shared" si="26"/>
        <v>8.1130769526912339E-2</v>
      </c>
      <c r="BP262" s="5">
        <f t="shared" si="27"/>
        <v>1735.504511500581</v>
      </c>
      <c r="BQ262" s="35">
        <f t="shared" si="28"/>
        <v>7.2499999999999995E-2</v>
      </c>
      <c r="BR262" s="5">
        <f t="shared" si="54"/>
        <v>253786.18866935858</v>
      </c>
      <c r="BS262" s="5">
        <f t="shared" si="55"/>
        <v>684004.95440528821</v>
      </c>
      <c r="BT262" s="5">
        <f t="shared" si="29"/>
        <v>285313.81133064139</v>
      </c>
      <c r="BU262" s="5">
        <f t="shared" si="30"/>
        <v>937791.14307464682</v>
      </c>
      <c r="BV262" s="150"/>
      <c r="BW262" s="2">
        <v>255</v>
      </c>
      <c r="BX262" s="118">
        <v>52597</v>
      </c>
      <c r="BY262" s="5">
        <f t="shared" si="56"/>
        <v>282949.05726949935</v>
      </c>
      <c r="BZ262" s="5">
        <f t="shared" si="57"/>
        <v>3586.6457515109732</v>
      </c>
      <c r="CA262" s="5">
        <f t="shared" si="31"/>
        <v>1936.1095841055603</v>
      </c>
      <c r="CB262" s="35">
        <f t="shared" si="32"/>
        <v>8.2111300293670114E-2</v>
      </c>
      <c r="CC262" s="5">
        <f t="shared" si="33"/>
        <v>1650.5361674054129</v>
      </c>
      <c r="CD262" s="35">
        <f t="shared" si="34"/>
        <v>7.0000000000000007E-2</v>
      </c>
      <c r="CE262" s="5">
        <f t="shared" si="58"/>
        <v>258087.05231460641</v>
      </c>
      <c r="CF262" s="5">
        <f t="shared" si="59"/>
        <v>656507.61432069179</v>
      </c>
      <c r="CG262" s="5">
        <f t="shared" si="35"/>
        <v>281012.9476853938</v>
      </c>
      <c r="CH262" s="5">
        <f t="shared" si="36"/>
        <v>914594.66663529817</v>
      </c>
    </row>
    <row r="263" spans="9:86" ht="14.25" customHeight="1">
      <c r="I263" s="150"/>
      <c r="J263" s="2">
        <v>256</v>
      </c>
      <c r="K263" s="118">
        <v>52628</v>
      </c>
      <c r="L263" s="5">
        <f t="shared" si="37"/>
        <v>302184.72019293177</v>
      </c>
      <c r="M263" s="5">
        <f t="shared" ref="M263:M367" si="67">$L$8/((($N$4)-1)/($N$3*$N$4))</f>
        <v>4050.0782624385383</v>
      </c>
      <c r="N263" s="5">
        <f t="shared" ref="N263:N367" si="68">M263-P263</f>
        <v>1972.5583111121323</v>
      </c>
      <c r="O263" s="35">
        <f t="shared" ref="O263:O367" si="69">(N263/L263)*12</f>
        <v>7.8331888251109719E-2</v>
      </c>
      <c r="P263" s="5">
        <f t="shared" ref="P263:P367" si="70">L263*($K$3/12)</f>
        <v>2077.519951326406</v>
      </c>
      <c r="Q263" s="35">
        <f t="shared" ref="Q263:Q367" si="71">(P263/L263)*12</f>
        <v>8.2500000000000018E-2</v>
      </c>
      <c r="R263" s="5">
        <f t="shared" si="38"/>
        <v>238887.83811818002</v>
      </c>
      <c r="S263" s="5">
        <f t="shared" si="39"/>
        <v>797932.19706608483</v>
      </c>
      <c r="T263" s="5">
        <f t="shared" ref="T263:T367" si="72">L263-N263</f>
        <v>300212.16188181966</v>
      </c>
      <c r="U263" s="5">
        <f t="shared" ref="U263:U367" si="73">R263+S263</f>
        <v>1036820.0351842649</v>
      </c>
      <c r="V263" s="150"/>
      <c r="W263" s="2">
        <v>256</v>
      </c>
      <c r="X263" s="118">
        <v>52628</v>
      </c>
      <c r="Y263" s="5">
        <f t="shared" si="40"/>
        <v>298020.22174773872</v>
      </c>
      <c r="Z263" s="5">
        <f t="shared" si="41"/>
        <v>3955.7248177837241</v>
      </c>
      <c r="AA263" s="5">
        <f t="shared" ref="AA263:AA367" si="74">Z263-AC263</f>
        <v>1968.9233394654659</v>
      </c>
      <c r="AB263" s="35">
        <f t="shared" ref="AB263:AB367" si="75">(AA263/Y263)*12</f>
        <v>7.928012379503864E-2</v>
      </c>
      <c r="AC263" s="5">
        <f t="shared" ref="AC263:AC367" si="76">Y263*($X$3/12)</f>
        <v>1986.8014783182582</v>
      </c>
      <c r="AD263" s="35">
        <f t="shared" ref="AD263:AD367" si="77">(AC263/Y263)*12</f>
        <v>0.08</v>
      </c>
      <c r="AE263" s="5">
        <f t="shared" si="42"/>
        <v>243048.701591727</v>
      </c>
      <c r="AF263" s="5">
        <f t="shared" si="43"/>
        <v>769616.85176090617</v>
      </c>
      <c r="AG263" s="5">
        <f t="shared" ref="AG263:AG367" si="78">Y263-AA263</f>
        <v>296051.29840827326</v>
      </c>
      <c r="AH263" s="5">
        <f t="shared" ref="AH263:AH367" si="79">AE263+AF263</f>
        <v>1012665.5533526331</v>
      </c>
      <c r="AI263" s="150"/>
      <c r="AJ263" s="2">
        <v>256</v>
      </c>
      <c r="AK263" s="118">
        <v>52628</v>
      </c>
      <c r="AL263" s="5">
        <f t="shared" si="44"/>
        <v>293819.16703111114</v>
      </c>
      <c r="AM263" s="5">
        <f t="shared" si="45"/>
        <v>3862.1784158088099</v>
      </c>
      <c r="AN263" s="5">
        <f t="shared" ref="AN263:AN367" si="80">AM263-AP263</f>
        <v>1964.5962953995504</v>
      </c>
      <c r="AO263" s="35">
        <f t="shared" ref="AO263:AO367" si="81">(AN263/AL263)*12</f>
        <v>8.0236955890281805E-2</v>
      </c>
      <c r="AP263" s="5">
        <f t="shared" ref="AP263:AP367" si="82">AL263*($AK$3/12)</f>
        <v>1897.5821204092595</v>
      </c>
      <c r="AQ263" s="35">
        <f t="shared" ref="AQ263:AQ367" si="83">(AP263/AL263)*12</f>
        <v>7.7499999999999999E-2</v>
      </c>
      <c r="AR263" s="5">
        <f t="shared" si="46"/>
        <v>247245.4292642888</v>
      </c>
      <c r="AS263" s="5">
        <f t="shared" si="47"/>
        <v>741472.24518276716</v>
      </c>
      <c r="AT263" s="5">
        <f t="shared" ref="AT263:AT367" si="84">AL263-AN263</f>
        <v>291854.5707357116</v>
      </c>
      <c r="AU263" s="5">
        <f t="shared" ref="AU263:AU367" si="85">AR263+AS263</f>
        <v>988717.67444705591</v>
      </c>
      <c r="AV263" s="150"/>
      <c r="AW263" s="2">
        <v>256</v>
      </c>
      <c r="AX263" s="118">
        <v>52628</v>
      </c>
      <c r="AY263" s="5">
        <f t="shared" si="48"/>
        <v>289583.13901646825</v>
      </c>
      <c r="AZ263" s="5">
        <f t="shared" si="49"/>
        <v>3769.4654156080242</v>
      </c>
      <c r="BA263" s="5">
        <f t="shared" ref="BA263:BA367" si="86">AZ263-BC263</f>
        <v>1959.5707967550977</v>
      </c>
      <c r="BB263" s="35">
        <f t="shared" ref="BB263:BB367" si="87">(BA263/AY263)*12</f>
        <v>8.1202412685097355E-2</v>
      </c>
      <c r="BC263" s="5">
        <f t="shared" ref="BC263:BC367" si="88">AY263*($AX$3/12)</f>
        <v>1809.8946188529264</v>
      </c>
      <c r="BD263" s="35">
        <f t="shared" ref="BD263:BD367" si="89">(BC263/AY263)*12</f>
        <v>7.4999999999999997E-2</v>
      </c>
      <c r="BE263" s="5">
        <f t="shared" si="50"/>
        <v>251476.43178028686</v>
      </c>
      <c r="BF263" s="5">
        <f t="shared" si="51"/>
        <v>713506.71461536759</v>
      </c>
      <c r="BG263" s="5">
        <f t="shared" ref="BG263:BG367" si="90">AY263-BA263</f>
        <v>287623.56821971317</v>
      </c>
      <c r="BH263" s="5">
        <f t="shared" ref="BH263:BH367" si="91">BE263+BF263</f>
        <v>964983.14639565442</v>
      </c>
      <c r="BI263" s="150"/>
      <c r="BJ263" s="2">
        <v>256</v>
      </c>
      <c r="BK263" s="118">
        <v>52628</v>
      </c>
      <c r="BL263" s="5">
        <f t="shared" si="52"/>
        <v>285313.81133064139</v>
      </c>
      <c r="BM263" s="5">
        <f t="shared" si="53"/>
        <v>3677.612325782929</v>
      </c>
      <c r="BN263" s="5">
        <f t="shared" ref="BN263:BN367" si="92">BM263-BP263</f>
        <v>1953.8413823269707</v>
      </c>
      <c r="BO263" s="35">
        <f t="shared" ref="BO263:BO367" si="93">(BN263/BL263)*12</f>
        <v>8.2176521629205981E-2</v>
      </c>
      <c r="BP263" s="5">
        <f t="shared" ref="BP263:BP367" si="94">BL263*($BK$3/12)</f>
        <v>1723.7709434559583</v>
      </c>
      <c r="BQ263" s="35">
        <f t="shared" ref="BQ263:BQ367" si="95">(BP263/BL263)*12</f>
        <v>7.2499999999999995E-2</v>
      </c>
      <c r="BR263" s="5">
        <f t="shared" si="54"/>
        <v>255740.03005168555</v>
      </c>
      <c r="BS263" s="5">
        <f t="shared" si="55"/>
        <v>685728.72534874419</v>
      </c>
      <c r="BT263" s="5">
        <f t="shared" ref="BT263:BT367" si="96">BL263-BN263</f>
        <v>283359.96994831442</v>
      </c>
      <c r="BU263" s="5">
        <f t="shared" ref="BU263:BU367" si="97">BR263+BS263</f>
        <v>941468.75540042971</v>
      </c>
      <c r="BV263" s="150"/>
      <c r="BW263" s="2">
        <v>256</v>
      </c>
      <c r="BX263" s="118">
        <v>52628</v>
      </c>
      <c r="BY263" s="5">
        <f t="shared" si="56"/>
        <v>281012.9476853938</v>
      </c>
      <c r="BZ263" s="5">
        <f t="shared" si="57"/>
        <v>3586.6457515109732</v>
      </c>
      <c r="CA263" s="5">
        <f t="shared" ref="CA263:CA367" si="98">BZ263-CC263</f>
        <v>1947.4035566795094</v>
      </c>
      <c r="CB263" s="35">
        <f t="shared" ref="CB263:CB367" si="99">(CA263/BY263)*12</f>
        <v>8.3159309464688955E-2</v>
      </c>
      <c r="CC263" s="5">
        <f t="shared" ref="CC263:CC367" si="100">BY263*($BX$3/12)</f>
        <v>1639.2421948314638</v>
      </c>
      <c r="CD263" s="35">
        <f t="shared" ref="CD263:CD367" si="101">(CC263/BY263)*12</f>
        <v>7.0000000000000007E-2</v>
      </c>
      <c r="CE263" s="5">
        <f t="shared" si="58"/>
        <v>260034.45587128593</v>
      </c>
      <c r="CF263" s="5">
        <f t="shared" si="59"/>
        <v>658146.85651552328</v>
      </c>
      <c r="CG263" s="5">
        <f t="shared" ref="CG263:CG367" si="102">BY263-CA263</f>
        <v>279065.5441287143</v>
      </c>
      <c r="CH263" s="5">
        <f t="shared" ref="CH263:CH367" si="103">CE263+CF263</f>
        <v>918181.31238680915</v>
      </c>
    </row>
    <row r="264" spans="9:86" ht="14.25" customHeight="1">
      <c r="I264" s="150"/>
      <c r="J264" s="2">
        <v>257</v>
      </c>
      <c r="K264" s="118">
        <v>52657</v>
      </c>
      <c r="L264" s="5">
        <f t="shared" ref="L264:L367" si="104">T263</f>
        <v>300212.16188181966</v>
      </c>
      <c r="M264" s="5">
        <f t="shared" si="67"/>
        <v>4050.0782624385383</v>
      </c>
      <c r="N264" s="5">
        <f t="shared" si="68"/>
        <v>1986.1196495010281</v>
      </c>
      <c r="O264" s="35">
        <f t="shared" si="69"/>
        <v>7.9388641834552034E-2</v>
      </c>
      <c r="P264" s="5">
        <f t="shared" si="70"/>
        <v>2063.9586129375102</v>
      </c>
      <c r="Q264" s="35">
        <f t="shared" si="71"/>
        <v>8.2500000000000004E-2</v>
      </c>
      <c r="R264" s="5">
        <f t="shared" ref="R264:R367" si="105">R263+N264</f>
        <v>240873.95776768104</v>
      </c>
      <c r="S264" s="5">
        <f t="shared" ref="S264:S367" si="106">S263+P264</f>
        <v>799996.15567902231</v>
      </c>
      <c r="T264" s="5">
        <f t="shared" si="72"/>
        <v>298226.04223231861</v>
      </c>
      <c r="U264" s="5">
        <f t="shared" si="73"/>
        <v>1040870.1134467034</v>
      </c>
      <c r="V264" s="150"/>
      <c r="W264" s="2">
        <v>257</v>
      </c>
      <c r="X264" s="118">
        <v>52657</v>
      </c>
      <c r="Y264" s="5">
        <f t="shared" ref="Y264:Y367" si="107">AG263</f>
        <v>296051.29840827326</v>
      </c>
      <c r="Z264" s="5">
        <f t="shared" ref="Z264:Z367" si="108">Z263</f>
        <v>3955.7248177837241</v>
      </c>
      <c r="AA264" s="5">
        <f t="shared" si="74"/>
        <v>1982.0494950619022</v>
      </c>
      <c r="AB264" s="35">
        <f t="shared" si="75"/>
        <v>8.0339434647377847E-2</v>
      </c>
      <c r="AC264" s="5">
        <f t="shared" si="76"/>
        <v>1973.6753227218219</v>
      </c>
      <c r="AD264" s="35">
        <f t="shared" si="77"/>
        <v>0.08</v>
      </c>
      <c r="AE264" s="5">
        <f t="shared" ref="AE264:AE367" si="109">AE263+AA264</f>
        <v>245030.75108678889</v>
      </c>
      <c r="AF264" s="5">
        <f t="shared" ref="AF264:AF367" si="110">AF263+AC264</f>
        <v>771590.527083628</v>
      </c>
      <c r="AG264" s="5">
        <f t="shared" si="78"/>
        <v>294069.24891321134</v>
      </c>
      <c r="AH264" s="5">
        <f t="shared" si="79"/>
        <v>1016621.2781704168</v>
      </c>
      <c r="AI264" s="150"/>
      <c r="AJ264" s="2">
        <v>257</v>
      </c>
      <c r="AK264" s="118">
        <v>52657</v>
      </c>
      <c r="AL264" s="5">
        <f t="shared" ref="AL264:AL367" si="111">AT263</f>
        <v>291854.5707357116</v>
      </c>
      <c r="AM264" s="5">
        <f t="shared" ref="AM264:AM367" si="112">AM263</f>
        <v>3862.1784158088099</v>
      </c>
      <c r="AN264" s="5">
        <f t="shared" si="80"/>
        <v>1977.2843131406723</v>
      </c>
      <c r="AO264" s="35">
        <f t="shared" si="81"/>
        <v>8.1298749914642879E-2</v>
      </c>
      <c r="AP264" s="5">
        <f t="shared" si="82"/>
        <v>1884.8941026681375</v>
      </c>
      <c r="AQ264" s="35">
        <f t="shared" si="83"/>
        <v>7.7499999999999999E-2</v>
      </c>
      <c r="AR264" s="5">
        <f t="shared" ref="AR264:AR367" si="113">AR263+AN264</f>
        <v>249222.71357742947</v>
      </c>
      <c r="AS264" s="5">
        <f t="shared" ref="AS264:AS367" si="114">AS263+AP264</f>
        <v>743357.13928543532</v>
      </c>
      <c r="AT264" s="5">
        <f t="shared" si="84"/>
        <v>289877.28642257093</v>
      </c>
      <c r="AU264" s="5">
        <f t="shared" si="85"/>
        <v>992579.85286286473</v>
      </c>
      <c r="AV264" s="150"/>
      <c r="AW264" s="2">
        <v>257</v>
      </c>
      <c r="AX264" s="118">
        <v>52657</v>
      </c>
      <c r="AY264" s="5">
        <f t="shared" ref="AY264:AY367" si="115">BG263</f>
        <v>287623.56821971317</v>
      </c>
      <c r="AZ264" s="5">
        <f t="shared" ref="AZ264:AZ367" si="116">AZ263</f>
        <v>3769.4654156080242</v>
      </c>
      <c r="BA264" s="5">
        <f t="shared" si="86"/>
        <v>1971.8181142348169</v>
      </c>
      <c r="BB264" s="35">
        <f t="shared" si="87"/>
        <v>8.2266615066616325E-2</v>
      </c>
      <c r="BC264" s="5">
        <f t="shared" si="88"/>
        <v>1797.6473013732073</v>
      </c>
      <c r="BD264" s="35">
        <f t="shared" si="89"/>
        <v>7.4999999999999997E-2</v>
      </c>
      <c r="BE264" s="5">
        <f t="shared" ref="BE264:BE367" si="117">BE263+BA264</f>
        <v>253448.24989452166</v>
      </c>
      <c r="BF264" s="5">
        <f t="shared" ref="BF264:BF367" si="118">BF263+BC264</f>
        <v>715304.36191674077</v>
      </c>
      <c r="BG264" s="5">
        <f t="shared" si="90"/>
        <v>285651.75010547834</v>
      </c>
      <c r="BH264" s="5">
        <f t="shared" si="91"/>
        <v>968752.61181126244</v>
      </c>
      <c r="BI264" s="150"/>
      <c r="BJ264" s="2">
        <v>257</v>
      </c>
      <c r="BK264" s="118">
        <v>52657</v>
      </c>
      <c r="BL264" s="5">
        <f t="shared" ref="BL264:BL367" si="119">BT263</f>
        <v>283359.96994831442</v>
      </c>
      <c r="BM264" s="5">
        <f t="shared" ref="BM264:BM367" si="120">BM263</f>
        <v>3677.612325782929</v>
      </c>
      <c r="BN264" s="5">
        <f t="shared" si="92"/>
        <v>1965.6458406785293</v>
      </c>
      <c r="BO264" s="35">
        <f t="shared" si="93"/>
        <v>8.3243056852542782E-2</v>
      </c>
      <c r="BP264" s="5">
        <f t="shared" si="94"/>
        <v>1711.9664851043997</v>
      </c>
      <c r="BQ264" s="35">
        <f t="shared" si="95"/>
        <v>7.2499999999999995E-2</v>
      </c>
      <c r="BR264" s="5">
        <f t="shared" ref="BR264:BR367" si="121">BR263+BN264</f>
        <v>257705.67589236409</v>
      </c>
      <c r="BS264" s="5">
        <f t="shared" ref="BS264:BS367" si="122">BS263+BP264</f>
        <v>687440.6918338486</v>
      </c>
      <c r="BT264" s="5">
        <f t="shared" si="96"/>
        <v>281394.32410763588</v>
      </c>
      <c r="BU264" s="5">
        <f t="shared" si="97"/>
        <v>945146.36772621272</v>
      </c>
      <c r="BV264" s="150"/>
      <c r="BW264" s="2">
        <v>257</v>
      </c>
      <c r="BX264" s="118">
        <v>52657</v>
      </c>
      <c r="BY264" s="5">
        <f t="shared" ref="BY264:BY367" si="123">CG263</f>
        <v>279065.5441287143</v>
      </c>
      <c r="BZ264" s="5">
        <f t="shared" ref="BZ264:BZ367" si="124">BZ263</f>
        <v>3586.6457515109732</v>
      </c>
      <c r="CA264" s="5">
        <f t="shared" si="98"/>
        <v>1958.7634107601398</v>
      </c>
      <c r="CB264" s="35">
        <f t="shared" si="99"/>
        <v>8.422810133192335E-2</v>
      </c>
      <c r="CC264" s="5">
        <f t="shared" si="100"/>
        <v>1627.8823407508335</v>
      </c>
      <c r="CD264" s="35">
        <f t="shared" si="101"/>
        <v>7.0000000000000007E-2</v>
      </c>
      <c r="CE264" s="5">
        <f t="shared" ref="CE264:CE367" si="125">CE263+CA264</f>
        <v>261993.21928204608</v>
      </c>
      <c r="CF264" s="5">
        <f t="shared" ref="CF264:CF367" si="126">CF263+CC264</f>
        <v>659774.73885627417</v>
      </c>
      <c r="CG264" s="5">
        <f t="shared" si="102"/>
        <v>277106.78071795416</v>
      </c>
      <c r="CH264" s="5">
        <f t="shared" si="103"/>
        <v>921767.95813832025</v>
      </c>
    </row>
    <row r="265" spans="9:86" ht="14.25" customHeight="1">
      <c r="I265" s="150"/>
      <c r="J265" s="2">
        <v>258</v>
      </c>
      <c r="K265" s="118">
        <v>52688</v>
      </c>
      <c r="L265" s="5">
        <f t="shared" si="104"/>
        <v>298226.04223231861</v>
      </c>
      <c r="M265" s="5">
        <f t="shared" si="67"/>
        <v>4050.0782624385383</v>
      </c>
      <c r="N265" s="5">
        <f t="shared" si="68"/>
        <v>1999.7742220913478</v>
      </c>
      <c r="O265" s="35">
        <f t="shared" si="69"/>
        <v>8.0466784474852268E-2</v>
      </c>
      <c r="P265" s="5">
        <f t="shared" si="70"/>
        <v>2050.3040403471905</v>
      </c>
      <c r="Q265" s="35">
        <f t="shared" si="71"/>
        <v>8.2500000000000004E-2</v>
      </c>
      <c r="R265" s="5">
        <f t="shared" si="105"/>
        <v>242873.73198977238</v>
      </c>
      <c r="S265" s="5">
        <f t="shared" si="106"/>
        <v>802046.45971936954</v>
      </c>
      <c r="T265" s="5">
        <f t="shared" si="72"/>
        <v>296226.26801022724</v>
      </c>
      <c r="U265" s="5">
        <f t="shared" si="73"/>
        <v>1044920.1917091419</v>
      </c>
      <c r="V265" s="150"/>
      <c r="W265" s="2">
        <v>258</v>
      </c>
      <c r="X265" s="118">
        <v>52688</v>
      </c>
      <c r="Y265" s="5">
        <f t="shared" si="107"/>
        <v>294069.24891321134</v>
      </c>
      <c r="Z265" s="5">
        <f t="shared" si="108"/>
        <v>3955.7248177837241</v>
      </c>
      <c r="AA265" s="5">
        <f t="shared" si="74"/>
        <v>1995.2631583623152</v>
      </c>
      <c r="AB265" s="35">
        <f t="shared" si="75"/>
        <v>8.142013484522527E-2</v>
      </c>
      <c r="AC265" s="5">
        <f t="shared" si="76"/>
        <v>1960.461659421409</v>
      </c>
      <c r="AD265" s="35">
        <f t="shared" si="77"/>
        <v>0.08</v>
      </c>
      <c r="AE265" s="5">
        <f t="shared" si="109"/>
        <v>247026.01424515119</v>
      </c>
      <c r="AF265" s="5">
        <f t="shared" si="110"/>
        <v>773550.98874304944</v>
      </c>
      <c r="AG265" s="5">
        <f t="shared" si="78"/>
        <v>292073.98575484904</v>
      </c>
      <c r="AH265" s="5">
        <f t="shared" si="79"/>
        <v>1020577.0029882006</v>
      </c>
      <c r="AI265" s="150"/>
      <c r="AJ265" s="2">
        <v>258</v>
      </c>
      <c r="AK265" s="118">
        <v>52688</v>
      </c>
      <c r="AL265" s="5">
        <f t="shared" si="111"/>
        <v>289877.28642257093</v>
      </c>
      <c r="AM265" s="5">
        <f t="shared" si="112"/>
        <v>3862.1784158088099</v>
      </c>
      <c r="AN265" s="5">
        <f t="shared" si="80"/>
        <v>1990.054274329706</v>
      </c>
      <c r="AO265" s="35">
        <f t="shared" si="81"/>
        <v>8.2381933357635551E-2</v>
      </c>
      <c r="AP265" s="5">
        <f t="shared" si="82"/>
        <v>1872.1241414791039</v>
      </c>
      <c r="AQ265" s="35">
        <f t="shared" si="83"/>
        <v>7.7499999999999999E-2</v>
      </c>
      <c r="AR265" s="5">
        <f t="shared" si="113"/>
        <v>251212.76785175918</v>
      </c>
      <c r="AS265" s="5">
        <f t="shared" si="114"/>
        <v>745229.26342691446</v>
      </c>
      <c r="AT265" s="5">
        <f t="shared" si="84"/>
        <v>287887.23214824125</v>
      </c>
      <c r="AU265" s="5">
        <f t="shared" si="85"/>
        <v>996442.03127867368</v>
      </c>
      <c r="AV265" s="150"/>
      <c r="AW265" s="2">
        <v>258</v>
      </c>
      <c r="AX265" s="118">
        <v>52688</v>
      </c>
      <c r="AY265" s="5">
        <f t="shared" si="115"/>
        <v>285651.75010547834</v>
      </c>
      <c r="AZ265" s="5">
        <f t="shared" si="116"/>
        <v>3769.4654156080242</v>
      </c>
      <c r="BA265" s="5">
        <f t="shared" si="86"/>
        <v>1984.1419774487847</v>
      </c>
      <c r="BB265" s="35">
        <f t="shared" si="87"/>
        <v>8.3352206736326886E-2</v>
      </c>
      <c r="BC265" s="5">
        <f t="shared" si="88"/>
        <v>1785.3234381592395</v>
      </c>
      <c r="BD265" s="35">
        <f t="shared" si="89"/>
        <v>7.4999999999999997E-2</v>
      </c>
      <c r="BE265" s="5">
        <f t="shared" si="117"/>
        <v>255432.39187197044</v>
      </c>
      <c r="BF265" s="5">
        <f t="shared" si="118"/>
        <v>717089.68535489996</v>
      </c>
      <c r="BG265" s="5">
        <f t="shared" si="90"/>
        <v>283667.60812802956</v>
      </c>
      <c r="BH265" s="5">
        <f t="shared" si="91"/>
        <v>972522.07722687046</v>
      </c>
      <c r="BI265" s="150"/>
      <c r="BJ265" s="2">
        <v>258</v>
      </c>
      <c r="BK265" s="118">
        <v>52688</v>
      </c>
      <c r="BL265" s="5">
        <f t="shared" si="119"/>
        <v>281394.32410763588</v>
      </c>
      <c r="BM265" s="5">
        <f t="shared" si="120"/>
        <v>3677.612325782929</v>
      </c>
      <c r="BN265" s="5">
        <f t="shared" si="92"/>
        <v>1977.5216176326289</v>
      </c>
      <c r="BO265" s="35">
        <f t="shared" si="93"/>
        <v>8.4330981041801353E-2</v>
      </c>
      <c r="BP265" s="5">
        <f t="shared" si="94"/>
        <v>1700.0907081503001</v>
      </c>
      <c r="BQ265" s="35">
        <f t="shared" si="95"/>
        <v>7.2499999999999995E-2</v>
      </c>
      <c r="BR265" s="5">
        <f t="shared" si="121"/>
        <v>259683.19750999671</v>
      </c>
      <c r="BS265" s="5">
        <f t="shared" si="122"/>
        <v>689140.78254199889</v>
      </c>
      <c r="BT265" s="5">
        <f t="shared" si="96"/>
        <v>279416.80249000323</v>
      </c>
      <c r="BU265" s="5">
        <f t="shared" si="97"/>
        <v>948823.9800519956</v>
      </c>
      <c r="BV265" s="150"/>
      <c r="BW265" s="2">
        <v>258</v>
      </c>
      <c r="BX265" s="118">
        <v>52688</v>
      </c>
      <c r="BY265" s="5">
        <f t="shared" si="123"/>
        <v>277106.78071795416</v>
      </c>
      <c r="BZ265" s="5">
        <f t="shared" si="124"/>
        <v>3586.6457515109732</v>
      </c>
      <c r="CA265" s="5">
        <f t="shared" si="98"/>
        <v>1970.1895306562405</v>
      </c>
      <c r="CB265" s="35">
        <f t="shared" si="99"/>
        <v>8.5318281662470588E-2</v>
      </c>
      <c r="CC265" s="5">
        <f t="shared" si="100"/>
        <v>1616.4562208547327</v>
      </c>
      <c r="CD265" s="35">
        <f t="shared" si="101"/>
        <v>7.0000000000000007E-2</v>
      </c>
      <c r="CE265" s="5">
        <f t="shared" si="125"/>
        <v>263963.40881270234</v>
      </c>
      <c r="CF265" s="5">
        <f t="shared" si="126"/>
        <v>661391.19507712894</v>
      </c>
      <c r="CG265" s="5">
        <f t="shared" si="102"/>
        <v>275136.59118729789</v>
      </c>
      <c r="CH265" s="5">
        <f t="shared" si="103"/>
        <v>925354.60388983134</v>
      </c>
    </row>
    <row r="266" spans="9:86" ht="14.25" customHeight="1">
      <c r="I266" s="150"/>
      <c r="J266" s="2">
        <v>259</v>
      </c>
      <c r="K266" s="118">
        <v>52718</v>
      </c>
      <c r="L266" s="5">
        <f t="shared" si="104"/>
        <v>296226.26801022724</v>
      </c>
      <c r="M266" s="5">
        <f t="shared" si="67"/>
        <v>4050.0782624385383</v>
      </c>
      <c r="N266" s="5">
        <f t="shared" si="68"/>
        <v>2013.5226698682261</v>
      </c>
      <c r="O266" s="35">
        <f t="shared" si="69"/>
        <v>8.1566946107508975E-2</v>
      </c>
      <c r="P266" s="5">
        <f t="shared" si="70"/>
        <v>2036.5555925703122</v>
      </c>
      <c r="Q266" s="35">
        <f t="shared" si="71"/>
        <v>8.2500000000000004E-2</v>
      </c>
      <c r="R266" s="5">
        <f t="shared" si="105"/>
        <v>244887.2546596406</v>
      </c>
      <c r="S266" s="5">
        <f t="shared" si="106"/>
        <v>804083.01531193987</v>
      </c>
      <c r="T266" s="5">
        <f t="shared" si="72"/>
        <v>294212.74534035899</v>
      </c>
      <c r="U266" s="5">
        <f t="shared" si="73"/>
        <v>1048970.2699715805</v>
      </c>
      <c r="V266" s="150"/>
      <c r="W266" s="2">
        <v>259</v>
      </c>
      <c r="X266" s="118">
        <v>52718</v>
      </c>
      <c r="Y266" s="5">
        <f t="shared" si="107"/>
        <v>292073.98575484904</v>
      </c>
      <c r="Z266" s="5">
        <f t="shared" si="108"/>
        <v>3955.7248177837241</v>
      </c>
      <c r="AA266" s="5">
        <f t="shared" si="74"/>
        <v>2008.5649127513971</v>
      </c>
      <c r="AB266" s="35">
        <f t="shared" si="75"/>
        <v>8.2522854237512683E-2</v>
      </c>
      <c r="AC266" s="5">
        <f t="shared" si="76"/>
        <v>1947.1599050323271</v>
      </c>
      <c r="AD266" s="35">
        <f t="shared" si="77"/>
        <v>0.08</v>
      </c>
      <c r="AE266" s="5">
        <f t="shared" si="109"/>
        <v>249034.5791579026</v>
      </c>
      <c r="AF266" s="5">
        <f t="shared" si="110"/>
        <v>775498.14864808181</v>
      </c>
      <c r="AG266" s="5">
        <f t="shared" si="78"/>
        <v>290065.42084209766</v>
      </c>
      <c r="AH266" s="5">
        <f t="shared" si="79"/>
        <v>1024532.7278059844</v>
      </c>
      <c r="AI266" s="150"/>
      <c r="AJ266" s="2">
        <v>259</v>
      </c>
      <c r="AK266" s="118">
        <v>52718</v>
      </c>
      <c r="AL266" s="5">
        <f t="shared" si="111"/>
        <v>287887.23214824125</v>
      </c>
      <c r="AM266" s="5">
        <f t="shared" si="112"/>
        <v>3862.1784158088099</v>
      </c>
      <c r="AN266" s="5">
        <f t="shared" si="80"/>
        <v>2002.9067081847518</v>
      </c>
      <c r="AO266" s="35">
        <f t="shared" si="81"/>
        <v>8.348713598330329E-2</v>
      </c>
      <c r="AP266" s="5">
        <f t="shared" si="82"/>
        <v>1859.2717076240581</v>
      </c>
      <c r="AQ266" s="35">
        <f t="shared" si="83"/>
        <v>7.7499999999999999E-2</v>
      </c>
      <c r="AR266" s="5">
        <f t="shared" si="113"/>
        <v>253215.67455994393</v>
      </c>
      <c r="AS266" s="5">
        <f t="shared" si="114"/>
        <v>747088.53513453854</v>
      </c>
      <c r="AT266" s="5">
        <f t="shared" si="84"/>
        <v>285884.32544005651</v>
      </c>
      <c r="AU266" s="5">
        <f t="shared" si="85"/>
        <v>1000304.2096944825</v>
      </c>
      <c r="AV266" s="150"/>
      <c r="AW266" s="2">
        <v>259</v>
      </c>
      <c r="AX266" s="118">
        <v>52718</v>
      </c>
      <c r="AY266" s="5">
        <f t="shared" si="115"/>
        <v>283667.60812802956</v>
      </c>
      <c r="AZ266" s="5">
        <f t="shared" si="116"/>
        <v>3769.4654156080242</v>
      </c>
      <c r="BA266" s="5">
        <f t="shared" si="86"/>
        <v>1996.5428648078396</v>
      </c>
      <c r="BB266" s="35">
        <f t="shared" si="87"/>
        <v>8.4459817374991655E-2</v>
      </c>
      <c r="BC266" s="5">
        <f t="shared" si="88"/>
        <v>1772.9225508001846</v>
      </c>
      <c r="BD266" s="35">
        <f t="shared" si="89"/>
        <v>7.4999999999999997E-2</v>
      </c>
      <c r="BE266" s="5">
        <f t="shared" si="117"/>
        <v>257428.93473677829</v>
      </c>
      <c r="BF266" s="5">
        <f t="shared" si="118"/>
        <v>718862.6079057001</v>
      </c>
      <c r="BG266" s="5">
        <f t="shared" si="90"/>
        <v>281671.06526322174</v>
      </c>
      <c r="BH266" s="5">
        <f t="shared" si="91"/>
        <v>976291.54264247837</v>
      </c>
      <c r="BI266" s="150"/>
      <c r="BJ266" s="2">
        <v>259</v>
      </c>
      <c r="BK266" s="118">
        <v>52718</v>
      </c>
      <c r="BL266" s="5">
        <f t="shared" si="119"/>
        <v>279416.80249000323</v>
      </c>
      <c r="BM266" s="5">
        <f t="shared" si="120"/>
        <v>3677.612325782929</v>
      </c>
      <c r="BN266" s="5">
        <f t="shared" si="92"/>
        <v>1989.4691440724928</v>
      </c>
      <c r="BO266" s="35">
        <f t="shared" si="93"/>
        <v>8.5440923795998436E-2</v>
      </c>
      <c r="BP266" s="5">
        <f t="shared" si="94"/>
        <v>1688.1431817104362</v>
      </c>
      <c r="BQ266" s="35">
        <f t="shared" si="95"/>
        <v>7.2499999999999995E-2</v>
      </c>
      <c r="BR266" s="5">
        <f t="shared" si="121"/>
        <v>261672.66665406921</v>
      </c>
      <c r="BS266" s="5">
        <f t="shared" si="122"/>
        <v>690828.92572370928</v>
      </c>
      <c r="BT266" s="5">
        <f t="shared" si="96"/>
        <v>277427.33334593073</v>
      </c>
      <c r="BU266" s="5">
        <f t="shared" si="97"/>
        <v>952501.59237777849</v>
      </c>
      <c r="BV266" s="150"/>
      <c r="BW266" s="2">
        <v>259</v>
      </c>
      <c r="BX266" s="118">
        <v>52718</v>
      </c>
      <c r="BY266" s="5">
        <f t="shared" si="123"/>
        <v>275136.59118729789</v>
      </c>
      <c r="BZ266" s="5">
        <f t="shared" si="124"/>
        <v>3586.6457515109732</v>
      </c>
      <c r="CA266" s="5">
        <f t="shared" si="98"/>
        <v>1981.6823029184022</v>
      </c>
      <c r="CB266" s="35">
        <f t="shared" si="99"/>
        <v>8.6430479975062924E-2</v>
      </c>
      <c r="CC266" s="5">
        <f t="shared" si="100"/>
        <v>1604.963448592571</v>
      </c>
      <c r="CD266" s="35">
        <f t="shared" si="101"/>
        <v>7.0000000000000007E-2</v>
      </c>
      <c r="CE266" s="5">
        <f t="shared" si="125"/>
        <v>265945.09111562074</v>
      </c>
      <c r="CF266" s="5">
        <f t="shared" si="126"/>
        <v>662996.15852572152</v>
      </c>
      <c r="CG266" s="5">
        <f t="shared" si="102"/>
        <v>273154.90888437949</v>
      </c>
      <c r="CH266" s="5">
        <f t="shared" si="103"/>
        <v>928941.24964134232</v>
      </c>
    </row>
    <row r="267" spans="9:86" ht="14.25" customHeight="1">
      <c r="I267" s="150"/>
      <c r="J267" s="2">
        <v>260</v>
      </c>
      <c r="K267" s="118">
        <v>52749</v>
      </c>
      <c r="L267" s="5">
        <f t="shared" si="104"/>
        <v>294212.74534035899</v>
      </c>
      <c r="M267" s="5">
        <f t="shared" si="67"/>
        <v>4050.0782624385383</v>
      </c>
      <c r="N267" s="5">
        <f t="shared" si="68"/>
        <v>2027.3656382235702</v>
      </c>
      <c r="O267" s="35">
        <f t="shared" si="69"/>
        <v>8.2689781608674476E-2</v>
      </c>
      <c r="P267" s="5">
        <f t="shared" si="70"/>
        <v>2022.7126242149682</v>
      </c>
      <c r="Q267" s="35">
        <f t="shared" si="71"/>
        <v>8.2500000000000004E-2</v>
      </c>
      <c r="R267" s="5">
        <f t="shared" si="105"/>
        <v>246914.62029786417</v>
      </c>
      <c r="S267" s="5">
        <f t="shared" si="106"/>
        <v>806105.72793615481</v>
      </c>
      <c r="T267" s="5">
        <f t="shared" si="72"/>
        <v>292185.3797021354</v>
      </c>
      <c r="U267" s="5">
        <f t="shared" si="73"/>
        <v>1053020.348234019</v>
      </c>
      <c r="V267" s="150"/>
      <c r="W267" s="2">
        <v>260</v>
      </c>
      <c r="X267" s="118">
        <v>52749</v>
      </c>
      <c r="Y267" s="5">
        <f t="shared" si="107"/>
        <v>290065.42084209766</v>
      </c>
      <c r="Z267" s="5">
        <f t="shared" si="108"/>
        <v>3955.7248177837241</v>
      </c>
      <c r="AA267" s="5">
        <f t="shared" si="74"/>
        <v>2021.955345503073</v>
      </c>
      <c r="AB267" s="35">
        <f t="shared" si="75"/>
        <v>8.3648247611166071E-2</v>
      </c>
      <c r="AC267" s="5">
        <f t="shared" si="76"/>
        <v>1933.7694722806511</v>
      </c>
      <c r="AD267" s="35">
        <f t="shared" si="77"/>
        <v>0.08</v>
      </c>
      <c r="AE267" s="5">
        <f t="shared" si="109"/>
        <v>251056.53450340568</v>
      </c>
      <c r="AF267" s="5">
        <f t="shared" si="110"/>
        <v>777431.91812036245</v>
      </c>
      <c r="AG267" s="5">
        <f t="shared" si="78"/>
        <v>288043.46549659461</v>
      </c>
      <c r="AH267" s="5">
        <f t="shared" si="79"/>
        <v>1028488.4526237681</v>
      </c>
      <c r="AI267" s="150"/>
      <c r="AJ267" s="2">
        <v>260</v>
      </c>
      <c r="AK267" s="118">
        <v>52749</v>
      </c>
      <c r="AL267" s="5">
        <f t="shared" si="111"/>
        <v>285884.32544005651</v>
      </c>
      <c r="AM267" s="5">
        <f t="shared" si="112"/>
        <v>3862.1784158088099</v>
      </c>
      <c r="AN267" s="5">
        <f t="shared" si="80"/>
        <v>2015.8421473417782</v>
      </c>
      <c r="AO267" s="35">
        <f t="shared" si="81"/>
        <v>8.4615012491034453E-2</v>
      </c>
      <c r="AP267" s="5">
        <f t="shared" si="82"/>
        <v>1846.3362684670317</v>
      </c>
      <c r="AQ267" s="35">
        <f t="shared" si="83"/>
        <v>7.7499999999999999E-2</v>
      </c>
      <c r="AR267" s="5">
        <f t="shared" si="113"/>
        <v>255231.51670728571</v>
      </c>
      <c r="AS267" s="5">
        <f t="shared" si="114"/>
        <v>748934.87140300556</v>
      </c>
      <c r="AT267" s="5">
        <f t="shared" si="84"/>
        <v>283868.48329271475</v>
      </c>
      <c r="AU267" s="5">
        <f t="shared" si="85"/>
        <v>1004166.3881102912</v>
      </c>
      <c r="AV267" s="150"/>
      <c r="AW267" s="2">
        <v>260</v>
      </c>
      <c r="AX267" s="118">
        <v>52749</v>
      </c>
      <c r="AY267" s="5">
        <f t="shared" si="115"/>
        <v>281671.06526322174</v>
      </c>
      <c r="AZ267" s="5">
        <f t="shared" si="116"/>
        <v>3769.4654156080242</v>
      </c>
      <c r="BA267" s="5">
        <f t="shared" si="86"/>
        <v>2009.0212577128884</v>
      </c>
      <c r="BB267" s="35">
        <f t="shared" si="87"/>
        <v>8.5590101596077994E-2</v>
      </c>
      <c r="BC267" s="5">
        <f t="shared" si="88"/>
        <v>1760.4441578951357</v>
      </c>
      <c r="BD267" s="35">
        <f t="shared" si="89"/>
        <v>7.4999999999999997E-2</v>
      </c>
      <c r="BE267" s="5">
        <f t="shared" si="117"/>
        <v>259437.95599449117</v>
      </c>
      <c r="BF267" s="5">
        <f t="shared" si="118"/>
        <v>720623.05206359527</v>
      </c>
      <c r="BG267" s="5">
        <f t="shared" si="90"/>
        <v>279662.04400550883</v>
      </c>
      <c r="BH267" s="5">
        <f t="shared" si="91"/>
        <v>980061.0080580865</v>
      </c>
      <c r="BI267" s="150"/>
      <c r="BJ267" s="2">
        <v>260</v>
      </c>
      <c r="BK267" s="118">
        <v>52749</v>
      </c>
      <c r="BL267" s="5">
        <f t="shared" si="119"/>
        <v>277427.33334593073</v>
      </c>
      <c r="BM267" s="5">
        <f t="shared" si="120"/>
        <v>3677.612325782929</v>
      </c>
      <c r="BN267" s="5">
        <f t="shared" si="92"/>
        <v>2001.4888534845975</v>
      </c>
      <c r="BO267" s="35">
        <f t="shared" si="93"/>
        <v>8.6573539644223596E-2</v>
      </c>
      <c r="BP267" s="5">
        <f t="shared" si="94"/>
        <v>1676.1234722983315</v>
      </c>
      <c r="BQ267" s="35">
        <f t="shared" si="95"/>
        <v>7.2499999999999995E-2</v>
      </c>
      <c r="BR267" s="5">
        <f t="shared" si="121"/>
        <v>263674.15550755383</v>
      </c>
      <c r="BS267" s="5">
        <f t="shared" si="122"/>
        <v>692505.04919600766</v>
      </c>
      <c r="BT267" s="5">
        <f t="shared" si="96"/>
        <v>275425.84449244611</v>
      </c>
      <c r="BU267" s="5">
        <f t="shared" si="97"/>
        <v>956179.2047035615</v>
      </c>
      <c r="BV267" s="150"/>
      <c r="BW267" s="2">
        <v>260</v>
      </c>
      <c r="BX267" s="118">
        <v>52749</v>
      </c>
      <c r="BY267" s="5">
        <f t="shared" si="123"/>
        <v>273154.90888437949</v>
      </c>
      <c r="BZ267" s="5">
        <f t="shared" si="124"/>
        <v>3586.6457515109732</v>
      </c>
      <c r="CA267" s="5">
        <f t="shared" si="98"/>
        <v>1993.2421163520928</v>
      </c>
      <c r="CB267" s="35">
        <f t="shared" si="99"/>
        <v>8.7565350715880647E-2</v>
      </c>
      <c r="CC267" s="5">
        <f t="shared" si="100"/>
        <v>1593.4036351588804</v>
      </c>
      <c r="CD267" s="35">
        <f t="shared" si="101"/>
        <v>7.0000000000000007E-2</v>
      </c>
      <c r="CE267" s="5">
        <f t="shared" si="125"/>
        <v>267938.33323197282</v>
      </c>
      <c r="CF267" s="5">
        <f t="shared" si="126"/>
        <v>664589.56216088042</v>
      </c>
      <c r="CG267" s="5">
        <f t="shared" si="102"/>
        <v>271161.66676802741</v>
      </c>
      <c r="CH267" s="5">
        <f t="shared" si="103"/>
        <v>932527.8953928533</v>
      </c>
    </row>
    <row r="268" spans="9:86" ht="14.25" customHeight="1">
      <c r="I268" s="150"/>
      <c r="J268" s="2">
        <v>261</v>
      </c>
      <c r="K268" s="118">
        <v>52779</v>
      </c>
      <c r="L268" s="5">
        <f t="shared" si="104"/>
        <v>292185.3797021354</v>
      </c>
      <c r="M268" s="5">
        <f t="shared" si="67"/>
        <v>4050.0782624385383</v>
      </c>
      <c r="N268" s="5">
        <f t="shared" si="68"/>
        <v>2041.3037769863574</v>
      </c>
      <c r="O268" s="35">
        <f t="shared" si="69"/>
        <v>8.3835972042160561E-2</v>
      </c>
      <c r="P268" s="5">
        <f t="shared" si="70"/>
        <v>2008.7744854521809</v>
      </c>
      <c r="Q268" s="35">
        <f t="shared" si="71"/>
        <v>8.2500000000000004E-2</v>
      </c>
      <c r="R268" s="5">
        <f t="shared" si="105"/>
        <v>248955.92407485051</v>
      </c>
      <c r="S268" s="5">
        <f t="shared" si="106"/>
        <v>808114.50242160703</v>
      </c>
      <c r="T268" s="5">
        <f t="shared" si="72"/>
        <v>290144.07592514902</v>
      </c>
      <c r="U268" s="5">
        <f t="shared" si="73"/>
        <v>1057070.4264964575</v>
      </c>
      <c r="V268" s="150"/>
      <c r="W268" s="2">
        <v>261</v>
      </c>
      <c r="X268" s="118">
        <v>52779</v>
      </c>
      <c r="Y268" s="5">
        <f t="shared" si="107"/>
        <v>288043.46549659461</v>
      </c>
      <c r="Z268" s="5">
        <f t="shared" si="108"/>
        <v>3955.7248177837241</v>
      </c>
      <c r="AA268" s="5">
        <f t="shared" si="74"/>
        <v>2035.4350478064266</v>
      </c>
      <c r="AB268" s="35">
        <f t="shared" si="75"/>
        <v>8.4796995937982456E-2</v>
      </c>
      <c r="AC268" s="5">
        <f t="shared" si="76"/>
        <v>1920.2897699772975</v>
      </c>
      <c r="AD268" s="35">
        <f t="shared" si="77"/>
        <v>0.08</v>
      </c>
      <c r="AE268" s="5">
        <f t="shared" si="109"/>
        <v>253091.9695512121</v>
      </c>
      <c r="AF268" s="5">
        <f t="shared" si="110"/>
        <v>779352.20789033978</v>
      </c>
      <c r="AG268" s="5">
        <f t="shared" si="78"/>
        <v>286008.03044878819</v>
      </c>
      <c r="AH268" s="5">
        <f t="shared" si="79"/>
        <v>1032444.1774415518</v>
      </c>
      <c r="AI268" s="150"/>
      <c r="AJ268" s="2">
        <v>261</v>
      </c>
      <c r="AK268" s="118">
        <v>52779</v>
      </c>
      <c r="AL268" s="5">
        <f t="shared" si="111"/>
        <v>283868.48329271475</v>
      </c>
      <c r="AM268" s="5">
        <f t="shared" si="112"/>
        <v>3862.1784158088099</v>
      </c>
      <c r="AN268" s="5">
        <f t="shared" si="80"/>
        <v>2028.8611278766937</v>
      </c>
      <c r="AO268" s="35">
        <f t="shared" si="81"/>
        <v>8.5766243762310443E-2</v>
      </c>
      <c r="AP268" s="5">
        <f t="shared" si="82"/>
        <v>1833.3172879321162</v>
      </c>
      <c r="AQ268" s="35">
        <f t="shared" si="83"/>
        <v>7.7499999999999999E-2</v>
      </c>
      <c r="AR268" s="5">
        <f t="shared" si="113"/>
        <v>257260.37783516242</v>
      </c>
      <c r="AS268" s="5">
        <f t="shared" si="114"/>
        <v>750768.18869093771</v>
      </c>
      <c r="AT268" s="5">
        <f t="shared" si="84"/>
        <v>281839.62216483807</v>
      </c>
      <c r="AU268" s="5">
        <f t="shared" si="85"/>
        <v>1008028.5665261002</v>
      </c>
      <c r="AV268" s="150"/>
      <c r="AW268" s="2">
        <v>261</v>
      </c>
      <c r="AX268" s="118">
        <v>52779</v>
      </c>
      <c r="AY268" s="5">
        <f t="shared" si="115"/>
        <v>279662.04400550883</v>
      </c>
      <c r="AZ268" s="5">
        <f t="shared" si="116"/>
        <v>3769.4654156080242</v>
      </c>
      <c r="BA268" s="5">
        <f t="shared" si="86"/>
        <v>2021.5776405735942</v>
      </c>
      <c r="BB268" s="35">
        <f t="shared" si="87"/>
        <v>8.67437401923776E-2</v>
      </c>
      <c r="BC268" s="5">
        <f t="shared" si="88"/>
        <v>1747.88777503443</v>
      </c>
      <c r="BD268" s="35">
        <f t="shared" si="89"/>
        <v>7.4999999999999997E-2</v>
      </c>
      <c r="BE268" s="5">
        <f t="shared" si="117"/>
        <v>261459.53363506476</v>
      </c>
      <c r="BF268" s="5">
        <f t="shared" si="118"/>
        <v>722370.93983862968</v>
      </c>
      <c r="BG268" s="5">
        <f t="shared" si="90"/>
        <v>277640.46636493522</v>
      </c>
      <c r="BH268" s="5">
        <f t="shared" si="91"/>
        <v>983830.47347369441</v>
      </c>
      <c r="BI268" s="150"/>
      <c r="BJ268" s="2">
        <v>261</v>
      </c>
      <c r="BK268" s="118">
        <v>52779</v>
      </c>
      <c r="BL268" s="5">
        <f t="shared" si="119"/>
        <v>275425.84449244611</v>
      </c>
      <c r="BM268" s="5">
        <f t="shared" si="120"/>
        <v>3677.612325782929</v>
      </c>
      <c r="BN268" s="5">
        <f t="shared" si="92"/>
        <v>2013.5811819744006</v>
      </c>
      <c r="BO268" s="35">
        <f t="shared" si="93"/>
        <v>8.7729509292130012E-2</v>
      </c>
      <c r="BP268" s="5">
        <f t="shared" si="94"/>
        <v>1664.0311438085284</v>
      </c>
      <c r="BQ268" s="35">
        <f t="shared" si="95"/>
        <v>7.2499999999999995E-2</v>
      </c>
      <c r="BR268" s="5">
        <f t="shared" si="121"/>
        <v>265687.73668952822</v>
      </c>
      <c r="BS268" s="5">
        <f t="shared" si="122"/>
        <v>694169.08033981617</v>
      </c>
      <c r="BT268" s="5">
        <f t="shared" si="96"/>
        <v>273412.26331047172</v>
      </c>
      <c r="BU268" s="5">
        <f t="shared" si="97"/>
        <v>959856.81702934438</v>
      </c>
      <c r="BV268" s="150"/>
      <c r="BW268" s="2">
        <v>261</v>
      </c>
      <c r="BX268" s="118">
        <v>52779</v>
      </c>
      <c r="BY268" s="5">
        <f t="shared" si="123"/>
        <v>271161.66676802741</v>
      </c>
      <c r="BZ268" s="5">
        <f t="shared" si="124"/>
        <v>3586.6457515109732</v>
      </c>
      <c r="CA268" s="5">
        <f t="shared" si="98"/>
        <v>2004.8693620308134</v>
      </c>
      <c r="CB268" s="35">
        <f t="shared" si="99"/>
        <v>8.8723574504914055E-2</v>
      </c>
      <c r="CC268" s="5">
        <f t="shared" si="100"/>
        <v>1581.7763894801599</v>
      </c>
      <c r="CD268" s="35">
        <f t="shared" si="101"/>
        <v>7.0000000000000007E-2</v>
      </c>
      <c r="CE268" s="5">
        <f t="shared" si="125"/>
        <v>269943.20259400364</v>
      </c>
      <c r="CF268" s="5">
        <f t="shared" si="126"/>
        <v>666171.33855036052</v>
      </c>
      <c r="CG268" s="5">
        <f t="shared" si="102"/>
        <v>269156.79740599659</v>
      </c>
      <c r="CH268" s="5">
        <f t="shared" si="103"/>
        <v>936114.54114436416</v>
      </c>
    </row>
    <row r="269" spans="9:86" ht="14.25" customHeight="1">
      <c r="I269" s="150"/>
      <c r="J269" s="2">
        <v>262</v>
      </c>
      <c r="K269" s="118">
        <v>52810</v>
      </c>
      <c r="L269" s="5">
        <f t="shared" si="104"/>
        <v>290144.07592514902</v>
      </c>
      <c r="M269" s="5">
        <f t="shared" si="67"/>
        <v>4050.0782624385383</v>
      </c>
      <c r="N269" s="5">
        <f t="shared" si="68"/>
        <v>2055.3377404531388</v>
      </c>
      <c r="O269" s="35">
        <f t="shared" si="69"/>
        <v>8.5006225982020275E-2</v>
      </c>
      <c r="P269" s="5">
        <f t="shared" si="70"/>
        <v>1994.7405219853995</v>
      </c>
      <c r="Q269" s="35">
        <f t="shared" si="71"/>
        <v>8.2500000000000004E-2</v>
      </c>
      <c r="R269" s="5">
        <f t="shared" si="105"/>
        <v>251011.26181530365</v>
      </c>
      <c r="S269" s="5">
        <f t="shared" si="106"/>
        <v>810109.24294359249</v>
      </c>
      <c r="T269" s="5">
        <f t="shared" si="72"/>
        <v>288088.73818469589</v>
      </c>
      <c r="U269" s="5">
        <f t="shared" si="73"/>
        <v>1061120.5047588961</v>
      </c>
      <c r="V269" s="150"/>
      <c r="W269" s="2">
        <v>262</v>
      </c>
      <c r="X269" s="118">
        <v>52810</v>
      </c>
      <c r="Y269" s="5">
        <f t="shared" si="107"/>
        <v>286008.03044878819</v>
      </c>
      <c r="Z269" s="5">
        <f t="shared" si="108"/>
        <v>3955.7248177837241</v>
      </c>
      <c r="AA269" s="5">
        <f t="shared" si="74"/>
        <v>2049.0046147918029</v>
      </c>
      <c r="AB269" s="35">
        <f t="shared" si="75"/>
        <v>8.5969807697075504E-2</v>
      </c>
      <c r="AC269" s="5">
        <f t="shared" si="76"/>
        <v>1906.7202029919215</v>
      </c>
      <c r="AD269" s="35">
        <f t="shared" si="77"/>
        <v>0.08</v>
      </c>
      <c r="AE269" s="5">
        <f t="shared" si="109"/>
        <v>255140.9741660039</v>
      </c>
      <c r="AF269" s="5">
        <f t="shared" si="110"/>
        <v>781258.92809333175</v>
      </c>
      <c r="AG269" s="5">
        <f t="shared" si="78"/>
        <v>283959.02583399642</v>
      </c>
      <c r="AH269" s="5">
        <f t="shared" si="79"/>
        <v>1036399.9022593356</v>
      </c>
      <c r="AI269" s="150"/>
      <c r="AJ269" s="2">
        <v>262</v>
      </c>
      <c r="AK269" s="118">
        <v>52810</v>
      </c>
      <c r="AL269" s="5">
        <f t="shared" si="111"/>
        <v>281839.62216483807</v>
      </c>
      <c r="AM269" s="5">
        <f t="shared" si="112"/>
        <v>3862.1784158088099</v>
      </c>
      <c r="AN269" s="5">
        <f t="shared" si="80"/>
        <v>2041.9641893275639</v>
      </c>
      <c r="AO269" s="35">
        <f t="shared" si="81"/>
        <v>8.6941538183014921E-2</v>
      </c>
      <c r="AP269" s="5">
        <f t="shared" si="82"/>
        <v>1820.214226481246</v>
      </c>
      <c r="AQ269" s="35">
        <f t="shared" si="83"/>
        <v>7.7499999999999999E-2</v>
      </c>
      <c r="AR269" s="5">
        <f t="shared" si="113"/>
        <v>259302.34202448998</v>
      </c>
      <c r="AS269" s="5">
        <f t="shared" si="114"/>
        <v>752588.40291741898</v>
      </c>
      <c r="AT269" s="5">
        <f t="shared" si="84"/>
        <v>279797.65797551052</v>
      </c>
      <c r="AU269" s="5">
        <f t="shared" si="85"/>
        <v>1011890.744941909</v>
      </c>
      <c r="AV269" s="150"/>
      <c r="AW269" s="2">
        <v>262</v>
      </c>
      <c r="AX269" s="118">
        <v>52810</v>
      </c>
      <c r="AY269" s="5">
        <f t="shared" si="115"/>
        <v>277640.46636493522</v>
      </c>
      <c r="AZ269" s="5">
        <f t="shared" si="116"/>
        <v>3769.4654156080242</v>
      </c>
      <c r="BA269" s="5">
        <f t="shared" si="86"/>
        <v>2034.2125008271792</v>
      </c>
      <c r="BB269" s="35">
        <f t="shared" si="87"/>
        <v>8.7921441458178942E-2</v>
      </c>
      <c r="BC269" s="5">
        <f t="shared" si="88"/>
        <v>1735.252914780845</v>
      </c>
      <c r="BD269" s="35">
        <f t="shared" si="89"/>
        <v>7.4999999999999997E-2</v>
      </c>
      <c r="BE269" s="5">
        <f t="shared" si="117"/>
        <v>263493.74613589194</v>
      </c>
      <c r="BF269" s="5">
        <f t="shared" si="118"/>
        <v>724106.19275341055</v>
      </c>
      <c r="BG269" s="5">
        <f t="shared" si="90"/>
        <v>275606.25386410806</v>
      </c>
      <c r="BH269" s="5">
        <f t="shared" si="91"/>
        <v>987599.93888930255</v>
      </c>
      <c r="BI269" s="150"/>
      <c r="BJ269" s="2">
        <v>262</v>
      </c>
      <c r="BK269" s="118">
        <v>52810</v>
      </c>
      <c r="BL269" s="5">
        <f t="shared" si="119"/>
        <v>273412.26331047172</v>
      </c>
      <c r="BM269" s="5">
        <f t="shared" si="120"/>
        <v>3677.612325782929</v>
      </c>
      <c r="BN269" s="5">
        <f t="shared" si="92"/>
        <v>2025.7465682821623</v>
      </c>
      <c r="BO269" s="35">
        <f t="shared" si="93"/>
        <v>8.8909540943970203E-2</v>
      </c>
      <c r="BP269" s="5">
        <f t="shared" si="94"/>
        <v>1651.8657575007667</v>
      </c>
      <c r="BQ269" s="35">
        <f t="shared" si="95"/>
        <v>7.2499999999999995E-2</v>
      </c>
      <c r="BR269" s="5">
        <f t="shared" si="121"/>
        <v>267713.48325781035</v>
      </c>
      <c r="BS269" s="5">
        <f t="shared" si="122"/>
        <v>695820.94609731692</v>
      </c>
      <c r="BT269" s="5">
        <f t="shared" si="96"/>
        <v>271386.51674218959</v>
      </c>
      <c r="BU269" s="5">
        <f t="shared" si="97"/>
        <v>963534.42935512727</v>
      </c>
      <c r="BV269" s="150"/>
      <c r="BW269" s="2">
        <v>262</v>
      </c>
      <c r="BX269" s="118">
        <v>52810</v>
      </c>
      <c r="BY269" s="5">
        <f t="shared" si="123"/>
        <v>269156.79740599659</v>
      </c>
      <c r="BZ269" s="5">
        <f t="shared" si="124"/>
        <v>3586.6457515109732</v>
      </c>
      <c r="CA269" s="5">
        <f t="shared" si="98"/>
        <v>2016.5644333093264</v>
      </c>
      <c r="CB269" s="35">
        <f t="shared" si="99"/>
        <v>8.9905859457862558E-2</v>
      </c>
      <c r="CC269" s="5">
        <f t="shared" si="100"/>
        <v>1570.0813182016468</v>
      </c>
      <c r="CD269" s="35">
        <f t="shared" si="101"/>
        <v>7.0000000000000007E-2</v>
      </c>
      <c r="CE269" s="5">
        <f t="shared" si="125"/>
        <v>271959.76702731295</v>
      </c>
      <c r="CF269" s="5">
        <f t="shared" si="126"/>
        <v>667741.41986856214</v>
      </c>
      <c r="CG269" s="5">
        <f t="shared" si="102"/>
        <v>267140.23297268728</v>
      </c>
      <c r="CH269" s="5">
        <f t="shared" si="103"/>
        <v>939701.18689587503</v>
      </c>
    </row>
    <row r="270" spans="9:86" ht="14.25" customHeight="1">
      <c r="I270" s="150"/>
      <c r="J270" s="2">
        <v>263</v>
      </c>
      <c r="K270" s="118">
        <v>52841</v>
      </c>
      <c r="L270" s="5">
        <f t="shared" si="104"/>
        <v>288088.73818469589</v>
      </c>
      <c r="M270" s="5">
        <f t="shared" si="67"/>
        <v>4050.0782624385383</v>
      </c>
      <c r="N270" s="5">
        <f t="shared" si="68"/>
        <v>2069.468187418754</v>
      </c>
      <c r="O270" s="35">
        <f t="shared" si="69"/>
        <v>8.6201280916104489E-2</v>
      </c>
      <c r="P270" s="5">
        <f t="shared" si="70"/>
        <v>1980.6100750197843</v>
      </c>
      <c r="Q270" s="35">
        <f t="shared" si="71"/>
        <v>8.2500000000000004E-2</v>
      </c>
      <c r="R270" s="5">
        <f t="shared" si="105"/>
        <v>253080.73000272241</v>
      </c>
      <c r="S270" s="5">
        <f t="shared" si="106"/>
        <v>812089.85301861225</v>
      </c>
      <c r="T270" s="5">
        <f t="shared" si="72"/>
        <v>286019.26999727712</v>
      </c>
      <c r="U270" s="5">
        <f t="shared" si="73"/>
        <v>1065170.5830213346</v>
      </c>
      <c r="V270" s="150"/>
      <c r="W270" s="2">
        <v>263</v>
      </c>
      <c r="X270" s="118">
        <v>52841</v>
      </c>
      <c r="Y270" s="5">
        <f t="shared" si="107"/>
        <v>283959.02583399642</v>
      </c>
      <c r="Z270" s="5">
        <f t="shared" si="108"/>
        <v>3955.7248177837241</v>
      </c>
      <c r="AA270" s="5">
        <f t="shared" si="74"/>
        <v>2062.6646455570813</v>
      </c>
      <c r="AB270" s="35">
        <f t="shared" si="75"/>
        <v>8.716742027828718E-2</v>
      </c>
      <c r="AC270" s="5">
        <f t="shared" si="76"/>
        <v>1893.0601722266429</v>
      </c>
      <c r="AD270" s="35">
        <f t="shared" si="77"/>
        <v>0.08</v>
      </c>
      <c r="AE270" s="5">
        <f t="shared" si="109"/>
        <v>257203.63881156099</v>
      </c>
      <c r="AF270" s="5">
        <f t="shared" si="110"/>
        <v>783151.98826555838</v>
      </c>
      <c r="AG270" s="5">
        <f t="shared" si="78"/>
        <v>281896.36118843936</v>
      </c>
      <c r="AH270" s="5">
        <f t="shared" si="79"/>
        <v>1040355.6270771194</v>
      </c>
      <c r="AI270" s="150"/>
      <c r="AJ270" s="2">
        <v>263</v>
      </c>
      <c r="AK270" s="118">
        <v>52841</v>
      </c>
      <c r="AL270" s="5">
        <f t="shared" si="111"/>
        <v>279797.65797551052</v>
      </c>
      <c r="AM270" s="5">
        <f t="shared" si="112"/>
        <v>3862.1784158088099</v>
      </c>
      <c r="AN270" s="5">
        <f t="shared" si="80"/>
        <v>2055.1518747169712</v>
      </c>
      <c r="AO270" s="35">
        <f t="shared" si="81"/>
        <v>8.8141633046700474E-2</v>
      </c>
      <c r="AP270" s="5">
        <f t="shared" si="82"/>
        <v>1807.0265410918387</v>
      </c>
      <c r="AQ270" s="35">
        <f t="shared" si="83"/>
        <v>7.7499999999999999E-2</v>
      </c>
      <c r="AR270" s="5">
        <f t="shared" si="113"/>
        <v>261357.49389920695</v>
      </c>
      <c r="AS270" s="5">
        <f t="shared" si="114"/>
        <v>754395.42945851083</v>
      </c>
      <c r="AT270" s="5">
        <f t="shared" si="84"/>
        <v>277742.50610079354</v>
      </c>
      <c r="AU270" s="5">
        <f t="shared" si="85"/>
        <v>1015752.9233577178</v>
      </c>
      <c r="AV270" s="150"/>
      <c r="AW270" s="2">
        <v>263</v>
      </c>
      <c r="AX270" s="118">
        <v>52841</v>
      </c>
      <c r="AY270" s="5">
        <f t="shared" si="115"/>
        <v>275606.25386410806</v>
      </c>
      <c r="AZ270" s="5">
        <f t="shared" si="116"/>
        <v>3769.4654156080242</v>
      </c>
      <c r="BA270" s="5">
        <f t="shared" si="86"/>
        <v>2046.9263289573489</v>
      </c>
      <c r="BB270" s="35">
        <f t="shared" si="87"/>
        <v>8.9123942592389108E-2</v>
      </c>
      <c r="BC270" s="5">
        <f t="shared" si="88"/>
        <v>1722.5390866506752</v>
      </c>
      <c r="BD270" s="35">
        <f t="shared" si="89"/>
        <v>7.4999999999999997E-2</v>
      </c>
      <c r="BE270" s="5">
        <f t="shared" si="117"/>
        <v>265540.67246484931</v>
      </c>
      <c r="BF270" s="5">
        <f t="shared" si="118"/>
        <v>725828.73184006126</v>
      </c>
      <c r="BG270" s="5">
        <f t="shared" si="90"/>
        <v>273559.32753515069</v>
      </c>
      <c r="BH270" s="5">
        <f t="shared" si="91"/>
        <v>991369.40430491057</v>
      </c>
      <c r="BI270" s="150"/>
      <c r="BJ270" s="2">
        <v>263</v>
      </c>
      <c r="BK270" s="118">
        <v>52841</v>
      </c>
      <c r="BL270" s="5">
        <f t="shared" si="119"/>
        <v>271386.51674218959</v>
      </c>
      <c r="BM270" s="5">
        <f t="shared" si="120"/>
        <v>3677.612325782929</v>
      </c>
      <c r="BN270" s="5">
        <f t="shared" si="92"/>
        <v>2037.985453798867</v>
      </c>
      <c r="BO270" s="35">
        <f t="shared" si="93"/>
        <v>9.0114371705573071E-2</v>
      </c>
      <c r="BP270" s="5">
        <f t="shared" si="94"/>
        <v>1639.6268719840621</v>
      </c>
      <c r="BQ270" s="35">
        <f t="shared" si="95"/>
        <v>7.2499999999999995E-2</v>
      </c>
      <c r="BR270" s="5">
        <f t="shared" si="121"/>
        <v>269751.4687116092</v>
      </c>
      <c r="BS270" s="5">
        <f t="shared" si="122"/>
        <v>697460.57296930102</v>
      </c>
      <c r="BT270" s="5">
        <f t="shared" si="96"/>
        <v>269348.53128839075</v>
      </c>
      <c r="BU270" s="5">
        <f t="shared" si="97"/>
        <v>967212.04168091016</v>
      </c>
      <c r="BV270" s="150"/>
      <c r="BW270" s="2">
        <v>263</v>
      </c>
      <c r="BX270" s="118">
        <v>52841</v>
      </c>
      <c r="BY270" s="5">
        <f t="shared" si="123"/>
        <v>267140.23297268728</v>
      </c>
      <c r="BZ270" s="5">
        <f t="shared" si="124"/>
        <v>3586.6457515109732</v>
      </c>
      <c r="CA270" s="5">
        <f t="shared" si="98"/>
        <v>2028.327725836964</v>
      </c>
      <c r="CB270" s="35">
        <f t="shared" si="99"/>
        <v>9.1112942588966406E-2</v>
      </c>
      <c r="CC270" s="5">
        <f t="shared" si="100"/>
        <v>1558.3180256740093</v>
      </c>
      <c r="CD270" s="35">
        <f t="shared" si="101"/>
        <v>7.0000000000000007E-2</v>
      </c>
      <c r="CE270" s="5">
        <f t="shared" si="125"/>
        <v>273988.0947531499</v>
      </c>
      <c r="CF270" s="5">
        <f t="shared" si="126"/>
        <v>669299.73789423611</v>
      </c>
      <c r="CG270" s="5">
        <f t="shared" si="102"/>
        <v>265111.90524685034</v>
      </c>
      <c r="CH270" s="5">
        <f t="shared" si="103"/>
        <v>943287.83264738601</v>
      </c>
    </row>
    <row r="271" spans="9:86" ht="14.25" customHeight="1">
      <c r="I271" s="150"/>
      <c r="J271" s="2">
        <v>264</v>
      </c>
      <c r="K271" s="118">
        <v>52871</v>
      </c>
      <c r="L271" s="5">
        <f t="shared" si="104"/>
        <v>286019.26999727712</v>
      </c>
      <c r="M271" s="5">
        <f t="shared" si="67"/>
        <v>4050.0782624385383</v>
      </c>
      <c r="N271" s="5">
        <f t="shared" si="68"/>
        <v>2083.6957812072578</v>
      </c>
      <c r="O271" s="35">
        <f t="shared" si="69"/>
        <v>8.7421904736436587E-2</v>
      </c>
      <c r="P271" s="5">
        <f t="shared" si="70"/>
        <v>1966.3824812312803</v>
      </c>
      <c r="Q271" s="35">
        <f t="shared" si="71"/>
        <v>8.2500000000000004E-2</v>
      </c>
      <c r="R271" s="5">
        <f t="shared" si="105"/>
        <v>255164.42578392968</v>
      </c>
      <c r="S271" s="5">
        <f t="shared" si="106"/>
        <v>814056.23549984349</v>
      </c>
      <c r="T271" s="5">
        <f t="shared" si="72"/>
        <v>283935.57421606989</v>
      </c>
      <c r="U271" s="5">
        <f t="shared" si="73"/>
        <v>1069220.6612837731</v>
      </c>
      <c r="V271" s="150"/>
      <c r="W271" s="2">
        <v>264</v>
      </c>
      <c r="X271" s="118">
        <v>52871</v>
      </c>
      <c r="Y271" s="5">
        <f t="shared" si="107"/>
        <v>281896.36118843936</v>
      </c>
      <c r="Z271" s="5">
        <f t="shared" si="108"/>
        <v>3955.7248177837241</v>
      </c>
      <c r="AA271" s="5">
        <f t="shared" si="74"/>
        <v>2076.4157431941285</v>
      </c>
      <c r="AB271" s="35">
        <f t="shared" si="75"/>
        <v>8.8390601472408764E-2</v>
      </c>
      <c r="AC271" s="5">
        <f t="shared" si="76"/>
        <v>1879.3090745895959</v>
      </c>
      <c r="AD271" s="35">
        <f t="shared" si="77"/>
        <v>0.08</v>
      </c>
      <c r="AE271" s="5">
        <f t="shared" si="109"/>
        <v>259280.05455475513</v>
      </c>
      <c r="AF271" s="5">
        <f t="shared" si="110"/>
        <v>785031.29734014801</v>
      </c>
      <c r="AG271" s="5">
        <f t="shared" si="78"/>
        <v>279819.94544524525</v>
      </c>
      <c r="AH271" s="5">
        <f t="shared" si="79"/>
        <v>1044311.3518949031</v>
      </c>
      <c r="AI271" s="150"/>
      <c r="AJ271" s="2">
        <v>264</v>
      </c>
      <c r="AK271" s="118">
        <v>52871</v>
      </c>
      <c r="AL271" s="5">
        <f t="shared" si="111"/>
        <v>277742.50610079354</v>
      </c>
      <c r="AM271" s="5">
        <f t="shared" si="112"/>
        <v>3862.1784158088099</v>
      </c>
      <c r="AN271" s="5">
        <f t="shared" si="80"/>
        <v>2068.4247305745184</v>
      </c>
      <c r="AO271" s="35">
        <f t="shared" si="81"/>
        <v>8.936729604465575E-2</v>
      </c>
      <c r="AP271" s="5">
        <f t="shared" si="82"/>
        <v>1793.7536852342917</v>
      </c>
      <c r="AQ271" s="35">
        <f t="shared" si="83"/>
        <v>7.7499999999999999E-2</v>
      </c>
      <c r="AR271" s="5">
        <f t="shared" si="113"/>
        <v>263425.91862978146</v>
      </c>
      <c r="AS271" s="5">
        <f t="shared" si="114"/>
        <v>756189.18314374518</v>
      </c>
      <c r="AT271" s="5">
        <f t="shared" si="84"/>
        <v>275674.08137021901</v>
      </c>
      <c r="AU271" s="5">
        <f t="shared" si="85"/>
        <v>1019615.1017735266</v>
      </c>
      <c r="AV271" s="150"/>
      <c r="AW271" s="2">
        <v>264</v>
      </c>
      <c r="AX271" s="118">
        <v>52871</v>
      </c>
      <c r="AY271" s="5">
        <f t="shared" si="115"/>
        <v>273559.32753515069</v>
      </c>
      <c r="AZ271" s="5">
        <f t="shared" si="116"/>
        <v>3769.4654156080242</v>
      </c>
      <c r="BA271" s="5">
        <f t="shared" si="86"/>
        <v>2059.7196185133325</v>
      </c>
      <c r="BB271" s="35">
        <f t="shared" si="87"/>
        <v>9.0352011188447059E-2</v>
      </c>
      <c r="BC271" s="5">
        <f t="shared" si="88"/>
        <v>1709.7457970946916</v>
      </c>
      <c r="BD271" s="35">
        <f t="shared" si="89"/>
        <v>7.4999999999999997E-2</v>
      </c>
      <c r="BE271" s="5">
        <f t="shared" si="117"/>
        <v>267600.39208336262</v>
      </c>
      <c r="BF271" s="5">
        <f t="shared" si="118"/>
        <v>727538.47763715591</v>
      </c>
      <c r="BG271" s="5">
        <f t="shared" si="90"/>
        <v>271499.60791663738</v>
      </c>
      <c r="BH271" s="5">
        <f t="shared" si="91"/>
        <v>995138.86972051859</v>
      </c>
      <c r="BI271" s="150"/>
      <c r="BJ271" s="2">
        <v>264</v>
      </c>
      <c r="BK271" s="118">
        <v>52871</v>
      </c>
      <c r="BL271" s="5">
        <f t="shared" si="119"/>
        <v>269348.53128839075</v>
      </c>
      <c r="BM271" s="5">
        <f t="shared" si="120"/>
        <v>3677.612325782929</v>
      </c>
      <c r="BN271" s="5">
        <f t="shared" si="92"/>
        <v>2050.2982825822351</v>
      </c>
      <c r="BO271" s="35">
        <f t="shared" si="93"/>
        <v>9.1344769074102855E-2</v>
      </c>
      <c r="BP271" s="5">
        <f t="shared" si="94"/>
        <v>1627.314043200694</v>
      </c>
      <c r="BQ271" s="35">
        <f t="shared" si="95"/>
        <v>7.2499999999999995E-2</v>
      </c>
      <c r="BR271" s="5">
        <f t="shared" si="121"/>
        <v>271801.76699419145</v>
      </c>
      <c r="BS271" s="5">
        <f t="shared" si="122"/>
        <v>699087.88701250171</v>
      </c>
      <c r="BT271" s="5">
        <f t="shared" si="96"/>
        <v>267298.23300580849</v>
      </c>
      <c r="BU271" s="5">
        <f t="shared" si="97"/>
        <v>970889.65400669316</v>
      </c>
      <c r="BV271" s="150"/>
      <c r="BW271" s="2">
        <v>264</v>
      </c>
      <c r="BX271" s="118">
        <v>52871</v>
      </c>
      <c r="BY271" s="5">
        <f t="shared" si="123"/>
        <v>265111.90524685034</v>
      </c>
      <c r="BZ271" s="5">
        <f t="shared" si="124"/>
        <v>3586.6457515109732</v>
      </c>
      <c r="CA271" s="5">
        <f t="shared" si="98"/>
        <v>2040.1596375710128</v>
      </c>
      <c r="CB271" s="35">
        <f t="shared" si="99"/>
        <v>9.2345591300611776E-2</v>
      </c>
      <c r="CC271" s="5">
        <f t="shared" si="100"/>
        <v>1546.4861139399604</v>
      </c>
      <c r="CD271" s="35">
        <f t="shared" si="101"/>
        <v>7.0000000000000007E-2</v>
      </c>
      <c r="CE271" s="5">
        <f t="shared" si="125"/>
        <v>276028.25439072092</v>
      </c>
      <c r="CF271" s="5">
        <f t="shared" si="126"/>
        <v>670846.22400817613</v>
      </c>
      <c r="CG271" s="5">
        <f t="shared" si="102"/>
        <v>263071.74560927931</v>
      </c>
      <c r="CH271" s="5">
        <f t="shared" si="103"/>
        <v>946874.47839889699</v>
      </c>
    </row>
    <row r="272" spans="9:86" ht="14.25" customHeight="1">
      <c r="I272" s="150"/>
      <c r="J272" s="2">
        <v>265</v>
      </c>
      <c r="K272" s="118">
        <v>52902</v>
      </c>
      <c r="L272" s="5">
        <f t="shared" si="104"/>
        <v>283935.57421606989</v>
      </c>
      <c r="M272" s="5">
        <f t="shared" si="67"/>
        <v>4050.0782624385383</v>
      </c>
      <c r="N272" s="5">
        <f t="shared" si="68"/>
        <v>2098.0211897030576</v>
      </c>
      <c r="O272" s="35">
        <f t="shared" si="69"/>
        <v>8.8668897322735668E-2</v>
      </c>
      <c r="P272" s="5">
        <f t="shared" si="70"/>
        <v>1952.0570727354805</v>
      </c>
      <c r="Q272" s="35">
        <f t="shared" si="71"/>
        <v>8.2500000000000004E-2</v>
      </c>
      <c r="R272" s="5">
        <f t="shared" si="105"/>
        <v>257262.44697363273</v>
      </c>
      <c r="S272" s="5">
        <f t="shared" si="106"/>
        <v>816008.292572579</v>
      </c>
      <c r="T272" s="5">
        <f t="shared" si="72"/>
        <v>281837.5530263668</v>
      </c>
      <c r="U272" s="5">
        <f t="shared" si="73"/>
        <v>1073270.7395462117</v>
      </c>
      <c r="V272" s="150"/>
      <c r="W272" s="2">
        <v>265</v>
      </c>
      <c r="X272" s="118">
        <v>52902</v>
      </c>
      <c r="Y272" s="5">
        <f t="shared" si="107"/>
        <v>279819.94544524525</v>
      </c>
      <c r="Z272" s="5">
        <f t="shared" si="108"/>
        <v>3955.7248177837241</v>
      </c>
      <c r="AA272" s="5">
        <f t="shared" si="74"/>
        <v>2090.2585148154221</v>
      </c>
      <c r="AB272" s="35">
        <f t="shared" si="75"/>
        <v>8.9640151054540498E-2</v>
      </c>
      <c r="AC272" s="5">
        <f t="shared" si="76"/>
        <v>1865.4663029683018</v>
      </c>
      <c r="AD272" s="35">
        <f t="shared" si="77"/>
        <v>0.08</v>
      </c>
      <c r="AE272" s="5">
        <f t="shared" si="109"/>
        <v>261370.31306957055</v>
      </c>
      <c r="AF272" s="5">
        <f t="shared" si="110"/>
        <v>786896.76364311634</v>
      </c>
      <c r="AG272" s="5">
        <f t="shared" si="78"/>
        <v>277729.68693042983</v>
      </c>
      <c r="AH272" s="5">
        <f t="shared" si="79"/>
        <v>1048267.0767126869</v>
      </c>
      <c r="AI272" s="150"/>
      <c r="AJ272" s="2">
        <v>265</v>
      </c>
      <c r="AK272" s="118">
        <v>52902</v>
      </c>
      <c r="AL272" s="5">
        <f t="shared" si="111"/>
        <v>275674.08137021901</v>
      </c>
      <c r="AM272" s="5">
        <f t="shared" si="112"/>
        <v>3862.1784158088099</v>
      </c>
      <c r="AN272" s="5">
        <f t="shared" si="80"/>
        <v>2081.783306959479</v>
      </c>
      <c r="AO272" s="35">
        <f t="shared" si="81"/>
        <v>9.0619326849101747E-2</v>
      </c>
      <c r="AP272" s="5">
        <f t="shared" si="82"/>
        <v>1780.3951088493311</v>
      </c>
      <c r="AQ272" s="35">
        <f t="shared" si="83"/>
        <v>7.7499999999999999E-2</v>
      </c>
      <c r="AR272" s="5">
        <f t="shared" si="113"/>
        <v>265507.70193674095</v>
      </c>
      <c r="AS272" s="5">
        <f t="shared" si="114"/>
        <v>757969.57825259445</v>
      </c>
      <c r="AT272" s="5">
        <f t="shared" si="84"/>
        <v>273592.29806325951</v>
      </c>
      <c r="AU272" s="5">
        <f t="shared" si="85"/>
        <v>1023477.2801893353</v>
      </c>
      <c r="AV272" s="150"/>
      <c r="AW272" s="2">
        <v>265</v>
      </c>
      <c r="AX272" s="118">
        <v>52902</v>
      </c>
      <c r="AY272" s="5">
        <f t="shared" si="115"/>
        <v>271499.60791663738</v>
      </c>
      <c r="AZ272" s="5">
        <f t="shared" si="116"/>
        <v>3769.4654156080242</v>
      </c>
      <c r="BA272" s="5">
        <f t="shared" si="86"/>
        <v>2072.5928661290409</v>
      </c>
      <c r="BB272" s="35">
        <f t="shared" si="87"/>
        <v>9.1606446817356163E-2</v>
      </c>
      <c r="BC272" s="5">
        <f t="shared" si="88"/>
        <v>1696.8725494789835</v>
      </c>
      <c r="BD272" s="35">
        <f t="shared" si="89"/>
        <v>7.4999999999999997E-2</v>
      </c>
      <c r="BE272" s="5">
        <f t="shared" si="117"/>
        <v>269672.98494949169</v>
      </c>
      <c r="BF272" s="5">
        <f t="shared" si="118"/>
        <v>729235.35018663493</v>
      </c>
      <c r="BG272" s="5">
        <f t="shared" si="90"/>
        <v>269427.01505050831</v>
      </c>
      <c r="BH272" s="5">
        <f t="shared" si="91"/>
        <v>998908.33513612661</v>
      </c>
      <c r="BI272" s="150"/>
      <c r="BJ272" s="2">
        <v>265</v>
      </c>
      <c r="BK272" s="118">
        <v>52902</v>
      </c>
      <c r="BL272" s="5">
        <f t="shared" si="119"/>
        <v>267298.23300580849</v>
      </c>
      <c r="BM272" s="5">
        <f t="shared" si="120"/>
        <v>3677.612325782929</v>
      </c>
      <c r="BN272" s="5">
        <f t="shared" si="92"/>
        <v>2062.6855013728364</v>
      </c>
      <c r="BO272" s="35">
        <f t="shared" si="93"/>
        <v>9.2601532520928259E-2</v>
      </c>
      <c r="BP272" s="5">
        <f t="shared" si="94"/>
        <v>1614.9268244100929</v>
      </c>
      <c r="BQ272" s="35">
        <f t="shared" si="95"/>
        <v>7.2499999999999995E-2</v>
      </c>
      <c r="BR272" s="5">
        <f t="shared" si="121"/>
        <v>273864.4524955643</v>
      </c>
      <c r="BS272" s="5">
        <f t="shared" si="122"/>
        <v>700702.81383691181</v>
      </c>
      <c r="BT272" s="5">
        <f t="shared" si="96"/>
        <v>265235.54750443564</v>
      </c>
      <c r="BU272" s="5">
        <f t="shared" si="97"/>
        <v>974567.26633247617</v>
      </c>
      <c r="BV272" s="150"/>
      <c r="BW272" s="2">
        <v>265</v>
      </c>
      <c r="BX272" s="118">
        <v>52902</v>
      </c>
      <c r="BY272" s="5">
        <f t="shared" si="123"/>
        <v>263071.74560927931</v>
      </c>
      <c r="BZ272" s="5">
        <f t="shared" si="124"/>
        <v>3586.6457515109732</v>
      </c>
      <c r="CA272" s="5">
        <f t="shared" si="98"/>
        <v>2052.0605687901771</v>
      </c>
      <c r="CB272" s="35">
        <f t="shared" si="99"/>
        <v>9.3604604966036065E-2</v>
      </c>
      <c r="CC272" s="5">
        <f t="shared" si="100"/>
        <v>1534.5851827207962</v>
      </c>
      <c r="CD272" s="35">
        <f t="shared" si="101"/>
        <v>7.0000000000000007E-2</v>
      </c>
      <c r="CE272" s="5">
        <f t="shared" si="125"/>
        <v>278080.3149595111</v>
      </c>
      <c r="CF272" s="5">
        <f t="shared" si="126"/>
        <v>672380.80919089692</v>
      </c>
      <c r="CG272" s="5">
        <f t="shared" si="102"/>
        <v>261019.68504048913</v>
      </c>
      <c r="CH272" s="5">
        <f t="shared" si="103"/>
        <v>950461.12415040797</v>
      </c>
    </row>
    <row r="273" spans="9:86" ht="14.25" customHeight="1">
      <c r="I273" s="150"/>
      <c r="J273" s="2">
        <v>266</v>
      </c>
      <c r="K273" s="118">
        <v>52932</v>
      </c>
      <c r="L273" s="5">
        <f t="shared" si="104"/>
        <v>281837.5530263668</v>
      </c>
      <c r="M273" s="5">
        <f t="shared" si="67"/>
        <v>4050.0782624385383</v>
      </c>
      <c r="N273" s="5">
        <f t="shared" si="68"/>
        <v>2112.4450853822664</v>
      </c>
      <c r="O273" s="35">
        <f t="shared" si="69"/>
        <v>8.9943092225952176E-2</v>
      </c>
      <c r="P273" s="5">
        <f t="shared" si="70"/>
        <v>1937.6331770562717</v>
      </c>
      <c r="Q273" s="35">
        <f t="shared" si="71"/>
        <v>8.2500000000000004E-2</v>
      </c>
      <c r="R273" s="5">
        <f t="shared" si="105"/>
        <v>259374.89205901499</v>
      </c>
      <c r="S273" s="5">
        <f t="shared" si="106"/>
        <v>817945.92574963532</v>
      </c>
      <c r="T273" s="5">
        <f t="shared" si="72"/>
        <v>279725.10794098454</v>
      </c>
      <c r="U273" s="5">
        <f t="shared" si="73"/>
        <v>1077320.8178086504</v>
      </c>
      <c r="V273" s="150"/>
      <c r="W273" s="2">
        <v>266</v>
      </c>
      <c r="X273" s="118">
        <v>52932</v>
      </c>
      <c r="Y273" s="5">
        <f t="shared" si="107"/>
        <v>277729.68693042983</v>
      </c>
      <c r="Z273" s="5">
        <f t="shared" si="108"/>
        <v>3955.7248177837241</v>
      </c>
      <c r="AA273" s="5">
        <f t="shared" si="74"/>
        <v>2104.1935715808586</v>
      </c>
      <c r="AB273" s="35">
        <f t="shared" si="75"/>
        <v>9.091690246745357E-2</v>
      </c>
      <c r="AC273" s="5">
        <f t="shared" si="76"/>
        <v>1851.5312462028658</v>
      </c>
      <c r="AD273" s="35">
        <f t="shared" si="77"/>
        <v>0.08</v>
      </c>
      <c r="AE273" s="5">
        <f t="shared" si="109"/>
        <v>263474.50664115138</v>
      </c>
      <c r="AF273" s="5">
        <f t="shared" si="110"/>
        <v>788748.29488931922</v>
      </c>
      <c r="AG273" s="5">
        <f t="shared" si="78"/>
        <v>275625.49335884897</v>
      </c>
      <c r="AH273" s="5">
        <f t="shared" si="79"/>
        <v>1052222.8015304706</v>
      </c>
      <c r="AI273" s="150"/>
      <c r="AJ273" s="2">
        <v>266</v>
      </c>
      <c r="AK273" s="118">
        <v>52932</v>
      </c>
      <c r="AL273" s="5">
        <f t="shared" si="111"/>
        <v>273592.29806325951</v>
      </c>
      <c r="AM273" s="5">
        <f t="shared" si="112"/>
        <v>3862.1784158088099</v>
      </c>
      <c r="AN273" s="5">
        <f t="shared" si="80"/>
        <v>2095.2281574835924</v>
      </c>
      <c r="AO273" s="35">
        <f t="shared" si="81"/>
        <v>9.1898558796379759E-2</v>
      </c>
      <c r="AP273" s="5">
        <f t="shared" si="82"/>
        <v>1766.9502583252176</v>
      </c>
      <c r="AQ273" s="35">
        <f t="shared" si="83"/>
        <v>7.7499999999999999E-2</v>
      </c>
      <c r="AR273" s="5">
        <f t="shared" si="113"/>
        <v>267602.93009422452</v>
      </c>
      <c r="AS273" s="5">
        <f t="shared" si="114"/>
        <v>759736.52851091966</v>
      </c>
      <c r="AT273" s="5">
        <f t="shared" si="84"/>
        <v>271497.06990577595</v>
      </c>
      <c r="AU273" s="5">
        <f t="shared" si="85"/>
        <v>1027339.4586051442</v>
      </c>
      <c r="AV273" s="150"/>
      <c r="AW273" s="2">
        <v>266</v>
      </c>
      <c r="AX273" s="118">
        <v>52932</v>
      </c>
      <c r="AY273" s="5">
        <f t="shared" si="115"/>
        <v>269427.01505050831</v>
      </c>
      <c r="AZ273" s="5">
        <f t="shared" si="116"/>
        <v>3769.4654156080242</v>
      </c>
      <c r="BA273" s="5">
        <f t="shared" si="86"/>
        <v>2085.546571542347</v>
      </c>
      <c r="BB273" s="35">
        <f t="shared" si="87"/>
        <v>9.2888082710698261E-2</v>
      </c>
      <c r="BC273" s="5">
        <f t="shared" si="88"/>
        <v>1683.9188440656769</v>
      </c>
      <c r="BD273" s="35">
        <f t="shared" si="89"/>
        <v>7.4999999999999997E-2</v>
      </c>
      <c r="BE273" s="5">
        <f t="shared" si="117"/>
        <v>271758.53152103402</v>
      </c>
      <c r="BF273" s="5">
        <f t="shared" si="118"/>
        <v>730919.26903070055</v>
      </c>
      <c r="BG273" s="5">
        <f t="shared" si="90"/>
        <v>267341.46847896598</v>
      </c>
      <c r="BH273" s="5">
        <f t="shared" si="91"/>
        <v>1002677.8005517346</v>
      </c>
      <c r="BI273" s="150"/>
      <c r="BJ273" s="2">
        <v>266</v>
      </c>
      <c r="BK273" s="118">
        <v>52932</v>
      </c>
      <c r="BL273" s="5">
        <f t="shared" si="119"/>
        <v>265235.54750443564</v>
      </c>
      <c r="BM273" s="5">
        <f t="shared" si="120"/>
        <v>3677.612325782929</v>
      </c>
      <c r="BN273" s="5">
        <f t="shared" si="92"/>
        <v>2075.1475596102973</v>
      </c>
      <c r="BO273" s="35">
        <f t="shared" si="93"/>
        <v>9.3885495174462347E-2</v>
      </c>
      <c r="BP273" s="5">
        <f t="shared" si="94"/>
        <v>1602.4647661726319</v>
      </c>
      <c r="BQ273" s="35">
        <f t="shared" si="95"/>
        <v>7.2499999999999995E-2</v>
      </c>
      <c r="BR273" s="5">
        <f t="shared" si="121"/>
        <v>275939.60005517461</v>
      </c>
      <c r="BS273" s="5">
        <f t="shared" si="122"/>
        <v>702305.27860308439</v>
      </c>
      <c r="BT273" s="5">
        <f t="shared" si="96"/>
        <v>263160.39994482533</v>
      </c>
      <c r="BU273" s="5">
        <f t="shared" si="97"/>
        <v>978244.87865825905</v>
      </c>
      <c r="BV273" s="150"/>
      <c r="BW273" s="2">
        <v>266</v>
      </c>
      <c r="BX273" s="118">
        <v>52932</v>
      </c>
      <c r="BY273" s="5">
        <f t="shared" si="123"/>
        <v>261019.68504048913</v>
      </c>
      <c r="BZ273" s="5">
        <f t="shared" si="124"/>
        <v>3586.6457515109732</v>
      </c>
      <c r="CA273" s="5">
        <f t="shared" si="98"/>
        <v>2064.0309221081197</v>
      </c>
      <c r="CB273" s="35">
        <f t="shared" si="99"/>
        <v>9.4890816611993806E-2</v>
      </c>
      <c r="CC273" s="5">
        <f t="shared" si="100"/>
        <v>1522.6148294028533</v>
      </c>
      <c r="CD273" s="35">
        <f t="shared" si="101"/>
        <v>7.0000000000000007E-2</v>
      </c>
      <c r="CE273" s="5">
        <f t="shared" si="125"/>
        <v>280144.3458816192</v>
      </c>
      <c r="CF273" s="5">
        <f t="shared" si="126"/>
        <v>673903.4240202998</v>
      </c>
      <c r="CG273" s="5">
        <f t="shared" si="102"/>
        <v>258955.654118381</v>
      </c>
      <c r="CH273" s="5">
        <f t="shared" si="103"/>
        <v>954047.76990191895</v>
      </c>
    </row>
    <row r="274" spans="9:86" ht="14.25" customHeight="1">
      <c r="I274" s="150"/>
      <c r="J274" s="2">
        <v>267</v>
      </c>
      <c r="K274" s="118">
        <v>52963</v>
      </c>
      <c r="L274" s="5">
        <f t="shared" si="104"/>
        <v>279725.10794098454</v>
      </c>
      <c r="M274" s="5">
        <f t="shared" si="67"/>
        <v>4050.0782624385383</v>
      </c>
      <c r="N274" s="5">
        <f t="shared" si="68"/>
        <v>2126.9681453442699</v>
      </c>
      <c r="O274" s="35">
        <f t="shared" si="69"/>
        <v>9.1245358459263251E-2</v>
      </c>
      <c r="P274" s="5">
        <f t="shared" si="70"/>
        <v>1923.1101170942686</v>
      </c>
      <c r="Q274" s="35">
        <f t="shared" si="71"/>
        <v>8.2500000000000004E-2</v>
      </c>
      <c r="R274" s="5">
        <f t="shared" si="105"/>
        <v>261501.86020435925</v>
      </c>
      <c r="S274" s="5">
        <f t="shared" si="106"/>
        <v>819869.03586672957</v>
      </c>
      <c r="T274" s="5">
        <f t="shared" si="72"/>
        <v>277598.13979564025</v>
      </c>
      <c r="U274" s="5">
        <f t="shared" si="73"/>
        <v>1081370.8960710887</v>
      </c>
      <c r="V274" s="150"/>
      <c r="W274" s="2">
        <v>267</v>
      </c>
      <c r="X274" s="118">
        <v>52963</v>
      </c>
      <c r="Y274" s="5">
        <f t="shared" si="107"/>
        <v>275625.49335884897</v>
      </c>
      <c r="Z274" s="5">
        <f t="shared" si="108"/>
        <v>3955.7248177837241</v>
      </c>
      <c r="AA274" s="5">
        <f t="shared" si="74"/>
        <v>2118.2215287247309</v>
      </c>
      <c r="AB274" s="35">
        <f t="shared" si="75"/>
        <v>9.2221724612400413E-2</v>
      </c>
      <c r="AC274" s="5">
        <f t="shared" si="76"/>
        <v>1837.5032890589932</v>
      </c>
      <c r="AD274" s="35">
        <f t="shared" si="77"/>
        <v>0.08</v>
      </c>
      <c r="AE274" s="5">
        <f t="shared" si="109"/>
        <v>265592.72816987609</v>
      </c>
      <c r="AF274" s="5">
        <f t="shared" si="110"/>
        <v>790585.79817837826</v>
      </c>
      <c r="AG274" s="5">
        <f t="shared" si="78"/>
        <v>273507.27183012426</v>
      </c>
      <c r="AH274" s="5">
        <f t="shared" si="79"/>
        <v>1056178.5263482544</v>
      </c>
      <c r="AI274" s="150"/>
      <c r="AJ274" s="2">
        <v>267</v>
      </c>
      <c r="AK274" s="118">
        <v>52963</v>
      </c>
      <c r="AL274" s="5">
        <f t="shared" si="111"/>
        <v>271497.06990577595</v>
      </c>
      <c r="AM274" s="5">
        <f t="shared" si="112"/>
        <v>3862.1784158088099</v>
      </c>
      <c r="AN274" s="5">
        <f t="shared" si="80"/>
        <v>2108.7598393340068</v>
      </c>
      <c r="AO274" s="35">
        <f t="shared" si="81"/>
        <v>9.3205860677576788E-2</v>
      </c>
      <c r="AP274" s="5">
        <f t="shared" si="82"/>
        <v>1753.4185764748029</v>
      </c>
      <c r="AQ274" s="35">
        <f t="shared" si="83"/>
        <v>7.7499999999999999E-2</v>
      </c>
      <c r="AR274" s="5">
        <f t="shared" si="113"/>
        <v>269711.68993355852</v>
      </c>
      <c r="AS274" s="5">
        <f t="shared" si="114"/>
        <v>761489.94708739442</v>
      </c>
      <c r="AT274" s="5">
        <f t="shared" si="84"/>
        <v>269388.31006644195</v>
      </c>
      <c r="AU274" s="5">
        <f t="shared" si="85"/>
        <v>1031201.637020953</v>
      </c>
      <c r="AV274" s="150"/>
      <c r="AW274" s="2">
        <v>267</v>
      </c>
      <c r="AX274" s="118">
        <v>52963</v>
      </c>
      <c r="AY274" s="5">
        <f t="shared" si="115"/>
        <v>267341.46847896598</v>
      </c>
      <c r="AZ274" s="5">
        <f t="shared" si="116"/>
        <v>3769.4654156080242</v>
      </c>
      <c r="BA274" s="5">
        <f t="shared" si="86"/>
        <v>2098.5812376144868</v>
      </c>
      <c r="BB274" s="35">
        <f t="shared" si="87"/>
        <v>9.4197787551074219E-2</v>
      </c>
      <c r="BC274" s="5">
        <f t="shared" si="88"/>
        <v>1670.8841779935372</v>
      </c>
      <c r="BD274" s="35">
        <f t="shared" si="89"/>
        <v>7.4999999999999997E-2</v>
      </c>
      <c r="BE274" s="5">
        <f t="shared" si="117"/>
        <v>273857.11275864852</v>
      </c>
      <c r="BF274" s="5">
        <f t="shared" si="118"/>
        <v>732590.15320869407</v>
      </c>
      <c r="BG274" s="5">
        <f t="shared" si="90"/>
        <v>265242.88724135148</v>
      </c>
      <c r="BH274" s="5">
        <f t="shared" si="91"/>
        <v>1006447.2659673425</v>
      </c>
      <c r="BI274" s="150"/>
      <c r="BJ274" s="2">
        <v>267</v>
      </c>
      <c r="BK274" s="118">
        <v>52963</v>
      </c>
      <c r="BL274" s="5">
        <f t="shared" si="119"/>
        <v>263160.39994482533</v>
      </c>
      <c r="BM274" s="5">
        <f t="shared" si="120"/>
        <v>3677.612325782929</v>
      </c>
      <c r="BN274" s="5">
        <f t="shared" si="92"/>
        <v>2087.6849094496092</v>
      </c>
      <c r="BO274" s="35">
        <f t="shared" si="93"/>
        <v>9.5197525610417832E-2</v>
      </c>
      <c r="BP274" s="5">
        <f t="shared" si="94"/>
        <v>1589.9274163333196</v>
      </c>
      <c r="BQ274" s="35">
        <f t="shared" si="95"/>
        <v>7.2499999999999995E-2</v>
      </c>
      <c r="BR274" s="5">
        <f t="shared" si="121"/>
        <v>278027.28496462421</v>
      </c>
      <c r="BS274" s="5">
        <f t="shared" si="122"/>
        <v>703895.20601941773</v>
      </c>
      <c r="BT274" s="5">
        <f t="shared" si="96"/>
        <v>261072.71503537573</v>
      </c>
      <c r="BU274" s="5">
        <f t="shared" si="97"/>
        <v>981922.49098404194</v>
      </c>
      <c r="BV274" s="150"/>
      <c r="BW274" s="2">
        <v>267</v>
      </c>
      <c r="BX274" s="118">
        <v>52963</v>
      </c>
      <c r="BY274" s="5">
        <f t="shared" si="123"/>
        <v>258955.654118381</v>
      </c>
      <c r="BZ274" s="5">
        <f t="shared" si="124"/>
        <v>3586.6457515109732</v>
      </c>
      <c r="CA274" s="5">
        <f t="shared" si="98"/>
        <v>2076.0711024870843</v>
      </c>
      <c r="CB274" s="35">
        <f t="shared" si="99"/>
        <v>9.6205094708826683E-2</v>
      </c>
      <c r="CC274" s="5">
        <f t="shared" si="100"/>
        <v>1510.5746490238892</v>
      </c>
      <c r="CD274" s="35">
        <f t="shared" si="101"/>
        <v>7.0000000000000007E-2</v>
      </c>
      <c r="CE274" s="5">
        <f t="shared" si="125"/>
        <v>282220.4169841063</v>
      </c>
      <c r="CF274" s="5">
        <f t="shared" si="126"/>
        <v>675413.99866932374</v>
      </c>
      <c r="CG274" s="5">
        <f t="shared" si="102"/>
        <v>256879.58301589391</v>
      </c>
      <c r="CH274" s="5">
        <f t="shared" si="103"/>
        <v>957634.41565343004</v>
      </c>
    </row>
    <row r="275" spans="9:86" ht="14.25" customHeight="1">
      <c r="I275" s="150"/>
      <c r="J275" s="2">
        <v>268</v>
      </c>
      <c r="K275" s="118">
        <v>52994</v>
      </c>
      <c r="L275" s="5">
        <f t="shared" si="104"/>
        <v>277598.13979564025</v>
      </c>
      <c r="M275" s="5">
        <f t="shared" si="67"/>
        <v>4050.0782624385383</v>
      </c>
      <c r="N275" s="5">
        <f t="shared" si="68"/>
        <v>2141.5910513435119</v>
      </c>
      <c r="O275" s="35">
        <f t="shared" si="69"/>
        <v>9.2576602404616515E-2</v>
      </c>
      <c r="P275" s="5">
        <f t="shared" si="70"/>
        <v>1908.4872110950266</v>
      </c>
      <c r="Q275" s="35">
        <f t="shared" si="71"/>
        <v>8.2500000000000004E-2</v>
      </c>
      <c r="R275" s="5">
        <f t="shared" si="105"/>
        <v>263643.45125570276</v>
      </c>
      <c r="S275" s="5">
        <f t="shared" si="106"/>
        <v>821777.52307782462</v>
      </c>
      <c r="T275" s="5">
        <f t="shared" si="72"/>
        <v>275456.54874429671</v>
      </c>
      <c r="U275" s="5">
        <f t="shared" si="73"/>
        <v>1085420.9743335275</v>
      </c>
      <c r="V275" s="150"/>
      <c r="W275" s="2">
        <v>268</v>
      </c>
      <c r="X275" s="118">
        <v>52994</v>
      </c>
      <c r="Y275" s="5">
        <f t="shared" si="107"/>
        <v>273507.27183012426</v>
      </c>
      <c r="Z275" s="5">
        <f t="shared" si="108"/>
        <v>3955.7248177837241</v>
      </c>
      <c r="AA275" s="5">
        <f t="shared" si="74"/>
        <v>2132.3430055828958</v>
      </c>
      <c r="AB275" s="35">
        <f t="shared" si="75"/>
        <v>9.3555523755461834E-2</v>
      </c>
      <c r="AC275" s="5">
        <f t="shared" si="76"/>
        <v>1823.3818122008286</v>
      </c>
      <c r="AD275" s="35">
        <f t="shared" si="77"/>
        <v>0.08</v>
      </c>
      <c r="AE275" s="5">
        <f t="shared" si="109"/>
        <v>267725.07117545902</v>
      </c>
      <c r="AF275" s="5">
        <f t="shared" si="110"/>
        <v>792409.17999057914</v>
      </c>
      <c r="AG275" s="5">
        <f t="shared" si="78"/>
        <v>271374.92882454133</v>
      </c>
      <c r="AH275" s="5">
        <f t="shared" si="79"/>
        <v>1060134.2511660382</v>
      </c>
      <c r="AI275" s="150"/>
      <c r="AJ275" s="2">
        <v>268</v>
      </c>
      <c r="AK275" s="118">
        <v>52994</v>
      </c>
      <c r="AL275" s="5">
        <f t="shared" si="111"/>
        <v>269388.31006644195</v>
      </c>
      <c r="AM275" s="5">
        <f t="shared" si="112"/>
        <v>3862.1784158088099</v>
      </c>
      <c r="AN275" s="5">
        <f t="shared" si="80"/>
        <v>2122.378913296372</v>
      </c>
      <c r="AO275" s="35">
        <f t="shared" si="81"/>
        <v>9.4542138644675783E-2</v>
      </c>
      <c r="AP275" s="5">
        <f t="shared" si="82"/>
        <v>1739.7995025124376</v>
      </c>
      <c r="AQ275" s="35">
        <f t="shared" si="83"/>
        <v>7.7499999999999999E-2</v>
      </c>
      <c r="AR275" s="5">
        <f t="shared" si="113"/>
        <v>271834.06884685491</v>
      </c>
      <c r="AS275" s="5">
        <f t="shared" si="114"/>
        <v>763229.74658990686</v>
      </c>
      <c r="AT275" s="5">
        <f t="shared" si="84"/>
        <v>267265.93115314556</v>
      </c>
      <c r="AU275" s="5">
        <f t="shared" si="85"/>
        <v>1035063.8154367618</v>
      </c>
      <c r="AV275" s="150"/>
      <c r="AW275" s="2">
        <v>268</v>
      </c>
      <c r="AX275" s="118">
        <v>52994</v>
      </c>
      <c r="AY275" s="5">
        <f t="shared" si="115"/>
        <v>265242.88724135148</v>
      </c>
      <c r="AZ275" s="5">
        <f t="shared" si="116"/>
        <v>3769.4654156080242</v>
      </c>
      <c r="BA275" s="5">
        <f t="shared" si="86"/>
        <v>2111.6973703495778</v>
      </c>
      <c r="BB275" s="35">
        <f t="shared" si="87"/>
        <v>9.5536467378056641E-2</v>
      </c>
      <c r="BC275" s="5">
        <f t="shared" si="88"/>
        <v>1657.7680452584466</v>
      </c>
      <c r="BD275" s="35">
        <f t="shared" si="89"/>
        <v>7.4999999999999997E-2</v>
      </c>
      <c r="BE275" s="5">
        <f t="shared" si="117"/>
        <v>275968.81012899813</v>
      </c>
      <c r="BF275" s="5">
        <f t="shared" si="118"/>
        <v>734247.92125395255</v>
      </c>
      <c r="BG275" s="5">
        <f t="shared" si="90"/>
        <v>263131.18987100187</v>
      </c>
      <c r="BH275" s="5">
        <f t="shared" si="91"/>
        <v>1010216.7313829507</v>
      </c>
      <c r="BI275" s="150"/>
      <c r="BJ275" s="2">
        <v>268</v>
      </c>
      <c r="BK275" s="118">
        <v>52994</v>
      </c>
      <c r="BL275" s="5">
        <f t="shared" si="119"/>
        <v>261072.71503537573</v>
      </c>
      <c r="BM275" s="5">
        <f t="shared" si="120"/>
        <v>3677.612325782929</v>
      </c>
      <c r="BN275" s="5">
        <f t="shared" si="92"/>
        <v>2100.2980057775339</v>
      </c>
      <c r="BO275" s="35">
        <f t="shared" si="93"/>
        <v>9.653852975756308E-2</v>
      </c>
      <c r="BP275" s="5">
        <f t="shared" si="94"/>
        <v>1577.3143200053951</v>
      </c>
      <c r="BQ275" s="35">
        <f t="shared" si="95"/>
        <v>7.2499999999999995E-2</v>
      </c>
      <c r="BR275" s="5">
        <f t="shared" si="121"/>
        <v>280127.58297040174</v>
      </c>
      <c r="BS275" s="5">
        <f t="shared" si="122"/>
        <v>705472.52033942309</v>
      </c>
      <c r="BT275" s="5">
        <f t="shared" si="96"/>
        <v>258972.4170295982</v>
      </c>
      <c r="BU275" s="5">
        <f t="shared" si="97"/>
        <v>985600.10330982483</v>
      </c>
      <c r="BV275" s="150"/>
      <c r="BW275" s="2">
        <v>268</v>
      </c>
      <c r="BX275" s="118">
        <v>52994</v>
      </c>
      <c r="BY275" s="5">
        <f t="shared" si="123"/>
        <v>256879.58301589391</v>
      </c>
      <c r="BZ275" s="5">
        <f t="shared" si="124"/>
        <v>3586.6457515109732</v>
      </c>
      <c r="CA275" s="5">
        <f t="shared" si="98"/>
        <v>2088.1815172515921</v>
      </c>
      <c r="CB275" s="35">
        <f t="shared" si="99"/>
        <v>9.7548345076022183E-2</v>
      </c>
      <c r="CC275" s="5">
        <f t="shared" si="100"/>
        <v>1498.4642342593811</v>
      </c>
      <c r="CD275" s="35">
        <f t="shared" si="101"/>
        <v>7.0000000000000007E-2</v>
      </c>
      <c r="CE275" s="5">
        <f t="shared" si="125"/>
        <v>284308.59850135789</v>
      </c>
      <c r="CF275" s="5">
        <f t="shared" si="126"/>
        <v>676912.46290358307</v>
      </c>
      <c r="CG275" s="5">
        <f t="shared" si="102"/>
        <v>254791.40149864231</v>
      </c>
      <c r="CH275" s="5">
        <f t="shared" si="103"/>
        <v>961221.06140494091</v>
      </c>
    </row>
    <row r="276" spans="9:86" ht="14.25" customHeight="1">
      <c r="I276" s="150"/>
      <c r="J276" s="2">
        <v>269</v>
      </c>
      <c r="K276" s="118">
        <v>53022</v>
      </c>
      <c r="L276" s="5">
        <f t="shared" si="104"/>
        <v>275456.54874429671</v>
      </c>
      <c r="M276" s="5">
        <f t="shared" si="67"/>
        <v>4050.0782624385383</v>
      </c>
      <c r="N276" s="5">
        <f t="shared" si="68"/>
        <v>2156.3144898214987</v>
      </c>
      <c r="O276" s="35">
        <f t="shared" si="69"/>
        <v>9.3937769843613989E-2</v>
      </c>
      <c r="P276" s="5">
        <f t="shared" si="70"/>
        <v>1893.7637726170399</v>
      </c>
      <c r="Q276" s="35">
        <f t="shared" si="71"/>
        <v>8.2500000000000004E-2</v>
      </c>
      <c r="R276" s="5">
        <f t="shared" si="105"/>
        <v>265799.76574552426</v>
      </c>
      <c r="S276" s="5">
        <f t="shared" si="106"/>
        <v>823671.28685044171</v>
      </c>
      <c r="T276" s="5">
        <f t="shared" si="72"/>
        <v>273300.23425447522</v>
      </c>
      <c r="U276" s="5">
        <f t="shared" si="73"/>
        <v>1089471.052595966</v>
      </c>
      <c r="V276" s="150"/>
      <c r="W276" s="2">
        <v>269</v>
      </c>
      <c r="X276" s="118">
        <v>53022</v>
      </c>
      <c r="Y276" s="5">
        <f t="shared" si="107"/>
        <v>271374.92882454133</v>
      </c>
      <c r="Z276" s="5">
        <f t="shared" si="108"/>
        <v>3955.7248177837241</v>
      </c>
      <c r="AA276" s="5">
        <f t="shared" si="74"/>
        <v>2146.558625620115</v>
      </c>
      <c r="AB276" s="35">
        <f t="shared" si="75"/>
        <v>9.4919245558220983E-2</v>
      </c>
      <c r="AC276" s="5">
        <f t="shared" si="76"/>
        <v>1809.1661921636089</v>
      </c>
      <c r="AD276" s="35">
        <f t="shared" si="77"/>
        <v>0.08</v>
      </c>
      <c r="AE276" s="5">
        <f t="shared" si="109"/>
        <v>269871.62980107911</v>
      </c>
      <c r="AF276" s="5">
        <f t="shared" si="110"/>
        <v>794218.34618274274</v>
      </c>
      <c r="AG276" s="5">
        <f t="shared" si="78"/>
        <v>269228.37019892124</v>
      </c>
      <c r="AH276" s="5">
        <f t="shared" si="79"/>
        <v>1064089.9759838218</v>
      </c>
      <c r="AI276" s="150"/>
      <c r="AJ276" s="2">
        <v>269</v>
      </c>
      <c r="AK276" s="118">
        <v>53022</v>
      </c>
      <c r="AL276" s="5">
        <f t="shared" si="111"/>
        <v>267265.93115314556</v>
      </c>
      <c r="AM276" s="5">
        <f t="shared" si="112"/>
        <v>3862.1784158088099</v>
      </c>
      <c r="AN276" s="5">
        <f t="shared" si="80"/>
        <v>2136.0859437780782</v>
      </c>
      <c r="AO276" s="35">
        <f t="shared" si="81"/>
        <v>9.5908338241019603E-2</v>
      </c>
      <c r="AP276" s="5">
        <f t="shared" si="82"/>
        <v>1726.0924720307316</v>
      </c>
      <c r="AQ276" s="35">
        <f t="shared" si="83"/>
        <v>7.7499999999999999E-2</v>
      </c>
      <c r="AR276" s="5">
        <f t="shared" si="113"/>
        <v>273970.15479063301</v>
      </c>
      <c r="AS276" s="5">
        <f t="shared" si="114"/>
        <v>764955.83906193764</v>
      </c>
      <c r="AT276" s="5">
        <f t="shared" si="84"/>
        <v>265129.84520936746</v>
      </c>
      <c r="AU276" s="5">
        <f t="shared" si="85"/>
        <v>1038925.9938525707</v>
      </c>
      <c r="AV276" s="150"/>
      <c r="AW276" s="2">
        <v>269</v>
      </c>
      <c r="AX276" s="118">
        <v>53022</v>
      </c>
      <c r="AY276" s="5">
        <f t="shared" si="115"/>
        <v>263131.18987100187</v>
      </c>
      <c r="AZ276" s="5">
        <f t="shared" si="116"/>
        <v>3769.4654156080242</v>
      </c>
      <c r="BA276" s="5">
        <f t="shared" si="86"/>
        <v>2124.8954789142626</v>
      </c>
      <c r="BB276" s="35">
        <f t="shared" si="87"/>
        <v>9.6905067618444335E-2</v>
      </c>
      <c r="BC276" s="5">
        <f t="shared" si="88"/>
        <v>1644.5699366937615</v>
      </c>
      <c r="BD276" s="35">
        <f t="shared" si="89"/>
        <v>7.4999999999999997E-2</v>
      </c>
      <c r="BE276" s="5">
        <f t="shared" si="117"/>
        <v>278093.70560791239</v>
      </c>
      <c r="BF276" s="5">
        <f t="shared" si="118"/>
        <v>735892.49119064631</v>
      </c>
      <c r="BG276" s="5">
        <f t="shared" si="90"/>
        <v>261006.29439208761</v>
      </c>
      <c r="BH276" s="5">
        <f t="shared" si="91"/>
        <v>1013986.1967985587</v>
      </c>
      <c r="BI276" s="150"/>
      <c r="BJ276" s="2">
        <v>269</v>
      </c>
      <c r="BK276" s="118">
        <v>53022</v>
      </c>
      <c r="BL276" s="5">
        <f t="shared" si="119"/>
        <v>258972.4170295982</v>
      </c>
      <c r="BM276" s="5">
        <f t="shared" si="120"/>
        <v>3677.612325782929</v>
      </c>
      <c r="BN276" s="5">
        <f t="shared" si="92"/>
        <v>2112.9873062291063</v>
      </c>
      <c r="BO276" s="35">
        <f t="shared" si="93"/>
        <v>9.7909452927766177E-2</v>
      </c>
      <c r="BP276" s="5">
        <f t="shared" si="94"/>
        <v>1564.6250195538225</v>
      </c>
      <c r="BQ276" s="35">
        <f t="shared" si="95"/>
        <v>7.2499999999999995E-2</v>
      </c>
      <c r="BR276" s="5">
        <f t="shared" si="121"/>
        <v>282240.57027663087</v>
      </c>
      <c r="BS276" s="5">
        <f t="shared" si="122"/>
        <v>707037.14535897691</v>
      </c>
      <c r="BT276" s="5">
        <f t="shared" si="96"/>
        <v>256859.4297233691</v>
      </c>
      <c r="BU276" s="5">
        <f t="shared" si="97"/>
        <v>989277.71563560772</v>
      </c>
      <c r="BV276" s="150"/>
      <c r="BW276" s="2">
        <v>269</v>
      </c>
      <c r="BX276" s="118">
        <v>53022</v>
      </c>
      <c r="BY276" s="5">
        <f t="shared" si="123"/>
        <v>254791.40149864231</v>
      </c>
      <c r="BZ276" s="5">
        <f t="shared" si="124"/>
        <v>3586.6457515109732</v>
      </c>
      <c r="CA276" s="5">
        <f t="shared" si="98"/>
        <v>2100.3625761022263</v>
      </c>
      <c r="CB276" s="35">
        <f t="shared" si="99"/>
        <v>9.8921512912047843E-2</v>
      </c>
      <c r="CC276" s="5">
        <f t="shared" si="100"/>
        <v>1486.283175408747</v>
      </c>
      <c r="CD276" s="35">
        <f t="shared" si="101"/>
        <v>7.0000000000000007E-2</v>
      </c>
      <c r="CE276" s="5">
        <f t="shared" si="125"/>
        <v>286408.96107746009</v>
      </c>
      <c r="CF276" s="5">
        <f t="shared" si="126"/>
        <v>678398.7460789918</v>
      </c>
      <c r="CG276" s="5">
        <f t="shared" si="102"/>
        <v>252691.03892254009</v>
      </c>
      <c r="CH276" s="5">
        <f t="shared" si="103"/>
        <v>964807.70715645188</v>
      </c>
    </row>
    <row r="277" spans="9:86" ht="14.25" customHeight="1">
      <c r="I277" s="150"/>
      <c r="J277" s="2">
        <v>270</v>
      </c>
      <c r="K277" s="118">
        <v>53053</v>
      </c>
      <c r="L277" s="5">
        <f t="shared" si="104"/>
        <v>273300.23425447522</v>
      </c>
      <c r="M277" s="5">
        <f t="shared" si="67"/>
        <v>4050.0782624385383</v>
      </c>
      <c r="N277" s="5">
        <f t="shared" si="68"/>
        <v>2171.1391519390213</v>
      </c>
      <c r="O277" s="35">
        <f t="shared" si="69"/>
        <v>9.5329848122300442E-2</v>
      </c>
      <c r="P277" s="5">
        <f t="shared" si="70"/>
        <v>1878.939110499517</v>
      </c>
      <c r="Q277" s="35">
        <f t="shared" si="71"/>
        <v>8.2500000000000004E-2</v>
      </c>
      <c r="R277" s="5">
        <f t="shared" si="105"/>
        <v>267970.90489746328</v>
      </c>
      <c r="S277" s="5">
        <f t="shared" si="106"/>
        <v>825550.22596094129</v>
      </c>
      <c r="T277" s="5">
        <f t="shared" si="72"/>
        <v>271129.0951025362</v>
      </c>
      <c r="U277" s="5">
        <f t="shared" si="73"/>
        <v>1093521.1308584046</v>
      </c>
      <c r="V277" s="150"/>
      <c r="W277" s="2">
        <v>270</v>
      </c>
      <c r="X277" s="118">
        <v>53053</v>
      </c>
      <c r="Y277" s="5">
        <f t="shared" si="107"/>
        <v>269228.37019892124</v>
      </c>
      <c r="Z277" s="5">
        <f t="shared" si="108"/>
        <v>3955.7248177837241</v>
      </c>
      <c r="AA277" s="5">
        <f t="shared" si="74"/>
        <v>2160.8690164575823</v>
      </c>
      <c r="AB277" s="35">
        <f t="shared" si="75"/>
        <v>9.6313877242328191E-2</v>
      </c>
      <c r="AC277" s="5">
        <f t="shared" si="76"/>
        <v>1794.8558013261418</v>
      </c>
      <c r="AD277" s="35">
        <f t="shared" si="77"/>
        <v>0.08</v>
      </c>
      <c r="AE277" s="5">
        <f t="shared" si="109"/>
        <v>272032.49881753669</v>
      </c>
      <c r="AF277" s="5">
        <f t="shared" si="110"/>
        <v>796013.20198406884</v>
      </c>
      <c r="AG277" s="5">
        <f t="shared" si="78"/>
        <v>267067.50118246366</v>
      </c>
      <c r="AH277" s="5">
        <f t="shared" si="79"/>
        <v>1068045.7008016056</v>
      </c>
      <c r="AI277" s="150"/>
      <c r="AJ277" s="2">
        <v>270</v>
      </c>
      <c r="AK277" s="118">
        <v>53053</v>
      </c>
      <c r="AL277" s="5">
        <f t="shared" si="111"/>
        <v>265129.84520936746</v>
      </c>
      <c r="AM277" s="5">
        <f t="shared" si="112"/>
        <v>3862.1784158088099</v>
      </c>
      <c r="AN277" s="5">
        <f t="shared" si="80"/>
        <v>2149.8814988316453</v>
      </c>
      <c r="AO277" s="35">
        <f t="shared" si="81"/>
        <v>9.7305446565652209E-2</v>
      </c>
      <c r="AP277" s="5">
        <f t="shared" si="82"/>
        <v>1712.2969169771648</v>
      </c>
      <c r="AQ277" s="35">
        <f t="shared" si="83"/>
        <v>7.7499999999999999E-2</v>
      </c>
      <c r="AR277" s="5">
        <f t="shared" si="113"/>
        <v>276120.03628946468</v>
      </c>
      <c r="AS277" s="5">
        <f t="shared" si="114"/>
        <v>766668.1359789148</v>
      </c>
      <c r="AT277" s="5">
        <f t="shared" si="84"/>
        <v>262979.96371053578</v>
      </c>
      <c r="AU277" s="5">
        <f t="shared" si="85"/>
        <v>1042788.1722683795</v>
      </c>
      <c r="AV277" s="150"/>
      <c r="AW277" s="2">
        <v>270</v>
      </c>
      <c r="AX277" s="118">
        <v>53053</v>
      </c>
      <c r="AY277" s="5">
        <f t="shared" si="115"/>
        <v>261006.29439208761</v>
      </c>
      <c r="AZ277" s="5">
        <f t="shared" si="116"/>
        <v>3769.4654156080242</v>
      </c>
      <c r="BA277" s="5">
        <f t="shared" si="86"/>
        <v>2138.1760756574768</v>
      </c>
      <c r="BB277" s="35">
        <f t="shared" si="87"/>
        <v>9.8304575250379667E-2</v>
      </c>
      <c r="BC277" s="5">
        <f t="shared" si="88"/>
        <v>1631.2893399505474</v>
      </c>
      <c r="BD277" s="35">
        <f t="shared" si="89"/>
        <v>7.4999999999999997E-2</v>
      </c>
      <c r="BE277" s="5">
        <f t="shared" si="117"/>
        <v>280231.88168356987</v>
      </c>
      <c r="BF277" s="5">
        <f t="shared" si="118"/>
        <v>737523.78053059685</v>
      </c>
      <c r="BG277" s="5">
        <f t="shared" si="90"/>
        <v>258868.11831643013</v>
      </c>
      <c r="BH277" s="5">
        <f t="shared" si="91"/>
        <v>1017755.6622141667</v>
      </c>
      <c r="BI277" s="150"/>
      <c r="BJ277" s="2">
        <v>270</v>
      </c>
      <c r="BK277" s="118">
        <v>53053</v>
      </c>
      <c r="BL277" s="5">
        <f t="shared" si="119"/>
        <v>256859.4297233691</v>
      </c>
      <c r="BM277" s="5">
        <f t="shared" si="120"/>
        <v>3677.612325782929</v>
      </c>
      <c r="BN277" s="5">
        <f t="shared" si="92"/>
        <v>2125.7532712042407</v>
      </c>
      <c r="BO277" s="35">
        <f t="shared" si="93"/>
        <v>9.9311281979888588E-2</v>
      </c>
      <c r="BP277" s="5">
        <f t="shared" si="94"/>
        <v>1551.8590545786883</v>
      </c>
      <c r="BQ277" s="35">
        <f t="shared" si="95"/>
        <v>7.2499999999999995E-2</v>
      </c>
      <c r="BR277" s="5">
        <f t="shared" si="121"/>
        <v>284366.32354783511</v>
      </c>
      <c r="BS277" s="5">
        <f t="shared" si="122"/>
        <v>708589.00441355561</v>
      </c>
      <c r="BT277" s="5">
        <f t="shared" si="96"/>
        <v>254733.67645216486</v>
      </c>
      <c r="BU277" s="5">
        <f t="shared" si="97"/>
        <v>992955.32796139072</v>
      </c>
      <c r="BV277" s="150"/>
      <c r="BW277" s="2">
        <v>270</v>
      </c>
      <c r="BX277" s="118">
        <v>53053</v>
      </c>
      <c r="BY277" s="5">
        <f t="shared" si="123"/>
        <v>252691.03892254009</v>
      </c>
      <c r="BZ277" s="5">
        <f t="shared" si="124"/>
        <v>3586.6457515109732</v>
      </c>
      <c r="CA277" s="5">
        <f t="shared" si="98"/>
        <v>2112.6146911294891</v>
      </c>
      <c r="CB277" s="35">
        <f t="shared" si="99"/>
        <v>0.10032558495802092</v>
      </c>
      <c r="CC277" s="5">
        <f t="shared" si="100"/>
        <v>1474.0310603814839</v>
      </c>
      <c r="CD277" s="35">
        <f t="shared" si="101"/>
        <v>7.0000000000000007E-2</v>
      </c>
      <c r="CE277" s="5">
        <f t="shared" si="125"/>
        <v>288521.57576858957</v>
      </c>
      <c r="CF277" s="5">
        <f t="shared" si="126"/>
        <v>679872.77713937324</v>
      </c>
      <c r="CG277" s="5">
        <f t="shared" si="102"/>
        <v>250578.42423141061</v>
      </c>
      <c r="CH277" s="5">
        <f t="shared" si="103"/>
        <v>968394.35290796286</v>
      </c>
    </row>
    <row r="278" spans="9:86" ht="14.25" customHeight="1">
      <c r="I278" s="150"/>
      <c r="J278" s="2">
        <v>271</v>
      </c>
      <c r="K278" s="118">
        <v>53083</v>
      </c>
      <c r="L278" s="5">
        <f t="shared" si="104"/>
        <v>271129.0951025362</v>
      </c>
      <c r="M278" s="5">
        <f t="shared" si="67"/>
        <v>4050.0782624385383</v>
      </c>
      <c r="N278" s="5">
        <f t="shared" si="68"/>
        <v>2186.0657336086019</v>
      </c>
      <c r="O278" s="35">
        <f t="shared" si="69"/>
        <v>9.675386846027148E-2</v>
      </c>
      <c r="P278" s="5">
        <f t="shared" si="70"/>
        <v>1864.0125288299364</v>
      </c>
      <c r="Q278" s="35">
        <f t="shared" si="71"/>
        <v>8.2500000000000004E-2</v>
      </c>
      <c r="R278" s="5">
        <f t="shared" si="105"/>
        <v>270156.97063107189</v>
      </c>
      <c r="S278" s="5">
        <f t="shared" si="106"/>
        <v>827414.23848977126</v>
      </c>
      <c r="T278" s="5">
        <f t="shared" si="72"/>
        <v>268943.02936892759</v>
      </c>
      <c r="U278" s="5">
        <f t="shared" si="73"/>
        <v>1097571.2091208431</v>
      </c>
      <c r="V278" s="150"/>
      <c r="W278" s="2">
        <v>271</v>
      </c>
      <c r="X278" s="118">
        <v>53083</v>
      </c>
      <c r="Y278" s="5">
        <f t="shared" si="107"/>
        <v>267067.50118246366</v>
      </c>
      <c r="Z278" s="5">
        <f t="shared" si="108"/>
        <v>3955.7248177837241</v>
      </c>
      <c r="AA278" s="5">
        <f t="shared" si="74"/>
        <v>2175.274809900633</v>
      </c>
      <c r="AB278" s="35">
        <f t="shared" si="75"/>
        <v>9.774044989837051E-2</v>
      </c>
      <c r="AC278" s="5">
        <f t="shared" si="76"/>
        <v>1780.4500078830911</v>
      </c>
      <c r="AD278" s="35">
        <f t="shared" si="77"/>
        <v>0.08</v>
      </c>
      <c r="AE278" s="5">
        <f t="shared" si="109"/>
        <v>274207.7736274373</v>
      </c>
      <c r="AF278" s="5">
        <f t="shared" si="110"/>
        <v>797793.65199195198</v>
      </c>
      <c r="AG278" s="5">
        <f t="shared" si="78"/>
        <v>264892.22637256305</v>
      </c>
      <c r="AH278" s="5">
        <f t="shared" si="79"/>
        <v>1072001.4256193894</v>
      </c>
      <c r="AI278" s="150"/>
      <c r="AJ278" s="2">
        <v>271</v>
      </c>
      <c r="AK278" s="118">
        <v>53083</v>
      </c>
      <c r="AL278" s="5">
        <f t="shared" si="111"/>
        <v>262979.96371053578</v>
      </c>
      <c r="AM278" s="5">
        <f t="shared" si="112"/>
        <v>3862.1784158088099</v>
      </c>
      <c r="AN278" s="5">
        <f t="shared" si="80"/>
        <v>2163.7661501782663</v>
      </c>
      <c r="AO278" s="35">
        <f t="shared" si="81"/>
        <v>9.8734494581949578E-2</v>
      </c>
      <c r="AP278" s="5">
        <f t="shared" si="82"/>
        <v>1698.4122656305435</v>
      </c>
      <c r="AQ278" s="35">
        <f t="shared" si="83"/>
        <v>7.7499999999999999E-2</v>
      </c>
      <c r="AR278" s="5">
        <f t="shared" si="113"/>
        <v>278283.80243964295</v>
      </c>
      <c r="AS278" s="5">
        <f t="shared" si="114"/>
        <v>768366.54824454535</v>
      </c>
      <c r="AT278" s="5">
        <f t="shared" si="84"/>
        <v>260816.19756035751</v>
      </c>
      <c r="AU278" s="5">
        <f t="shared" si="85"/>
        <v>1046650.3506841883</v>
      </c>
      <c r="AV278" s="150"/>
      <c r="AW278" s="2">
        <v>271</v>
      </c>
      <c r="AX278" s="118">
        <v>53083</v>
      </c>
      <c r="AY278" s="5">
        <f t="shared" si="115"/>
        <v>258868.11831643013</v>
      </c>
      <c r="AZ278" s="5">
        <f t="shared" si="116"/>
        <v>3769.4654156080242</v>
      </c>
      <c r="BA278" s="5">
        <f t="shared" si="86"/>
        <v>2151.5396761303359</v>
      </c>
      <c r="BB278" s="35">
        <f t="shared" si="87"/>
        <v>9.9736021111740569E-2</v>
      </c>
      <c r="BC278" s="5">
        <f t="shared" si="88"/>
        <v>1617.9257394776882</v>
      </c>
      <c r="BD278" s="35">
        <f t="shared" si="89"/>
        <v>7.4999999999999997E-2</v>
      </c>
      <c r="BE278" s="5">
        <f t="shared" si="117"/>
        <v>282383.42135970021</v>
      </c>
      <c r="BF278" s="5">
        <f t="shared" si="118"/>
        <v>739141.70627007459</v>
      </c>
      <c r="BG278" s="5">
        <f t="shared" si="90"/>
        <v>256716.57864029979</v>
      </c>
      <c r="BH278" s="5">
        <f t="shared" si="91"/>
        <v>1021525.1276297749</v>
      </c>
      <c r="BI278" s="150"/>
      <c r="BJ278" s="2">
        <v>271</v>
      </c>
      <c r="BK278" s="118">
        <v>53083</v>
      </c>
      <c r="BL278" s="5">
        <f t="shared" si="119"/>
        <v>254733.67645216486</v>
      </c>
      <c r="BM278" s="5">
        <f t="shared" si="120"/>
        <v>3677.612325782929</v>
      </c>
      <c r="BN278" s="5">
        <f t="shared" si="92"/>
        <v>2138.5963638844332</v>
      </c>
      <c r="BO278" s="35">
        <f t="shared" si="93"/>
        <v>0.1007450476279384</v>
      </c>
      <c r="BP278" s="5">
        <f t="shared" si="94"/>
        <v>1539.015961898496</v>
      </c>
      <c r="BQ278" s="35">
        <f t="shared" si="95"/>
        <v>7.2499999999999995E-2</v>
      </c>
      <c r="BR278" s="5">
        <f t="shared" si="121"/>
        <v>286504.91991171957</v>
      </c>
      <c r="BS278" s="5">
        <f t="shared" si="122"/>
        <v>710128.0203754541</v>
      </c>
      <c r="BT278" s="5">
        <f t="shared" si="96"/>
        <v>252595.08008828043</v>
      </c>
      <c r="BU278" s="5">
        <f t="shared" si="97"/>
        <v>996632.94028717373</v>
      </c>
      <c r="BV278" s="150"/>
      <c r="BW278" s="2">
        <v>271</v>
      </c>
      <c r="BX278" s="118">
        <v>53083</v>
      </c>
      <c r="BY278" s="5">
        <f t="shared" si="123"/>
        <v>250578.42423141061</v>
      </c>
      <c r="BZ278" s="5">
        <f t="shared" si="124"/>
        <v>3586.6457515109732</v>
      </c>
      <c r="CA278" s="5">
        <f t="shared" si="98"/>
        <v>2124.9382768277446</v>
      </c>
      <c r="CB278" s="35">
        <f t="shared" si="99"/>
        <v>0.10176159180562261</v>
      </c>
      <c r="CC278" s="5">
        <f t="shared" si="100"/>
        <v>1461.7074746832286</v>
      </c>
      <c r="CD278" s="35">
        <f t="shared" si="101"/>
        <v>7.0000000000000007E-2</v>
      </c>
      <c r="CE278" s="5">
        <f t="shared" si="125"/>
        <v>290646.51404541731</v>
      </c>
      <c r="CF278" s="5">
        <f t="shared" si="126"/>
        <v>681334.48461405642</v>
      </c>
      <c r="CG278" s="5">
        <f t="shared" si="102"/>
        <v>248453.48595458287</v>
      </c>
      <c r="CH278" s="5">
        <f t="shared" si="103"/>
        <v>971980.99865947373</v>
      </c>
    </row>
    <row r="279" spans="9:86" ht="14.25" customHeight="1">
      <c r="I279" s="150"/>
      <c r="J279" s="2">
        <v>272</v>
      </c>
      <c r="K279" s="118">
        <v>53114</v>
      </c>
      <c r="L279" s="5">
        <f t="shared" si="104"/>
        <v>268943.02936892759</v>
      </c>
      <c r="M279" s="5">
        <f t="shared" si="67"/>
        <v>4050.0782624385383</v>
      </c>
      <c r="N279" s="5">
        <f t="shared" si="68"/>
        <v>2201.0949355271614</v>
      </c>
      <c r="O279" s="35">
        <f t="shared" si="69"/>
        <v>9.8210908415451895E-2</v>
      </c>
      <c r="P279" s="5">
        <f t="shared" si="70"/>
        <v>1848.9833269113772</v>
      </c>
      <c r="Q279" s="35">
        <f t="shared" si="71"/>
        <v>8.2500000000000004E-2</v>
      </c>
      <c r="R279" s="5">
        <f t="shared" si="105"/>
        <v>272358.06556659908</v>
      </c>
      <c r="S279" s="5">
        <f t="shared" si="106"/>
        <v>829263.22181668261</v>
      </c>
      <c r="T279" s="5">
        <f t="shared" si="72"/>
        <v>266741.9344334004</v>
      </c>
      <c r="U279" s="5">
        <f t="shared" si="73"/>
        <v>1101621.2873832816</v>
      </c>
      <c r="V279" s="150"/>
      <c r="W279" s="2">
        <v>272</v>
      </c>
      <c r="X279" s="118">
        <v>53114</v>
      </c>
      <c r="Y279" s="5">
        <f t="shared" si="107"/>
        <v>264892.22637256305</v>
      </c>
      <c r="Z279" s="5">
        <f t="shared" si="108"/>
        <v>3955.7248177837241</v>
      </c>
      <c r="AA279" s="5">
        <f t="shared" si="74"/>
        <v>2189.7766419666368</v>
      </c>
      <c r="AB279" s="35">
        <f t="shared" si="75"/>
        <v>9.9200040950395335E-2</v>
      </c>
      <c r="AC279" s="5">
        <f t="shared" si="76"/>
        <v>1765.9481758170871</v>
      </c>
      <c r="AD279" s="35">
        <f t="shared" si="77"/>
        <v>0.08</v>
      </c>
      <c r="AE279" s="5">
        <f t="shared" si="109"/>
        <v>276397.55026940396</v>
      </c>
      <c r="AF279" s="5">
        <f t="shared" si="110"/>
        <v>799559.60016776901</v>
      </c>
      <c r="AG279" s="5">
        <f t="shared" si="78"/>
        <v>262702.44973059639</v>
      </c>
      <c r="AH279" s="5">
        <f t="shared" si="79"/>
        <v>1075957.150437173</v>
      </c>
      <c r="AI279" s="150"/>
      <c r="AJ279" s="2">
        <v>272</v>
      </c>
      <c r="AK279" s="118">
        <v>53114</v>
      </c>
      <c r="AL279" s="5">
        <f t="shared" si="111"/>
        <v>260816.19756035751</v>
      </c>
      <c r="AM279" s="5">
        <f t="shared" si="112"/>
        <v>3862.1784158088099</v>
      </c>
      <c r="AN279" s="5">
        <f t="shared" si="80"/>
        <v>2177.7404732315008</v>
      </c>
      <c r="AO279" s="35">
        <f t="shared" si="81"/>
        <v>0.10019655958188868</v>
      </c>
      <c r="AP279" s="5">
        <f t="shared" si="82"/>
        <v>1684.4379425773088</v>
      </c>
      <c r="AQ279" s="35">
        <f t="shared" si="83"/>
        <v>7.7499999999999999E-2</v>
      </c>
      <c r="AR279" s="5">
        <f t="shared" si="113"/>
        <v>280461.54291287443</v>
      </c>
      <c r="AS279" s="5">
        <f t="shared" si="114"/>
        <v>770050.98618712265</v>
      </c>
      <c r="AT279" s="5">
        <f t="shared" si="84"/>
        <v>258638.45708712601</v>
      </c>
      <c r="AU279" s="5">
        <f t="shared" si="85"/>
        <v>1050512.5290999971</v>
      </c>
      <c r="AV279" s="150"/>
      <c r="AW279" s="2">
        <v>272</v>
      </c>
      <c r="AX279" s="118">
        <v>53114</v>
      </c>
      <c r="AY279" s="5">
        <f t="shared" si="115"/>
        <v>256716.57864029979</v>
      </c>
      <c r="AZ279" s="5">
        <f t="shared" si="116"/>
        <v>3769.4654156080242</v>
      </c>
      <c r="BA279" s="5">
        <f t="shared" si="86"/>
        <v>2164.9867991061506</v>
      </c>
      <c r="BB279" s="35">
        <f t="shared" si="87"/>
        <v>0.10120048236415476</v>
      </c>
      <c r="BC279" s="5">
        <f t="shared" si="88"/>
        <v>1604.4786165018736</v>
      </c>
      <c r="BD279" s="35">
        <f t="shared" si="89"/>
        <v>7.4999999999999997E-2</v>
      </c>
      <c r="BE279" s="5">
        <f t="shared" si="117"/>
        <v>284548.40815880639</v>
      </c>
      <c r="BF279" s="5">
        <f t="shared" si="118"/>
        <v>740746.18488657649</v>
      </c>
      <c r="BG279" s="5">
        <f t="shared" si="90"/>
        <v>254551.59184119364</v>
      </c>
      <c r="BH279" s="5">
        <f t="shared" si="91"/>
        <v>1025294.5930453829</v>
      </c>
      <c r="BI279" s="150"/>
      <c r="BJ279" s="2">
        <v>272</v>
      </c>
      <c r="BK279" s="118">
        <v>53114</v>
      </c>
      <c r="BL279" s="5">
        <f t="shared" si="119"/>
        <v>252595.08008828043</v>
      </c>
      <c r="BM279" s="5">
        <f t="shared" si="120"/>
        <v>3677.612325782929</v>
      </c>
      <c r="BN279" s="5">
        <f t="shared" si="92"/>
        <v>2151.517050249568</v>
      </c>
      <c r="BO279" s="35">
        <f t="shared" si="93"/>
        <v>0.1022118269048293</v>
      </c>
      <c r="BP279" s="5">
        <f t="shared" si="94"/>
        <v>1526.095275533361</v>
      </c>
      <c r="BQ279" s="35">
        <f t="shared" si="95"/>
        <v>7.2499999999999995E-2</v>
      </c>
      <c r="BR279" s="5">
        <f t="shared" si="121"/>
        <v>288656.43696196913</v>
      </c>
      <c r="BS279" s="5">
        <f t="shared" si="122"/>
        <v>711654.11565098749</v>
      </c>
      <c r="BT279" s="5">
        <f t="shared" si="96"/>
        <v>250443.56303803087</v>
      </c>
      <c r="BU279" s="5">
        <f t="shared" si="97"/>
        <v>1000310.5526129566</v>
      </c>
      <c r="BV279" s="150"/>
      <c r="BW279" s="2">
        <v>272</v>
      </c>
      <c r="BX279" s="118">
        <v>53114</v>
      </c>
      <c r="BY279" s="5">
        <f t="shared" si="123"/>
        <v>248453.48595458287</v>
      </c>
      <c r="BZ279" s="5">
        <f t="shared" si="124"/>
        <v>3586.6457515109732</v>
      </c>
      <c r="CA279" s="5">
        <f t="shared" si="98"/>
        <v>2137.3337501092401</v>
      </c>
      <c r="CB279" s="35">
        <f t="shared" si="99"/>
        <v>0.10323061036060216</v>
      </c>
      <c r="CC279" s="5">
        <f t="shared" si="100"/>
        <v>1449.3120014017334</v>
      </c>
      <c r="CD279" s="35">
        <f t="shared" si="101"/>
        <v>7.0000000000000007E-2</v>
      </c>
      <c r="CE279" s="5">
        <f t="shared" si="125"/>
        <v>292783.84779552656</v>
      </c>
      <c r="CF279" s="5">
        <f t="shared" si="126"/>
        <v>682783.79661545821</v>
      </c>
      <c r="CG279" s="5">
        <f t="shared" si="102"/>
        <v>246316.15220447362</v>
      </c>
      <c r="CH279" s="5">
        <f t="shared" si="103"/>
        <v>975567.64441098482</v>
      </c>
    </row>
    <row r="280" spans="9:86" ht="14.25" customHeight="1">
      <c r="I280" s="150"/>
      <c r="J280" s="2">
        <v>273</v>
      </c>
      <c r="K280" s="118">
        <v>53144</v>
      </c>
      <c r="L280" s="5">
        <f t="shared" si="104"/>
        <v>266741.9344334004</v>
      </c>
      <c r="M280" s="5">
        <f t="shared" si="67"/>
        <v>4050.0782624385383</v>
      </c>
      <c r="N280" s="5">
        <f t="shared" si="68"/>
        <v>2216.2274632089106</v>
      </c>
      <c r="O280" s="35">
        <f t="shared" si="69"/>
        <v>9.9702094516927367E-2</v>
      </c>
      <c r="P280" s="5">
        <f t="shared" si="70"/>
        <v>1833.8507992296277</v>
      </c>
      <c r="Q280" s="35">
        <f t="shared" si="71"/>
        <v>8.2500000000000004E-2</v>
      </c>
      <c r="R280" s="5">
        <f t="shared" si="105"/>
        <v>274574.29302980797</v>
      </c>
      <c r="S280" s="5">
        <f t="shared" si="106"/>
        <v>831097.07261591218</v>
      </c>
      <c r="T280" s="5">
        <f t="shared" si="72"/>
        <v>264525.7069701915</v>
      </c>
      <c r="U280" s="5">
        <f t="shared" si="73"/>
        <v>1105671.3656457202</v>
      </c>
      <c r="V280" s="150"/>
      <c r="W280" s="2">
        <v>273</v>
      </c>
      <c r="X280" s="118">
        <v>53144</v>
      </c>
      <c r="Y280" s="5">
        <f t="shared" si="107"/>
        <v>262702.44973059639</v>
      </c>
      <c r="Z280" s="5">
        <f t="shared" si="108"/>
        <v>3955.7248177837241</v>
      </c>
      <c r="AA280" s="5">
        <f t="shared" si="74"/>
        <v>2204.3751529130814</v>
      </c>
      <c r="AB280" s="35">
        <f t="shared" si="75"/>
        <v>0.10069377678847016</v>
      </c>
      <c r="AC280" s="5">
        <f t="shared" si="76"/>
        <v>1751.3496648706428</v>
      </c>
      <c r="AD280" s="35">
        <f t="shared" si="77"/>
        <v>0.08</v>
      </c>
      <c r="AE280" s="5">
        <f t="shared" si="109"/>
        <v>278601.92542231706</v>
      </c>
      <c r="AF280" s="5">
        <f t="shared" si="110"/>
        <v>801310.94983263966</v>
      </c>
      <c r="AG280" s="5">
        <f t="shared" si="78"/>
        <v>260498.07457768332</v>
      </c>
      <c r="AH280" s="5">
        <f t="shared" si="79"/>
        <v>1079912.8752549568</v>
      </c>
      <c r="AI280" s="150"/>
      <c r="AJ280" s="2">
        <v>273</v>
      </c>
      <c r="AK280" s="118">
        <v>53144</v>
      </c>
      <c r="AL280" s="5">
        <f t="shared" si="111"/>
        <v>258638.45708712601</v>
      </c>
      <c r="AM280" s="5">
        <f t="shared" si="112"/>
        <v>3862.1784158088099</v>
      </c>
      <c r="AN280" s="5">
        <f t="shared" si="80"/>
        <v>2191.8050471211209</v>
      </c>
      <c r="AO280" s="35">
        <f t="shared" si="81"/>
        <v>0.10169276781833479</v>
      </c>
      <c r="AP280" s="5">
        <f t="shared" si="82"/>
        <v>1670.3733686876888</v>
      </c>
      <c r="AQ280" s="35">
        <f t="shared" si="83"/>
        <v>7.7499999999999999E-2</v>
      </c>
      <c r="AR280" s="5">
        <f t="shared" si="113"/>
        <v>282653.34795999556</v>
      </c>
      <c r="AS280" s="5">
        <f t="shared" si="114"/>
        <v>771721.35955581034</v>
      </c>
      <c r="AT280" s="5">
        <f t="shared" si="84"/>
        <v>256446.65204000488</v>
      </c>
      <c r="AU280" s="5">
        <f t="shared" si="85"/>
        <v>1054374.707515806</v>
      </c>
      <c r="AV280" s="150"/>
      <c r="AW280" s="2">
        <v>273</v>
      </c>
      <c r="AX280" s="118">
        <v>53144</v>
      </c>
      <c r="AY280" s="5">
        <f t="shared" si="115"/>
        <v>254551.59184119364</v>
      </c>
      <c r="AZ280" s="5">
        <f t="shared" si="116"/>
        <v>3769.4654156080242</v>
      </c>
      <c r="BA280" s="5">
        <f t="shared" si="86"/>
        <v>2178.5179666005643</v>
      </c>
      <c r="BB280" s="35">
        <f t="shared" si="87"/>
        <v>0.1026990851250148</v>
      </c>
      <c r="BC280" s="5">
        <f t="shared" si="88"/>
        <v>1590.9474490074601</v>
      </c>
      <c r="BD280" s="35">
        <f t="shared" si="89"/>
        <v>7.4999999999999997E-2</v>
      </c>
      <c r="BE280" s="5">
        <f t="shared" si="117"/>
        <v>286726.92612540693</v>
      </c>
      <c r="BF280" s="5">
        <f t="shared" si="118"/>
        <v>742337.13233558391</v>
      </c>
      <c r="BG280" s="5">
        <f t="shared" si="90"/>
        <v>252373.07387459307</v>
      </c>
      <c r="BH280" s="5">
        <f t="shared" si="91"/>
        <v>1029064.0584609909</v>
      </c>
      <c r="BI280" s="150"/>
      <c r="BJ280" s="2">
        <v>273</v>
      </c>
      <c r="BK280" s="118">
        <v>53144</v>
      </c>
      <c r="BL280" s="5">
        <f t="shared" si="119"/>
        <v>250443.56303803087</v>
      </c>
      <c r="BM280" s="5">
        <f t="shared" si="120"/>
        <v>3677.612325782929</v>
      </c>
      <c r="BN280" s="5">
        <f t="shared" si="92"/>
        <v>2164.515799094826</v>
      </c>
      <c r="BO280" s="35">
        <f t="shared" si="93"/>
        <v>0.10371274579412379</v>
      </c>
      <c r="BP280" s="5">
        <f t="shared" si="94"/>
        <v>1513.096526688103</v>
      </c>
      <c r="BQ280" s="35">
        <f t="shared" si="95"/>
        <v>7.2499999999999981E-2</v>
      </c>
      <c r="BR280" s="5">
        <f t="shared" si="121"/>
        <v>290820.95276106393</v>
      </c>
      <c r="BS280" s="5">
        <f t="shared" si="122"/>
        <v>713167.21217767557</v>
      </c>
      <c r="BT280" s="5">
        <f t="shared" si="96"/>
        <v>248279.04723893604</v>
      </c>
      <c r="BU280" s="5">
        <f t="shared" si="97"/>
        <v>1003988.1649387395</v>
      </c>
      <c r="BV280" s="150"/>
      <c r="BW280" s="2">
        <v>273</v>
      </c>
      <c r="BX280" s="118">
        <v>53144</v>
      </c>
      <c r="BY280" s="5">
        <f t="shared" si="123"/>
        <v>246316.15220447362</v>
      </c>
      <c r="BZ280" s="5">
        <f t="shared" si="124"/>
        <v>3586.6457515109732</v>
      </c>
      <c r="CA280" s="5">
        <f t="shared" si="98"/>
        <v>2149.8015303182101</v>
      </c>
      <c r="CB280" s="35">
        <f t="shared" si="99"/>
        <v>0.10473376647424743</v>
      </c>
      <c r="CC280" s="5">
        <f t="shared" si="100"/>
        <v>1436.8442211927629</v>
      </c>
      <c r="CD280" s="35">
        <f t="shared" si="101"/>
        <v>7.0000000000000007E-2</v>
      </c>
      <c r="CE280" s="5">
        <f t="shared" si="125"/>
        <v>294933.64932584477</v>
      </c>
      <c r="CF280" s="5">
        <f t="shared" si="126"/>
        <v>684220.64083665097</v>
      </c>
      <c r="CG280" s="5">
        <f t="shared" si="102"/>
        <v>244166.3506741554</v>
      </c>
      <c r="CH280" s="5">
        <f t="shared" si="103"/>
        <v>979154.2901624958</v>
      </c>
    </row>
    <row r="281" spans="9:86" ht="14.25" customHeight="1">
      <c r="I281" s="150"/>
      <c r="J281" s="2">
        <v>274</v>
      </c>
      <c r="K281" s="118">
        <v>53175</v>
      </c>
      <c r="L281" s="5">
        <f t="shared" si="104"/>
        <v>264525.7069701915</v>
      </c>
      <c r="M281" s="5">
        <f t="shared" si="67"/>
        <v>4050.0782624385383</v>
      </c>
      <c r="N281" s="5">
        <f t="shared" si="68"/>
        <v>2231.4640270184718</v>
      </c>
      <c r="O281" s="35">
        <f t="shared" si="69"/>
        <v>0.10122860507935108</v>
      </c>
      <c r="P281" s="5">
        <f t="shared" si="70"/>
        <v>1818.6142354200665</v>
      </c>
      <c r="Q281" s="35">
        <f t="shared" si="71"/>
        <v>8.2500000000000004E-2</v>
      </c>
      <c r="R281" s="5">
        <f t="shared" si="105"/>
        <v>276805.75705682643</v>
      </c>
      <c r="S281" s="5">
        <f t="shared" si="106"/>
        <v>832915.6868513322</v>
      </c>
      <c r="T281" s="5">
        <f t="shared" si="72"/>
        <v>262294.24294317304</v>
      </c>
      <c r="U281" s="5">
        <f t="shared" si="73"/>
        <v>1109721.4439081587</v>
      </c>
      <c r="V281" s="150"/>
      <c r="W281" s="2">
        <v>274</v>
      </c>
      <c r="X281" s="118">
        <v>53175</v>
      </c>
      <c r="Y281" s="5">
        <f t="shared" si="107"/>
        <v>260498.07457768332</v>
      </c>
      <c r="Z281" s="5">
        <f t="shared" si="108"/>
        <v>3955.7248177837241</v>
      </c>
      <c r="AA281" s="5">
        <f t="shared" si="74"/>
        <v>2219.0709872658354</v>
      </c>
      <c r="AB281" s="35">
        <f t="shared" si="75"/>
        <v>0.10222283558279821</v>
      </c>
      <c r="AC281" s="5">
        <f t="shared" si="76"/>
        <v>1736.653830517889</v>
      </c>
      <c r="AD281" s="35">
        <f t="shared" si="77"/>
        <v>0.08</v>
      </c>
      <c r="AE281" s="5">
        <f t="shared" si="109"/>
        <v>280820.99640958291</v>
      </c>
      <c r="AF281" s="5">
        <f t="shared" si="110"/>
        <v>803047.60366315756</v>
      </c>
      <c r="AG281" s="5">
        <f t="shared" si="78"/>
        <v>258279.00359041747</v>
      </c>
      <c r="AH281" s="5">
        <f t="shared" si="79"/>
        <v>1083868.6000727406</v>
      </c>
      <c r="AI281" s="150"/>
      <c r="AJ281" s="2">
        <v>274</v>
      </c>
      <c r="AK281" s="118">
        <v>53175</v>
      </c>
      <c r="AL281" s="5">
        <f t="shared" si="111"/>
        <v>256446.65204000488</v>
      </c>
      <c r="AM281" s="5">
        <f t="shared" si="112"/>
        <v>3862.1784158088099</v>
      </c>
      <c r="AN281" s="5">
        <f t="shared" si="80"/>
        <v>2205.960454717112</v>
      </c>
      <c r="AO281" s="35">
        <f t="shared" si="81"/>
        <v>0.10322429731886643</v>
      </c>
      <c r="AP281" s="5">
        <f t="shared" si="82"/>
        <v>1656.217961091698</v>
      </c>
      <c r="AQ281" s="35">
        <f t="shared" si="83"/>
        <v>7.7499999999999999E-2</v>
      </c>
      <c r="AR281" s="5">
        <f t="shared" si="113"/>
        <v>284859.30841471266</v>
      </c>
      <c r="AS281" s="5">
        <f t="shared" si="114"/>
        <v>773377.57751690201</v>
      </c>
      <c r="AT281" s="5">
        <f t="shared" si="84"/>
        <v>254240.69158528777</v>
      </c>
      <c r="AU281" s="5">
        <f t="shared" si="85"/>
        <v>1058236.8859316148</v>
      </c>
      <c r="AV281" s="150"/>
      <c r="AW281" s="2">
        <v>274</v>
      </c>
      <c r="AX281" s="118">
        <v>53175</v>
      </c>
      <c r="AY281" s="5">
        <f t="shared" si="115"/>
        <v>252373.07387459307</v>
      </c>
      <c r="AZ281" s="5">
        <f t="shared" si="116"/>
        <v>3769.4654156080242</v>
      </c>
      <c r="BA281" s="5">
        <f t="shared" si="86"/>
        <v>2192.1337038918173</v>
      </c>
      <c r="BB281" s="35">
        <f t="shared" si="87"/>
        <v>0.10423300728101188</v>
      </c>
      <c r="BC281" s="5">
        <f t="shared" si="88"/>
        <v>1577.3317117162067</v>
      </c>
      <c r="BD281" s="35">
        <f t="shared" si="89"/>
        <v>7.4999999999999997E-2</v>
      </c>
      <c r="BE281" s="5">
        <f t="shared" si="117"/>
        <v>288919.05982929876</v>
      </c>
      <c r="BF281" s="5">
        <f t="shared" si="118"/>
        <v>743914.46404730016</v>
      </c>
      <c r="BG281" s="5">
        <f t="shared" si="90"/>
        <v>250180.94017070124</v>
      </c>
      <c r="BH281" s="5">
        <f t="shared" si="91"/>
        <v>1032833.5238765989</v>
      </c>
      <c r="BI281" s="150"/>
      <c r="BJ281" s="2">
        <v>274</v>
      </c>
      <c r="BK281" s="118">
        <v>53175</v>
      </c>
      <c r="BL281" s="5">
        <f t="shared" si="119"/>
        <v>248279.04723893604</v>
      </c>
      <c r="BM281" s="5">
        <f t="shared" si="120"/>
        <v>3677.612325782929</v>
      </c>
      <c r="BN281" s="5">
        <f t="shared" si="92"/>
        <v>2177.5930820476906</v>
      </c>
      <c r="BO281" s="35">
        <f t="shared" si="93"/>
        <v>0.10524898204327535</v>
      </c>
      <c r="BP281" s="5">
        <f t="shared" si="94"/>
        <v>1500.0192437352384</v>
      </c>
      <c r="BQ281" s="35">
        <f t="shared" si="95"/>
        <v>7.2499999999999995E-2</v>
      </c>
      <c r="BR281" s="5">
        <f t="shared" si="121"/>
        <v>292998.54584311164</v>
      </c>
      <c r="BS281" s="5">
        <f t="shared" si="122"/>
        <v>714667.2314214108</v>
      </c>
      <c r="BT281" s="5">
        <f t="shared" si="96"/>
        <v>246101.45415688836</v>
      </c>
      <c r="BU281" s="5">
        <f t="shared" si="97"/>
        <v>1007665.7772645224</v>
      </c>
      <c r="BV281" s="150"/>
      <c r="BW281" s="2">
        <v>274</v>
      </c>
      <c r="BX281" s="118">
        <v>53175</v>
      </c>
      <c r="BY281" s="5">
        <f t="shared" si="123"/>
        <v>244166.3506741554</v>
      </c>
      <c r="BZ281" s="5">
        <f t="shared" si="124"/>
        <v>3586.6457515109732</v>
      </c>
      <c r="CA281" s="5">
        <f t="shared" si="98"/>
        <v>2162.3420392450666</v>
      </c>
      <c r="CB281" s="35">
        <f t="shared" si="99"/>
        <v>0.10627223775633619</v>
      </c>
      <c r="CC281" s="5">
        <f t="shared" si="100"/>
        <v>1424.3037122659066</v>
      </c>
      <c r="CD281" s="35">
        <f t="shared" si="101"/>
        <v>7.0000000000000007E-2</v>
      </c>
      <c r="CE281" s="5">
        <f t="shared" si="125"/>
        <v>297095.99136508984</v>
      </c>
      <c r="CF281" s="5">
        <f t="shared" si="126"/>
        <v>685644.94454891689</v>
      </c>
      <c r="CG281" s="5">
        <f t="shared" si="102"/>
        <v>242004.00863491034</v>
      </c>
      <c r="CH281" s="5">
        <f t="shared" si="103"/>
        <v>982740.93591400678</v>
      </c>
    </row>
    <row r="282" spans="9:86" ht="14.25" customHeight="1">
      <c r="I282" s="150"/>
      <c r="J282" s="2">
        <v>275</v>
      </c>
      <c r="K282" s="118">
        <v>53206</v>
      </c>
      <c r="L282" s="5">
        <f t="shared" si="104"/>
        <v>262294.24294317304</v>
      </c>
      <c r="M282" s="5">
        <f t="shared" si="67"/>
        <v>4050.0782624385383</v>
      </c>
      <c r="N282" s="5">
        <f t="shared" si="68"/>
        <v>2246.805342204224</v>
      </c>
      <c r="O282" s="35">
        <f t="shared" si="69"/>
        <v>0.10279167321370461</v>
      </c>
      <c r="P282" s="5">
        <f t="shared" si="70"/>
        <v>1803.2729202343146</v>
      </c>
      <c r="Q282" s="35">
        <f t="shared" si="71"/>
        <v>8.2500000000000004E-2</v>
      </c>
      <c r="R282" s="5">
        <f t="shared" si="105"/>
        <v>279052.56239903066</v>
      </c>
      <c r="S282" s="5">
        <f t="shared" si="106"/>
        <v>834718.95977156656</v>
      </c>
      <c r="T282" s="5">
        <f t="shared" si="72"/>
        <v>260047.43760096881</v>
      </c>
      <c r="U282" s="5">
        <f t="shared" si="73"/>
        <v>1113771.5221705972</v>
      </c>
      <c r="V282" s="150"/>
      <c r="W282" s="2">
        <v>275</v>
      </c>
      <c r="X282" s="118">
        <v>53206</v>
      </c>
      <c r="Y282" s="5">
        <f t="shared" si="107"/>
        <v>258279.00359041747</v>
      </c>
      <c r="Z282" s="5">
        <f t="shared" si="108"/>
        <v>3955.7248177837241</v>
      </c>
      <c r="AA282" s="5">
        <f t="shared" si="74"/>
        <v>2233.8647938476074</v>
      </c>
      <c r="AB282" s="35">
        <f t="shared" si="75"/>
        <v>0.10378845029416803</v>
      </c>
      <c r="AC282" s="5">
        <f t="shared" si="76"/>
        <v>1721.8600239361167</v>
      </c>
      <c r="AD282" s="35">
        <f t="shared" si="77"/>
        <v>0.08</v>
      </c>
      <c r="AE282" s="5">
        <f t="shared" si="109"/>
        <v>283054.86120343051</v>
      </c>
      <c r="AF282" s="5">
        <f t="shared" si="110"/>
        <v>804769.4636870937</v>
      </c>
      <c r="AG282" s="5">
        <f t="shared" si="78"/>
        <v>256045.13879656987</v>
      </c>
      <c r="AH282" s="5">
        <f t="shared" si="79"/>
        <v>1087824.3248905241</v>
      </c>
      <c r="AI282" s="150"/>
      <c r="AJ282" s="2">
        <v>275</v>
      </c>
      <c r="AK282" s="118">
        <v>53206</v>
      </c>
      <c r="AL282" s="5">
        <f t="shared" si="111"/>
        <v>254240.69158528777</v>
      </c>
      <c r="AM282" s="5">
        <f t="shared" si="112"/>
        <v>3862.1784158088099</v>
      </c>
      <c r="AN282" s="5">
        <f t="shared" si="80"/>
        <v>2220.207282653826</v>
      </c>
      <c r="AO282" s="35">
        <f t="shared" si="81"/>
        <v>0.10479238089591336</v>
      </c>
      <c r="AP282" s="5">
        <f t="shared" si="82"/>
        <v>1641.9711331549836</v>
      </c>
      <c r="AQ282" s="35">
        <f t="shared" si="83"/>
        <v>7.7499999999999999E-2</v>
      </c>
      <c r="AR282" s="5">
        <f t="shared" si="113"/>
        <v>287079.5156973665</v>
      </c>
      <c r="AS282" s="5">
        <f t="shared" si="114"/>
        <v>775019.54865005694</v>
      </c>
      <c r="AT282" s="5">
        <f t="shared" si="84"/>
        <v>252020.48430263394</v>
      </c>
      <c r="AU282" s="5">
        <f t="shared" si="85"/>
        <v>1062099.0643474234</v>
      </c>
      <c r="AV282" s="150"/>
      <c r="AW282" s="2">
        <v>275</v>
      </c>
      <c r="AX282" s="118">
        <v>53206</v>
      </c>
      <c r="AY282" s="5">
        <f t="shared" si="115"/>
        <v>250180.94017070124</v>
      </c>
      <c r="AZ282" s="5">
        <f t="shared" si="116"/>
        <v>3769.4654156080242</v>
      </c>
      <c r="BA282" s="5">
        <f t="shared" si="86"/>
        <v>2205.8345395411416</v>
      </c>
      <c r="BB282" s="35">
        <f t="shared" si="87"/>
        <v>0.10580348149796268</v>
      </c>
      <c r="BC282" s="5">
        <f t="shared" si="88"/>
        <v>1563.6308760668826</v>
      </c>
      <c r="BD282" s="35">
        <f t="shared" si="89"/>
        <v>7.4999999999999997E-2</v>
      </c>
      <c r="BE282" s="5">
        <f t="shared" si="117"/>
        <v>291124.89436883992</v>
      </c>
      <c r="BF282" s="5">
        <f t="shared" si="118"/>
        <v>745478.09492336703</v>
      </c>
      <c r="BG282" s="5">
        <f t="shared" si="90"/>
        <v>247975.10563116011</v>
      </c>
      <c r="BH282" s="5">
        <f t="shared" si="91"/>
        <v>1036602.9892922069</v>
      </c>
      <c r="BI282" s="150"/>
      <c r="BJ282" s="2">
        <v>275</v>
      </c>
      <c r="BK282" s="118">
        <v>53206</v>
      </c>
      <c r="BL282" s="5">
        <f t="shared" si="119"/>
        <v>246101.45415688836</v>
      </c>
      <c r="BM282" s="5">
        <f t="shared" si="120"/>
        <v>3677.612325782929</v>
      </c>
      <c r="BN282" s="5">
        <f t="shared" si="92"/>
        <v>2190.7493735850621</v>
      </c>
      <c r="BO282" s="35">
        <f t="shared" si="93"/>
        <v>0.10682176817314397</v>
      </c>
      <c r="BP282" s="5">
        <f t="shared" si="94"/>
        <v>1486.8629521978671</v>
      </c>
      <c r="BQ282" s="35">
        <f t="shared" si="95"/>
        <v>7.2499999999999995E-2</v>
      </c>
      <c r="BR282" s="5">
        <f t="shared" si="121"/>
        <v>295189.29521669669</v>
      </c>
      <c r="BS282" s="5">
        <f t="shared" si="122"/>
        <v>716154.09437360871</v>
      </c>
      <c r="BT282" s="5">
        <f t="shared" si="96"/>
        <v>243910.70478330328</v>
      </c>
      <c r="BU282" s="5">
        <f t="shared" si="97"/>
        <v>1011343.3895903054</v>
      </c>
      <c r="BV282" s="150"/>
      <c r="BW282" s="2">
        <v>275</v>
      </c>
      <c r="BX282" s="118">
        <v>53206</v>
      </c>
      <c r="BY282" s="5">
        <f t="shared" si="123"/>
        <v>242004.00863491034</v>
      </c>
      <c r="BZ282" s="5">
        <f t="shared" si="124"/>
        <v>3586.6457515109732</v>
      </c>
      <c r="CA282" s="5">
        <f t="shared" si="98"/>
        <v>2174.9557011406628</v>
      </c>
      <c r="CB282" s="35">
        <f t="shared" si="99"/>
        <v>0.10784725658433977</v>
      </c>
      <c r="CC282" s="5">
        <f t="shared" si="100"/>
        <v>1411.6900503703105</v>
      </c>
      <c r="CD282" s="35">
        <f t="shared" si="101"/>
        <v>7.0000000000000007E-2</v>
      </c>
      <c r="CE282" s="5">
        <f t="shared" si="125"/>
        <v>299270.94706623052</v>
      </c>
      <c r="CF282" s="5">
        <f t="shared" si="126"/>
        <v>687056.63459928718</v>
      </c>
      <c r="CG282" s="5">
        <f t="shared" si="102"/>
        <v>239829.05293376968</v>
      </c>
      <c r="CH282" s="5">
        <f t="shared" si="103"/>
        <v>986327.58166551776</v>
      </c>
    </row>
    <row r="283" spans="9:86" ht="14.25" customHeight="1">
      <c r="I283" s="150"/>
      <c r="J283" s="2">
        <v>276</v>
      </c>
      <c r="K283" s="118">
        <v>53236</v>
      </c>
      <c r="L283" s="5">
        <f t="shared" si="104"/>
        <v>260047.43760096881</v>
      </c>
      <c r="M283" s="5">
        <f t="shared" si="67"/>
        <v>4050.0782624385383</v>
      </c>
      <c r="N283" s="5">
        <f t="shared" si="68"/>
        <v>2262.2521289318775</v>
      </c>
      <c r="O283" s="35">
        <f t="shared" si="69"/>
        <v>0.10439259005058313</v>
      </c>
      <c r="P283" s="5">
        <f t="shared" si="70"/>
        <v>1787.8261335066607</v>
      </c>
      <c r="Q283" s="35">
        <f t="shared" si="71"/>
        <v>8.2500000000000004E-2</v>
      </c>
      <c r="R283" s="5">
        <f t="shared" si="105"/>
        <v>281314.81452796253</v>
      </c>
      <c r="S283" s="5">
        <f t="shared" si="106"/>
        <v>836506.78590507316</v>
      </c>
      <c r="T283" s="5">
        <f t="shared" si="72"/>
        <v>257785.18547203694</v>
      </c>
      <c r="U283" s="5">
        <f t="shared" si="73"/>
        <v>1117821.6004330358</v>
      </c>
      <c r="V283" s="150"/>
      <c r="W283" s="2">
        <v>276</v>
      </c>
      <c r="X283" s="118">
        <v>53236</v>
      </c>
      <c r="Y283" s="5">
        <f t="shared" si="107"/>
        <v>256045.13879656987</v>
      </c>
      <c r="Z283" s="5">
        <f t="shared" si="108"/>
        <v>3955.7248177837241</v>
      </c>
      <c r="AA283" s="5">
        <f t="shared" si="74"/>
        <v>2248.7572258065916</v>
      </c>
      <c r="AB283" s="35">
        <f t="shared" si="75"/>
        <v>0.10539191189690575</v>
      </c>
      <c r="AC283" s="5">
        <f t="shared" si="76"/>
        <v>1706.9675919771325</v>
      </c>
      <c r="AD283" s="35">
        <f t="shared" si="77"/>
        <v>0.08</v>
      </c>
      <c r="AE283" s="5">
        <f t="shared" si="109"/>
        <v>285303.6184292371</v>
      </c>
      <c r="AF283" s="5">
        <f t="shared" si="110"/>
        <v>806476.43127907079</v>
      </c>
      <c r="AG283" s="5">
        <f t="shared" si="78"/>
        <v>253796.38157076327</v>
      </c>
      <c r="AH283" s="5">
        <f t="shared" si="79"/>
        <v>1091780.049708308</v>
      </c>
      <c r="AI283" s="150"/>
      <c r="AJ283" s="2">
        <v>276</v>
      </c>
      <c r="AK283" s="118">
        <v>53236</v>
      </c>
      <c r="AL283" s="5">
        <f t="shared" si="111"/>
        <v>252020.48430263394</v>
      </c>
      <c r="AM283" s="5">
        <f t="shared" si="112"/>
        <v>3862.1784158088099</v>
      </c>
      <c r="AN283" s="5">
        <f t="shared" si="80"/>
        <v>2234.546121354299</v>
      </c>
      <c r="AO283" s="35">
        <f t="shared" si="81"/>
        <v>0.1063983093693759</v>
      </c>
      <c r="AP283" s="5">
        <f t="shared" si="82"/>
        <v>1627.6322944545109</v>
      </c>
      <c r="AQ283" s="35">
        <f t="shared" si="83"/>
        <v>7.7499999999999999E-2</v>
      </c>
      <c r="AR283" s="5">
        <f t="shared" si="113"/>
        <v>289314.06181872077</v>
      </c>
      <c r="AS283" s="5">
        <f t="shared" si="114"/>
        <v>776647.18094451143</v>
      </c>
      <c r="AT283" s="5">
        <f t="shared" si="84"/>
        <v>249785.93818127963</v>
      </c>
      <c r="AU283" s="5">
        <f t="shared" si="85"/>
        <v>1065961.2427632322</v>
      </c>
      <c r="AV283" s="150"/>
      <c r="AW283" s="2">
        <v>276</v>
      </c>
      <c r="AX283" s="118">
        <v>53236</v>
      </c>
      <c r="AY283" s="5">
        <f t="shared" si="115"/>
        <v>247975.10563116011</v>
      </c>
      <c r="AZ283" s="5">
        <f t="shared" si="116"/>
        <v>3769.4654156080242</v>
      </c>
      <c r="BA283" s="5">
        <f t="shared" si="86"/>
        <v>2219.6210054132735</v>
      </c>
      <c r="BB283" s="35">
        <f t="shared" si="87"/>
        <v>0.10741179844309467</v>
      </c>
      <c r="BC283" s="5">
        <f t="shared" si="88"/>
        <v>1549.8444101947505</v>
      </c>
      <c r="BD283" s="35">
        <f t="shared" si="89"/>
        <v>7.4999999999999997E-2</v>
      </c>
      <c r="BE283" s="5">
        <f t="shared" si="117"/>
        <v>293344.51537425321</v>
      </c>
      <c r="BF283" s="5">
        <f t="shared" si="118"/>
        <v>747027.93933356181</v>
      </c>
      <c r="BG283" s="5">
        <f t="shared" si="90"/>
        <v>245755.48462574685</v>
      </c>
      <c r="BH283" s="5">
        <f t="shared" si="91"/>
        <v>1040372.4547078151</v>
      </c>
      <c r="BI283" s="150"/>
      <c r="BJ283" s="2">
        <v>276</v>
      </c>
      <c r="BK283" s="118">
        <v>53236</v>
      </c>
      <c r="BL283" s="5">
        <f t="shared" si="119"/>
        <v>243910.70478330328</v>
      </c>
      <c r="BM283" s="5">
        <f t="shared" si="120"/>
        <v>3677.612325782929</v>
      </c>
      <c r="BN283" s="5">
        <f t="shared" si="92"/>
        <v>2203.9851510504718</v>
      </c>
      <c r="BO283" s="35">
        <f t="shared" si="93"/>
        <v>0.10843239469994811</v>
      </c>
      <c r="BP283" s="5">
        <f t="shared" si="94"/>
        <v>1473.6271747324572</v>
      </c>
      <c r="BQ283" s="35">
        <f t="shared" si="95"/>
        <v>7.2499999999999981E-2</v>
      </c>
      <c r="BR283" s="5">
        <f t="shared" si="121"/>
        <v>297393.28036774718</v>
      </c>
      <c r="BS283" s="5">
        <f t="shared" si="122"/>
        <v>717627.72154834121</v>
      </c>
      <c r="BT283" s="5">
        <f t="shared" si="96"/>
        <v>241706.71963225282</v>
      </c>
      <c r="BU283" s="5">
        <f t="shared" si="97"/>
        <v>1015021.0019160884</v>
      </c>
      <c r="BV283" s="150"/>
      <c r="BW283" s="2">
        <v>276</v>
      </c>
      <c r="BX283" s="118">
        <v>53236</v>
      </c>
      <c r="BY283" s="5">
        <f t="shared" si="123"/>
        <v>239829.05293376968</v>
      </c>
      <c r="BZ283" s="5">
        <f t="shared" si="124"/>
        <v>3586.6457515109732</v>
      </c>
      <c r="CA283" s="5">
        <f t="shared" si="98"/>
        <v>2187.6429427306502</v>
      </c>
      <c r="CB283" s="35">
        <f t="shared" si="99"/>
        <v>0.10946011332504149</v>
      </c>
      <c r="CC283" s="5">
        <f t="shared" si="100"/>
        <v>1399.0028087803232</v>
      </c>
      <c r="CD283" s="35">
        <f t="shared" si="101"/>
        <v>7.0000000000000007E-2</v>
      </c>
      <c r="CE283" s="5">
        <f t="shared" si="125"/>
        <v>301458.59000896115</v>
      </c>
      <c r="CF283" s="5">
        <f t="shared" si="126"/>
        <v>688455.63740806747</v>
      </c>
      <c r="CG283" s="5">
        <f t="shared" si="102"/>
        <v>237641.40999103902</v>
      </c>
      <c r="CH283" s="5">
        <f t="shared" si="103"/>
        <v>989914.22741702863</v>
      </c>
    </row>
    <row r="284" spans="9:86" ht="14.25" customHeight="1">
      <c r="I284" s="150"/>
      <c r="J284" s="2">
        <v>277</v>
      </c>
      <c r="K284" s="118">
        <v>53267</v>
      </c>
      <c r="L284" s="5">
        <f t="shared" si="104"/>
        <v>257785.18547203694</v>
      </c>
      <c r="M284" s="5">
        <f t="shared" si="67"/>
        <v>4050.0782624385383</v>
      </c>
      <c r="N284" s="5">
        <f t="shared" si="68"/>
        <v>2277.805112318284</v>
      </c>
      <c r="O284" s="35">
        <f t="shared" si="69"/>
        <v>0.10603270819371584</v>
      </c>
      <c r="P284" s="5">
        <f t="shared" si="70"/>
        <v>1772.2731501202541</v>
      </c>
      <c r="Q284" s="35">
        <f t="shared" si="71"/>
        <v>8.2500000000000004E-2</v>
      </c>
      <c r="R284" s="5">
        <f t="shared" si="105"/>
        <v>283592.61964028084</v>
      </c>
      <c r="S284" s="5">
        <f t="shared" si="106"/>
        <v>838279.05905519344</v>
      </c>
      <c r="T284" s="5">
        <f t="shared" si="72"/>
        <v>255507.38035971866</v>
      </c>
      <c r="U284" s="5">
        <f t="shared" si="73"/>
        <v>1121871.6786954743</v>
      </c>
      <c r="V284" s="150"/>
      <c r="W284" s="2">
        <v>277</v>
      </c>
      <c r="X284" s="118">
        <v>53267</v>
      </c>
      <c r="Y284" s="5">
        <f t="shared" si="107"/>
        <v>253796.38157076327</v>
      </c>
      <c r="Z284" s="5">
        <f t="shared" si="108"/>
        <v>3955.7248177837241</v>
      </c>
      <c r="AA284" s="5">
        <f t="shared" si="74"/>
        <v>2263.7489406453024</v>
      </c>
      <c r="AB284" s="35">
        <f t="shared" si="75"/>
        <v>0.10703457283203824</v>
      </c>
      <c r="AC284" s="5">
        <f t="shared" si="76"/>
        <v>1691.975877138422</v>
      </c>
      <c r="AD284" s="35">
        <f t="shared" si="77"/>
        <v>0.08</v>
      </c>
      <c r="AE284" s="5">
        <f t="shared" si="109"/>
        <v>287567.36736988241</v>
      </c>
      <c r="AF284" s="5">
        <f t="shared" si="110"/>
        <v>808168.40715620923</v>
      </c>
      <c r="AG284" s="5">
        <f t="shared" si="78"/>
        <v>251532.63263011797</v>
      </c>
      <c r="AH284" s="5">
        <f t="shared" si="79"/>
        <v>1095735.7745260918</v>
      </c>
      <c r="AI284" s="150"/>
      <c r="AJ284" s="2">
        <v>277</v>
      </c>
      <c r="AK284" s="118">
        <v>53267</v>
      </c>
      <c r="AL284" s="5">
        <f t="shared" si="111"/>
        <v>249785.93818127963</v>
      </c>
      <c r="AM284" s="5">
        <f t="shared" si="112"/>
        <v>3862.1784158088099</v>
      </c>
      <c r="AN284" s="5">
        <f t="shared" si="80"/>
        <v>2248.9775650547122</v>
      </c>
      <c r="AO284" s="35">
        <f t="shared" si="81"/>
        <v>0.10804343501943039</v>
      </c>
      <c r="AP284" s="5">
        <f t="shared" si="82"/>
        <v>1613.2008507540977</v>
      </c>
      <c r="AQ284" s="35">
        <f t="shared" si="83"/>
        <v>7.7499999999999999E-2</v>
      </c>
      <c r="AR284" s="5">
        <f t="shared" si="113"/>
        <v>291563.0393837755</v>
      </c>
      <c r="AS284" s="5">
        <f t="shared" si="114"/>
        <v>778260.38179526548</v>
      </c>
      <c r="AT284" s="5">
        <f t="shared" si="84"/>
        <v>247536.96061622491</v>
      </c>
      <c r="AU284" s="5">
        <f t="shared" si="85"/>
        <v>1069823.421179041</v>
      </c>
      <c r="AV284" s="150"/>
      <c r="AW284" s="2">
        <v>277</v>
      </c>
      <c r="AX284" s="118">
        <v>53267</v>
      </c>
      <c r="AY284" s="5">
        <f t="shared" si="115"/>
        <v>245755.48462574685</v>
      </c>
      <c r="AZ284" s="5">
        <f t="shared" si="116"/>
        <v>3769.4654156080242</v>
      </c>
      <c r="BA284" s="5">
        <f t="shared" si="86"/>
        <v>2233.4936366971065</v>
      </c>
      <c r="BB284" s="35">
        <f t="shared" si="87"/>
        <v>0.10905931023749507</v>
      </c>
      <c r="BC284" s="5">
        <f t="shared" si="88"/>
        <v>1535.9717789109177</v>
      </c>
      <c r="BD284" s="35">
        <f t="shared" si="89"/>
        <v>7.4999999999999997E-2</v>
      </c>
      <c r="BE284" s="5">
        <f t="shared" si="117"/>
        <v>295578.00901095034</v>
      </c>
      <c r="BF284" s="5">
        <f t="shared" si="118"/>
        <v>748563.91111247276</v>
      </c>
      <c r="BG284" s="5">
        <f t="shared" si="90"/>
        <v>243521.99098904975</v>
      </c>
      <c r="BH284" s="5">
        <f t="shared" si="91"/>
        <v>1044141.9201234231</v>
      </c>
      <c r="BI284" s="150"/>
      <c r="BJ284" s="2">
        <v>277</v>
      </c>
      <c r="BK284" s="118">
        <v>53267</v>
      </c>
      <c r="BL284" s="5">
        <f t="shared" si="119"/>
        <v>241706.71963225282</v>
      </c>
      <c r="BM284" s="5">
        <f t="shared" si="120"/>
        <v>3677.612325782929</v>
      </c>
      <c r="BN284" s="5">
        <f t="shared" si="92"/>
        <v>2217.3008946714017</v>
      </c>
      <c r="BO284" s="35">
        <f t="shared" si="93"/>
        <v>0.11008221358735595</v>
      </c>
      <c r="BP284" s="5">
        <f t="shared" si="94"/>
        <v>1460.3114311115273</v>
      </c>
      <c r="BQ284" s="35">
        <f t="shared" si="95"/>
        <v>7.2499999999999995E-2</v>
      </c>
      <c r="BR284" s="5">
        <f t="shared" si="121"/>
        <v>299610.58126241859</v>
      </c>
      <c r="BS284" s="5">
        <f t="shared" si="122"/>
        <v>719088.03297945275</v>
      </c>
      <c r="BT284" s="5">
        <f t="shared" si="96"/>
        <v>239489.41873758141</v>
      </c>
      <c r="BU284" s="5">
        <f t="shared" si="97"/>
        <v>1018698.6142418713</v>
      </c>
      <c r="BV284" s="150"/>
      <c r="BW284" s="2">
        <v>277</v>
      </c>
      <c r="BX284" s="118">
        <v>53267</v>
      </c>
      <c r="BY284" s="5">
        <f t="shared" si="123"/>
        <v>237641.40999103902</v>
      </c>
      <c r="BZ284" s="5">
        <f t="shared" si="124"/>
        <v>3586.6457515109732</v>
      </c>
      <c r="CA284" s="5">
        <f t="shared" si="98"/>
        <v>2200.4041932299124</v>
      </c>
      <c r="CB284" s="35">
        <f t="shared" si="99"/>
        <v>0.11111215978627051</v>
      </c>
      <c r="CC284" s="5">
        <f t="shared" si="100"/>
        <v>1386.2415582810611</v>
      </c>
      <c r="CD284" s="35">
        <f t="shared" si="101"/>
        <v>7.0000000000000007E-2</v>
      </c>
      <c r="CE284" s="5">
        <f t="shared" si="125"/>
        <v>303658.99420219107</v>
      </c>
      <c r="CF284" s="5">
        <f t="shared" si="126"/>
        <v>689841.87896634848</v>
      </c>
      <c r="CG284" s="5">
        <f t="shared" si="102"/>
        <v>235441.00579780911</v>
      </c>
      <c r="CH284" s="5">
        <f t="shared" si="103"/>
        <v>993500.87316853949</v>
      </c>
    </row>
    <row r="285" spans="9:86" ht="14.25" customHeight="1">
      <c r="I285" s="150"/>
      <c r="J285" s="2">
        <v>278</v>
      </c>
      <c r="K285" s="118">
        <v>53297</v>
      </c>
      <c r="L285" s="5">
        <f t="shared" si="104"/>
        <v>255507.38035971866</v>
      </c>
      <c r="M285" s="5">
        <f t="shared" si="67"/>
        <v>4050.0782624385383</v>
      </c>
      <c r="N285" s="5">
        <f t="shared" si="68"/>
        <v>2293.4650224654724</v>
      </c>
      <c r="O285" s="35">
        <f t="shared" si="69"/>
        <v>0.1077134454231386</v>
      </c>
      <c r="P285" s="5">
        <f t="shared" si="70"/>
        <v>1756.6132399730659</v>
      </c>
      <c r="Q285" s="35">
        <f t="shared" si="71"/>
        <v>8.2500000000000004E-2</v>
      </c>
      <c r="R285" s="5">
        <f t="shared" si="105"/>
        <v>285886.08466274629</v>
      </c>
      <c r="S285" s="5">
        <f t="shared" si="106"/>
        <v>840035.67229516653</v>
      </c>
      <c r="T285" s="5">
        <f t="shared" si="72"/>
        <v>253213.91533725319</v>
      </c>
      <c r="U285" s="5">
        <f t="shared" si="73"/>
        <v>1125921.7569579128</v>
      </c>
      <c r="V285" s="150"/>
      <c r="W285" s="2">
        <v>278</v>
      </c>
      <c r="X285" s="118">
        <v>53297</v>
      </c>
      <c r="Y285" s="5">
        <f t="shared" si="107"/>
        <v>251532.63263011797</v>
      </c>
      <c r="Z285" s="5">
        <f t="shared" si="108"/>
        <v>3955.7248177837241</v>
      </c>
      <c r="AA285" s="5">
        <f t="shared" si="74"/>
        <v>2278.840600249604</v>
      </c>
      <c r="AB285" s="35">
        <f t="shared" si="75"/>
        <v>0.10871785071008273</v>
      </c>
      <c r="AC285" s="5">
        <f t="shared" si="76"/>
        <v>1676.8842175341199</v>
      </c>
      <c r="AD285" s="35">
        <f t="shared" si="77"/>
        <v>0.08</v>
      </c>
      <c r="AE285" s="5">
        <f t="shared" si="109"/>
        <v>289846.207970132</v>
      </c>
      <c r="AF285" s="5">
        <f t="shared" si="110"/>
        <v>809845.29137374333</v>
      </c>
      <c r="AG285" s="5">
        <f t="shared" si="78"/>
        <v>249253.79202986837</v>
      </c>
      <c r="AH285" s="5">
        <f t="shared" si="79"/>
        <v>1099691.4993438753</v>
      </c>
      <c r="AI285" s="150"/>
      <c r="AJ285" s="2">
        <v>278</v>
      </c>
      <c r="AK285" s="118">
        <v>53297</v>
      </c>
      <c r="AL285" s="5">
        <f t="shared" si="111"/>
        <v>247536.96061622491</v>
      </c>
      <c r="AM285" s="5">
        <f t="shared" si="112"/>
        <v>3862.1784158088099</v>
      </c>
      <c r="AN285" s="5">
        <f t="shared" si="80"/>
        <v>2263.502211829024</v>
      </c>
      <c r="AO285" s="35">
        <f t="shared" si="81"/>
        <v>0.10972917528893639</v>
      </c>
      <c r="AP285" s="5">
        <f t="shared" si="82"/>
        <v>1598.6762039797859</v>
      </c>
      <c r="AQ285" s="35">
        <f t="shared" si="83"/>
        <v>7.7499999999999999E-2</v>
      </c>
      <c r="AR285" s="5">
        <f t="shared" si="113"/>
        <v>293826.5415956045</v>
      </c>
      <c r="AS285" s="5">
        <f t="shared" si="114"/>
        <v>779859.05799924524</v>
      </c>
      <c r="AT285" s="5">
        <f t="shared" si="84"/>
        <v>245273.45840439587</v>
      </c>
      <c r="AU285" s="5">
        <f t="shared" si="85"/>
        <v>1073685.5995948496</v>
      </c>
      <c r="AV285" s="150"/>
      <c r="AW285" s="2">
        <v>278</v>
      </c>
      <c r="AX285" s="118">
        <v>53297</v>
      </c>
      <c r="AY285" s="5">
        <f t="shared" si="115"/>
        <v>243521.99098904975</v>
      </c>
      <c r="AZ285" s="5">
        <f t="shared" si="116"/>
        <v>3769.4654156080242</v>
      </c>
      <c r="BA285" s="5">
        <f t="shared" si="86"/>
        <v>2247.4529719264633</v>
      </c>
      <c r="BB285" s="35">
        <f t="shared" si="87"/>
        <v>0.11074743415813429</v>
      </c>
      <c r="BC285" s="5">
        <f t="shared" si="88"/>
        <v>1522.0124436815609</v>
      </c>
      <c r="BD285" s="35">
        <f t="shared" si="89"/>
        <v>7.4999999999999997E-2</v>
      </c>
      <c r="BE285" s="5">
        <f t="shared" si="117"/>
        <v>297825.46198287682</v>
      </c>
      <c r="BF285" s="5">
        <f t="shared" si="118"/>
        <v>750085.92355615436</v>
      </c>
      <c r="BG285" s="5">
        <f t="shared" si="90"/>
        <v>241274.5380171233</v>
      </c>
      <c r="BH285" s="5">
        <f t="shared" si="91"/>
        <v>1047911.3855390311</v>
      </c>
      <c r="BI285" s="150"/>
      <c r="BJ285" s="2">
        <v>278</v>
      </c>
      <c r="BK285" s="118">
        <v>53297</v>
      </c>
      <c r="BL285" s="5">
        <f t="shared" si="119"/>
        <v>239489.41873758141</v>
      </c>
      <c r="BM285" s="5">
        <f t="shared" si="120"/>
        <v>3677.612325782929</v>
      </c>
      <c r="BN285" s="5">
        <f t="shared" si="92"/>
        <v>2230.6970875767083</v>
      </c>
      <c r="BO285" s="35">
        <f t="shared" si="93"/>
        <v>0.11177264194812597</v>
      </c>
      <c r="BP285" s="5">
        <f t="shared" si="94"/>
        <v>1446.9152382062209</v>
      </c>
      <c r="BQ285" s="35">
        <f t="shared" si="95"/>
        <v>7.2499999999999995E-2</v>
      </c>
      <c r="BR285" s="5">
        <f t="shared" si="121"/>
        <v>301841.27834999532</v>
      </c>
      <c r="BS285" s="5">
        <f t="shared" si="122"/>
        <v>720534.94821765902</v>
      </c>
      <c r="BT285" s="5">
        <f t="shared" si="96"/>
        <v>237258.72165000471</v>
      </c>
      <c r="BU285" s="5">
        <f t="shared" si="97"/>
        <v>1022376.2265676544</v>
      </c>
      <c r="BV285" s="150"/>
      <c r="BW285" s="2">
        <v>278</v>
      </c>
      <c r="BX285" s="118">
        <v>53297</v>
      </c>
      <c r="BY285" s="5">
        <f t="shared" si="123"/>
        <v>235441.00579780911</v>
      </c>
      <c r="BZ285" s="5">
        <f t="shared" si="124"/>
        <v>3586.6457515109732</v>
      </c>
      <c r="CA285" s="5">
        <f t="shared" si="98"/>
        <v>2213.2398843570868</v>
      </c>
      <c r="CB285" s="35">
        <f t="shared" si="99"/>
        <v>0.11280481291815897</v>
      </c>
      <c r="CC285" s="5">
        <f t="shared" si="100"/>
        <v>1373.4058671538864</v>
      </c>
      <c r="CD285" s="35">
        <f t="shared" si="101"/>
        <v>7.0000000000000007E-2</v>
      </c>
      <c r="CE285" s="5">
        <f t="shared" si="125"/>
        <v>305872.23408654815</v>
      </c>
      <c r="CF285" s="5">
        <f t="shared" si="126"/>
        <v>691215.28483350237</v>
      </c>
      <c r="CG285" s="5">
        <f t="shared" si="102"/>
        <v>233227.76591345202</v>
      </c>
      <c r="CH285" s="5">
        <f t="shared" si="103"/>
        <v>997087.51892005047</v>
      </c>
    </row>
    <row r="286" spans="9:86" ht="14.25" customHeight="1">
      <c r="I286" s="150"/>
      <c r="J286" s="2">
        <v>279</v>
      </c>
      <c r="K286" s="118">
        <v>53328</v>
      </c>
      <c r="L286" s="5">
        <f t="shared" si="104"/>
        <v>253213.91533725319</v>
      </c>
      <c r="M286" s="5">
        <f t="shared" si="67"/>
        <v>4050.0782624385383</v>
      </c>
      <c r="N286" s="5">
        <f t="shared" si="68"/>
        <v>2309.2325944949225</v>
      </c>
      <c r="O286" s="35">
        <f t="shared" si="69"/>
        <v>0.10943628866933056</v>
      </c>
      <c r="P286" s="5">
        <f t="shared" si="70"/>
        <v>1740.8456679436156</v>
      </c>
      <c r="Q286" s="35">
        <f t="shared" si="71"/>
        <v>8.2500000000000004E-2</v>
      </c>
      <c r="R286" s="5">
        <f t="shared" si="105"/>
        <v>288195.31725724123</v>
      </c>
      <c r="S286" s="5">
        <f t="shared" si="106"/>
        <v>841776.51796311012</v>
      </c>
      <c r="T286" s="5">
        <f t="shared" si="72"/>
        <v>250904.68274275828</v>
      </c>
      <c r="U286" s="5">
        <f t="shared" si="73"/>
        <v>1129971.8352203513</v>
      </c>
      <c r="V286" s="150"/>
      <c r="W286" s="2">
        <v>279</v>
      </c>
      <c r="X286" s="118">
        <v>53328</v>
      </c>
      <c r="Y286" s="5">
        <f t="shared" si="107"/>
        <v>249253.79202986837</v>
      </c>
      <c r="Z286" s="5">
        <f t="shared" si="108"/>
        <v>3955.7248177837241</v>
      </c>
      <c r="AA286" s="5">
        <f t="shared" si="74"/>
        <v>2294.0328709179348</v>
      </c>
      <c r="AB286" s="35">
        <f t="shared" si="75"/>
        <v>0.11044323228477285</v>
      </c>
      <c r="AC286" s="5">
        <f t="shared" si="76"/>
        <v>1661.6919468657893</v>
      </c>
      <c r="AD286" s="35">
        <f t="shared" si="77"/>
        <v>0.08</v>
      </c>
      <c r="AE286" s="5">
        <f t="shared" si="109"/>
        <v>292140.24084104993</v>
      </c>
      <c r="AF286" s="5">
        <f t="shared" si="110"/>
        <v>811506.98332060908</v>
      </c>
      <c r="AG286" s="5">
        <f t="shared" si="78"/>
        <v>246959.75915895044</v>
      </c>
      <c r="AH286" s="5">
        <f t="shared" si="79"/>
        <v>1103647.2241616589</v>
      </c>
      <c r="AI286" s="150"/>
      <c r="AJ286" s="2">
        <v>279</v>
      </c>
      <c r="AK286" s="118">
        <v>53328</v>
      </c>
      <c r="AL286" s="5">
        <f t="shared" si="111"/>
        <v>245273.45840439587</v>
      </c>
      <c r="AM286" s="5">
        <f t="shared" si="112"/>
        <v>3862.1784158088099</v>
      </c>
      <c r="AN286" s="5">
        <f t="shared" si="80"/>
        <v>2278.1206636137531</v>
      </c>
      <c r="AO286" s="35">
        <f t="shared" si="81"/>
        <v>0.11145701675675107</v>
      </c>
      <c r="AP286" s="5">
        <f t="shared" si="82"/>
        <v>1584.0577521950568</v>
      </c>
      <c r="AQ286" s="35">
        <f t="shared" si="83"/>
        <v>7.7499999999999999E-2</v>
      </c>
      <c r="AR286" s="5">
        <f t="shared" si="113"/>
        <v>296104.66225921828</v>
      </c>
      <c r="AS286" s="5">
        <f t="shared" si="114"/>
        <v>781443.11575144029</v>
      </c>
      <c r="AT286" s="5">
        <f t="shared" si="84"/>
        <v>242995.33774078212</v>
      </c>
      <c r="AU286" s="5">
        <f t="shared" si="85"/>
        <v>1077547.7780106585</v>
      </c>
      <c r="AV286" s="150"/>
      <c r="AW286" s="2">
        <v>279</v>
      </c>
      <c r="AX286" s="118">
        <v>53328</v>
      </c>
      <c r="AY286" s="5">
        <f t="shared" si="115"/>
        <v>241274.5380171233</v>
      </c>
      <c r="AZ286" s="5">
        <f t="shared" si="116"/>
        <v>3769.4654156080242</v>
      </c>
      <c r="BA286" s="5">
        <f t="shared" si="86"/>
        <v>2261.4995530010037</v>
      </c>
      <c r="BB286" s="35">
        <f t="shared" si="87"/>
        <v>0.1124776566107695</v>
      </c>
      <c r="BC286" s="5">
        <f t="shared" si="88"/>
        <v>1507.9658626070204</v>
      </c>
      <c r="BD286" s="35">
        <f t="shared" si="89"/>
        <v>7.4999999999999997E-2</v>
      </c>
      <c r="BE286" s="5">
        <f t="shared" si="117"/>
        <v>300086.96153587784</v>
      </c>
      <c r="BF286" s="5">
        <f t="shared" si="118"/>
        <v>751593.88941876136</v>
      </c>
      <c r="BG286" s="5">
        <f t="shared" si="90"/>
        <v>239013.03846412231</v>
      </c>
      <c r="BH286" s="5">
        <f t="shared" si="91"/>
        <v>1051680.8509546393</v>
      </c>
      <c r="BI286" s="150"/>
      <c r="BJ286" s="2">
        <v>279</v>
      </c>
      <c r="BK286" s="118">
        <v>53328</v>
      </c>
      <c r="BL286" s="5">
        <f t="shared" si="119"/>
        <v>237258.72165000471</v>
      </c>
      <c r="BM286" s="5">
        <f t="shared" si="120"/>
        <v>3677.612325782929</v>
      </c>
      <c r="BN286" s="5">
        <f t="shared" si="92"/>
        <v>2244.1742158141506</v>
      </c>
      <c r="BO286" s="35">
        <f t="shared" si="93"/>
        <v>0.11350516601659888</v>
      </c>
      <c r="BP286" s="5">
        <f t="shared" si="94"/>
        <v>1433.4381099687785</v>
      </c>
      <c r="BQ286" s="35">
        <f t="shared" si="95"/>
        <v>7.2499999999999995E-2</v>
      </c>
      <c r="BR286" s="5">
        <f t="shared" si="121"/>
        <v>304085.45256580948</v>
      </c>
      <c r="BS286" s="5">
        <f t="shared" si="122"/>
        <v>721968.38632762781</v>
      </c>
      <c r="BT286" s="5">
        <f t="shared" si="96"/>
        <v>235014.54743419055</v>
      </c>
      <c r="BU286" s="5">
        <f t="shared" si="97"/>
        <v>1026053.8388934373</v>
      </c>
      <c r="BV286" s="150"/>
      <c r="BW286" s="2">
        <v>279</v>
      </c>
      <c r="BX286" s="118">
        <v>53328</v>
      </c>
      <c r="BY286" s="5">
        <f t="shared" si="123"/>
        <v>233227.76591345202</v>
      </c>
      <c r="BZ286" s="5">
        <f t="shared" si="124"/>
        <v>3586.6457515109732</v>
      </c>
      <c r="CA286" s="5">
        <f t="shared" si="98"/>
        <v>2226.1504503491697</v>
      </c>
      <c r="CB286" s="35">
        <f t="shared" si="99"/>
        <v>0.11453955878522287</v>
      </c>
      <c r="CC286" s="5">
        <f t="shared" si="100"/>
        <v>1360.4953011618036</v>
      </c>
      <c r="CD286" s="35">
        <f t="shared" si="101"/>
        <v>7.0000000000000007E-2</v>
      </c>
      <c r="CE286" s="5">
        <f t="shared" si="125"/>
        <v>308098.3845368973</v>
      </c>
      <c r="CF286" s="5">
        <f t="shared" si="126"/>
        <v>692575.78013466415</v>
      </c>
      <c r="CG286" s="5">
        <f t="shared" si="102"/>
        <v>231001.61546310285</v>
      </c>
      <c r="CH286" s="5">
        <f t="shared" si="103"/>
        <v>1000674.1646715614</v>
      </c>
    </row>
    <row r="287" spans="9:86" ht="14.25" customHeight="1">
      <c r="I287" s="150"/>
      <c r="J287" s="2">
        <v>280</v>
      </c>
      <c r="K287" s="118">
        <v>53359</v>
      </c>
      <c r="L287" s="5">
        <f t="shared" si="104"/>
        <v>250904.68274275828</v>
      </c>
      <c r="M287" s="5">
        <f t="shared" si="67"/>
        <v>4050.0782624385383</v>
      </c>
      <c r="N287" s="5">
        <f t="shared" si="68"/>
        <v>2325.1085685820753</v>
      </c>
      <c r="O287" s="35">
        <f t="shared" si="69"/>
        <v>0.11120279828173196</v>
      </c>
      <c r="P287" s="5">
        <f t="shared" si="70"/>
        <v>1724.9696938564632</v>
      </c>
      <c r="Q287" s="35">
        <f t="shared" si="71"/>
        <v>8.2500000000000004E-2</v>
      </c>
      <c r="R287" s="5">
        <f t="shared" si="105"/>
        <v>290520.42582582333</v>
      </c>
      <c r="S287" s="5">
        <f t="shared" si="106"/>
        <v>843501.48765696655</v>
      </c>
      <c r="T287" s="5">
        <f t="shared" si="72"/>
        <v>248579.5741741762</v>
      </c>
      <c r="U287" s="5">
        <f t="shared" si="73"/>
        <v>1134021.9134827899</v>
      </c>
      <c r="V287" s="150"/>
      <c r="W287" s="2">
        <v>280</v>
      </c>
      <c r="X287" s="118">
        <v>53359</v>
      </c>
      <c r="Y287" s="5">
        <f t="shared" si="107"/>
        <v>246959.75915895044</v>
      </c>
      <c r="Z287" s="5">
        <f t="shared" si="108"/>
        <v>3955.7248177837241</v>
      </c>
      <c r="AA287" s="5">
        <f t="shared" si="74"/>
        <v>2309.3264233907212</v>
      </c>
      <c r="AB287" s="35">
        <f t="shared" si="75"/>
        <v>0.11221227772113457</v>
      </c>
      <c r="AC287" s="5">
        <f t="shared" si="76"/>
        <v>1646.3983943930032</v>
      </c>
      <c r="AD287" s="35">
        <f t="shared" si="77"/>
        <v>0.08</v>
      </c>
      <c r="AE287" s="5">
        <f t="shared" si="109"/>
        <v>294449.56726444064</v>
      </c>
      <c r="AF287" s="5">
        <f t="shared" si="110"/>
        <v>813153.38171500212</v>
      </c>
      <c r="AG287" s="5">
        <f t="shared" si="78"/>
        <v>244650.43273555973</v>
      </c>
      <c r="AH287" s="5">
        <f t="shared" si="79"/>
        <v>1107602.9489794427</v>
      </c>
      <c r="AI287" s="150"/>
      <c r="AJ287" s="2">
        <v>280</v>
      </c>
      <c r="AK287" s="118">
        <v>53359</v>
      </c>
      <c r="AL287" s="5">
        <f t="shared" si="111"/>
        <v>242995.33774078212</v>
      </c>
      <c r="AM287" s="5">
        <f t="shared" si="112"/>
        <v>3862.1784158088099</v>
      </c>
      <c r="AN287" s="5">
        <f t="shared" si="80"/>
        <v>2292.8335262329256</v>
      </c>
      <c r="AO287" s="35">
        <f t="shared" si="81"/>
        <v>0.11322851940536391</v>
      </c>
      <c r="AP287" s="5">
        <f t="shared" si="82"/>
        <v>1569.3448895758845</v>
      </c>
      <c r="AQ287" s="35">
        <f t="shared" si="83"/>
        <v>7.7499999999999999E-2</v>
      </c>
      <c r="AR287" s="5">
        <f t="shared" si="113"/>
        <v>298397.4957854512</v>
      </c>
      <c r="AS287" s="5">
        <f t="shared" si="114"/>
        <v>783012.46064101614</v>
      </c>
      <c r="AT287" s="5">
        <f t="shared" si="84"/>
        <v>240702.5042145492</v>
      </c>
      <c r="AU287" s="5">
        <f t="shared" si="85"/>
        <v>1081409.9564264673</v>
      </c>
      <c r="AV287" s="150"/>
      <c r="AW287" s="2">
        <v>280</v>
      </c>
      <c r="AX287" s="118">
        <v>53359</v>
      </c>
      <c r="AY287" s="5">
        <f t="shared" si="115"/>
        <v>239013.03846412231</v>
      </c>
      <c r="AZ287" s="5">
        <f t="shared" si="116"/>
        <v>3769.4654156080242</v>
      </c>
      <c r="BA287" s="5">
        <f t="shared" si="86"/>
        <v>2275.6339252072598</v>
      </c>
      <c r="BB287" s="35">
        <f t="shared" si="87"/>
        <v>0.11425153739713745</v>
      </c>
      <c r="BC287" s="5">
        <f t="shared" si="88"/>
        <v>1493.8314904007643</v>
      </c>
      <c r="BD287" s="35">
        <f t="shared" si="89"/>
        <v>7.4999999999999997E-2</v>
      </c>
      <c r="BE287" s="5">
        <f t="shared" si="117"/>
        <v>302362.59546108509</v>
      </c>
      <c r="BF287" s="5">
        <f t="shared" si="118"/>
        <v>753087.72090916208</v>
      </c>
      <c r="BG287" s="5">
        <f t="shared" si="90"/>
        <v>236737.40453891506</v>
      </c>
      <c r="BH287" s="5">
        <f t="shared" si="91"/>
        <v>1055450.3163702472</v>
      </c>
      <c r="BI287" s="150"/>
      <c r="BJ287" s="2">
        <v>280</v>
      </c>
      <c r="BK287" s="118">
        <v>53359</v>
      </c>
      <c r="BL287" s="5">
        <f t="shared" si="119"/>
        <v>235014.54743419055</v>
      </c>
      <c r="BM287" s="5">
        <f t="shared" si="120"/>
        <v>3677.612325782929</v>
      </c>
      <c r="BN287" s="5">
        <f t="shared" si="92"/>
        <v>2257.7327683680278</v>
      </c>
      <c r="BO287" s="35">
        <f t="shared" si="93"/>
        <v>0.11528134541544896</v>
      </c>
      <c r="BP287" s="5">
        <f t="shared" si="94"/>
        <v>1419.8795574149012</v>
      </c>
      <c r="BQ287" s="35">
        <f t="shared" si="95"/>
        <v>7.2499999999999995E-2</v>
      </c>
      <c r="BR287" s="5">
        <f t="shared" si="121"/>
        <v>306343.18533417751</v>
      </c>
      <c r="BS287" s="5">
        <f t="shared" si="122"/>
        <v>723388.26588504273</v>
      </c>
      <c r="BT287" s="5">
        <f t="shared" si="96"/>
        <v>232756.81466582252</v>
      </c>
      <c r="BU287" s="5">
        <f t="shared" si="97"/>
        <v>1029731.4512192202</v>
      </c>
      <c r="BV287" s="150"/>
      <c r="BW287" s="2">
        <v>280</v>
      </c>
      <c r="BX287" s="118">
        <v>53359</v>
      </c>
      <c r="BY287" s="5">
        <f t="shared" si="123"/>
        <v>231001.61546310285</v>
      </c>
      <c r="BZ287" s="5">
        <f t="shared" si="124"/>
        <v>3586.6457515109732</v>
      </c>
      <c r="CA287" s="5">
        <f t="shared" si="98"/>
        <v>2239.1363279762063</v>
      </c>
      <c r="CB287" s="35">
        <f t="shared" si="99"/>
        <v>0.11631795683267104</v>
      </c>
      <c r="CC287" s="5">
        <f t="shared" si="100"/>
        <v>1347.5094235347667</v>
      </c>
      <c r="CD287" s="35">
        <f t="shared" si="101"/>
        <v>7.0000000000000007E-2</v>
      </c>
      <c r="CE287" s="5">
        <f t="shared" si="125"/>
        <v>310337.52086487348</v>
      </c>
      <c r="CF287" s="5">
        <f t="shared" si="126"/>
        <v>693923.28955819889</v>
      </c>
      <c r="CG287" s="5">
        <f t="shared" si="102"/>
        <v>228762.47913512663</v>
      </c>
      <c r="CH287" s="5">
        <f t="shared" si="103"/>
        <v>1004260.8104230724</v>
      </c>
    </row>
    <row r="288" spans="9:86" ht="14.25" customHeight="1">
      <c r="I288" s="150"/>
      <c r="J288" s="2">
        <v>281</v>
      </c>
      <c r="K288" s="118">
        <v>53387</v>
      </c>
      <c r="L288" s="5">
        <f t="shared" si="104"/>
        <v>248579.5741741762</v>
      </c>
      <c r="M288" s="5">
        <f t="shared" si="67"/>
        <v>4050.0782624385383</v>
      </c>
      <c r="N288" s="5">
        <f t="shared" si="68"/>
        <v>2341.0936899910766</v>
      </c>
      <c r="O288" s="35">
        <f t="shared" si="69"/>
        <v>0.11301461261740059</v>
      </c>
      <c r="P288" s="5">
        <f t="shared" si="70"/>
        <v>1708.9845724474615</v>
      </c>
      <c r="Q288" s="35">
        <f t="shared" si="71"/>
        <v>8.2500000000000004E-2</v>
      </c>
      <c r="R288" s="5">
        <f t="shared" si="105"/>
        <v>292861.51951581443</v>
      </c>
      <c r="S288" s="5">
        <f t="shared" si="106"/>
        <v>845210.47222941404</v>
      </c>
      <c r="T288" s="5">
        <f t="shared" si="72"/>
        <v>246238.48048418513</v>
      </c>
      <c r="U288" s="5">
        <f t="shared" si="73"/>
        <v>1138071.9917452284</v>
      </c>
      <c r="V288" s="150"/>
      <c r="W288" s="2">
        <v>281</v>
      </c>
      <c r="X288" s="118">
        <v>53387</v>
      </c>
      <c r="Y288" s="5">
        <f t="shared" si="107"/>
        <v>244650.43273555973</v>
      </c>
      <c r="Z288" s="5">
        <f t="shared" si="108"/>
        <v>3955.7248177837241</v>
      </c>
      <c r="AA288" s="5">
        <f t="shared" si="74"/>
        <v>2324.7219328799924</v>
      </c>
      <c r="AB288" s="35">
        <f t="shared" si="75"/>
        <v>0.11402662518366824</v>
      </c>
      <c r="AC288" s="5">
        <f t="shared" si="76"/>
        <v>1631.0028849037317</v>
      </c>
      <c r="AD288" s="35">
        <f t="shared" si="77"/>
        <v>0.08</v>
      </c>
      <c r="AE288" s="5">
        <f t="shared" si="109"/>
        <v>296774.28919732064</v>
      </c>
      <c r="AF288" s="5">
        <f t="shared" si="110"/>
        <v>814784.38459990581</v>
      </c>
      <c r="AG288" s="5">
        <f t="shared" si="78"/>
        <v>242325.71080267974</v>
      </c>
      <c r="AH288" s="5">
        <f t="shared" si="79"/>
        <v>1111558.6737972265</v>
      </c>
      <c r="AI288" s="150"/>
      <c r="AJ288" s="2">
        <v>281</v>
      </c>
      <c r="AK288" s="118">
        <v>53387</v>
      </c>
      <c r="AL288" s="5">
        <f t="shared" si="111"/>
        <v>240702.5042145492</v>
      </c>
      <c r="AM288" s="5">
        <f t="shared" si="112"/>
        <v>3862.1784158088099</v>
      </c>
      <c r="AN288" s="5">
        <f t="shared" si="80"/>
        <v>2307.6414094231795</v>
      </c>
      <c r="AO288" s="35">
        <f t="shared" si="81"/>
        <v>0.11504532120860395</v>
      </c>
      <c r="AP288" s="5">
        <f t="shared" si="82"/>
        <v>1554.5370063856303</v>
      </c>
      <c r="AQ288" s="35">
        <f t="shared" si="83"/>
        <v>7.7499999999999999E-2</v>
      </c>
      <c r="AR288" s="5">
        <f t="shared" si="113"/>
        <v>300705.13719487441</v>
      </c>
      <c r="AS288" s="5">
        <f t="shared" si="114"/>
        <v>784566.99764740176</v>
      </c>
      <c r="AT288" s="5">
        <f t="shared" si="84"/>
        <v>238394.86280512603</v>
      </c>
      <c r="AU288" s="5">
        <f t="shared" si="85"/>
        <v>1085272.1348422761</v>
      </c>
      <c r="AV288" s="150"/>
      <c r="AW288" s="2">
        <v>281</v>
      </c>
      <c r="AX288" s="118">
        <v>53387</v>
      </c>
      <c r="AY288" s="5">
        <f t="shared" si="115"/>
        <v>236737.40453891506</v>
      </c>
      <c r="AZ288" s="5">
        <f t="shared" si="116"/>
        <v>3769.4654156080242</v>
      </c>
      <c r="BA288" s="5">
        <f t="shared" si="86"/>
        <v>2289.8566372398054</v>
      </c>
      <c r="BB288" s="35">
        <f t="shared" si="87"/>
        <v>0.11607071430218695</v>
      </c>
      <c r="BC288" s="5">
        <f t="shared" si="88"/>
        <v>1479.608778368219</v>
      </c>
      <c r="BD288" s="35">
        <f t="shared" si="89"/>
        <v>7.4999999999999997E-2</v>
      </c>
      <c r="BE288" s="5">
        <f t="shared" si="117"/>
        <v>304652.45209832489</v>
      </c>
      <c r="BF288" s="5">
        <f t="shared" si="118"/>
        <v>754567.32968753029</v>
      </c>
      <c r="BG288" s="5">
        <f t="shared" si="90"/>
        <v>234447.54790167525</v>
      </c>
      <c r="BH288" s="5">
        <f t="shared" si="91"/>
        <v>1059219.7817858551</v>
      </c>
      <c r="BI288" s="150"/>
      <c r="BJ288" s="2">
        <v>281</v>
      </c>
      <c r="BK288" s="118">
        <v>53387</v>
      </c>
      <c r="BL288" s="5">
        <f t="shared" si="119"/>
        <v>232756.81466582252</v>
      </c>
      <c r="BM288" s="5">
        <f t="shared" si="120"/>
        <v>3677.612325782929</v>
      </c>
      <c r="BN288" s="5">
        <f t="shared" si="92"/>
        <v>2271.3732371769183</v>
      </c>
      <c r="BO288" s="35">
        <f t="shared" si="93"/>
        <v>0.11710281774244138</v>
      </c>
      <c r="BP288" s="5">
        <f t="shared" si="94"/>
        <v>1406.2390886060109</v>
      </c>
      <c r="BQ288" s="35">
        <f t="shared" si="95"/>
        <v>7.2499999999999995E-2</v>
      </c>
      <c r="BR288" s="5">
        <f t="shared" si="121"/>
        <v>308614.55857135443</v>
      </c>
      <c r="BS288" s="5">
        <f t="shared" si="122"/>
        <v>724794.5049736487</v>
      </c>
      <c r="BT288" s="5">
        <f t="shared" si="96"/>
        <v>230485.4414286456</v>
      </c>
      <c r="BU288" s="5">
        <f t="shared" si="97"/>
        <v>1033409.0635450031</v>
      </c>
      <c r="BV288" s="150"/>
      <c r="BW288" s="2">
        <v>281</v>
      </c>
      <c r="BX288" s="118">
        <v>53387</v>
      </c>
      <c r="BY288" s="5">
        <f t="shared" si="123"/>
        <v>228762.47913512663</v>
      </c>
      <c r="BZ288" s="5">
        <f t="shared" si="124"/>
        <v>3586.6457515109732</v>
      </c>
      <c r="CA288" s="5">
        <f t="shared" si="98"/>
        <v>2252.1979565560678</v>
      </c>
      <c r="CB288" s="35">
        <f t="shared" si="99"/>
        <v>0.11814164447268789</v>
      </c>
      <c r="CC288" s="5">
        <f t="shared" si="100"/>
        <v>1334.4477949549055</v>
      </c>
      <c r="CD288" s="35">
        <f t="shared" si="101"/>
        <v>7.0000000000000007E-2</v>
      </c>
      <c r="CE288" s="5">
        <f t="shared" si="125"/>
        <v>312589.71882142953</v>
      </c>
      <c r="CF288" s="5">
        <f t="shared" si="126"/>
        <v>695257.73735315376</v>
      </c>
      <c r="CG288" s="5">
        <f t="shared" si="102"/>
        <v>226510.28117857056</v>
      </c>
      <c r="CH288" s="5">
        <f t="shared" si="103"/>
        <v>1007847.4561745833</v>
      </c>
    </row>
    <row r="289" spans="9:86" ht="14.25" customHeight="1">
      <c r="I289" s="150"/>
      <c r="J289" s="2">
        <v>282</v>
      </c>
      <c r="K289" s="118">
        <v>53418</v>
      </c>
      <c r="L289" s="5">
        <f t="shared" si="104"/>
        <v>246238.48048418513</v>
      </c>
      <c r="M289" s="5">
        <f t="shared" si="67"/>
        <v>4050.0782624385383</v>
      </c>
      <c r="N289" s="5">
        <f t="shared" si="68"/>
        <v>2357.1887091097656</v>
      </c>
      <c r="O289" s="35">
        <f t="shared" si="69"/>
        <v>0.11487345297817453</v>
      </c>
      <c r="P289" s="5">
        <f t="shared" si="70"/>
        <v>1692.8895533287728</v>
      </c>
      <c r="Q289" s="35">
        <f t="shared" si="71"/>
        <v>8.2500000000000004E-2</v>
      </c>
      <c r="R289" s="5">
        <f t="shared" si="105"/>
        <v>295218.70822492422</v>
      </c>
      <c r="S289" s="5">
        <f t="shared" si="106"/>
        <v>846903.36178274278</v>
      </c>
      <c r="T289" s="5">
        <f t="shared" si="72"/>
        <v>243881.29177507537</v>
      </c>
      <c r="U289" s="5">
        <f t="shared" si="73"/>
        <v>1142122.0700076669</v>
      </c>
      <c r="V289" s="150"/>
      <c r="W289" s="2">
        <v>282</v>
      </c>
      <c r="X289" s="118">
        <v>53418</v>
      </c>
      <c r="Y289" s="5">
        <f t="shared" si="107"/>
        <v>242325.71080267974</v>
      </c>
      <c r="Z289" s="5">
        <f t="shared" si="108"/>
        <v>3955.7248177837241</v>
      </c>
      <c r="AA289" s="5">
        <f t="shared" si="74"/>
        <v>2340.2200790991924</v>
      </c>
      <c r="AB289" s="35">
        <f t="shared" si="75"/>
        <v>0.11588799577300057</v>
      </c>
      <c r="AC289" s="5">
        <f t="shared" si="76"/>
        <v>1615.5047386845317</v>
      </c>
      <c r="AD289" s="35">
        <f t="shared" si="77"/>
        <v>0.08</v>
      </c>
      <c r="AE289" s="5">
        <f t="shared" si="109"/>
        <v>299114.50927641982</v>
      </c>
      <c r="AF289" s="5">
        <f t="shared" si="110"/>
        <v>816399.88933859032</v>
      </c>
      <c r="AG289" s="5">
        <f t="shared" si="78"/>
        <v>239985.49072358053</v>
      </c>
      <c r="AH289" s="5">
        <f t="shared" si="79"/>
        <v>1115514.3986150101</v>
      </c>
      <c r="AI289" s="150"/>
      <c r="AJ289" s="2">
        <v>282</v>
      </c>
      <c r="AK289" s="118">
        <v>53418</v>
      </c>
      <c r="AL289" s="5">
        <f t="shared" si="111"/>
        <v>238394.86280512603</v>
      </c>
      <c r="AM289" s="5">
        <f t="shared" si="112"/>
        <v>3862.1784158088099</v>
      </c>
      <c r="AN289" s="5">
        <f t="shared" si="80"/>
        <v>2322.5449268590373</v>
      </c>
      <c r="AO289" s="35">
        <f t="shared" si="81"/>
        <v>0.11690914306778077</v>
      </c>
      <c r="AP289" s="5">
        <f t="shared" si="82"/>
        <v>1539.6334889497723</v>
      </c>
      <c r="AQ289" s="35">
        <f t="shared" si="83"/>
        <v>7.7499999999999999E-2</v>
      </c>
      <c r="AR289" s="5">
        <f t="shared" si="113"/>
        <v>303027.68212173344</v>
      </c>
      <c r="AS289" s="5">
        <f t="shared" si="114"/>
        <v>786106.6311363515</v>
      </c>
      <c r="AT289" s="5">
        <f t="shared" si="84"/>
        <v>236072.317878267</v>
      </c>
      <c r="AU289" s="5">
        <f t="shared" si="85"/>
        <v>1089134.3132580849</v>
      </c>
      <c r="AV289" s="150"/>
      <c r="AW289" s="2">
        <v>282</v>
      </c>
      <c r="AX289" s="118">
        <v>53418</v>
      </c>
      <c r="AY289" s="5">
        <f t="shared" si="115"/>
        <v>234447.54790167525</v>
      </c>
      <c r="AZ289" s="5">
        <f t="shared" si="116"/>
        <v>3769.4654156080242</v>
      </c>
      <c r="BA289" s="5">
        <f t="shared" si="86"/>
        <v>2304.1682412225537</v>
      </c>
      <c r="BB289" s="35">
        <f t="shared" si="87"/>
        <v>0.11793690802970891</v>
      </c>
      <c r="BC289" s="5">
        <f t="shared" si="88"/>
        <v>1465.2971743854703</v>
      </c>
      <c r="BD289" s="35">
        <f t="shared" si="89"/>
        <v>7.4999999999999997E-2</v>
      </c>
      <c r="BE289" s="5">
        <f t="shared" si="117"/>
        <v>306956.62033954746</v>
      </c>
      <c r="BF289" s="5">
        <f t="shared" si="118"/>
        <v>756032.62686191581</v>
      </c>
      <c r="BG289" s="5">
        <f t="shared" si="90"/>
        <v>232143.37966045269</v>
      </c>
      <c r="BH289" s="5">
        <f t="shared" si="91"/>
        <v>1062989.2472014632</v>
      </c>
      <c r="BI289" s="150"/>
      <c r="BJ289" s="2">
        <v>282</v>
      </c>
      <c r="BK289" s="118">
        <v>53418</v>
      </c>
      <c r="BL289" s="5">
        <f t="shared" si="119"/>
        <v>230485.4414286456</v>
      </c>
      <c r="BM289" s="5">
        <f t="shared" si="120"/>
        <v>3677.612325782929</v>
      </c>
      <c r="BN289" s="5">
        <f t="shared" si="92"/>
        <v>2285.0961171515282</v>
      </c>
      <c r="BO289" s="35">
        <f t="shared" si="93"/>
        <v>0.11897130350555118</v>
      </c>
      <c r="BP289" s="5">
        <f t="shared" si="94"/>
        <v>1392.5162086314006</v>
      </c>
      <c r="BQ289" s="35">
        <f t="shared" si="95"/>
        <v>7.2499999999999995E-2</v>
      </c>
      <c r="BR289" s="5">
        <f t="shared" si="121"/>
        <v>310899.65468850598</v>
      </c>
      <c r="BS289" s="5">
        <f t="shared" si="122"/>
        <v>726187.02118228015</v>
      </c>
      <c r="BT289" s="5">
        <f t="shared" si="96"/>
        <v>228200.34531149408</v>
      </c>
      <c r="BU289" s="5">
        <f t="shared" si="97"/>
        <v>1037086.6758707862</v>
      </c>
      <c r="BV289" s="150"/>
      <c r="BW289" s="2">
        <v>282</v>
      </c>
      <c r="BX289" s="118">
        <v>53418</v>
      </c>
      <c r="BY289" s="5">
        <f t="shared" si="123"/>
        <v>226510.28117857056</v>
      </c>
      <c r="BZ289" s="5">
        <f t="shared" si="124"/>
        <v>3586.6457515109732</v>
      </c>
      <c r="CA289" s="5">
        <f t="shared" si="98"/>
        <v>2265.3357779693115</v>
      </c>
      <c r="CB289" s="35">
        <f t="shared" si="99"/>
        <v>0.12001234201904092</v>
      </c>
      <c r="CC289" s="5">
        <f t="shared" si="100"/>
        <v>1321.3099735416617</v>
      </c>
      <c r="CD289" s="35">
        <f t="shared" si="101"/>
        <v>7.0000000000000007E-2</v>
      </c>
      <c r="CE289" s="5">
        <f t="shared" si="125"/>
        <v>314855.05459939886</v>
      </c>
      <c r="CF289" s="5">
        <f t="shared" si="126"/>
        <v>696579.04732669541</v>
      </c>
      <c r="CG289" s="5">
        <f t="shared" si="102"/>
        <v>224244.94540060125</v>
      </c>
      <c r="CH289" s="5">
        <f t="shared" si="103"/>
        <v>1011434.1019260943</v>
      </c>
    </row>
    <row r="290" spans="9:86" ht="14.25" customHeight="1">
      <c r="I290" s="150"/>
      <c r="J290" s="2">
        <v>283</v>
      </c>
      <c r="K290" s="118">
        <v>53448</v>
      </c>
      <c r="L290" s="5">
        <f t="shared" si="104"/>
        <v>243881.29177507537</v>
      </c>
      <c r="M290" s="5">
        <f t="shared" si="67"/>
        <v>4050.0782624385383</v>
      </c>
      <c r="N290" s="5">
        <f t="shared" si="68"/>
        <v>2373.3943814848953</v>
      </c>
      <c r="O290" s="35">
        <f t="shared" si="69"/>
        <v>0.11678112892761655</v>
      </c>
      <c r="P290" s="5">
        <f t="shared" si="70"/>
        <v>1676.6838809536432</v>
      </c>
      <c r="Q290" s="35">
        <f t="shared" si="71"/>
        <v>8.2500000000000004E-2</v>
      </c>
      <c r="R290" s="5">
        <f t="shared" si="105"/>
        <v>297592.10260640911</v>
      </c>
      <c r="S290" s="5">
        <f t="shared" si="106"/>
        <v>848580.04566369648</v>
      </c>
      <c r="T290" s="5">
        <f t="shared" si="72"/>
        <v>241507.89739359048</v>
      </c>
      <c r="U290" s="5">
        <f t="shared" si="73"/>
        <v>1146172.1482701055</v>
      </c>
      <c r="V290" s="150"/>
      <c r="W290" s="2">
        <v>283</v>
      </c>
      <c r="X290" s="118">
        <v>53448</v>
      </c>
      <c r="Y290" s="5">
        <f t="shared" si="107"/>
        <v>239985.49072358053</v>
      </c>
      <c r="Z290" s="5">
        <f t="shared" si="108"/>
        <v>3955.7248177837241</v>
      </c>
      <c r="AA290" s="5">
        <f t="shared" si="74"/>
        <v>2355.8215462931871</v>
      </c>
      <c r="AB290" s="35">
        <f t="shared" si="75"/>
        <v>0.11779819884227902</v>
      </c>
      <c r="AC290" s="5">
        <f t="shared" si="76"/>
        <v>1599.903271490537</v>
      </c>
      <c r="AD290" s="35">
        <f t="shared" si="77"/>
        <v>0.08</v>
      </c>
      <c r="AE290" s="5">
        <f t="shared" si="109"/>
        <v>301470.33082271303</v>
      </c>
      <c r="AF290" s="5">
        <f t="shared" si="110"/>
        <v>817999.79261008091</v>
      </c>
      <c r="AG290" s="5">
        <f t="shared" si="78"/>
        <v>237629.66917728735</v>
      </c>
      <c r="AH290" s="5">
        <f t="shared" si="79"/>
        <v>1119470.1234327939</v>
      </c>
      <c r="AI290" s="150"/>
      <c r="AJ290" s="2">
        <v>283</v>
      </c>
      <c r="AK290" s="118">
        <v>53448</v>
      </c>
      <c r="AL290" s="5">
        <f t="shared" si="111"/>
        <v>236072.317878267</v>
      </c>
      <c r="AM290" s="5">
        <f t="shared" si="112"/>
        <v>3862.1784158088099</v>
      </c>
      <c r="AN290" s="5">
        <f t="shared" si="80"/>
        <v>2337.5446961783355</v>
      </c>
      <c r="AO290" s="35">
        <f t="shared" si="81"/>
        <v>0.118821794127529</v>
      </c>
      <c r="AP290" s="5">
        <f t="shared" si="82"/>
        <v>1524.6337196304744</v>
      </c>
      <c r="AQ290" s="35">
        <f t="shared" si="83"/>
        <v>7.7499999999999999E-2</v>
      </c>
      <c r="AR290" s="5">
        <f t="shared" si="113"/>
        <v>305365.22681791178</v>
      </c>
      <c r="AS290" s="5">
        <f t="shared" si="114"/>
        <v>787631.26485598192</v>
      </c>
      <c r="AT290" s="5">
        <f t="shared" si="84"/>
        <v>233734.77318208865</v>
      </c>
      <c r="AU290" s="5">
        <f t="shared" si="85"/>
        <v>1092996.4916738938</v>
      </c>
      <c r="AV290" s="150"/>
      <c r="AW290" s="2">
        <v>283</v>
      </c>
      <c r="AX290" s="118">
        <v>53448</v>
      </c>
      <c r="AY290" s="5">
        <f t="shared" si="115"/>
        <v>232143.37966045269</v>
      </c>
      <c r="AZ290" s="5">
        <f t="shared" si="116"/>
        <v>3769.4654156080242</v>
      </c>
      <c r="BA290" s="5">
        <f t="shared" si="86"/>
        <v>2318.5692927301952</v>
      </c>
      <c r="BB290" s="35">
        <f t="shared" si="87"/>
        <v>0.11985192751763044</v>
      </c>
      <c r="BC290" s="5">
        <f t="shared" si="88"/>
        <v>1450.8961228778292</v>
      </c>
      <c r="BD290" s="35">
        <f t="shared" si="89"/>
        <v>7.4999999999999997E-2</v>
      </c>
      <c r="BE290" s="5">
        <f t="shared" si="117"/>
        <v>309275.18963227764</v>
      </c>
      <c r="BF290" s="5">
        <f t="shared" si="118"/>
        <v>757483.52298479364</v>
      </c>
      <c r="BG290" s="5">
        <f t="shared" si="90"/>
        <v>229824.8103677225</v>
      </c>
      <c r="BH290" s="5">
        <f t="shared" si="91"/>
        <v>1066758.7126170713</v>
      </c>
      <c r="BI290" s="150"/>
      <c r="BJ290" s="2">
        <v>283</v>
      </c>
      <c r="BK290" s="118">
        <v>53448</v>
      </c>
      <c r="BL290" s="5">
        <f t="shared" si="119"/>
        <v>228200.34531149408</v>
      </c>
      <c r="BM290" s="5">
        <f t="shared" si="120"/>
        <v>3677.612325782929</v>
      </c>
      <c r="BN290" s="5">
        <f t="shared" si="92"/>
        <v>2298.9019061926524</v>
      </c>
      <c r="BO290" s="35">
        <f t="shared" si="93"/>
        <v>0.12088861143770725</v>
      </c>
      <c r="BP290" s="5">
        <f t="shared" si="94"/>
        <v>1378.7104195902766</v>
      </c>
      <c r="BQ290" s="35">
        <f t="shared" si="95"/>
        <v>7.2499999999999995E-2</v>
      </c>
      <c r="BR290" s="5">
        <f t="shared" si="121"/>
        <v>313198.55659469863</v>
      </c>
      <c r="BS290" s="5">
        <f t="shared" si="122"/>
        <v>727565.73160187039</v>
      </c>
      <c r="BT290" s="5">
        <f t="shared" si="96"/>
        <v>225901.44340530143</v>
      </c>
      <c r="BU290" s="5">
        <f t="shared" si="97"/>
        <v>1040764.2881965691</v>
      </c>
      <c r="BV290" s="150"/>
      <c r="BW290" s="2">
        <v>283</v>
      </c>
      <c r="BX290" s="118">
        <v>53448</v>
      </c>
      <c r="BY290" s="5">
        <f t="shared" si="123"/>
        <v>224244.94540060125</v>
      </c>
      <c r="BZ290" s="5">
        <f t="shared" si="124"/>
        <v>3586.6457515109732</v>
      </c>
      <c r="CA290" s="5">
        <f t="shared" si="98"/>
        <v>2278.5502366741325</v>
      </c>
      <c r="CB290" s="35">
        <f t="shared" si="99"/>
        <v>0.12193185800127415</v>
      </c>
      <c r="CC290" s="5">
        <f t="shared" si="100"/>
        <v>1308.0955148368407</v>
      </c>
      <c r="CD290" s="35">
        <f t="shared" si="101"/>
        <v>7.0000000000000007E-2</v>
      </c>
      <c r="CE290" s="5">
        <f t="shared" si="125"/>
        <v>317133.60483607301</v>
      </c>
      <c r="CF290" s="5">
        <f t="shared" si="126"/>
        <v>697887.14284153224</v>
      </c>
      <c r="CG290" s="5">
        <f t="shared" si="102"/>
        <v>221966.39516392711</v>
      </c>
      <c r="CH290" s="5">
        <f t="shared" si="103"/>
        <v>1015020.7476776052</v>
      </c>
    </row>
    <row r="291" spans="9:86" ht="14.25" customHeight="1">
      <c r="I291" s="150"/>
      <c r="J291" s="2">
        <v>284</v>
      </c>
      <c r="K291" s="118">
        <v>53479</v>
      </c>
      <c r="L291" s="5">
        <f t="shared" si="104"/>
        <v>241507.89739359048</v>
      </c>
      <c r="M291" s="5">
        <f t="shared" si="67"/>
        <v>4050.0782624385383</v>
      </c>
      <c r="N291" s="5">
        <f t="shared" si="68"/>
        <v>2389.7114678576036</v>
      </c>
      <c r="O291" s="35">
        <f t="shared" si="69"/>
        <v>0.11873954402226644</v>
      </c>
      <c r="P291" s="5">
        <f t="shared" si="70"/>
        <v>1660.3667945809345</v>
      </c>
      <c r="Q291" s="35">
        <f t="shared" si="71"/>
        <v>8.2500000000000004E-2</v>
      </c>
      <c r="R291" s="5">
        <f t="shared" si="105"/>
        <v>299981.8140742667</v>
      </c>
      <c r="S291" s="5">
        <f t="shared" si="106"/>
        <v>850240.41245827742</v>
      </c>
      <c r="T291" s="5">
        <f t="shared" si="72"/>
        <v>239118.18592573289</v>
      </c>
      <c r="U291" s="5">
        <f t="shared" si="73"/>
        <v>1150222.226532544</v>
      </c>
      <c r="V291" s="150"/>
      <c r="W291" s="2">
        <v>284</v>
      </c>
      <c r="X291" s="118">
        <v>53479</v>
      </c>
      <c r="Y291" s="5">
        <f t="shared" si="107"/>
        <v>237629.66917728735</v>
      </c>
      <c r="Z291" s="5">
        <f t="shared" si="108"/>
        <v>3955.7248177837241</v>
      </c>
      <c r="AA291" s="5">
        <f t="shared" si="74"/>
        <v>2371.5270232684752</v>
      </c>
      <c r="AB291" s="35">
        <f t="shared" si="75"/>
        <v>0.11975913772783114</v>
      </c>
      <c r="AC291" s="5">
        <f t="shared" si="76"/>
        <v>1584.1977945152491</v>
      </c>
      <c r="AD291" s="35">
        <f t="shared" si="77"/>
        <v>0.08</v>
      </c>
      <c r="AE291" s="5">
        <f t="shared" si="109"/>
        <v>303841.85784598149</v>
      </c>
      <c r="AF291" s="5">
        <f t="shared" si="110"/>
        <v>819583.9904045962</v>
      </c>
      <c r="AG291" s="5">
        <f t="shared" si="78"/>
        <v>235258.14215401886</v>
      </c>
      <c r="AH291" s="5">
        <f t="shared" si="79"/>
        <v>1123425.8482505777</v>
      </c>
      <c r="AI291" s="150"/>
      <c r="AJ291" s="2">
        <v>284</v>
      </c>
      <c r="AK291" s="118">
        <v>53479</v>
      </c>
      <c r="AL291" s="5">
        <f t="shared" si="111"/>
        <v>233734.77318208865</v>
      </c>
      <c r="AM291" s="5">
        <f t="shared" si="112"/>
        <v>3862.1784158088099</v>
      </c>
      <c r="AN291" s="5">
        <f t="shared" si="80"/>
        <v>2352.6413390078205</v>
      </c>
      <c r="AO291" s="35">
        <f t="shared" si="81"/>
        <v>0.12078517750587429</v>
      </c>
      <c r="AP291" s="5">
        <f t="shared" si="82"/>
        <v>1509.5370768009893</v>
      </c>
      <c r="AQ291" s="35">
        <f t="shared" si="83"/>
        <v>7.7500000000000013E-2</v>
      </c>
      <c r="AR291" s="5">
        <f t="shared" si="113"/>
        <v>307717.86815691961</v>
      </c>
      <c r="AS291" s="5">
        <f t="shared" si="114"/>
        <v>789140.80193278287</v>
      </c>
      <c r="AT291" s="5">
        <f t="shared" si="84"/>
        <v>231382.13184308083</v>
      </c>
      <c r="AU291" s="5">
        <f t="shared" si="85"/>
        <v>1096858.6700897026</v>
      </c>
      <c r="AV291" s="150"/>
      <c r="AW291" s="2">
        <v>284</v>
      </c>
      <c r="AX291" s="118">
        <v>53479</v>
      </c>
      <c r="AY291" s="5">
        <f t="shared" si="115"/>
        <v>229824.8103677225</v>
      </c>
      <c r="AZ291" s="5">
        <f t="shared" si="116"/>
        <v>3769.4654156080242</v>
      </c>
      <c r="BA291" s="5">
        <f t="shared" si="86"/>
        <v>2333.0603508097583</v>
      </c>
      <c r="BB291" s="35">
        <f t="shared" si="87"/>
        <v>0.12181767566748777</v>
      </c>
      <c r="BC291" s="5">
        <f t="shared" si="88"/>
        <v>1436.4050647982656</v>
      </c>
      <c r="BD291" s="35">
        <f t="shared" si="89"/>
        <v>7.4999999999999997E-2</v>
      </c>
      <c r="BE291" s="5">
        <f t="shared" si="117"/>
        <v>311608.24998308741</v>
      </c>
      <c r="BF291" s="5">
        <f t="shared" si="118"/>
        <v>758919.92804959195</v>
      </c>
      <c r="BG291" s="5">
        <f t="shared" si="90"/>
        <v>227491.75001691273</v>
      </c>
      <c r="BH291" s="5">
        <f t="shared" si="91"/>
        <v>1070528.1780326795</v>
      </c>
      <c r="BI291" s="150"/>
      <c r="BJ291" s="2">
        <v>284</v>
      </c>
      <c r="BK291" s="118">
        <v>53479</v>
      </c>
      <c r="BL291" s="5">
        <f t="shared" si="119"/>
        <v>225901.44340530143</v>
      </c>
      <c r="BM291" s="5">
        <f t="shared" si="120"/>
        <v>3677.612325782929</v>
      </c>
      <c r="BN291" s="5">
        <f t="shared" si="92"/>
        <v>2312.7911052092331</v>
      </c>
      <c r="BO291" s="35">
        <f t="shared" si="93"/>
        <v>0.12285664422567157</v>
      </c>
      <c r="BP291" s="5">
        <f t="shared" si="94"/>
        <v>1364.8212205736961</v>
      </c>
      <c r="BQ291" s="35">
        <f t="shared" si="95"/>
        <v>7.2499999999999995E-2</v>
      </c>
      <c r="BR291" s="5">
        <f t="shared" si="121"/>
        <v>315511.34769990784</v>
      </c>
      <c r="BS291" s="5">
        <f t="shared" si="122"/>
        <v>728930.55282244412</v>
      </c>
      <c r="BT291" s="5">
        <f t="shared" si="96"/>
        <v>223588.65230009219</v>
      </c>
      <c r="BU291" s="5">
        <f t="shared" si="97"/>
        <v>1044441.900522352</v>
      </c>
      <c r="BV291" s="150"/>
      <c r="BW291" s="2">
        <v>284</v>
      </c>
      <c r="BX291" s="118">
        <v>53479</v>
      </c>
      <c r="BY291" s="5">
        <f t="shared" si="123"/>
        <v>221966.39516392711</v>
      </c>
      <c r="BZ291" s="5">
        <f t="shared" si="124"/>
        <v>3586.6457515109732</v>
      </c>
      <c r="CA291" s="5">
        <f t="shared" si="98"/>
        <v>2291.8417797213983</v>
      </c>
      <c r="CB291" s="35">
        <f t="shared" si="99"/>
        <v>0.12390209489299436</v>
      </c>
      <c r="CC291" s="5">
        <f t="shared" si="100"/>
        <v>1294.8039717895749</v>
      </c>
      <c r="CD291" s="35">
        <f t="shared" si="101"/>
        <v>7.0000000000000007E-2</v>
      </c>
      <c r="CE291" s="5">
        <f t="shared" si="125"/>
        <v>319425.44661579438</v>
      </c>
      <c r="CF291" s="5">
        <f t="shared" si="126"/>
        <v>699181.94681332179</v>
      </c>
      <c r="CG291" s="5">
        <f t="shared" si="102"/>
        <v>219674.5533842057</v>
      </c>
      <c r="CH291" s="5">
        <f t="shared" si="103"/>
        <v>1018607.3934291161</v>
      </c>
    </row>
    <row r="292" spans="9:86" ht="14.25" customHeight="1">
      <c r="I292" s="150"/>
      <c r="J292" s="2">
        <v>285</v>
      </c>
      <c r="K292" s="118">
        <v>53509</v>
      </c>
      <c r="L292" s="5">
        <f t="shared" si="104"/>
        <v>239118.18592573289</v>
      </c>
      <c r="M292" s="5">
        <f t="shared" si="67"/>
        <v>4050.0782624385383</v>
      </c>
      <c r="N292" s="5">
        <f t="shared" si="68"/>
        <v>2406.1407341991244</v>
      </c>
      <c r="O292" s="35">
        <f t="shared" si="69"/>
        <v>0.12075070199536099</v>
      </c>
      <c r="P292" s="5">
        <f t="shared" si="70"/>
        <v>1643.9375282394137</v>
      </c>
      <c r="Q292" s="35">
        <f t="shared" si="71"/>
        <v>8.2500000000000004E-2</v>
      </c>
      <c r="R292" s="5">
        <f t="shared" si="105"/>
        <v>302387.95480846585</v>
      </c>
      <c r="S292" s="5">
        <f t="shared" si="106"/>
        <v>851884.34998651687</v>
      </c>
      <c r="T292" s="5">
        <f t="shared" si="72"/>
        <v>236712.04519153378</v>
      </c>
      <c r="U292" s="5">
        <f t="shared" si="73"/>
        <v>1154272.3047949828</v>
      </c>
      <c r="V292" s="150"/>
      <c r="W292" s="2">
        <v>285</v>
      </c>
      <c r="X292" s="118">
        <v>53509</v>
      </c>
      <c r="Y292" s="5">
        <f t="shared" si="107"/>
        <v>235258.14215401886</v>
      </c>
      <c r="Z292" s="5">
        <f t="shared" si="108"/>
        <v>3955.7248177837241</v>
      </c>
      <c r="AA292" s="5">
        <f t="shared" si="74"/>
        <v>2387.3372034235981</v>
      </c>
      <c r="AB292" s="35">
        <f t="shared" si="75"/>
        <v>0.12177281593224462</v>
      </c>
      <c r="AC292" s="5">
        <f t="shared" si="76"/>
        <v>1568.3876143601258</v>
      </c>
      <c r="AD292" s="35">
        <f t="shared" si="77"/>
        <v>0.08</v>
      </c>
      <c r="AE292" s="5">
        <f t="shared" si="109"/>
        <v>306229.1950494051</v>
      </c>
      <c r="AF292" s="5">
        <f t="shared" si="110"/>
        <v>821152.37801895628</v>
      </c>
      <c r="AG292" s="5">
        <f t="shared" si="78"/>
        <v>232870.80495059525</v>
      </c>
      <c r="AH292" s="5">
        <f t="shared" si="79"/>
        <v>1127381.5730683613</v>
      </c>
      <c r="AI292" s="150"/>
      <c r="AJ292" s="2">
        <v>285</v>
      </c>
      <c r="AK292" s="118">
        <v>53509</v>
      </c>
      <c r="AL292" s="5">
        <f t="shared" si="111"/>
        <v>231382.13184308083</v>
      </c>
      <c r="AM292" s="5">
        <f t="shared" si="112"/>
        <v>3862.1784158088099</v>
      </c>
      <c r="AN292" s="5">
        <f t="shared" si="80"/>
        <v>2367.8354809889129</v>
      </c>
      <c r="AO292" s="35">
        <f t="shared" si="81"/>
        <v>0.12280129647667362</v>
      </c>
      <c r="AP292" s="5">
        <f t="shared" si="82"/>
        <v>1494.342934819897</v>
      </c>
      <c r="AQ292" s="35">
        <f t="shared" si="83"/>
        <v>7.7499999999999999E-2</v>
      </c>
      <c r="AR292" s="5">
        <f t="shared" si="113"/>
        <v>310085.7036379085</v>
      </c>
      <c r="AS292" s="5">
        <f t="shared" si="114"/>
        <v>790635.14486760274</v>
      </c>
      <c r="AT292" s="5">
        <f t="shared" si="84"/>
        <v>229014.29636209193</v>
      </c>
      <c r="AU292" s="5">
        <f t="shared" si="85"/>
        <v>1100720.8485055112</v>
      </c>
      <c r="AV292" s="150"/>
      <c r="AW292" s="2">
        <v>285</v>
      </c>
      <c r="AX292" s="118">
        <v>53509</v>
      </c>
      <c r="AY292" s="5">
        <f t="shared" si="115"/>
        <v>227491.75001691273</v>
      </c>
      <c r="AZ292" s="5">
        <f t="shared" si="116"/>
        <v>3769.4654156080242</v>
      </c>
      <c r="BA292" s="5">
        <f t="shared" si="86"/>
        <v>2347.6419780023198</v>
      </c>
      <c r="BB292" s="35">
        <f t="shared" si="87"/>
        <v>0.12383615552622648</v>
      </c>
      <c r="BC292" s="5">
        <f t="shared" si="88"/>
        <v>1421.8234376057044</v>
      </c>
      <c r="BD292" s="35">
        <f t="shared" si="89"/>
        <v>7.4999999999999997E-2</v>
      </c>
      <c r="BE292" s="5">
        <f t="shared" si="117"/>
        <v>313955.89196108974</v>
      </c>
      <c r="BF292" s="5">
        <f t="shared" si="118"/>
        <v>760341.7514871977</v>
      </c>
      <c r="BG292" s="5">
        <f t="shared" si="90"/>
        <v>225144.1080389104</v>
      </c>
      <c r="BH292" s="5">
        <f t="shared" si="91"/>
        <v>1074297.6434482874</v>
      </c>
      <c r="BI292" s="150"/>
      <c r="BJ292" s="2">
        <v>285</v>
      </c>
      <c r="BK292" s="118">
        <v>53509</v>
      </c>
      <c r="BL292" s="5">
        <f t="shared" si="119"/>
        <v>223588.65230009219</v>
      </c>
      <c r="BM292" s="5">
        <f t="shared" si="120"/>
        <v>3677.612325782929</v>
      </c>
      <c r="BN292" s="5">
        <f t="shared" si="92"/>
        <v>2326.7642181365391</v>
      </c>
      <c r="BO292" s="35">
        <f t="shared" si="93"/>
        <v>0.12487740469119935</v>
      </c>
      <c r="BP292" s="5">
        <f t="shared" si="94"/>
        <v>1350.8481076463902</v>
      </c>
      <c r="BQ292" s="35">
        <f t="shared" si="95"/>
        <v>7.2499999999999995E-2</v>
      </c>
      <c r="BR292" s="5">
        <f t="shared" si="121"/>
        <v>317838.11191804439</v>
      </c>
      <c r="BS292" s="5">
        <f t="shared" si="122"/>
        <v>730281.40093009046</v>
      </c>
      <c r="BT292" s="5">
        <f t="shared" si="96"/>
        <v>221261.88808195564</v>
      </c>
      <c r="BU292" s="5">
        <f t="shared" si="97"/>
        <v>1048119.5128481349</v>
      </c>
      <c r="BV292" s="150"/>
      <c r="BW292" s="2">
        <v>285</v>
      </c>
      <c r="BX292" s="118">
        <v>53509</v>
      </c>
      <c r="BY292" s="5">
        <f t="shared" si="123"/>
        <v>219674.5533842057</v>
      </c>
      <c r="BZ292" s="5">
        <f t="shared" si="124"/>
        <v>3586.6457515109732</v>
      </c>
      <c r="CA292" s="5">
        <f t="shared" si="98"/>
        <v>2305.2108567697733</v>
      </c>
      <c r="CB292" s="35">
        <f t="shared" si="99"/>
        <v>0.12592505529239043</v>
      </c>
      <c r="CC292" s="5">
        <f t="shared" si="100"/>
        <v>1281.4348947412</v>
      </c>
      <c r="CD292" s="35">
        <f t="shared" si="101"/>
        <v>7.0000000000000007E-2</v>
      </c>
      <c r="CE292" s="5">
        <f t="shared" si="125"/>
        <v>321730.65747256414</v>
      </c>
      <c r="CF292" s="5">
        <f t="shared" si="126"/>
        <v>700463.38170806295</v>
      </c>
      <c r="CG292" s="5">
        <f t="shared" si="102"/>
        <v>217369.34252743592</v>
      </c>
      <c r="CH292" s="5">
        <f t="shared" si="103"/>
        <v>1022194.0391806271</v>
      </c>
    </row>
    <row r="293" spans="9:86" ht="14.25" customHeight="1">
      <c r="I293" s="150"/>
      <c r="J293" s="2">
        <v>286</v>
      </c>
      <c r="K293" s="118">
        <v>53540</v>
      </c>
      <c r="L293" s="5">
        <f t="shared" si="104"/>
        <v>236712.04519153378</v>
      </c>
      <c r="M293" s="5">
        <f t="shared" si="67"/>
        <v>4050.0782624385383</v>
      </c>
      <c r="N293" s="5">
        <f t="shared" si="68"/>
        <v>2422.6829517467436</v>
      </c>
      <c r="O293" s="35">
        <f t="shared" si="69"/>
        <v>0.12281671343525158</v>
      </c>
      <c r="P293" s="5">
        <f t="shared" si="70"/>
        <v>1627.3953106917947</v>
      </c>
      <c r="Q293" s="35">
        <f t="shared" si="71"/>
        <v>8.2500000000000004E-2</v>
      </c>
      <c r="R293" s="5">
        <f t="shared" si="105"/>
        <v>304810.63776021259</v>
      </c>
      <c r="S293" s="5">
        <f t="shared" si="106"/>
        <v>853511.74529720866</v>
      </c>
      <c r="T293" s="5">
        <f t="shared" si="72"/>
        <v>234289.36223978703</v>
      </c>
      <c r="U293" s="5">
        <f t="shared" si="73"/>
        <v>1158322.3830574213</v>
      </c>
      <c r="V293" s="150"/>
      <c r="W293" s="2">
        <v>286</v>
      </c>
      <c r="X293" s="118">
        <v>53540</v>
      </c>
      <c r="Y293" s="5">
        <f t="shared" si="107"/>
        <v>232870.80495059525</v>
      </c>
      <c r="Z293" s="5">
        <f t="shared" si="108"/>
        <v>3955.7248177837241</v>
      </c>
      <c r="AA293" s="5">
        <f t="shared" si="74"/>
        <v>2403.2527847797555</v>
      </c>
      <c r="AB293" s="35">
        <f t="shared" si="75"/>
        <v>0.12384134380209411</v>
      </c>
      <c r="AC293" s="5">
        <f t="shared" si="76"/>
        <v>1552.4720330039684</v>
      </c>
      <c r="AD293" s="35">
        <f t="shared" si="77"/>
        <v>0.08</v>
      </c>
      <c r="AE293" s="5">
        <f t="shared" si="109"/>
        <v>308632.44783418486</v>
      </c>
      <c r="AF293" s="5">
        <f t="shared" si="110"/>
        <v>822704.85005196021</v>
      </c>
      <c r="AG293" s="5">
        <f t="shared" si="78"/>
        <v>230467.55216581549</v>
      </c>
      <c r="AH293" s="5">
        <f t="shared" si="79"/>
        <v>1131337.2978861451</v>
      </c>
      <c r="AI293" s="150"/>
      <c r="AJ293" s="2">
        <v>286</v>
      </c>
      <c r="AK293" s="118">
        <v>53540</v>
      </c>
      <c r="AL293" s="5">
        <f t="shared" si="111"/>
        <v>229014.29636209193</v>
      </c>
      <c r="AM293" s="5">
        <f t="shared" si="112"/>
        <v>3862.1784158088099</v>
      </c>
      <c r="AN293" s="5">
        <f t="shared" si="80"/>
        <v>2383.1277518036327</v>
      </c>
      <c r="AO293" s="35">
        <f t="shared" si="81"/>
        <v>0.12487226114665066</v>
      </c>
      <c r="AP293" s="5">
        <f t="shared" si="82"/>
        <v>1479.0506640051772</v>
      </c>
      <c r="AQ293" s="35">
        <f t="shared" si="83"/>
        <v>7.7500000000000013E-2</v>
      </c>
      <c r="AR293" s="5">
        <f t="shared" si="113"/>
        <v>312468.83138971211</v>
      </c>
      <c r="AS293" s="5">
        <f t="shared" si="114"/>
        <v>792114.19553160795</v>
      </c>
      <c r="AT293" s="5">
        <f t="shared" si="84"/>
        <v>226631.1686102883</v>
      </c>
      <c r="AU293" s="5">
        <f t="shared" si="85"/>
        <v>1104583.02692132</v>
      </c>
      <c r="AV293" s="150"/>
      <c r="AW293" s="2">
        <v>286</v>
      </c>
      <c r="AX293" s="118">
        <v>53540</v>
      </c>
      <c r="AY293" s="5">
        <f t="shared" si="115"/>
        <v>225144.1080389104</v>
      </c>
      <c r="AZ293" s="5">
        <f t="shared" si="116"/>
        <v>3769.4654156080242</v>
      </c>
      <c r="BA293" s="5">
        <f t="shared" si="86"/>
        <v>2362.3147403648345</v>
      </c>
      <c r="BB293" s="35">
        <f t="shared" si="87"/>
        <v>0.12590947696254537</v>
      </c>
      <c r="BC293" s="5">
        <f t="shared" si="88"/>
        <v>1407.1506752431899</v>
      </c>
      <c r="BD293" s="35">
        <f t="shared" si="89"/>
        <v>7.4999999999999997E-2</v>
      </c>
      <c r="BE293" s="5">
        <f t="shared" si="117"/>
        <v>316318.20670145459</v>
      </c>
      <c r="BF293" s="5">
        <f t="shared" si="118"/>
        <v>761748.90216244094</v>
      </c>
      <c r="BG293" s="5">
        <f t="shared" si="90"/>
        <v>222781.79329854556</v>
      </c>
      <c r="BH293" s="5">
        <f t="shared" si="91"/>
        <v>1078067.1088638955</v>
      </c>
      <c r="BI293" s="150"/>
      <c r="BJ293" s="2">
        <v>286</v>
      </c>
      <c r="BK293" s="118">
        <v>53540</v>
      </c>
      <c r="BL293" s="5">
        <f t="shared" si="119"/>
        <v>221261.88808195564</v>
      </c>
      <c r="BM293" s="5">
        <f t="shared" si="120"/>
        <v>3677.612325782929</v>
      </c>
      <c r="BN293" s="5">
        <f t="shared" si="92"/>
        <v>2340.8217519544469</v>
      </c>
      <c r="BO293" s="35">
        <f t="shared" si="93"/>
        <v>0.12695300246669164</v>
      </c>
      <c r="BP293" s="5">
        <f t="shared" si="94"/>
        <v>1336.7905738284819</v>
      </c>
      <c r="BQ293" s="35">
        <f t="shared" si="95"/>
        <v>7.2499999999999995E-2</v>
      </c>
      <c r="BR293" s="5">
        <f t="shared" si="121"/>
        <v>320178.93366999883</v>
      </c>
      <c r="BS293" s="5">
        <f t="shared" si="122"/>
        <v>731618.19150391896</v>
      </c>
      <c r="BT293" s="5">
        <f t="shared" si="96"/>
        <v>218921.06633000119</v>
      </c>
      <c r="BU293" s="5">
        <f t="shared" si="97"/>
        <v>1051797.1251739177</v>
      </c>
      <c r="BV293" s="150"/>
      <c r="BW293" s="2">
        <v>286</v>
      </c>
      <c r="BX293" s="118">
        <v>53540</v>
      </c>
      <c r="BY293" s="5">
        <f t="shared" si="123"/>
        <v>217369.34252743592</v>
      </c>
      <c r="BZ293" s="5">
        <f t="shared" si="124"/>
        <v>3586.6457515109732</v>
      </c>
      <c r="CA293" s="5">
        <f t="shared" si="98"/>
        <v>2318.6579201009304</v>
      </c>
      <c r="CB293" s="35">
        <f t="shared" si="99"/>
        <v>0.12800284859719482</v>
      </c>
      <c r="CC293" s="5">
        <f t="shared" si="100"/>
        <v>1267.9878314100429</v>
      </c>
      <c r="CD293" s="35">
        <f t="shared" si="101"/>
        <v>7.0000000000000007E-2</v>
      </c>
      <c r="CE293" s="5">
        <f t="shared" si="125"/>
        <v>324049.3153926651</v>
      </c>
      <c r="CF293" s="5">
        <f t="shared" si="126"/>
        <v>701731.36953947297</v>
      </c>
      <c r="CG293" s="5">
        <f t="shared" si="102"/>
        <v>215050.68460733499</v>
      </c>
      <c r="CH293" s="5">
        <f t="shared" si="103"/>
        <v>1025780.6849321381</v>
      </c>
    </row>
    <row r="294" spans="9:86" ht="14.25" customHeight="1">
      <c r="I294" s="150"/>
      <c r="J294" s="2">
        <v>287</v>
      </c>
      <c r="K294" s="118">
        <v>53571</v>
      </c>
      <c r="L294" s="5">
        <f t="shared" si="104"/>
        <v>234289.36223978703</v>
      </c>
      <c r="M294" s="5">
        <f t="shared" si="67"/>
        <v>4050.0782624385383</v>
      </c>
      <c r="N294" s="5">
        <f t="shared" si="68"/>
        <v>2439.3388970400024</v>
      </c>
      <c r="O294" s="35">
        <f t="shared" si="69"/>
        <v>0.12493980300531564</v>
      </c>
      <c r="P294" s="5">
        <f t="shared" si="70"/>
        <v>1610.7393653985359</v>
      </c>
      <c r="Q294" s="35">
        <f t="shared" si="71"/>
        <v>8.2500000000000004E-2</v>
      </c>
      <c r="R294" s="5">
        <f t="shared" si="105"/>
        <v>307249.97665725258</v>
      </c>
      <c r="S294" s="5">
        <f t="shared" si="106"/>
        <v>855122.4846626072</v>
      </c>
      <c r="T294" s="5">
        <f t="shared" si="72"/>
        <v>231850.02334274704</v>
      </c>
      <c r="U294" s="5">
        <f t="shared" si="73"/>
        <v>1162372.4613198598</v>
      </c>
      <c r="V294" s="150"/>
      <c r="W294" s="2">
        <v>287</v>
      </c>
      <c r="X294" s="118">
        <v>53571</v>
      </c>
      <c r="Y294" s="5">
        <f t="shared" si="107"/>
        <v>230467.55216581549</v>
      </c>
      <c r="Z294" s="5">
        <f t="shared" si="108"/>
        <v>3955.7248177837241</v>
      </c>
      <c r="AA294" s="5">
        <f t="shared" si="74"/>
        <v>2419.2744700116209</v>
      </c>
      <c r="AB294" s="35">
        <f t="shared" si="75"/>
        <v>0.12596694574710535</v>
      </c>
      <c r="AC294" s="5">
        <f t="shared" si="76"/>
        <v>1536.4503477721034</v>
      </c>
      <c r="AD294" s="35">
        <f t="shared" si="77"/>
        <v>0.08</v>
      </c>
      <c r="AE294" s="5">
        <f t="shared" si="109"/>
        <v>311051.7223041965</v>
      </c>
      <c r="AF294" s="5">
        <f t="shared" si="110"/>
        <v>824241.30039973231</v>
      </c>
      <c r="AG294" s="5">
        <f t="shared" si="78"/>
        <v>228048.27769580387</v>
      </c>
      <c r="AH294" s="5">
        <f t="shared" si="79"/>
        <v>1135293.0227039289</v>
      </c>
      <c r="AI294" s="150"/>
      <c r="AJ294" s="2">
        <v>287</v>
      </c>
      <c r="AK294" s="118">
        <v>53571</v>
      </c>
      <c r="AL294" s="5">
        <f t="shared" si="111"/>
        <v>226631.1686102883</v>
      </c>
      <c r="AM294" s="5">
        <f t="shared" si="112"/>
        <v>3862.1784158088099</v>
      </c>
      <c r="AN294" s="5">
        <f t="shared" si="80"/>
        <v>2398.5187852006979</v>
      </c>
      <c r="AO294" s="35">
        <f t="shared" si="81"/>
        <v>0.12700029567381299</v>
      </c>
      <c r="AP294" s="5">
        <f t="shared" si="82"/>
        <v>1463.6596306081119</v>
      </c>
      <c r="AQ294" s="35">
        <f t="shared" si="83"/>
        <v>7.7499999999999999E-2</v>
      </c>
      <c r="AR294" s="5">
        <f t="shared" si="113"/>
        <v>314867.35017491283</v>
      </c>
      <c r="AS294" s="5">
        <f t="shared" si="114"/>
        <v>793577.85516221612</v>
      </c>
      <c r="AT294" s="5">
        <f t="shared" si="84"/>
        <v>224232.6498250876</v>
      </c>
      <c r="AU294" s="5">
        <f t="shared" si="85"/>
        <v>1108445.2053371291</v>
      </c>
      <c r="AV294" s="150"/>
      <c r="AW294" s="2">
        <v>287</v>
      </c>
      <c r="AX294" s="118">
        <v>53571</v>
      </c>
      <c r="AY294" s="5">
        <f t="shared" si="115"/>
        <v>222781.79329854556</v>
      </c>
      <c r="AZ294" s="5">
        <f t="shared" si="116"/>
        <v>3769.4654156080242</v>
      </c>
      <c r="BA294" s="5">
        <f t="shared" si="86"/>
        <v>2377.0792074921146</v>
      </c>
      <c r="BB294" s="35">
        <f t="shared" si="87"/>
        <v>0.12803986388456637</v>
      </c>
      <c r="BC294" s="5">
        <f t="shared" si="88"/>
        <v>1392.3862081159095</v>
      </c>
      <c r="BD294" s="35">
        <f t="shared" si="89"/>
        <v>7.4999999999999997E-2</v>
      </c>
      <c r="BE294" s="5">
        <f t="shared" si="117"/>
        <v>318695.28590894671</v>
      </c>
      <c r="BF294" s="5">
        <f t="shared" si="118"/>
        <v>763141.2883705569</v>
      </c>
      <c r="BG294" s="5">
        <f t="shared" si="90"/>
        <v>220404.71409105344</v>
      </c>
      <c r="BH294" s="5">
        <f t="shared" si="91"/>
        <v>1081836.5742795037</v>
      </c>
      <c r="BI294" s="150"/>
      <c r="BJ294" s="2">
        <v>287</v>
      </c>
      <c r="BK294" s="118">
        <v>53571</v>
      </c>
      <c r="BL294" s="5">
        <f t="shared" si="119"/>
        <v>218921.06633000119</v>
      </c>
      <c r="BM294" s="5">
        <f t="shared" si="120"/>
        <v>3677.612325782929</v>
      </c>
      <c r="BN294" s="5">
        <f t="shared" si="92"/>
        <v>2354.9642167058382</v>
      </c>
      <c r="BO294" s="35">
        <f t="shared" si="93"/>
        <v>0.12908566121211762</v>
      </c>
      <c r="BP294" s="5">
        <f t="shared" si="94"/>
        <v>1322.6481090770906</v>
      </c>
      <c r="BQ294" s="35">
        <f t="shared" si="95"/>
        <v>7.2499999999999995E-2</v>
      </c>
      <c r="BR294" s="5">
        <f t="shared" si="121"/>
        <v>322533.89788670465</v>
      </c>
      <c r="BS294" s="5">
        <f t="shared" si="122"/>
        <v>732940.83961299609</v>
      </c>
      <c r="BT294" s="5">
        <f t="shared" si="96"/>
        <v>216566.10211329535</v>
      </c>
      <c r="BU294" s="5">
        <f t="shared" si="97"/>
        <v>1055474.7374997009</v>
      </c>
      <c r="BV294" s="150"/>
      <c r="BW294" s="2">
        <v>287</v>
      </c>
      <c r="BX294" s="118">
        <v>53571</v>
      </c>
      <c r="BY294" s="5">
        <f t="shared" si="123"/>
        <v>215050.68460733499</v>
      </c>
      <c r="BZ294" s="5">
        <f t="shared" si="124"/>
        <v>3586.6457515109732</v>
      </c>
      <c r="CA294" s="5">
        <f t="shared" si="98"/>
        <v>2332.1834246348526</v>
      </c>
      <c r="CB294" s="35">
        <f t="shared" si="99"/>
        <v>0.1301376982208578</v>
      </c>
      <c r="CC294" s="5">
        <f t="shared" si="100"/>
        <v>1254.4623268761209</v>
      </c>
      <c r="CD294" s="35">
        <f t="shared" si="101"/>
        <v>7.0000000000000007E-2</v>
      </c>
      <c r="CE294" s="5">
        <f t="shared" si="125"/>
        <v>326381.49881729996</v>
      </c>
      <c r="CF294" s="5">
        <f t="shared" si="126"/>
        <v>702985.83186634909</v>
      </c>
      <c r="CG294" s="5">
        <f t="shared" si="102"/>
        <v>212718.50118270013</v>
      </c>
      <c r="CH294" s="5">
        <f t="shared" si="103"/>
        <v>1029367.3306836491</v>
      </c>
    </row>
    <row r="295" spans="9:86" ht="14.25" customHeight="1">
      <c r="I295" s="150"/>
      <c r="J295" s="2">
        <v>288</v>
      </c>
      <c r="K295" s="118">
        <v>53601</v>
      </c>
      <c r="L295" s="5">
        <f t="shared" si="104"/>
        <v>231850.02334274704</v>
      </c>
      <c r="M295" s="5">
        <f t="shared" si="67"/>
        <v>4050.0782624385383</v>
      </c>
      <c r="N295" s="5">
        <f t="shared" si="68"/>
        <v>2456.1093519571523</v>
      </c>
      <c r="O295" s="35">
        <f t="shared" si="69"/>
        <v>0.1271223172572859</v>
      </c>
      <c r="P295" s="5">
        <f t="shared" si="70"/>
        <v>1593.9689104813858</v>
      </c>
      <c r="Q295" s="35">
        <f t="shared" si="71"/>
        <v>8.2500000000000004E-2</v>
      </c>
      <c r="R295" s="5">
        <f t="shared" si="105"/>
        <v>309706.08600920974</v>
      </c>
      <c r="S295" s="5">
        <f t="shared" si="106"/>
        <v>856716.45357308863</v>
      </c>
      <c r="T295" s="5">
        <f t="shared" si="72"/>
        <v>229393.91399078988</v>
      </c>
      <c r="U295" s="5">
        <f t="shared" si="73"/>
        <v>1166422.5395822984</v>
      </c>
      <c r="V295" s="150"/>
      <c r="W295" s="2">
        <v>288</v>
      </c>
      <c r="X295" s="118">
        <v>53601</v>
      </c>
      <c r="Y295" s="5">
        <f t="shared" si="107"/>
        <v>228048.27769580387</v>
      </c>
      <c r="Z295" s="5">
        <f t="shared" si="108"/>
        <v>3955.7248177837241</v>
      </c>
      <c r="AA295" s="5">
        <f t="shared" si="74"/>
        <v>2435.4029664783648</v>
      </c>
      <c r="AB295" s="35">
        <f t="shared" si="75"/>
        <v>0.1281519680526757</v>
      </c>
      <c r="AC295" s="5">
        <f t="shared" si="76"/>
        <v>1520.3218513053594</v>
      </c>
      <c r="AD295" s="35">
        <f t="shared" si="77"/>
        <v>8.0000000000000016E-2</v>
      </c>
      <c r="AE295" s="5">
        <f t="shared" si="109"/>
        <v>313487.12527067488</v>
      </c>
      <c r="AF295" s="5">
        <f t="shared" si="110"/>
        <v>825761.62225103762</v>
      </c>
      <c r="AG295" s="5">
        <f t="shared" si="78"/>
        <v>225612.8747293255</v>
      </c>
      <c r="AH295" s="5">
        <f t="shared" si="79"/>
        <v>1139248.7475217124</v>
      </c>
      <c r="AI295" s="150"/>
      <c r="AJ295" s="2">
        <v>288</v>
      </c>
      <c r="AK295" s="118">
        <v>53601</v>
      </c>
      <c r="AL295" s="5">
        <f t="shared" si="111"/>
        <v>224232.6498250876</v>
      </c>
      <c r="AM295" s="5">
        <f t="shared" si="112"/>
        <v>3862.1784158088099</v>
      </c>
      <c r="AN295" s="5">
        <f t="shared" si="80"/>
        <v>2414.0092190217856</v>
      </c>
      <c r="AO295" s="35">
        <f t="shared" si="81"/>
        <v>0.12918774607916361</v>
      </c>
      <c r="AP295" s="5">
        <f t="shared" si="82"/>
        <v>1448.169196787024</v>
      </c>
      <c r="AQ295" s="35">
        <f t="shared" si="83"/>
        <v>7.7499999999999999E-2</v>
      </c>
      <c r="AR295" s="5">
        <f t="shared" si="113"/>
        <v>317281.3593939346</v>
      </c>
      <c r="AS295" s="5">
        <f t="shared" si="114"/>
        <v>795026.02435900318</v>
      </c>
      <c r="AT295" s="5">
        <f t="shared" si="84"/>
        <v>221818.6406060658</v>
      </c>
      <c r="AU295" s="5">
        <f t="shared" si="85"/>
        <v>1112307.3837529379</v>
      </c>
      <c r="AV295" s="150"/>
      <c r="AW295" s="2">
        <v>288</v>
      </c>
      <c r="AX295" s="118">
        <v>53601</v>
      </c>
      <c r="AY295" s="5">
        <f t="shared" si="115"/>
        <v>220404.71409105344</v>
      </c>
      <c r="AZ295" s="5">
        <f t="shared" si="116"/>
        <v>3769.4654156080242</v>
      </c>
      <c r="BA295" s="5">
        <f t="shared" si="86"/>
        <v>2391.93595253894</v>
      </c>
      <c r="BB295" s="35">
        <f t="shared" si="87"/>
        <v>0.13022966205073735</v>
      </c>
      <c r="BC295" s="5">
        <f t="shared" si="88"/>
        <v>1377.5294630690839</v>
      </c>
      <c r="BD295" s="35">
        <f t="shared" si="89"/>
        <v>7.4999999999999997E-2</v>
      </c>
      <c r="BE295" s="5">
        <f t="shared" si="117"/>
        <v>321087.22186148562</v>
      </c>
      <c r="BF295" s="5">
        <f t="shared" si="118"/>
        <v>764518.81783362594</v>
      </c>
      <c r="BG295" s="5">
        <f t="shared" si="90"/>
        <v>218012.77813851449</v>
      </c>
      <c r="BH295" s="5">
        <f t="shared" si="91"/>
        <v>1085606.0396951116</v>
      </c>
      <c r="BI295" s="150"/>
      <c r="BJ295" s="2">
        <v>288</v>
      </c>
      <c r="BK295" s="118">
        <v>53601</v>
      </c>
      <c r="BL295" s="5">
        <f t="shared" si="119"/>
        <v>216566.10211329535</v>
      </c>
      <c r="BM295" s="5">
        <f t="shared" si="120"/>
        <v>3677.612325782929</v>
      </c>
      <c r="BN295" s="5">
        <f t="shared" si="92"/>
        <v>2369.1921255151028</v>
      </c>
      <c r="BO295" s="35">
        <f t="shared" si="93"/>
        <v>0.13127772642510821</v>
      </c>
      <c r="BP295" s="5">
        <f t="shared" si="94"/>
        <v>1308.420200267826</v>
      </c>
      <c r="BQ295" s="35">
        <f t="shared" si="95"/>
        <v>7.2499999999999995E-2</v>
      </c>
      <c r="BR295" s="5">
        <f t="shared" si="121"/>
        <v>324903.09001221973</v>
      </c>
      <c r="BS295" s="5">
        <f t="shared" si="122"/>
        <v>734249.2598132639</v>
      </c>
      <c r="BT295" s="5">
        <f t="shared" si="96"/>
        <v>214196.90998778024</v>
      </c>
      <c r="BU295" s="5">
        <f t="shared" si="97"/>
        <v>1059152.3498254837</v>
      </c>
      <c r="BV295" s="150"/>
      <c r="BW295" s="2">
        <v>288</v>
      </c>
      <c r="BX295" s="118">
        <v>53601</v>
      </c>
      <c r="BY295" s="5">
        <f t="shared" si="123"/>
        <v>212718.50118270013</v>
      </c>
      <c r="BZ295" s="5">
        <f t="shared" si="124"/>
        <v>3586.6457515109732</v>
      </c>
      <c r="CA295" s="5">
        <f t="shared" si="98"/>
        <v>2345.7878279452225</v>
      </c>
      <c r="CB295" s="35">
        <f t="shared" si="99"/>
        <v>0.13233194940183227</v>
      </c>
      <c r="CC295" s="5">
        <f t="shared" si="100"/>
        <v>1240.8579235657508</v>
      </c>
      <c r="CD295" s="35">
        <f t="shared" si="101"/>
        <v>7.0000000000000007E-2</v>
      </c>
      <c r="CE295" s="5">
        <f t="shared" si="125"/>
        <v>328727.28664524516</v>
      </c>
      <c r="CF295" s="5">
        <f t="shared" si="126"/>
        <v>704226.68978991488</v>
      </c>
      <c r="CG295" s="5">
        <f t="shared" si="102"/>
        <v>210372.7133547549</v>
      </c>
      <c r="CH295" s="5">
        <f t="shared" si="103"/>
        <v>1032953.97643516</v>
      </c>
    </row>
    <row r="296" spans="9:86" ht="14.25" customHeight="1">
      <c r="I296" s="150"/>
      <c r="J296" s="2">
        <v>289</v>
      </c>
      <c r="K296" s="118">
        <v>53632</v>
      </c>
      <c r="L296" s="5">
        <f t="shared" si="104"/>
        <v>229393.91399078988</v>
      </c>
      <c r="M296" s="5">
        <f t="shared" si="67"/>
        <v>4050.0782624385383</v>
      </c>
      <c r="N296" s="5">
        <f t="shared" si="68"/>
        <v>2472.9951037518576</v>
      </c>
      <c r="O296" s="35">
        <f t="shared" si="69"/>
        <v>0.12936673309569047</v>
      </c>
      <c r="P296" s="5">
        <f t="shared" si="70"/>
        <v>1577.0831586866805</v>
      </c>
      <c r="Q296" s="35">
        <f t="shared" si="71"/>
        <v>8.2500000000000004E-2</v>
      </c>
      <c r="R296" s="5">
        <f t="shared" si="105"/>
        <v>312179.08111296158</v>
      </c>
      <c r="S296" s="5">
        <f t="shared" si="106"/>
        <v>858293.53673177527</v>
      </c>
      <c r="T296" s="5">
        <f t="shared" si="72"/>
        <v>226920.91888703802</v>
      </c>
      <c r="U296" s="5">
        <f t="shared" si="73"/>
        <v>1170472.6178447369</v>
      </c>
      <c r="V296" s="150"/>
      <c r="W296" s="2">
        <v>289</v>
      </c>
      <c r="X296" s="118">
        <v>53632</v>
      </c>
      <c r="Y296" s="5">
        <f t="shared" si="107"/>
        <v>225612.8747293255</v>
      </c>
      <c r="Z296" s="5">
        <f t="shared" si="108"/>
        <v>3955.7248177837241</v>
      </c>
      <c r="AA296" s="5">
        <f t="shared" si="74"/>
        <v>2451.6389862548876</v>
      </c>
      <c r="AB296" s="35">
        <f t="shared" si="75"/>
        <v>0.13039888734343863</v>
      </c>
      <c r="AC296" s="5">
        <f t="shared" si="76"/>
        <v>1504.0858315288367</v>
      </c>
      <c r="AD296" s="35">
        <f t="shared" si="77"/>
        <v>0.08</v>
      </c>
      <c r="AE296" s="5">
        <f t="shared" si="109"/>
        <v>315938.76425692975</v>
      </c>
      <c r="AF296" s="5">
        <f t="shared" si="110"/>
        <v>827265.7080825665</v>
      </c>
      <c r="AG296" s="5">
        <f t="shared" si="78"/>
        <v>223161.2357430706</v>
      </c>
      <c r="AH296" s="5">
        <f t="shared" si="79"/>
        <v>1143204.4723394962</v>
      </c>
      <c r="AI296" s="150"/>
      <c r="AJ296" s="2">
        <v>289</v>
      </c>
      <c r="AK296" s="118">
        <v>53632</v>
      </c>
      <c r="AL296" s="5">
        <f t="shared" si="111"/>
        <v>221818.6406060658</v>
      </c>
      <c r="AM296" s="5">
        <f t="shared" si="112"/>
        <v>3862.1784158088099</v>
      </c>
      <c r="AN296" s="5">
        <f t="shared" si="80"/>
        <v>2429.5996952279684</v>
      </c>
      <c r="AO296" s="35">
        <f t="shared" si="81"/>
        <v>0.1314370887093893</v>
      </c>
      <c r="AP296" s="5">
        <f t="shared" si="82"/>
        <v>1432.5787205808417</v>
      </c>
      <c r="AQ296" s="35">
        <f t="shared" si="83"/>
        <v>7.7499999999999999E-2</v>
      </c>
      <c r="AR296" s="5">
        <f t="shared" si="113"/>
        <v>319710.95908916258</v>
      </c>
      <c r="AS296" s="5">
        <f t="shared" si="114"/>
        <v>796458.60307958396</v>
      </c>
      <c r="AT296" s="5">
        <f t="shared" si="84"/>
        <v>219389.04091083782</v>
      </c>
      <c r="AU296" s="5">
        <f t="shared" si="85"/>
        <v>1116169.5621687465</v>
      </c>
      <c r="AV296" s="150"/>
      <c r="AW296" s="2">
        <v>289</v>
      </c>
      <c r="AX296" s="118">
        <v>53632</v>
      </c>
      <c r="AY296" s="5">
        <f t="shared" si="115"/>
        <v>218012.77813851449</v>
      </c>
      <c r="AZ296" s="5">
        <f t="shared" si="116"/>
        <v>3769.4654156080242</v>
      </c>
      <c r="BA296" s="5">
        <f t="shared" si="86"/>
        <v>2406.8855522423087</v>
      </c>
      <c r="BB296" s="35">
        <f t="shared" si="87"/>
        <v>0.13248134753164384</v>
      </c>
      <c r="BC296" s="5">
        <f t="shared" si="88"/>
        <v>1362.5798633657155</v>
      </c>
      <c r="BD296" s="35">
        <f t="shared" si="89"/>
        <v>7.4999999999999997E-2</v>
      </c>
      <c r="BE296" s="5">
        <f t="shared" si="117"/>
        <v>323494.10741372791</v>
      </c>
      <c r="BF296" s="5">
        <f t="shared" si="118"/>
        <v>765881.39769699168</v>
      </c>
      <c r="BG296" s="5">
        <f t="shared" si="90"/>
        <v>215605.89258627218</v>
      </c>
      <c r="BH296" s="5">
        <f t="shared" si="91"/>
        <v>1089375.5051107197</v>
      </c>
      <c r="BI296" s="150"/>
      <c r="BJ296" s="2">
        <v>289</v>
      </c>
      <c r="BK296" s="118">
        <v>53632</v>
      </c>
      <c r="BL296" s="5">
        <f t="shared" si="119"/>
        <v>214196.90998778024</v>
      </c>
      <c r="BM296" s="5">
        <f t="shared" si="120"/>
        <v>3677.612325782929</v>
      </c>
      <c r="BN296" s="5">
        <f t="shared" si="92"/>
        <v>2383.5059946067568</v>
      </c>
      <c r="BO296" s="35">
        <f t="shared" si="93"/>
        <v>0.13353167390189152</v>
      </c>
      <c r="BP296" s="5">
        <f t="shared" si="94"/>
        <v>1294.1063311761723</v>
      </c>
      <c r="BQ296" s="35">
        <f t="shared" si="95"/>
        <v>7.2499999999999995E-2</v>
      </c>
      <c r="BR296" s="5">
        <f t="shared" si="121"/>
        <v>327286.5960068265</v>
      </c>
      <c r="BS296" s="5">
        <f t="shared" si="122"/>
        <v>735543.36614444002</v>
      </c>
      <c r="BT296" s="5">
        <f t="shared" si="96"/>
        <v>211813.40399317347</v>
      </c>
      <c r="BU296" s="5">
        <f t="shared" si="97"/>
        <v>1062829.9621512666</v>
      </c>
      <c r="BV296" s="150"/>
      <c r="BW296" s="2">
        <v>289</v>
      </c>
      <c r="BX296" s="118">
        <v>53632</v>
      </c>
      <c r="BY296" s="5">
        <f t="shared" si="123"/>
        <v>210372.7133547549</v>
      </c>
      <c r="BZ296" s="5">
        <f t="shared" si="124"/>
        <v>3586.6457515109732</v>
      </c>
      <c r="CA296" s="5">
        <f t="shared" si="98"/>
        <v>2359.4715902749031</v>
      </c>
      <c r="CB296" s="35">
        <f t="shared" si="99"/>
        <v>0.13458807766363243</v>
      </c>
      <c r="CC296" s="5">
        <f t="shared" si="100"/>
        <v>1227.1741612360704</v>
      </c>
      <c r="CD296" s="35">
        <f t="shared" si="101"/>
        <v>7.0000000000000007E-2</v>
      </c>
      <c r="CE296" s="5">
        <f t="shared" si="125"/>
        <v>331086.75823552004</v>
      </c>
      <c r="CF296" s="5">
        <f t="shared" si="126"/>
        <v>705453.86395115091</v>
      </c>
      <c r="CG296" s="5">
        <f t="shared" si="102"/>
        <v>208013.24176447999</v>
      </c>
      <c r="CH296" s="5">
        <f t="shared" si="103"/>
        <v>1036540.622186671</v>
      </c>
    </row>
    <row r="297" spans="9:86" ht="14.25" customHeight="1">
      <c r="I297" s="150"/>
      <c r="J297" s="2">
        <v>290</v>
      </c>
      <c r="K297" s="118">
        <v>53662</v>
      </c>
      <c r="L297" s="5">
        <f t="shared" si="104"/>
        <v>226920.91888703802</v>
      </c>
      <c r="M297" s="5">
        <f t="shared" si="67"/>
        <v>4050.0782624385383</v>
      </c>
      <c r="N297" s="5">
        <f t="shared" si="68"/>
        <v>2489.9969450901517</v>
      </c>
      <c r="O297" s="35">
        <f t="shared" si="69"/>
        <v>0.13167566695759841</v>
      </c>
      <c r="P297" s="5">
        <f t="shared" si="70"/>
        <v>1560.0813173483864</v>
      </c>
      <c r="Q297" s="35">
        <f t="shared" si="71"/>
        <v>8.2500000000000004E-2</v>
      </c>
      <c r="R297" s="5">
        <f t="shared" si="105"/>
        <v>314669.0780580517</v>
      </c>
      <c r="S297" s="5">
        <f t="shared" si="106"/>
        <v>859853.61804912367</v>
      </c>
      <c r="T297" s="5">
        <f t="shared" si="72"/>
        <v>224430.92194194786</v>
      </c>
      <c r="U297" s="5">
        <f t="shared" si="73"/>
        <v>1174522.6961071754</v>
      </c>
      <c r="V297" s="150"/>
      <c r="W297" s="2">
        <v>290</v>
      </c>
      <c r="X297" s="118">
        <v>53662</v>
      </c>
      <c r="Y297" s="5">
        <f t="shared" si="107"/>
        <v>223161.2357430706</v>
      </c>
      <c r="Z297" s="5">
        <f t="shared" si="108"/>
        <v>3955.7248177837241</v>
      </c>
      <c r="AA297" s="5">
        <f t="shared" si="74"/>
        <v>2467.9832461632532</v>
      </c>
      <c r="AB297" s="35">
        <f t="shared" si="75"/>
        <v>0.13271031976205858</v>
      </c>
      <c r="AC297" s="5">
        <f t="shared" si="76"/>
        <v>1487.7415716204707</v>
      </c>
      <c r="AD297" s="35">
        <f t="shared" si="77"/>
        <v>0.08</v>
      </c>
      <c r="AE297" s="5">
        <f t="shared" si="109"/>
        <v>318406.74750309298</v>
      </c>
      <c r="AF297" s="5">
        <f t="shared" si="110"/>
        <v>828753.44965418696</v>
      </c>
      <c r="AG297" s="5">
        <f t="shared" si="78"/>
        <v>220693.25249690734</v>
      </c>
      <c r="AH297" s="5">
        <f t="shared" si="79"/>
        <v>1147160.1971572801</v>
      </c>
      <c r="AI297" s="150"/>
      <c r="AJ297" s="2">
        <v>290</v>
      </c>
      <c r="AK297" s="118">
        <v>53662</v>
      </c>
      <c r="AL297" s="5">
        <f t="shared" si="111"/>
        <v>219389.04091083782</v>
      </c>
      <c r="AM297" s="5">
        <f t="shared" si="112"/>
        <v>3862.1784158088099</v>
      </c>
      <c r="AN297" s="5">
        <f t="shared" si="80"/>
        <v>2445.2908599263155</v>
      </c>
      <c r="AO297" s="35">
        <f t="shared" si="81"/>
        <v>0.13375093941470537</v>
      </c>
      <c r="AP297" s="5">
        <f t="shared" si="82"/>
        <v>1416.8875558824943</v>
      </c>
      <c r="AQ297" s="35">
        <f t="shared" si="83"/>
        <v>7.7499999999999999E-2</v>
      </c>
      <c r="AR297" s="5">
        <f t="shared" si="113"/>
        <v>322156.2499490889</v>
      </c>
      <c r="AS297" s="5">
        <f t="shared" si="114"/>
        <v>797875.49063546641</v>
      </c>
      <c r="AT297" s="5">
        <f t="shared" si="84"/>
        <v>216943.75005091151</v>
      </c>
      <c r="AU297" s="5">
        <f t="shared" si="85"/>
        <v>1120031.7405845553</v>
      </c>
      <c r="AV297" s="150"/>
      <c r="AW297" s="2">
        <v>290</v>
      </c>
      <c r="AX297" s="118">
        <v>53662</v>
      </c>
      <c r="AY297" s="5">
        <f t="shared" si="115"/>
        <v>215605.89258627218</v>
      </c>
      <c r="AZ297" s="5">
        <f t="shared" si="116"/>
        <v>3769.4654156080242</v>
      </c>
      <c r="BA297" s="5">
        <f t="shared" si="86"/>
        <v>2421.9285869438231</v>
      </c>
      <c r="BB297" s="35">
        <f t="shared" si="87"/>
        <v>0.13479753588690346</v>
      </c>
      <c r="BC297" s="5">
        <f t="shared" si="88"/>
        <v>1347.536828664201</v>
      </c>
      <c r="BD297" s="35">
        <f t="shared" si="89"/>
        <v>7.4999999999999997E-2</v>
      </c>
      <c r="BE297" s="5">
        <f t="shared" si="117"/>
        <v>325916.03600067174</v>
      </c>
      <c r="BF297" s="5">
        <f t="shared" si="118"/>
        <v>767228.93452565593</v>
      </c>
      <c r="BG297" s="5">
        <f t="shared" si="90"/>
        <v>213183.96399932835</v>
      </c>
      <c r="BH297" s="5">
        <f t="shared" si="91"/>
        <v>1093144.9705263276</v>
      </c>
      <c r="BI297" s="150"/>
      <c r="BJ297" s="2">
        <v>290</v>
      </c>
      <c r="BK297" s="118">
        <v>53662</v>
      </c>
      <c r="BL297" s="5">
        <f t="shared" si="119"/>
        <v>211813.40399317347</v>
      </c>
      <c r="BM297" s="5">
        <f t="shared" si="120"/>
        <v>3677.612325782929</v>
      </c>
      <c r="BN297" s="5">
        <f t="shared" si="92"/>
        <v>2397.9063433241727</v>
      </c>
      <c r="BO297" s="35">
        <f t="shared" si="93"/>
        <v>0.13585011891323673</v>
      </c>
      <c r="BP297" s="5">
        <f t="shared" si="94"/>
        <v>1279.7059824587564</v>
      </c>
      <c r="BQ297" s="35">
        <f t="shared" si="95"/>
        <v>7.2499999999999995E-2</v>
      </c>
      <c r="BR297" s="5">
        <f t="shared" si="121"/>
        <v>329684.50235015067</v>
      </c>
      <c r="BS297" s="5">
        <f t="shared" si="122"/>
        <v>736823.0721268988</v>
      </c>
      <c r="BT297" s="5">
        <f t="shared" si="96"/>
        <v>209415.49764984931</v>
      </c>
      <c r="BU297" s="5">
        <f t="shared" si="97"/>
        <v>1066507.5744770495</v>
      </c>
      <c r="BV297" s="150"/>
      <c r="BW297" s="2">
        <v>290</v>
      </c>
      <c r="BX297" s="118">
        <v>53662</v>
      </c>
      <c r="BY297" s="5">
        <f t="shared" si="123"/>
        <v>208013.24176447999</v>
      </c>
      <c r="BZ297" s="5">
        <f t="shared" si="124"/>
        <v>3586.6457515109732</v>
      </c>
      <c r="CA297" s="5">
        <f t="shared" si="98"/>
        <v>2373.2351745515066</v>
      </c>
      <c r="CB297" s="35">
        <f t="shared" si="99"/>
        <v>0.13690869798982708</v>
      </c>
      <c r="CC297" s="5">
        <f t="shared" si="100"/>
        <v>1213.4105769594667</v>
      </c>
      <c r="CD297" s="35">
        <f t="shared" si="101"/>
        <v>7.0000000000000007E-2</v>
      </c>
      <c r="CE297" s="5">
        <f t="shared" si="125"/>
        <v>333459.99341007153</v>
      </c>
      <c r="CF297" s="5">
        <f t="shared" si="126"/>
        <v>706667.2745281104</v>
      </c>
      <c r="CG297" s="5">
        <f t="shared" si="102"/>
        <v>205640.00658992847</v>
      </c>
      <c r="CH297" s="5">
        <f t="shared" si="103"/>
        <v>1040127.267938182</v>
      </c>
    </row>
    <row r="298" spans="9:86" ht="14.25" customHeight="1">
      <c r="I298" s="150"/>
      <c r="J298" s="2">
        <v>291</v>
      </c>
      <c r="K298" s="118">
        <v>53693</v>
      </c>
      <c r="L298" s="5">
        <f t="shared" si="104"/>
        <v>224430.92194194786</v>
      </c>
      <c r="M298" s="5">
        <f t="shared" si="67"/>
        <v>4050.0782624385383</v>
      </c>
      <c r="N298" s="5">
        <f t="shared" si="68"/>
        <v>2507.1156740876468</v>
      </c>
      <c r="O298" s="35">
        <f t="shared" si="69"/>
        <v>0.1340518847792006</v>
      </c>
      <c r="P298" s="5">
        <f t="shared" si="70"/>
        <v>1542.9625883508916</v>
      </c>
      <c r="Q298" s="35">
        <f t="shared" si="71"/>
        <v>8.2500000000000004E-2</v>
      </c>
      <c r="R298" s="5">
        <f t="shared" si="105"/>
        <v>317176.19373213936</v>
      </c>
      <c r="S298" s="5">
        <f t="shared" si="106"/>
        <v>861396.58063747454</v>
      </c>
      <c r="T298" s="5">
        <f t="shared" si="72"/>
        <v>221923.80626786023</v>
      </c>
      <c r="U298" s="5">
        <f t="shared" si="73"/>
        <v>1178572.774369614</v>
      </c>
      <c r="V298" s="150"/>
      <c r="W298" s="2">
        <v>291</v>
      </c>
      <c r="X298" s="118">
        <v>53693</v>
      </c>
      <c r="Y298" s="5">
        <f t="shared" si="107"/>
        <v>220693.25249690734</v>
      </c>
      <c r="Z298" s="5">
        <f t="shared" si="108"/>
        <v>3955.7248177837241</v>
      </c>
      <c r="AA298" s="5">
        <f t="shared" si="74"/>
        <v>2484.4364678043416</v>
      </c>
      <c r="AB298" s="35">
        <f t="shared" si="75"/>
        <v>0.13508903093478075</v>
      </c>
      <c r="AC298" s="5">
        <f t="shared" si="76"/>
        <v>1471.2883499793825</v>
      </c>
      <c r="AD298" s="35">
        <f t="shared" si="77"/>
        <v>8.0000000000000016E-2</v>
      </c>
      <c r="AE298" s="5">
        <f t="shared" si="109"/>
        <v>320891.18397089734</v>
      </c>
      <c r="AF298" s="5">
        <f t="shared" si="110"/>
        <v>830224.7380041664</v>
      </c>
      <c r="AG298" s="5">
        <f t="shared" si="78"/>
        <v>218208.81602910301</v>
      </c>
      <c r="AH298" s="5">
        <f t="shared" si="79"/>
        <v>1151115.9219750636</v>
      </c>
      <c r="AI298" s="150"/>
      <c r="AJ298" s="2">
        <v>291</v>
      </c>
      <c r="AK298" s="118">
        <v>53693</v>
      </c>
      <c r="AL298" s="5">
        <f t="shared" si="111"/>
        <v>216943.75005091151</v>
      </c>
      <c r="AM298" s="5">
        <f t="shared" si="112"/>
        <v>3862.1784158088099</v>
      </c>
      <c r="AN298" s="5">
        <f t="shared" si="80"/>
        <v>2461.0833633966731</v>
      </c>
      <c r="AO298" s="35">
        <f t="shared" si="81"/>
        <v>0.13613206351337334</v>
      </c>
      <c r="AP298" s="5">
        <f t="shared" si="82"/>
        <v>1401.0950524121367</v>
      </c>
      <c r="AQ298" s="35">
        <f t="shared" si="83"/>
        <v>7.7499999999999999E-2</v>
      </c>
      <c r="AR298" s="5">
        <f t="shared" si="113"/>
        <v>324617.3333124856</v>
      </c>
      <c r="AS298" s="5">
        <f t="shared" si="114"/>
        <v>799276.58568787854</v>
      </c>
      <c r="AT298" s="5">
        <f t="shared" si="84"/>
        <v>214482.66668751484</v>
      </c>
      <c r="AU298" s="5">
        <f t="shared" si="85"/>
        <v>1123893.9190003641</v>
      </c>
      <c r="AV298" s="150"/>
      <c r="AW298" s="2">
        <v>291</v>
      </c>
      <c r="AX298" s="118">
        <v>53693</v>
      </c>
      <c r="AY298" s="5">
        <f t="shared" si="115"/>
        <v>213183.96399932835</v>
      </c>
      <c r="AZ298" s="5">
        <f t="shared" si="116"/>
        <v>3769.4654156080242</v>
      </c>
      <c r="BA298" s="5">
        <f t="shared" si="86"/>
        <v>2437.0656406122221</v>
      </c>
      <c r="BB298" s="35">
        <f t="shared" si="87"/>
        <v>0.13718099212865187</v>
      </c>
      <c r="BC298" s="5">
        <f t="shared" si="88"/>
        <v>1332.3997749958021</v>
      </c>
      <c r="BD298" s="35">
        <f t="shared" si="89"/>
        <v>7.4999999999999997E-2</v>
      </c>
      <c r="BE298" s="5">
        <f t="shared" si="117"/>
        <v>328353.10164128395</v>
      </c>
      <c r="BF298" s="5">
        <f t="shared" si="118"/>
        <v>768561.33430065168</v>
      </c>
      <c r="BG298" s="5">
        <f t="shared" si="90"/>
        <v>210746.89835871613</v>
      </c>
      <c r="BH298" s="5">
        <f t="shared" si="91"/>
        <v>1096914.4359419355</v>
      </c>
      <c r="BI298" s="150"/>
      <c r="BJ298" s="2">
        <v>291</v>
      </c>
      <c r="BK298" s="118">
        <v>53693</v>
      </c>
      <c r="BL298" s="5">
        <f t="shared" si="119"/>
        <v>209415.49764984931</v>
      </c>
      <c r="BM298" s="5">
        <f t="shared" si="120"/>
        <v>3677.612325782929</v>
      </c>
      <c r="BN298" s="5">
        <f t="shared" si="92"/>
        <v>2412.3936941484226</v>
      </c>
      <c r="BO298" s="35">
        <f t="shared" si="93"/>
        <v>0.13823582616690785</v>
      </c>
      <c r="BP298" s="5">
        <f t="shared" si="94"/>
        <v>1265.2186316345062</v>
      </c>
      <c r="BQ298" s="35">
        <f t="shared" si="95"/>
        <v>7.2499999999999995E-2</v>
      </c>
      <c r="BR298" s="5">
        <f t="shared" si="121"/>
        <v>332096.89604429906</v>
      </c>
      <c r="BS298" s="5">
        <f t="shared" si="122"/>
        <v>738088.29075853329</v>
      </c>
      <c r="BT298" s="5">
        <f t="shared" si="96"/>
        <v>207003.10395570088</v>
      </c>
      <c r="BU298" s="5">
        <f t="shared" si="97"/>
        <v>1070185.1868028324</v>
      </c>
      <c r="BV298" s="150"/>
      <c r="BW298" s="2">
        <v>291</v>
      </c>
      <c r="BX298" s="118">
        <v>53693</v>
      </c>
      <c r="BY298" s="5">
        <f t="shared" si="123"/>
        <v>205640.00658992847</v>
      </c>
      <c r="BZ298" s="5">
        <f t="shared" si="124"/>
        <v>3586.6457515109732</v>
      </c>
      <c r="CA298" s="5">
        <f t="shared" si="98"/>
        <v>2387.079046403057</v>
      </c>
      <c r="CB298" s="35">
        <f t="shared" si="99"/>
        <v>0.13929657478546109</v>
      </c>
      <c r="CC298" s="5">
        <f t="shared" si="100"/>
        <v>1199.5667051079161</v>
      </c>
      <c r="CD298" s="35">
        <f t="shared" si="101"/>
        <v>7.0000000000000007E-2</v>
      </c>
      <c r="CE298" s="5">
        <f t="shared" si="125"/>
        <v>335847.07245647459</v>
      </c>
      <c r="CF298" s="5">
        <f t="shared" si="126"/>
        <v>707866.84123321832</v>
      </c>
      <c r="CG298" s="5">
        <f t="shared" si="102"/>
        <v>203252.92754352541</v>
      </c>
      <c r="CH298" s="5">
        <f t="shared" si="103"/>
        <v>1043713.913689693</v>
      </c>
    </row>
    <row r="299" spans="9:86" ht="14.25" customHeight="1">
      <c r="I299" s="150"/>
      <c r="J299" s="2">
        <v>292</v>
      </c>
      <c r="K299" s="118">
        <v>53724</v>
      </c>
      <c r="L299" s="5">
        <f t="shared" si="104"/>
        <v>221923.80626786023</v>
      </c>
      <c r="M299" s="5">
        <f t="shared" si="67"/>
        <v>4050.0782624385383</v>
      </c>
      <c r="N299" s="5">
        <f t="shared" si="68"/>
        <v>2524.3520943469994</v>
      </c>
      <c r="O299" s="35">
        <f t="shared" si="69"/>
        <v>0.13649831282905056</v>
      </c>
      <c r="P299" s="5">
        <f t="shared" si="70"/>
        <v>1525.7261680915392</v>
      </c>
      <c r="Q299" s="35">
        <f t="shared" si="71"/>
        <v>8.2500000000000018E-2</v>
      </c>
      <c r="R299" s="5">
        <f t="shared" si="105"/>
        <v>319700.54582648637</v>
      </c>
      <c r="S299" s="5">
        <f t="shared" si="106"/>
        <v>862922.30680556607</v>
      </c>
      <c r="T299" s="5">
        <f t="shared" si="72"/>
        <v>219399.45417351322</v>
      </c>
      <c r="U299" s="5">
        <f t="shared" si="73"/>
        <v>1182622.8526320525</v>
      </c>
      <c r="V299" s="150"/>
      <c r="W299" s="2">
        <v>292</v>
      </c>
      <c r="X299" s="118">
        <v>53724</v>
      </c>
      <c r="Y299" s="5">
        <f t="shared" si="107"/>
        <v>218208.81602910301</v>
      </c>
      <c r="Z299" s="5">
        <f t="shared" si="108"/>
        <v>3955.7248177837241</v>
      </c>
      <c r="AA299" s="5">
        <f t="shared" si="74"/>
        <v>2500.9993775897037</v>
      </c>
      <c r="AB299" s="35">
        <f t="shared" si="75"/>
        <v>0.13753794680355019</v>
      </c>
      <c r="AC299" s="5">
        <f t="shared" si="76"/>
        <v>1454.7254401940202</v>
      </c>
      <c r="AD299" s="35">
        <f t="shared" si="77"/>
        <v>0.08</v>
      </c>
      <c r="AE299" s="5">
        <f t="shared" si="109"/>
        <v>323392.18334848707</v>
      </c>
      <c r="AF299" s="5">
        <f t="shared" si="110"/>
        <v>831679.46344436042</v>
      </c>
      <c r="AG299" s="5">
        <f t="shared" si="78"/>
        <v>215707.81665151331</v>
      </c>
      <c r="AH299" s="5">
        <f t="shared" si="79"/>
        <v>1155071.6467928474</v>
      </c>
      <c r="AI299" s="150"/>
      <c r="AJ299" s="2">
        <v>292</v>
      </c>
      <c r="AK299" s="118">
        <v>53724</v>
      </c>
      <c r="AL299" s="5">
        <f t="shared" si="111"/>
        <v>214482.66668751484</v>
      </c>
      <c r="AM299" s="5">
        <f t="shared" si="112"/>
        <v>3862.1784158088099</v>
      </c>
      <c r="AN299" s="5">
        <f t="shared" si="80"/>
        <v>2476.9778601186099</v>
      </c>
      <c r="AO299" s="35">
        <f t="shared" si="81"/>
        <v>0.13858338662269884</v>
      </c>
      <c r="AP299" s="5">
        <f t="shared" si="82"/>
        <v>1385.2005556902</v>
      </c>
      <c r="AQ299" s="35">
        <f t="shared" si="83"/>
        <v>7.7499999999999999E-2</v>
      </c>
      <c r="AR299" s="5">
        <f t="shared" si="113"/>
        <v>327094.31117260421</v>
      </c>
      <c r="AS299" s="5">
        <f t="shared" si="114"/>
        <v>800661.78624356876</v>
      </c>
      <c r="AT299" s="5">
        <f t="shared" si="84"/>
        <v>212005.68882739622</v>
      </c>
      <c r="AU299" s="5">
        <f t="shared" si="85"/>
        <v>1127756.097416173</v>
      </c>
      <c r="AV299" s="150"/>
      <c r="AW299" s="2">
        <v>292</v>
      </c>
      <c r="AX299" s="118">
        <v>53724</v>
      </c>
      <c r="AY299" s="5">
        <f t="shared" si="115"/>
        <v>210746.89835871613</v>
      </c>
      <c r="AZ299" s="5">
        <f t="shared" si="116"/>
        <v>3769.4654156080242</v>
      </c>
      <c r="BA299" s="5">
        <f t="shared" si="86"/>
        <v>2452.2973008660483</v>
      </c>
      <c r="BB299" s="35">
        <f t="shared" si="87"/>
        <v>0.13963464155141861</v>
      </c>
      <c r="BC299" s="5">
        <f t="shared" si="88"/>
        <v>1317.1681147419758</v>
      </c>
      <c r="BD299" s="35">
        <f t="shared" si="89"/>
        <v>7.5000000000000011E-2</v>
      </c>
      <c r="BE299" s="5">
        <f t="shared" si="117"/>
        <v>330805.39894215</v>
      </c>
      <c r="BF299" s="5">
        <f t="shared" si="118"/>
        <v>769878.50241539371</v>
      </c>
      <c r="BG299" s="5">
        <f t="shared" si="90"/>
        <v>208294.60105785009</v>
      </c>
      <c r="BH299" s="5">
        <f t="shared" si="91"/>
        <v>1100683.9013575437</v>
      </c>
      <c r="BI299" s="150"/>
      <c r="BJ299" s="2">
        <v>292</v>
      </c>
      <c r="BK299" s="118">
        <v>53724</v>
      </c>
      <c r="BL299" s="5">
        <f t="shared" si="119"/>
        <v>207003.10395570088</v>
      </c>
      <c r="BM299" s="5">
        <f t="shared" si="120"/>
        <v>3677.612325782929</v>
      </c>
      <c r="BN299" s="5">
        <f t="shared" si="92"/>
        <v>2426.9685727172364</v>
      </c>
      <c r="BO299" s="35">
        <f t="shared" si="93"/>
        <v>0.14069172063641788</v>
      </c>
      <c r="BP299" s="5">
        <f t="shared" si="94"/>
        <v>1250.6437530656929</v>
      </c>
      <c r="BQ299" s="35">
        <f t="shared" si="95"/>
        <v>7.2500000000000009E-2</v>
      </c>
      <c r="BR299" s="5">
        <f t="shared" si="121"/>
        <v>334523.86461701628</v>
      </c>
      <c r="BS299" s="5">
        <f t="shared" si="122"/>
        <v>739338.93451159901</v>
      </c>
      <c r="BT299" s="5">
        <f t="shared" si="96"/>
        <v>204576.13538298363</v>
      </c>
      <c r="BU299" s="5">
        <f t="shared" si="97"/>
        <v>1073862.7991286153</v>
      </c>
      <c r="BV299" s="150"/>
      <c r="BW299" s="2">
        <v>292</v>
      </c>
      <c r="BX299" s="118">
        <v>53724</v>
      </c>
      <c r="BY299" s="5">
        <f t="shared" si="123"/>
        <v>203252.92754352541</v>
      </c>
      <c r="BZ299" s="5">
        <f t="shared" si="124"/>
        <v>3586.6457515109732</v>
      </c>
      <c r="CA299" s="5">
        <f t="shared" si="98"/>
        <v>2401.0036741737417</v>
      </c>
      <c r="CB299" s="35">
        <f t="shared" si="99"/>
        <v>0.14175463270468747</v>
      </c>
      <c r="CC299" s="5">
        <f t="shared" si="100"/>
        <v>1185.6420773372315</v>
      </c>
      <c r="CD299" s="35">
        <f t="shared" si="101"/>
        <v>6.9999999999999993E-2</v>
      </c>
      <c r="CE299" s="5">
        <f t="shared" si="125"/>
        <v>338248.07613064832</v>
      </c>
      <c r="CF299" s="5">
        <f t="shared" si="126"/>
        <v>709052.48331055557</v>
      </c>
      <c r="CG299" s="5">
        <f t="shared" si="102"/>
        <v>200851.92386935168</v>
      </c>
      <c r="CH299" s="5">
        <f t="shared" si="103"/>
        <v>1047300.5594412039</v>
      </c>
    </row>
    <row r="300" spans="9:86" ht="14.25" customHeight="1">
      <c r="I300" s="150"/>
      <c r="J300" s="2">
        <v>293</v>
      </c>
      <c r="K300" s="118">
        <v>53752</v>
      </c>
      <c r="L300" s="5">
        <f t="shared" si="104"/>
        <v>219399.45417351322</v>
      </c>
      <c r="M300" s="5">
        <f t="shared" si="67"/>
        <v>4050.0782624385383</v>
      </c>
      <c r="N300" s="5">
        <f t="shared" si="68"/>
        <v>2541.7070149956348</v>
      </c>
      <c r="O300" s="35">
        <f t="shared" si="69"/>
        <v>0.13901804949717947</v>
      </c>
      <c r="P300" s="5">
        <f t="shared" si="70"/>
        <v>1508.3712474429035</v>
      </c>
      <c r="Q300" s="35">
        <f t="shared" si="71"/>
        <v>8.2500000000000004E-2</v>
      </c>
      <c r="R300" s="5">
        <f t="shared" si="105"/>
        <v>322242.252841482</v>
      </c>
      <c r="S300" s="5">
        <f t="shared" si="106"/>
        <v>864430.67805300897</v>
      </c>
      <c r="T300" s="5">
        <f t="shared" si="72"/>
        <v>216857.7471585176</v>
      </c>
      <c r="U300" s="5">
        <f t="shared" si="73"/>
        <v>1186672.930894491</v>
      </c>
      <c r="V300" s="150"/>
      <c r="W300" s="2">
        <v>293</v>
      </c>
      <c r="X300" s="118">
        <v>53752</v>
      </c>
      <c r="Y300" s="5">
        <f t="shared" si="107"/>
        <v>215707.81665151331</v>
      </c>
      <c r="Z300" s="5">
        <f t="shared" si="108"/>
        <v>3955.7248177837241</v>
      </c>
      <c r="AA300" s="5">
        <f t="shared" si="74"/>
        <v>2517.6727067736356</v>
      </c>
      <c r="AB300" s="35">
        <f t="shared" si="75"/>
        <v>0.14006016541390676</v>
      </c>
      <c r="AC300" s="5">
        <f t="shared" si="76"/>
        <v>1438.0521110100888</v>
      </c>
      <c r="AD300" s="35">
        <f t="shared" si="77"/>
        <v>0.08</v>
      </c>
      <c r="AE300" s="5">
        <f t="shared" si="109"/>
        <v>325909.85605526069</v>
      </c>
      <c r="AF300" s="5">
        <f t="shared" si="110"/>
        <v>833117.51555537048</v>
      </c>
      <c r="AG300" s="5">
        <f t="shared" si="78"/>
        <v>213190.14394473966</v>
      </c>
      <c r="AH300" s="5">
        <f t="shared" si="79"/>
        <v>1159027.3716106312</v>
      </c>
      <c r="AI300" s="150"/>
      <c r="AJ300" s="2">
        <v>293</v>
      </c>
      <c r="AK300" s="118">
        <v>53752</v>
      </c>
      <c r="AL300" s="5">
        <f t="shared" si="111"/>
        <v>212005.68882739622</v>
      </c>
      <c r="AM300" s="5">
        <f t="shared" si="112"/>
        <v>3862.1784158088099</v>
      </c>
      <c r="AN300" s="5">
        <f t="shared" si="80"/>
        <v>2492.9750087985426</v>
      </c>
      <c r="AO300" s="35">
        <f t="shared" si="81"/>
        <v>0.14110800644570576</v>
      </c>
      <c r="AP300" s="5">
        <f t="shared" si="82"/>
        <v>1369.2034070102673</v>
      </c>
      <c r="AQ300" s="35">
        <f t="shared" si="83"/>
        <v>7.7499999999999999E-2</v>
      </c>
      <c r="AR300" s="5">
        <f t="shared" si="113"/>
        <v>329587.28618140274</v>
      </c>
      <c r="AS300" s="5">
        <f t="shared" si="114"/>
        <v>802030.98965057905</v>
      </c>
      <c r="AT300" s="5">
        <f t="shared" si="84"/>
        <v>209512.71381859769</v>
      </c>
      <c r="AU300" s="5">
        <f t="shared" si="85"/>
        <v>1131618.2758319818</v>
      </c>
      <c r="AV300" s="150"/>
      <c r="AW300" s="2">
        <v>293</v>
      </c>
      <c r="AX300" s="118">
        <v>53752</v>
      </c>
      <c r="AY300" s="5">
        <f t="shared" si="115"/>
        <v>208294.60105785009</v>
      </c>
      <c r="AZ300" s="5">
        <f t="shared" si="116"/>
        <v>3769.4654156080242</v>
      </c>
      <c r="BA300" s="5">
        <f t="shared" si="86"/>
        <v>2467.6241589964611</v>
      </c>
      <c r="BB300" s="35">
        <f t="shared" si="87"/>
        <v>0.14216158151758085</v>
      </c>
      <c r="BC300" s="5">
        <f t="shared" si="88"/>
        <v>1301.841256611563</v>
      </c>
      <c r="BD300" s="35">
        <f t="shared" si="89"/>
        <v>7.5000000000000011E-2</v>
      </c>
      <c r="BE300" s="5">
        <f t="shared" si="117"/>
        <v>333273.02310114645</v>
      </c>
      <c r="BF300" s="5">
        <f t="shared" si="118"/>
        <v>771180.34367200523</v>
      </c>
      <c r="BG300" s="5">
        <f t="shared" si="90"/>
        <v>205826.97689885364</v>
      </c>
      <c r="BH300" s="5">
        <f t="shared" si="91"/>
        <v>1104453.3667731518</v>
      </c>
      <c r="BI300" s="150"/>
      <c r="BJ300" s="2">
        <v>293</v>
      </c>
      <c r="BK300" s="118">
        <v>53752</v>
      </c>
      <c r="BL300" s="5">
        <f t="shared" si="119"/>
        <v>204576.13538298363</v>
      </c>
      <c r="BM300" s="5">
        <f t="shared" si="120"/>
        <v>3677.612325782929</v>
      </c>
      <c r="BN300" s="5">
        <f t="shared" si="92"/>
        <v>2441.6315078440693</v>
      </c>
      <c r="BO300" s="35">
        <f t="shared" si="93"/>
        <v>0.14322089934526122</v>
      </c>
      <c r="BP300" s="5">
        <f t="shared" si="94"/>
        <v>1235.9808179388594</v>
      </c>
      <c r="BQ300" s="35">
        <f t="shared" si="95"/>
        <v>7.2499999999999995E-2</v>
      </c>
      <c r="BR300" s="5">
        <f t="shared" si="121"/>
        <v>336965.49612486036</v>
      </c>
      <c r="BS300" s="5">
        <f t="shared" si="122"/>
        <v>740574.91532953782</v>
      </c>
      <c r="BT300" s="5">
        <f t="shared" si="96"/>
        <v>202134.50387513955</v>
      </c>
      <c r="BU300" s="5">
        <f t="shared" si="97"/>
        <v>1077540.4114543982</v>
      </c>
      <c r="BV300" s="150"/>
      <c r="BW300" s="2">
        <v>293</v>
      </c>
      <c r="BX300" s="118">
        <v>53752</v>
      </c>
      <c r="BY300" s="5">
        <f t="shared" si="123"/>
        <v>200851.92386935168</v>
      </c>
      <c r="BZ300" s="5">
        <f t="shared" si="124"/>
        <v>3586.6457515109732</v>
      </c>
      <c r="CA300" s="5">
        <f t="shared" si="98"/>
        <v>2415.009528939755</v>
      </c>
      <c r="CB300" s="35">
        <f t="shared" si="99"/>
        <v>0.144285968433779</v>
      </c>
      <c r="CC300" s="5">
        <f t="shared" si="100"/>
        <v>1171.6362225712182</v>
      </c>
      <c r="CD300" s="35">
        <f t="shared" si="101"/>
        <v>7.0000000000000007E-2</v>
      </c>
      <c r="CE300" s="5">
        <f t="shared" si="125"/>
        <v>340663.08565958805</v>
      </c>
      <c r="CF300" s="5">
        <f t="shared" si="126"/>
        <v>710224.11953312682</v>
      </c>
      <c r="CG300" s="5">
        <f t="shared" si="102"/>
        <v>198436.91434041192</v>
      </c>
      <c r="CH300" s="5">
        <f t="shared" si="103"/>
        <v>1050887.2051927149</v>
      </c>
    </row>
    <row r="301" spans="9:86" ht="14.25" customHeight="1">
      <c r="I301" s="150"/>
      <c r="J301" s="2">
        <v>294</v>
      </c>
      <c r="K301" s="118">
        <v>53783</v>
      </c>
      <c r="L301" s="5">
        <f t="shared" si="104"/>
        <v>216857.7471585176</v>
      </c>
      <c r="M301" s="5">
        <f t="shared" si="67"/>
        <v>4050.0782624385383</v>
      </c>
      <c r="N301" s="5">
        <f t="shared" si="68"/>
        <v>2559.18125072373</v>
      </c>
      <c r="O301" s="35">
        <f t="shared" si="69"/>
        <v>0.14161437813995359</v>
      </c>
      <c r="P301" s="5">
        <f t="shared" si="70"/>
        <v>1490.8970117148085</v>
      </c>
      <c r="Q301" s="35">
        <f t="shared" si="71"/>
        <v>8.2500000000000004E-2</v>
      </c>
      <c r="R301" s="5">
        <f t="shared" si="105"/>
        <v>324801.43409220572</v>
      </c>
      <c r="S301" s="5">
        <f t="shared" si="106"/>
        <v>865921.57506472373</v>
      </c>
      <c r="T301" s="5">
        <f t="shared" si="72"/>
        <v>214298.56590779388</v>
      </c>
      <c r="U301" s="5">
        <f t="shared" si="73"/>
        <v>1190723.0091569293</v>
      </c>
      <c r="V301" s="150"/>
      <c r="W301" s="2">
        <v>294</v>
      </c>
      <c r="X301" s="118">
        <v>53783</v>
      </c>
      <c r="Y301" s="5">
        <f t="shared" si="107"/>
        <v>213190.14394473966</v>
      </c>
      <c r="Z301" s="5">
        <f t="shared" si="108"/>
        <v>3955.7248177837241</v>
      </c>
      <c r="AA301" s="5">
        <f t="shared" si="74"/>
        <v>2534.4571914854596</v>
      </c>
      <c r="AB301" s="35">
        <f t="shared" si="75"/>
        <v>0.14265896975851236</v>
      </c>
      <c r="AC301" s="5">
        <f t="shared" si="76"/>
        <v>1421.2676262982645</v>
      </c>
      <c r="AD301" s="35">
        <f t="shared" si="77"/>
        <v>0.08</v>
      </c>
      <c r="AE301" s="5">
        <f t="shared" si="109"/>
        <v>328444.31324674614</v>
      </c>
      <c r="AF301" s="5">
        <f t="shared" si="110"/>
        <v>834538.78318166872</v>
      </c>
      <c r="AG301" s="5">
        <f t="shared" si="78"/>
        <v>210655.68675325421</v>
      </c>
      <c r="AH301" s="5">
        <f t="shared" si="79"/>
        <v>1162983.0964284148</v>
      </c>
      <c r="AI301" s="150"/>
      <c r="AJ301" s="2">
        <v>294</v>
      </c>
      <c r="AK301" s="118">
        <v>53783</v>
      </c>
      <c r="AL301" s="5">
        <f t="shared" si="111"/>
        <v>209512.71381859769</v>
      </c>
      <c r="AM301" s="5">
        <f t="shared" si="112"/>
        <v>3862.1784158088099</v>
      </c>
      <c r="AN301" s="5">
        <f t="shared" si="80"/>
        <v>2509.0754723970331</v>
      </c>
      <c r="AO301" s="35">
        <f t="shared" si="81"/>
        <v>0.1437092056133337</v>
      </c>
      <c r="AP301" s="5">
        <f t="shared" si="82"/>
        <v>1353.1029434117768</v>
      </c>
      <c r="AQ301" s="35">
        <f t="shared" si="83"/>
        <v>7.7499999999999999E-2</v>
      </c>
      <c r="AR301" s="5">
        <f t="shared" si="113"/>
        <v>332096.36165379977</v>
      </c>
      <c r="AS301" s="5">
        <f t="shared" si="114"/>
        <v>803384.09259399085</v>
      </c>
      <c r="AT301" s="5">
        <f t="shared" si="84"/>
        <v>207003.63834620066</v>
      </c>
      <c r="AU301" s="5">
        <f t="shared" si="85"/>
        <v>1135480.4542477906</v>
      </c>
      <c r="AV301" s="150"/>
      <c r="AW301" s="2">
        <v>294</v>
      </c>
      <c r="AX301" s="118">
        <v>53783</v>
      </c>
      <c r="AY301" s="5">
        <f t="shared" si="115"/>
        <v>205826.97689885364</v>
      </c>
      <c r="AZ301" s="5">
        <f t="shared" si="116"/>
        <v>3769.4654156080242</v>
      </c>
      <c r="BA301" s="5">
        <f t="shared" si="86"/>
        <v>2483.0468099901891</v>
      </c>
      <c r="BB301" s="35">
        <f t="shared" si="87"/>
        <v>0.14476509429823056</v>
      </c>
      <c r="BC301" s="5">
        <f t="shared" si="88"/>
        <v>1286.4186056178351</v>
      </c>
      <c r="BD301" s="35">
        <f t="shared" si="89"/>
        <v>7.4999999999999997E-2</v>
      </c>
      <c r="BE301" s="5">
        <f t="shared" si="117"/>
        <v>335756.06991113664</v>
      </c>
      <c r="BF301" s="5">
        <f t="shared" si="118"/>
        <v>772466.76227762306</v>
      </c>
      <c r="BG301" s="5">
        <f t="shared" si="90"/>
        <v>203343.93008886345</v>
      </c>
      <c r="BH301" s="5">
        <f t="shared" si="91"/>
        <v>1108222.8321887597</v>
      </c>
      <c r="BI301" s="150"/>
      <c r="BJ301" s="2">
        <v>294</v>
      </c>
      <c r="BK301" s="118">
        <v>53783</v>
      </c>
      <c r="BL301" s="5">
        <f t="shared" si="119"/>
        <v>202134.50387513955</v>
      </c>
      <c r="BM301" s="5">
        <f t="shared" si="120"/>
        <v>3677.612325782929</v>
      </c>
      <c r="BN301" s="5">
        <f t="shared" si="92"/>
        <v>2456.3830315372943</v>
      </c>
      <c r="BO301" s="35">
        <f t="shared" si="93"/>
        <v>0.14582664420645133</v>
      </c>
      <c r="BP301" s="5">
        <f t="shared" si="94"/>
        <v>1221.2292942456347</v>
      </c>
      <c r="BQ301" s="35">
        <f t="shared" si="95"/>
        <v>7.2499999999999995E-2</v>
      </c>
      <c r="BR301" s="5">
        <f t="shared" si="121"/>
        <v>339421.87915639766</v>
      </c>
      <c r="BS301" s="5">
        <f t="shared" si="122"/>
        <v>741796.14462378342</v>
      </c>
      <c r="BT301" s="5">
        <f t="shared" si="96"/>
        <v>199678.12084360226</v>
      </c>
      <c r="BU301" s="5">
        <f t="shared" si="97"/>
        <v>1081218.0237801811</v>
      </c>
      <c r="BV301" s="150"/>
      <c r="BW301" s="2">
        <v>294</v>
      </c>
      <c r="BX301" s="118">
        <v>53783</v>
      </c>
      <c r="BY301" s="5">
        <f t="shared" si="123"/>
        <v>198436.91434041192</v>
      </c>
      <c r="BZ301" s="5">
        <f t="shared" si="124"/>
        <v>3586.6457515109732</v>
      </c>
      <c r="CA301" s="5">
        <f t="shared" si="98"/>
        <v>2429.0970845252368</v>
      </c>
      <c r="CB301" s="35">
        <f t="shared" si="99"/>
        <v>0.14689386352933514</v>
      </c>
      <c r="CC301" s="5">
        <f t="shared" si="100"/>
        <v>1157.5486669857362</v>
      </c>
      <c r="CD301" s="35">
        <f t="shared" si="101"/>
        <v>6.9999999999999993E-2</v>
      </c>
      <c r="CE301" s="5">
        <f t="shared" si="125"/>
        <v>343092.18274411326</v>
      </c>
      <c r="CF301" s="5">
        <f t="shared" si="126"/>
        <v>711381.66820011253</v>
      </c>
      <c r="CG301" s="5">
        <f t="shared" si="102"/>
        <v>196007.81725588668</v>
      </c>
      <c r="CH301" s="5">
        <f t="shared" si="103"/>
        <v>1054473.8509442257</v>
      </c>
    </row>
    <row r="302" spans="9:86" ht="14.25" customHeight="1">
      <c r="I302" s="150"/>
      <c r="J302" s="2">
        <v>295</v>
      </c>
      <c r="K302" s="118">
        <v>53813</v>
      </c>
      <c r="L302" s="5">
        <f t="shared" si="104"/>
        <v>214298.56590779388</v>
      </c>
      <c r="M302" s="5">
        <f t="shared" si="67"/>
        <v>4050.0782624385383</v>
      </c>
      <c r="N302" s="5">
        <f t="shared" si="68"/>
        <v>2576.7756218224554</v>
      </c>
      <c r="O302" s="35">
        <f t="shared" si="69"/>
        <v>0.14429078109264604</v>
      </c>
      <c r="P302" s="5">
        <f t="shared" si="70"/>
        <v>1473.302640616083</v>
      </c>
      <c r="Q302" s="35">
        <f t="shared" si="71"/>
        <v>8.2500000000000004E-2</v>
      </c>
      <c r="R302" s="5">
        <f t="shared" si="105"/>
        <v>327378.20971402817</v>
      </c>
      <c r="S302" s="5">
        <f t="shared" si="106"/>
        <v>867394.87770533981</v>
      </c>
      <c r="T302" s="5">
        <f t="shared" si="72"/>
        <v>211721.79028597142</v>
      </c>
      <c r="U302" s="5">
        <f t="shared" si="73"/>
        <v>1194773.0874193679</v>
      </c>
      <c r="V302" s="150"/>
      <c r="W302" s="2">
        <v>295</v>
      </c>
      <c r="X302" s="118">
        <v>53813</v>
      </c>
      <c r="Y302" s="5">
        <f t="shared" si="107"/>
        <v>210655.68675325421</v>
      </c>
      <c r="Z302" s="5">
        <f t="shared" si="108"/>
        <v>3955.7248177837241</v>
      </c>
      <c r="AA302" s="5">
        <f t="shared" si="74"/>
        <v>2551.3535727620292</v>
      </c>
      <c r="AB302" s="35">
        <f t="shared" si="75"/>
        <v>0.1453378417882725</v>
      </c>
      <c r="AC302" s="5">
        <f t="shared" si="76"/>
        <v>1404.3712450216949</v>
      </c>
      <c r="AD302" s="35">
        <f t="shared" si="77"/>
        <v>0.08</v>
      </c>
      <c r="AE302" s="5">
        <f t="shared" si="109"/>
        <v>330995.66681950819</v>
      </c>
      <c r="AF302" s="5">
        <f t="shared" si="110"/>
        <v>835943.15442669042</v>
      </c>
      <c r="AG302" s="5">
        <f t="shared" si="78"/>
        <v>208104.33318049219</v>
      </c>
      <c r="AH302" s="5">
        <f t="shared" si="79"/>
        <v>1166938.8212461986</v>
      </c>
      <c r="AI302" s="150"/>
      <c r="AJ302" s="2">
        <v>295</v>
      </c>
      <c r="AK302" s="118">
        <v>53813</v>
      </c>
      <c r="AL302" s="5">
        <f t="shared" si="111"/>
        <v>207003.63834620066</v>
      </c>
      <c r="AM302" s="5">
        <f t="shared" si="112"/>
        <v>3862.1784158088099</v>
      </c>
      <c r="AN302" s="5">
        <f t="shared" si="80"/>
        <v>2525.2799181562641</v>
      </c>
      <c r="AO302" s="35">
        <f t="shared" si="81"/>
        <v>0.14639046569410868</v>
      </c>
      <c r="AP302" s="5">
        <f t="shared" si="82"/>
        <v>1336.898497652546</v>
      </c>
      <c r="AQ302" s="35">
        <f t="shared" si="83"/>
        <v>7.7499999999999999E-2</v>
      </c>
      <c r="AR302" s="5">
        <f t="shared" si="113"/>
        <v>334621.64157195605</v>
      </c>
      <c r="AS302" s="5">
        <f t="shared" si="114"/>
        <v>804720.99109164334</v>
      </c>
      <c r="AT302" s="5">
        <f t="shared" si="84"/>
        <v>204478.35842804439</v>
      </c>
      <c r="AU302" s="5">
        <f t="shared" si="85"/>
        <v>1139342.6326635994</v>
      </c>
      <c r="AV302" s="150"/>
      <c r="AW302" s="2">
        <v>295</v>
      </c>
      <c r="AX302" s="118">
        <v>53813</v>
      </c>
      <c r="AY302" s="5">
        <f t="shared" si="115"/>
        <v>203343.93008886345</v>
      </c>
      <c r="AZ302" s="5">
        <f t="shared" si="116"/>
        <v>3769.4654156080242</v>
      </c>
      <c r="BA302" s="5">
        <f t="shared" si="86"/>
        <v>2498.5658525526278</v>
      </c>
      <c r="BB302" s="35">
        <f t="shared" si="87"/>
        <v>0.14744866108139415</v>
      </c>
      <c r="BC302" s="5">
        <f t="shared" si="88"/>
        <v>1270.8995630553964</v>
      </c>
      <c r="BD302" s="35">
        <f t="shared" si="89"/>
        <v>7.4999999999999997E-2</v>
      </c>
      <c r="BE302" s="5">
        <f t="shared" si="117"/>
        <v>338254.63576368929</v>
      </c>
      <c r="BF302" s="5">
        <f t="shared" si="118"/>
        <v>773737.66184067843</v>
      </c>
      <c r="BG302" s="5">
        <f t="shared" si="90"/>
        <v>200845.36423631082</v>
      </c>
      <c r="BH302" s="5">
        <f t="shared" si="91"/>
        <v>1111992.2976043676</v>
      </c>
      <c r="BI302" s="150"/>
      <c r="BJ302" s="2">
        <v>295</v>
      </c>
      <c r="BK302" s="118">
        <v>53813</v>
      </c>
      <c r="BL302" s="5">
        <f t="shared" si="119"/>
        <v>199678.12084360226</v>
      </c>
      <c r="BM302" s="5">
        <f t="shared" si="120"/>
        <v>3677.612325782929</v>
      </c>
      <c r="BN302" s="5">
        <f t="shared" si="92"/>
        <v>2471.2236790194988</v>
      </c>
      <c r="BO302" s="35">
        <f t="shared" si="93"/>
        <v>0.14851243602928835</v>
      </c>
      <c r="BP302" s="5">
        <f t="shared" si="94"/>
        <v>1206.3886467634302</v>
      </c>
      <c r="BQ302" s="35">
        <f t="shared" si="95"/>
        <v>7.2499999999999981E-2</v>
      </c>
      <c r="BR302" s="5">
        <f t="shared" si="121"/>
        <v>341893.10283541714</v>
      </c>
      <c r="BS302" s="5">
        <f t="shared" si="122"/>
        <v>743002.53327054682</v>
      </c>
      <c r="BT302" s="5">
        <f t="shared" si="96"/>
        <v>197206.89716458277</v>
      </c>
      <c r="BU302" s="5">
        <f t="shared" si="97"/>
        <v>1084895.636105964</v>
      </c>
      <c r="BV302" s="150"/>
      <c r="BW302" s="2">
        <v>295</v>
      </c>
      <c r="BX302" s="118">
        <v>53813</v>
      </c>
      <c r="BY302" s="5">
        <f t="shared" si="123"/>
        <v>196007.81725588668</v>
      </c>
      <c r="BZ302" s="5">
        <f t="shared" si="124"/>
        <v>3586.6457515109732</v>
      </c>
      <c r="CA302" s="5">
        <f t="shared" si="98"/>
        <v>2443.2668175183007</v>
      </c>
      <c r="CB302" s="35">
        <f t="shared" si="99"/>
        <v>0.1495817984235987</v>
      </c>
      <c r="CC302" s="5">
        <f t="shared" si="100"/>
        <v>1143.3789339926723</v>
      </c>
      <c r="CD302" s="35">
        <f t="shared" si="101"/>
        <v>7.0000000000000007E-2</v>
      </c>
      <c r="CE302" s="5">
        <f t="shared" si="125"/>
        <v>345535.44956163154</v>
      </c>
      <c r="CF302" s="5">
        <f t="shared" si="126"/>
        <v>712525.04713410523</v>
      </c>
      <c r="CG302" s="5">
        <f t="shared" si="102"/>
        <v>193564.55043836837</v>
      </c>
      <c r="CH302" s="5">
        <f t="shared" si="103"/>
        <v>1058060.4966957369</v>
      </c>
    </row>
    <row r="303" spans="9:86" ht="14.25" customHeight="1">
      <c r="I303" s="150"/>
      <c r="J303" s="2">
        <v>296</v>
      </c>
      <c r="K303" s="118">
        <v>53844</v>
      </c>
      <c r="L303" s="5">
        <f t="shared" si="104"/>
        <v>211721.79028597142</v>
      </c>
      <c r="M303" s="5">
        <f t="shared" si="67"/>
        <v>4050.0782624385383</v>
      </c>
      <c r="N303" s="5">
        <f t="shared" si="68"/>
        <v>2594.490954222485</v>
      </c>
      <c r="O303" s="35">
        <f t="shared" si="69"/>
        <v>0.14705095497547727</v>
      </c>
      <c r="P303" s="5">
        <f t="shared" si="70"/>
        <v>1455.5873082160535</v>
      </c>
      <c r="Q303" s="35">
        <f t="shared" si="71"/>
        <v>8.2500000000000004E-2</v>
      </c>
      <c r="R303" s="5">
        <f t="shared" si="105"/>
        <v>329972.70066825068</v>
      </c>
      <c r="S303" s="5">
        <f t="shared" si="106"/>
        <v>868850.46501355583</v>
      </c>
      <c r="T303" s="5">
        <f t="shared" si="72"/>
        <v>209127.29933174895</v>
      </c>
      <c r="U303" s="5">
        <f t="shared" si="73"/>
        <v>1198823.1656818064</v>
      </c>
      <c r="V303" s="150"/>
      <c r="W303" s="2">
        <v>296</v>
      </c>
      <c r="X303" s="118">
        <v>53844</v>
      </c>
      <c r="Y303" s="5">
        <f t="shared" si="107"/>
        <v>208104.33318049219</v>
      </c>
      <c r="Z303" s="5">
        <f t="shared" si="108"/>
        <v>3955.7248177837241</v>
      </c>
      <c r="AA303" s="5">
        <f t="shared" si="74"/>
        <v>2568.3625965804431</v>
      </c>
      <c r="AB303" s="35">
        <f t="shared" si="75"/>
        <v>0.14810047771679188</v>
      </c>
      <c r="AC303" s="5">
        <f t="shared" si="76"/>
        <v>1387.3622212032813</v>
      </c>
      <c r="AD303" s="35">
        <f t="shared" si="77"/>
        <v>7.9999999999999988E-2</v>
      </c>
      <c r="AE303" s="5">
        <f t="shared" si="109"/>
        <v>333564.02941608866</v>
      </c>
      <c r="AF303" s="5">
        <f t="shared" si="110"/>
        <v>837330.5166478937</v>
      </c>
      <c r="AG303" s="5">
        <f t="shared" si="78"/>
        <v>205535.97058391175</v>
      </c>
      <c r="AH303" s="5">
        <f t="shared" si="79"/>
        <v>1170894.5460639824</v>
      </c>
      <c r="AI303" s="150"/>
      <c r="AJ303" s="2">
        <v>296</v>
      </c>
      <c r="AK303" s="118">
        <v>53844</v>
      </c>
      <c r="AL303" s="5">
        <f t="shared" si="111"/>
        <v>204478.35842804439</v>
      </c>
      <c r="AM303" s="5">
        <f t="shared" si="112"/>
        <v>3862.1784158088099</v>
      </c>
      <c r="AN303" s="5">
        <f t="shared" si="80"/>
        <v>2541.5890176276898</v>
      </c>
      <c r="AO303" s="35">
        <f t="shared" si="81"/>
        <v>0.14915548249701374</v>
      </c>
      <c r="AP303" s="5">
        <f t="shared" si="82"/>
        <v>1320.58939818112</v>
      </c>
      <c r="AQ303" s="35">
        <f t="shared" si="83"/>
        <v>7.7499999999999999E-2</v>
      </c>
      <c r="AR303" s="5">
        <f t="shared" si="113"/>
        <v>337163.23058958375</v>
      </c>
      <c r="AS303" s="5">
        <f t="shared" si="114"/>
        <v>806041.58048982441</v>
      </c>
      <c r="AT303" s="5">
        <f t="shared" si="84"/>
        <v>201936.76941041669</v>
      </c>
      <c r="AU303" s="5">
        <f t="shared" si="85"/>
        <v>1143204.811079408</v>
      </c>
      <c r="AV303" s="150"/>
      <c r="AW303" s="2">
        <v>296</v>
      </c>
      <c r="AX303" s="118">
        <v>53844</v>
      </c>
      <c r="AY303" s="5">
        <f t="shared" si="115"/>
        <v>200845.36423631082</v>
      </c>
      <c r="AZ303" s="5">
        <f t="shared" si="116"/>
        <v>3769.4654156080242</v>
      </c>
      <c r="BA303" s="5">
        <f t="shared" si="86"/>
        <v>2514.1818891310813</v>
      </c>
      <c r="BB303" s="35">
        <f t="shared" si="87"/>
        <v>0.15021597727331817</v>
      </c>
      <c r="BC303" s="5">
        <f t="shared" si="88"/>
        <v>1255.2835264769426</v>
      </c>
      <c r="BD303" s="35">
        <f t="shared" si="89"/>
        <v>7.4999999999999997E-2</v>
      </c>
      <c r="BE303" s="5">
        <f t="shared" si="117"/>
        <v>340768.81765282038</v>
      </c>
      <c r="BF303" s="5">
        <f t="shared" si="118"/>
        <v>774992.94536715536</v>
      </c>
      <c r="BG303" s="5">
        <f t="shared" si="90"/>
        <v>198331.18234717974</v>
      </c>
      <c r="BH303" s="5">
        <f t="shared" si="91"/>
        <v>1115761.7630199757</v>
      </c>
      <c r="BI303" s="150"/>
      <c r="BJ303" s="2">
        <v>296</v>
      </c>
      <c r="BK303" s="118">
        <v>53844</v>
      </c>
      <c r="BL303" s="5">
        <f t="shared" si="119"/>
        <v>197206.89716458277</v>
      </c>
      <c r="BM303" s="5">
        <f t="shared" si="120"/>
        <v>3677.612325782929</v>
      </c>
      <c r="BN303" s="5">
        <f t="shared" si="92"/>
        <v>2486.153988746908</v>
      </c>
      <c r="BO303" s="35">
        <f t="shared" si="93"/>
        <v>0.15128196981906009</v>
      </c>
      <c r="BP303" s="5">
        <f t="shared" si="94"/>
        <v>1191.4583370360208</v>
      </c>
      <c r="BQ303" s="35">
        <f t="shared" si="95"/>
        <v>7.2499999999999995E-2</v>
      </c>
      <c r="BR303" s="5">
        <f t="shared" si="121"/>
        <v>344379.25682416407</v>
      </c>
      <c r="BS303" s="5">
        <f t="shared" si="122"/>
        <v>744193.9916075829</v>
      </c>
      <c r="BT303" s="5">
        <f t="shared" si="96"/>
        <v>194720.74317583587</v>
      </c>
      <c r="BU303" s="5">
        <f t="shared" si="97"/>
        <v>1088573.2484317468</v>
      </c>
      <c r="BV303" s="150"/>
      <c r="BW303" s="2">
        <v>296</v>
      </c>
      <c r="BX303" s="118">
        <v>53844</v>
      </c>
      <c r="BY303" s="5">
        <f t="shared" si="123"/>
        <v>193564.55043836837</v>
      </c>
      <c r="BZ303" s="5">
        <f t="shared" si="124"/>
        <v>3586.6457515109732</v>
      </c>
      <c r="CA303" s="5">
        <f t="shared" si="98"/>
        <v>2457.5192072871578</v>
      </c>
      <c r="CB303" s="35">
        <f t="shared" si="99"/>
        <v>0.15235346772257086</v>
      </c>
      <c r="CC303" s="5">
        <f t="shared" si="100"/>
        <v>1129.1265442238155</v>
      </c>
      <c r="CD303" s="35">
        <f t="shared" si="101"/>
        <v>6.9999999999999993E-2</v>
      </c>
      <c r="CE303" s="5">
        <f t="shared" si="125"/>
        <v>347992.96876891871</v>
      </c>
      <c r="CF303" s="5">
        <f t="shared" si="126"/>
        <v>713654.1736783291</v>
      </c>
      <c r="CG303" s="5">
        <f t="shared" si="102"/>
        <v>191107.03123108123</v>
      </c>
      <c r="CH303" s="5">
        <f t="shared" si="103"/>
        <v>1061647.1424472479</v>
      </c>
    </row>
    <row r="304" spans="9:86" ht="14.25" customHeight="1">
      <c r="I304" s="150"/>
      <c r="J304" s="2">
        <v>297</v>
      </c>
      <c r="K304" s="118">
        <v>53874</v>
      </c>
      <c r="L304" s="5">
        <f t="shared" si="104"/>
        <v>209127.29933174895</v>
      </c>
      <c r="M304" s="5">
        <f t="shared" si="67"/>
        <v>4050.0782624385383</v>
      </c>
      <c r="N304" s="5">
        <f t="shared" si="68"/>
        <v>2612.3280795327646</v>
      </c>
      <c r="O304" s="35">
        <f t="shared" si="69"/>
        <v>0.14989882743459715</v>
      </c>
      <c r="P304" s="5">
        <f t="shared" si="70"/>
        <v>1437.750182905774</v>
      </c>
      <c r="Q304" s="35">
        <f t="shared" si="71"/>
        <v>8.2500000000000004E-2</v>
      </c>
      <c r="R304" s="5">
        <f t="shared" si="105"/>
        <v>332585.02874778345</v>
      </c>
      <c r="S304" s="5">
        <f t="shared" si="106"/>
        <v>870288.21519646165</v>
      </c>
      <c r="T304" s="5">
        <f t="shared" si="72"/>
        <v>206514.97125221617</v>
      </c>
      <c r="U304" s="5">
        <f t="shared" si="73"/>
        <v>1202873.2439442452</v>
      </c>
      <c r="V304" s="150"/>
      <c r="W304" s="2">
        <v>297</v>
      </c>
      <c r="X304" s="118">
        <v>53874</v>
      </c>
      <c r="Y304" s="5">
        <f t="shared" si="107"/>
        <v>205535.97058391175</v>
      </c>
      <c r="Z304" s="5">
        <f t="shared" si="108"/>
        <v>3955.7248177837241</v>
      </c>
      <c r="AA304" s="5">
        <f t="shared" si="74"/>
        <v>2585.4850138909787</v>
      </c>
      <c r="AB304" s="35">
        <f t="shared" si="75"/>
        <v>0.15095080475962333</v>
      </c>
      <c r="AC304" s="5">
        <f t="shared" si="76"/>
        <v>1370.2398038927452</v>
      </c>
      <c r="AD304" s="35">
        <f t="shared" si="77"/>
        <v>0.08</v>
      </c>
      <c r="AE304" s="5">
        <f t="shared" si="109"/>
        <v>336149.51442997961</v>
      </c>
      <c r="AF304" s="5">
        <f t="shared" si="110"/>
        <v>838700.7564517865</v>
      </c>
      <c r="AG304" s="5">
        <f t="shared" si="78"/>
        <v>202950.48557002077</v>
      </c>
      <c r="AH304" s="5">
        <f t="shared" si="79"/>
        <v>1174850.270881766</v>
      </c>
      <c r="AI304" s="150"/>
      <c r="AJ304" s="2">
        <v>297</v>
      </c>
      <c r="AK304" s="118">
        <v>53874</v>
      </c>
      <c r="AL304" s="5">
        <f t="shared" si="111"/>
        <v>201936.76941041669</v>
      </c>
      <c r="AM304" s="5">
        <f t="shared" si="112"/>
        <v>3862.1784158088099</v>
      </c>
      <c r="AN304" s="5">
        <f t="shared" si="80"/>
        <v>2558.0034466998686</v>
      </c>
      <c r="AO304" s="35">
        <f t="shared" si="81"/>
        <v>0.15200818280900458</v>
      </c>
      <c r="AP304" s="5">
        <f t="shared" si="82"/>
        <v>1304.174969108941</v>
      </c>
      <c r="AQ304" s="35">
        <f t="shared" si="83"/>
        <v>7.7499999999999999E-2</v>
      </c>
      <c r="AR304" s="5">
        <f t="shared" si="113"/>
        <v>339721.23403628363</v>
      </c>
      <c r="AS304" s="5">
        <f t="shared" si="114"/>
        <v>807345.7554589333</v>
      </c>
      <c r="AT304" s="5">
        <f t="shared" si="84"/>
        <v>199378.76596371681</v>
      </c>
      <c r="AU304" s="5">
        <f t="shared" si="85"/>
        <v>1147066.9894952169</v>
      </c>
      <c r="AV304" s="150"/>
      <c r="AW304" s="2">
        <v>297</v>
      </c>
      <c r="AX304" s="118">
        <v>53874</v>
      </c>
      <c r="AY304" s="5">
        <f t="shared" si="115"/>
        <v>198331.18234717974</v>
      </c>
      <c r="AZ304" s="5">
        <f t="shared" si="116"/>
        <v>3769.4654156080242</v>
      </c>
      <c r="BA304" s="5">
        <f t="shared" si="86"/>
        <v>2529.895525938151</v>
      </c>
      <c r="BB304" s="35">
        <f t="shared" si="87"/>
        <v>0.15307096923425118</v>
      </c>
      <c r="BC304" s="5">
        <f t="shared" si="88"/>
        <v>1239.5698896698732</v>
      </c>
      <c r="BD304" s="35">
        <f t="shared" si="89"/>
        <v>7.4999999999999997E-2</v>
      </c>
      <c r="BE304" s="5">
        <f t="shared" si="117"/>
        <v>343298.71317875851</v>
      </c>
      <c r="BF304" s="5">
        <f t="shared" si="118"/>
        <v>776232.51525682525</v>
      </c>
      <c r="BG304" s="5">
        <f t="shared" si="90"/>
        <v>195801.28682124158</v>
      </c>
      <c r="BH304" s="5">
        <f t="shared" si="91"/>
        <v>1119531.2284355839</v>
      </c>
      <c r="BI304" s="150"/>
      <c r="BJ304" s="2">
        <v>297</v>
      </c>
      <c r="BK304" s="118">
        <v>53874</v>
      </c>
      <c r="BL304" s="5">
        <f t="shared" si="119"/>
        <v>194720.74317583587</v>
      </c>
      <c r="BM304" s="5">
        <f t="shared" si="120"/>
        <v>3677.612325782929</v>
      </c>
      <c r="BN304" s="5">
        <f t="shared" si="92"/>
        <v>2501.1745024289207</v>
      </c>
      <c r="BO304" s="35">
        <f t="shared" si="93"/>
        <v>0.15413917151108988</v>
      </c>
      <c r="BP304" s="5">
        <f t="shared" si="94"/>
        <v>1176.4378233540083</v>
      </c>
      <c r="BQ304" s="35">
        <f t="shared" si="95"/>
        <v>7.2499999999999995E-2</v>
      </c>
      <c r="BR304" s="5">
        <f t="shared" si="121"/>
        <v>346880.43132659298</v>
      </c>
      <c r="BS304" s="5">
        <f t="shared" si="122"/>
        <v>745370.42943093693</v>
      </c>
      <c r="BT304" s="5">
        <f t="shared" si="96"/>
        <v>192219.56867340696</v>
      </c>
      <c r="BU304" s="5">
        <f t="shared" si="97"/>
        <v>1092250.86075753</v>
      </c>
      <c r="BV304" s="150"/>
      <c r="BW304" s="2">
        <v>297</v>
      </c>
      <c r="BX304" s="118">
        <v>53874</v>
      </c>
      <c r="BY304" s="5">
        <f t="shared" si="123"/>
        <v>191107.03123108123</v>
      </c>
      <c r="BZ304" s="5">
        <f t="shared" si="124"/>
        <v>3586.6457515109732</v>
      </c>
      <c r="CA304" s="5">
        <f t="shared" si="98"/>
        <v>2471.8547359963327</v>
      </c>
      <c r="CB304" s="35">
        <f t="shared" si="99"/>
        <v>0.15521279693832526</v>
      </c>
      <c r="CC304" s="5">
        <f t="shared" si="100"/>
        <v>1114.7910155146405</v>
      </c>
      <c r="CD304" s="35">
        <f t="shared" si="101"/>
        <v>7.0000000000000007E-2</v>
      </c>
      <c r="CE304" s="5">
        <f t="shared" si="125"/>
        <v>350464.82350491505</v>
      </c>
      <c r="CF304" s="5">
        <f t="shared" si="126"/>
        <v>714768.96469384374</v>
      </c>
      <c r="CG304" s="5">
        <f t="shared" si="102"/>
        <v>188635.17649508489</v>
      </c>
      <c r="CH304" s="5">
        <f t="shared" si="103"/>
        <v>1065233.7881987588</v>
      </c>
    </row>
    <row r="305" spans="9:86" ht="14.25" customHeight="1">
      <c r="I305" s="150"/>
      <c r="J305" s="2">
        <v>298</v>
      </c>
      <c r="K305" s="118">
        <v>53905</v>
      </c>
      <c r="L305" s="5">
        <f t="shared" si="104"/>
        <v>206514.97125221617</v>
      </c>
      <c r="M305" s="5">
        <f t="shared" si="67"/>
        <v>4050.0782624385383</v>
      </c>
      <c r="N305" s="5">
        <f t="shared" si="68"/>
        <v>2630.2878350795522</v>
      </c>
      <c r="O305" s="35">
        <f t="shared" si="69"/>
        <v>0.15283857547744695</v>
      </c>
      <c r="P305" s="5">
        <f t="shared" si="70"/>
        <v>1419.7904273589861</v>
      </c>
      <c r="Q305" s="35">
        <f t="shared" si="71"/>
        <v>8.2500000000000004E-2</v>
      </c>
      <c r="R305" s="5">
        <f t="shared" si="105"/>
        <v>335215.31658286299</v>
      </c>
      <c r="S305" s="5">
        <f t="shared" si="106"/>
        <v>871708.00562382059</v>
      </c>
      <c r="T305" s="5">
        <f t="shared" si="72"/>
        <v>203884.68341713661</v>
      </c>
      <c r="U305" s="5">
        <f t="shared" si="73"/>
        <v>1206923.3222066835</v>
      </c>
      <c r="V305" s="150"/>
      <c r="W305" s="2">
        <v>298</v>
      </c>
      <c r="X305" s="118">
        <v>53905</v>
      </c>
      <c r="Y305" s="5">
        <f t="shared" si="107"/>
        <v>202950.48557002077</v>
      </c>
      <c r="Z305" s="5">
        <f t="shared" si="108"/>
        <v>3955.7248177837241</v>
      </c>
      <c r="AA305" s="5">
        <f t="shared" si="74"/>
        <v>2602.7215806502522</v>
      </c>
      <c r="AB305" s="35">
        <f t="shared" si="75"/>
        <v>0.15389299946773136</v>
      </c>
      <c r="AC305" s="5">
        <f t="shared" si="76"/>
        <v>1353.0032371334719</v>
      </c>
      <c r="AD305" s="35">
        <f t="shared" si="77"/>
        <v>0.08</v>
      </c>
      <c r="AE305" s="5">
        <f t="shared" si="109"/>
        <v>338752.23601062986</v>
      </c>
      <c r="AF305" s="5">
        <f t="shared" si="110"/>
        <v>840053.75968891999</v>
      </c>
      <c r="AG305" s="5">
        <f t="shared" si="78"/>
        <v>200347.76398937052</v>
      </c>
      <c r="AH305" s="5">
        <f t="shared" si="79"/>
        <v>1178805.9956995498</v>
      </c>
      <c r="AI305" s="150"/>
      <c r="AJ305" s="2">
        <v>298</v>
      </c>
      <c r="AK305" s="118">
        <v>53905</v>
      </c>
      <c r="AL305" s="5">
        <f t="shared" si="111"/>
        <v>199378.76596371681</v>
      </c>
      <c r="AM305" s="5">
        <f t="shared" si="112"/>
        <v>3862.1784158088099</v>
      </c>
      <c r="AN305" s="5">
        <f t="shared" si="80"/>
        <v>2574.5238856264723</v>
      </c>
      <c r="AO305" s="35">
        <f t="shared" si="81"/>
        <v>0.15495274272657422</v>
      </c>
      <c r="AP305" s="5">
        <f t="shared" si="82"/>
        <v>1287.6545301823378</v>
      </c>
      <c r="AQ305" s="35">
        <f t="shared" si="83"/>
        <v>7.7499999999999999E-2</v>
      </c>
      <c r="AR305" s="5">
        <f t="shared" si="113"/>
        <v>342295.75792191009</v>
      </c>
      <c r="AS305" s="5">
        <f t="shared" si="114"/>
        <v>808633.40998911567</v>
      </c>
      <c r="AT305" s="5">
        <f t="shared" si="84"/>
        <v>196804.24207809035</v>
      </c>
      <c r="AU305" s="5">
        <f t="shared" si="85"/>
        <v>1150929.1679110257</v>
      </c>
      <c r="AV305" s="150"/>
      <c r="AW305" s="2">
        <v>298</v>
      </c>
      <c r="AX305" s="118">
        <v>53905</v>
      </c>
      <c r="AY305" s="5">
        <f t="shared" si="115"/>
        <v>195801.28682124158</v>
      </c>
      <c r="AZ305" s="5">
        <f t="shared" si="116"/>
        <v>3769.4654156080242</v>
      </c>
      <c r="BA305" s="5">
        <f t="shared" si="86"/>
        <v>2545.7073729752647</v>
      </c>
      <c r="BB305" s="35">
        <f t="shared" si="87"/>
        <v>0.15601781260810954</v>
      </c>
      <c r="BC305" s="5">
        <f t="shared" si="88"/>
        <v>1223.7580426327597</v>
      </c>
      <c r="BD305" s="35">
        <f t="shared" si="89"/>
        <v>7.4999999999999997E-2</v>
      </c>
      <c r="BE305" s="5">
        <f t="shared" si="117"/>
        <v>345844.42055173375</v>
      </c>
      <c r="BF305" s="5">
        <f t="shared" si="118"/>
        <v>777456.27329945797</v>
      </c>
      <c r="BG305" s="5">
        <f t="shared" si="90"/>
        <v>193255.5794482663</v>
      </c>
      <c r="BH305" s="5">
        <f t="shared" si="91"/>
        <v>1123300.6938511918</v>
      </c>
      <c r="BI305" s="150"/>
      <c r="BJ305" s="2">
        <v>298</v>
      </c>
      <c r="BK305" s="118">
        <v>53905</v>
      </c>
      <c r="BL305" s="5">
        <f t="shared" si="119"/>
        <v>192219.56867340696</v>
      </c>
      <c r="BM305" s="5">
        <f t="shared" si="120"/>
        <v>3677.612325782929</v>
      </c>
      <c r="BN305" s="5">
        <f t="shared" si="92"/>
        <v>2516.2857650477617</v>
      </c>
      <c r="BO305" s="35">
        <f t="shared" si="93"/>
        <v>0.1570882162985032</v>
      </c>
      <c r="BP305" s="5">
        <f t="shared" si="94"/>
        <v>1161.326560735167</v>
      </c>
      <c r="BQ305" s="35">
        <f t="shared" si="95"/>
        <v>7.2499999999999995E-2</v>
      </c>
      <c r="BR305" s="5">
        <f t="shared" si="121"/>
        <v>349396.71709164075</v>
      </c>
      <c r="BS305" s="5">
        <f t="shared" si="122"/>
        <v>746531.75599167205</v>
      </c>
      <c r="BT305" s="5">
        <f t="shared" si="96"/>
        <v>189703.28290835919</v>
      </c>
      <c r="BU305" s="5">
        <f t="shared" si="97"/>
        <v>1095928.4730833129</v>
      </c>
      <c r="BV305" s="150"/>
      <c r="BW305" s="2">
        <v>298</v>
      </c>
      <c r="BX305" s="118">
        <v>53905</v>
      </c>
      <c r="BY305" s="5">
        <f t="shared" si="123"/>
        <v>188635.17649508489</v>
      </c>
      <c r="BZ305" s="5">
        <f t="shared" si="124"/>
        <v>3586.6457515109732</v>
      </c>
      <c r="CA305" s="5">
        <f t="shared" si="98"/>
        <v>2486.2738886229781</v>
      </c>
      <c r="CB305" s="35">
        <f t="shared" si="99"/>
        <v>0.15816396081487555</v>
      </c>
      <c r="CC305" s="5">
        <f t="shared" si="100"/>
        <v>1100.3718628879951</v>
      </c>
      <c r="CD305" s="35">
        <f t="shared" si="101"/>
        <v>6.9999999999999993E-2</v>
      </c>
      <c r="CE305" s="5">
        <f t="shared" si="125"/>
        <v>352951.09739353805</v>
      </c>
      <c r="CF305" s="5">
        <f t="shared" si="126"/>
        <v>715869.33655673172</v>
      </c>
      <c r="CG305" s="5">
        <f t="shared" si="102"/>
        <v>186148.9026064619</v>
      </c>
      <c r="CH305" s="5">
        <f t="shared" si="103"/>
        <v>1068820.4339502698</v>
      </c>
    </row>
    <row r="306" spans="9:86" ht="14.25" customHeight="1">
      <c r="I306" s="150"/>
      <c r="J306" s="2">
        <v>299</v>
      </c>
      <c r="K306" s="118">
        <v>53936</v>
      </c>
      <c r="L306" s="5">
        <f t="shared" si="104"/>
        <v>203884.68341713661</v>
      </c>
      <c r="M306" s="5">
        <f t="shared" si="67"/>
        <v>4050.0782624385383</v>
      </c>
      <c r="N306" s="5">
        <f t="shared" si="68"/>
        <v>2648.371063945724</v>
      </c>
      <c r="O306" s="35">
        <f t="shared" si="69"/>
        <v>0.1558746455825113</v>
      </c>
      <c r="P306" s="5">
        <f t="shared" si="70"/>
        <v>1401.7071984928141</v>
      </c>
      <c r="Q306" s="35">
        <f t="shared" si="71"/>
        <v>8.249999999999999E-2</v>
      </c>
      <c r="R306" s="5">
        <f t="shared" si="105"/>
        <v>337863.68764680868</v>
      </c>
      <c r="S306" s="5">
        <f t="shared" si="106"/>
        <v>873109.71282231342</v>
      </c>
      <c r="T306" s="5">
        <f t="shared" si="72"/>
        <v>201236.31235319088</v>
      </c>
      <c r="U306" s="5">
        <f t="shared" si="73"/>
        <v>1210973.400469122</v>
      </c>
      <c r="V306" s="150"/>
      <c r="W306" s="2">
        <v>299</v>
      </c>
      <c r="X306" s="118">
        <v>53936</v>
      </c>
      <c r="Y306" s="5">
        <f t="shared" si="107"/>
        <v>200347.76398937052</v>
      </c>
      <c r="Z306" s="5">
        <f t="shared" si="108"/>
        <v>3955.7248177837241</v>
      </c>
      <c r="AA306" s="5">
        <f t="shared" si="74"/>
        <v>2620.0730578545872</v>
      </c>
      <c r="AB306" s="35">
        <f t="shared" si="75"/>
        <v>0.1569315078351618</v>
      </c>
      <c r="AC306" s="5">
        <f t="shared" si="76"/>
        <v>1335.6517599291369</v>
      </c>
      <c r="AD306" s="35">
        <f t="shared" si="77"/>
        <v>0.08</v>
      </c>
      <c r="AE306" s="5">
        <f t="shared" si="109"/>
        <v>341372.30906848446</v>
      </c>
      <c r="AF306" s="5">
        <f t="shared" si="110"/>
        <v>841389.41144884913</v>
      </c>
      <c r="AG306" s="5">
        <f t="shared" si="78"/>
        <v>197727.69093151594</v>
      </c>
      <c r="AH306" s="5">
        <f t="shared" si="79"/>
        <v>1182761.7205173336</v>
      </c>
      <c r="AI306" s="150"/>
      <c r="AJ306" s="2">
        <v>299</v>
      </c>
      <c r="AK306" s="118">
        <v>53936</v>
      </c>
      <c r="AL306" s="5">
        <f t="shared" si="111"/>
        <v>196804.24207809035</v>
      </c>
      <c r="AM306" s="5">
        <f t="shared" si="112"/>
        <v>3862.1784158088099</v>
      </c>
      <c r="AN306" s="5">
        <f t="shared" si="80"/>
        <v>2591.1510190544764</v>
      </c>
      <c r="AO306" s="35">
        <f t="shared" si="81"/>
        <v>0.15799360776134053</v>
      </c>
      <c r="AP306" s="5">
        <f t="shared" si="82"/>
        <v>1271.0273967543335</v>
      </c>
      <c r="AQ306" s="35">
        <f t="shared" si="83"/>
        <v>7.7499999999999999E-2</v>
      </c>
      <c r="AR306" s="5">
        <f t="shared" si="113"/>
        <v>344886.90894096455</v>
      </c>
      <c r="AS306" s="5">
        <f t="shared" si="114"/>
        <v>809904.43738587003</v>
      </c>
      <c r="AT306" s="5">
        <f t="shared" si="84"/>
        <v>194213.09105903588</v>
      </c>
      <c r="AU306" s="5">
        <f t="shared" si="85"/>
        <v>1154791.3463268345</v>
      </c>
      <c r="AV306" s="150"/>
      <c r="AW306" s="2">
        <v>299</v>
      </c>
      <c r="AX306" s="118">
        <v>53936</v>
      </c>
      <c r="AY306" s="5">
        <f t="shared" si="115"/>
        <v>193255.5794482663</v>
      </c>
      <c r="AZ306" s="5">
        <f t="shared" si="116"/>
        <v>3769.4654156080242</v>
      </c>
      <c r="BA306" s="5">
        <f t="shared" si="86"/>
        <v>2561.6180440563598</v>
      </c>
      <c r="BB306" s="35">
        <f t="shared" si="87"/>
        <v>0.15906095242598223</v>
      </c>
      <c r="BC306" s="5">
        <f t="shared" si="88"/>
        <v>1207.8473715516643</v>
      </c>
      <c r="BD306" s="35">
        <f t="shared" si="89"/>
        <v>7.4999999999999997E-2</v>
      </c>
      <c r="BE306" s="5">
        <f t="shared" si="117"/>
        <v>348406.0385957901</v>
      </c>
      <c r="BF306" s="5">
        <f t="shared" si="118"/>
        <v>778664.12067100964</v>
      </c>
      <c r="BG306" s="5">
        <f t="shared" si="90"/>
        <v>190693.96140420996</v>
      </c>
      <c r="BH306" s="5">
        <f t="shared" si="91"/>
        <v>1127070.1592667997</v>
      </c>
      <c r="BI306" s="150"/>
      <c r="BJ306" s="2">
        <v>299</v>
      </c>
      <c r="BK306" s="118">
        <v>53936</v>
      </c>
      <c r="BL306" s="5">
        <f t="shared" si="119"/>
        <v>189703.28290835919</v>
      </c>
      <c r="BM306" s="5">
        <f t="shared" si="120"/>
        <v>3677.612325782929</v>
      </c>
      <c r="BN306" s="5">
        <f t="shared" si="92"/>
        <v>2531.4883248782589</v>
      </c>
      <c r="BO306" s="35">
        <f t="shared" si="93"/>
        <v>0.16013354873364988</v>
      </c>
      <c r="BP306" s="5">
        <f t="shared" si="94"/>
        <v>1146.1240009046701</v>
      </c>
      <c r="BQ306" s="35">
        <f t="shared" si="95"/>
        <v>7.2499999999999995E-2</v>
      </c>
      <c r="BR306" s="5">
        <f t="shared" si="121"/>
        <v>351928.20541651902</v>
      </c>
      <c r="BS306" s="5">
        <f t="shared" si="122"/>
        <v>747677.87999257667</v>
      </c>
      <c r="BT306" s="5">
        <f t="shared" si="96"/>
        <v>187171.79458348092</v>
      </c>
      <c r="BU306" s="5">
        <f t="shared" si="97"/>
        <v>1099606.0854090957</v>
      </c>
      <c r="BV306" s="150"/>
      <c r="BW306" s="2">
        <v>299</v>
      </c>
      <c r="BX306" s="118">
        <v>53936</v>
      </c>
      <c r="BY306" s="5">
        <f t="shared" si="123"/>
        <v>186148.9026064619</v>
      </c>
      <c r="BZ306" s="5">
        <f t="shared" si="124"/>
        <v>3586.6457515109732</v>
      </c>
      <c r="CA306" s="5">
        <f t="shared" si="98"/>
        <v>2500.777152973279</v>
      </c>
      <c r="CB306" s="35">
        <f t="shared" si="99"/>
        <v>0.16121140342751406</v>
      </c>
      <c r="CC306" s="5">
        <f t="shared" si="100"/>
        <v>1085.8685985376944</v>
      </c>
      <c r="CD306" s="35">
        <f t="shared" si="101"/>
        <v>7.0000000000000007E-2</v>
      </c>
      <c r="CE306" s="5">
        <f t="shared" si="125"/>
        <v>355451.87454651133</v>
      </c>
      <c r="CF306" s="5">
        <f t="shared" si="126"/>
        <v>716955.20515526948</v>
      </c>
      <c r="CG306" s="5">
        <f t="shared" si="102"/>
        <v>183648.12545348861</v>
      </c>
      <c r="CH306" s="5">
        <f t="shared" si="103"/>
        <v>1072407.0797017808</v>
      </c>
    </row>
    <row r="307" spans="9:86" ht="14.25" customHeight="1">
      <c r="I307" s="150"/>
      <c r="J307" s="2">
        <v>300</v>
      </c>
      <c r="K307" s="118">
        <v>53966</v>
      </c>
      <c r="L307" s="5">
        <f t="shared" si="104"/>
        <v>201236.31235319088</v>
      </c>
      <c r="M307" s="5">
        <f t="shared" si="67"/>
        <v>4050.0782624385383</v>
      </c>
      <c r="N307" s="5">
        <f t="shared" si="68"/>
        <v>2666.5786150103513</v>
      </c>
      <c r="O307" s="35">
        <f t="shared" si="69"/>
        <v>0.15901177578707915</v>
      </c>
      <c r="P307" s="5">
        <f t="shared" si="70"/>
        <v>1383.4996474281872</v>
      </c>
      <c r="Q307" s="35">
        <f t="shared" si="71"/>
        <v>8.2500000000000004E-2</v>
      </c>
      <c r="R307" s="5">
        <f t="shared" si="105"/>
        <v>340530.26626181905</v>
      </c>
      <c r="S307" s="5">
        <f t="shared" si="106"/>
        <v>874493.21246974159</v>
      </c>
      <c r="T307" s="5">
        <f t="shared" si="72"/>
        <v>198569.73373818054</v>
      </c>
      <c r="U307" s="5">
        <f t="shared" si="73"/>
        <v>1215023.4787315605</v>
      </c>
      <c r="V307" s="150"/>
      <c r="W307" s="2">
        <v>300</v>
      </c>
      <c r="X307" s="118">
        <v>53966</v>
      </c>
      <c r="Y307" s="5">
        <f t="shared" si="107"/>
        <v>197727.69093151594</v>
      </c>
      <c r="Z307" s="5">
        <f t="shared" si="108"/>
        <v>3955.7248177837241</v>
      </c>
      <c r="AA307" s="5">
        <f t="shared" si="74"/>
        <v>2637.5402115736179</v>
      </c>
      <c r="AB307" s="35">
        <f t="shared" si="75"/>
        <v>0.16007106738451587</v>
      </c>
      <c r="AC307" s="5">
        <f t="shared" si="76"/>
        <v>1318.1846062101063</v>
      </c>
      <c r="AD307" s="35">
        <f t="shared" si="77"/>
        <v>7.9999999999999988E-2</v>
      </c>
      <c r="AE307" s="5">
        <f t="shared" si="109"/>
        <v>344009.84928005806</v>
      </c>
      <c r="AF307" s="5">
        <f t="shared" si="110"/>
        <v>842707.59605505923</v>
      </c>
      <c r="AG307" s="5">
        <f t="shared" si="78"/>
        <v>195090.15071994232</v>
      </c>
      <c r="AH307" s="5">
        <f t="shared" si="79"/>
        <v>1186717.4453351172</v>
      </c>
      <c r="AI307" s="150"/>
      <c r="AJ307" s="2">
        <v>300</v>
      </c>
      <c r="AK307" s="118">
        <v>53966</v>
      </c>
      <c r="AL307" s="5">
        <f t="shared" si="111"/>
        <v>194213.09105903588</v>
      </c>
      <c r="AM307" s="5">
        <f t="shared" si="112"/>
        <v>3862.1784158088099</v>
      </c>
      <c r="AN307" s="5">
        <f t="shared" si="80"/>
        <v>2607.8855360525367</v>
      </c>
      <c r="AO307" s="35">
        <f t="shared" si="81"/>
        <v>0.16113551492323278</v>
      </c>
      <c r="AP307" s="5">
        <f t="shared" si="82"/>
        <v>1254.2928797562734</v>
      </c>
      <c r="AQ307" s="35">
        <f t="shared" si="83"/>
        <v>7.7499999999999999E-2</v>
      </c>
      <c r="AR307" s="5">
        <f t="shared" si="113"/>
        <v>347494.79447701707</v>
      </c>
      <c r="AS307" s="5">
        <f t="shared" si="114"/>
        <v>811158.73026562633</v>
      </c>
      <c r="AT307" s="5">
        <f t="shared" si="84"/>
        <v>191605.20552298333</v>
      </c>
      <c r="AU307" s="5">
        <f t="shared" si="85"/>
        <v>1158653.5247426433</v>
      </c>
      <c r="AV307" s="150"/>
      <c r="AW307" s="2">
        <v>300</v>
      </c>
      <c r="AX307" s="118">
        <v>53966</v>
      </c>
      <c r="AY307" s="5">
        <f t="shared" si="115"/>
        <v>190693.96140420996</v>
      </c>
      <c r="AZ307" s="5">
        <f t="shared" si="116"/>
        <v>3769.4654156080242</v>
      </c>
      <c r="BA307" s="5">
        <f t="shared" si="86"/>
        <v>2577.6281568317117</v>
      </c>
      <c r="BB307" s="35">
        <f t="shared" si="87"/>
        <v>0.16220512518702998</v>
      </c>
      <c r="BC307" s="5">
        <f t="shared" si="88"/>
        <v>1191.8372587763122</v>
      </c>
      <c r="BD307" s="35">
        <f t="shared" si="89"/>
        <v>7.4999999999999997E-2</v>
      </c>
      <c r="BE307" s="5">
        <f t="shared" si="117"/>
        <v>350983.66675262182</v>
      </c>
      <c r="BF307" s="5">
        <f t="shared" si="118"/>
        <v>779855.95792978595</v>
      </c>
      <c r="BG307" s="5">
        <f t="shared" si="90"/>
        <v>188116.33324737824</v>
      </c>
      <c r="BH307" s="5">
        <f t="shared" si="91"/>
        <v>1130839.6246824078</v>
      </c>
      <c r="BI307" s="150"/>
      <c r="BJ307" s="2">
        <v>300</v>
      </c>
      <c r="BK307" s="118">
        <v>53966</v>
      </c>
      <c r="BL307" s="5">
        <f t="shared" si="119"/>
        <v>187171.79458348092</v>
      </c>
      <c r="BM307" s="5">
        <f t="shared" si="120"/>
        <v>3677.612325782929</v>
      </c>
      <c r="BN307" s="5">
        <f t="shared" si="92"/>
        <v>2546.7827335077318</v>
      </c>
      <c r="BO307" s="35">
        <f t="shared" si="93"/>
        <v>0.163279904806715</v>
      </c>
      <c r="BP307" s="5">
        <f t="shared" si="94"/>
        <v>1130.8295922751972</v>
      </c>
      <c r="BQ307" s="35">
        <f t="shared" si="95"/>
        <v>7.2499999999999995E-2</v>
      </c>
      <c r="BR307" s="5">
        <f t="shared" si="121"/>
        <v>354474.98815002677</v>
      </c>
      <c r="BS307" s="5">
        <f t="shared" si="122"/>
        <v>748808.70958485187</v>
      </c>
      <c r="BT307" s="5">
        <f t="shared" si="96"/>
        <v>184625.01184997318</v>
      </c>
      <c r="BU307" s="5">
        <f t="shared" si="97"/>
        <v>1103283.6977348786</v>
      </c>
      <c r="BV307" s="150"/>
      <c r="BW307" s="2">
        <v>300</v>
      </c>
      <c r="BX307" s="118">
        <v>53966</v>
      </c>
      <c r="BY307" s="5">
        <f t="shared" si="123"/>
        <v>183648.12545348861</v>
      </c>
      <c r="BZ307" s="5">
        <f t="shared" si="124"/>
        <v>3586.6457515109732</v>
      </c>
      <c r="CA307" s="5">
        <f t="shared" si="98"/>
        <v>2515.3650196989565</v>
      </c>
      <c r="CB307" s="35">
        <f t="shared" si="99"/>
        <v>0.16435986025913499</v>
      </c>
      <c r="CC307" s="5">
        <f t="shared" si="100"/>
        <v>1071.2807318120169</v>
      </c>
      <c r="CD307" s="35">
        <f t="shared" si="101"/>
        <v>7.0000000000000007E-2</v>
      </c>
      <c r="CE307" s="5">
        <f t="shared" si="125"/>
        <v>357967.23956621031</v>
      </c>
      <c r="CF307" s="5">
        <f t="shared" si="126"/>
        <v>718026.48588708148</v>
      </c>
      <c r="CG307" s="5">
        <f t="shared" si="102"/>
        <v>181132.76043378966</v>
      </c>
      <c r="CH307" s="5">
        <f t="shared" si="103"/>
        <v>1075993.7254532918</v>
      </c>
    </row>
    <row r="308" spans="9:86" ht="14.25" customHeight="1">
      <c r="I308" s="150"/>
      <c r="J308" s="2">
        <v>301</v>
      </c>
      <c r="K308" s="118">
        <v>53997</v>
      </c>
      <c r="L308" s="5">
        <f t="shared" si="104"/>
        <v>198569.73373818054</v>
      </c>
      <c r="M308" s="5">
        <f t="shared" si="67"/>
        <v>4050.0782624385383</v>
      </c>
      <c r="N308" s="5">
        <f t="shared" si="68"/>
        <v>2684.9113429885474</v>
      </c>
      <c r="O308" s="35">
        <f t="shared" si="69"/>
        <v>0.16225501998378106</v>
      </c>
      <c r="P308" s="5">
        <f t="shared" si="70"/>
        <v>1365.1669194499912</v>
      </c>
      <c r="Q308" s="35">
        <f t="shared" si="71"/>
        <v>8.2500000000000004E-2</v>
      </c>
      <c r="R308" s="5">
        <f t="shared" si="105"/>
        <v>343215.1776048076</v>
      </c>
      <c r="S308" s="5">
        <f t="shared" si="106"/>
        <v>875858.37938919163</v>
      </c>
      <c r="T308" s="5">
        <f t="shared" si="72"/>
        <v>195884.82239519199</v>
      </c>
      <c r="U308" s="5">
        <f t="shared" si="73"/>
        <v>1219073.5569939993</v>
      </c>
      <c r="V308" s="150"/>
      <c r="W308" s="2">
        <v>301</v>
      </c>
      <c r="X308" s="118">
        <v>53997</v>
      </c>
      <c r="Y308" s="5">
        <f t="shared" si="107"/>
        <v>195090.15071994232</v>
      </c>
      <c r="Z308" s="5">
        <f t="shared" si="108"/>
        <v>3955.7248177837241</v>
      </c>
      <c r="AA308" s="5">
        <f t="shared" si="74"/>
        <v>2655.1238129841086</v>
      </c>
      <c r="AB308" s="35">
        <f t="shared" si="75"/>
        <v>0.16331673146097164</v>
      </c>
      <c r="AC308" s="5">
        <f t="shared" si="76"/>
        <v>1300.6010047996156</v>
      </c>
      <c r="AD308" s="35">
        <f t="shared" si="77"/>
        <v>0.08</v>
      </c>
      <c r="AE308" s="5">
        <f t="shared" si="109"/>
        <v>346664.97309304215</v>
      </c>
      <c r="AF308" s="5">
        <f t="shared" si="110"/>
        <v>844008.19705985882</v>
      </c>
      <c r="AG308" s="5">
        <f t="shared" si="78"/>
        <v>192435.0269069582</v>
      </c>
      <c r="AH308" s="5">
        <f t="shared" si="79"/>
        <v>1190673.170152901</v>
      </c>
      <c r="AI308" s="150"/>
      <c r="AJ308" s="2">
        <v>301</v>
      </c>
      <c r="AK308" s="118">
        <v>53997</v>
      </c>
      <c r="AL308" s="5">
        <f t="shared" si="111"/>
        <v>191605.20552298333</v>
      </c>
      <c r="AM308" s="5">
        <f t="shared" si="112"/>
        <v>3862.1784158088099</v>
      </c>
      <c r="AN308" s="5">
        <f t="shared" si="80"/>
        <v>2624.7281301395424</v>
      </c>
      <c r="AO308" s="35">
        <f t="shared" si="81"/>
        <v>0.16438351701199699</v>
      </c>
      <c r="AP308" s="5">
        <f t="shared" si="82"/>
        <v>1237.4502856692673</v>
      </c>
      <c r="AQ308" s="35">
        <f t="shared" si="83"/>
        <v>7.7499999999999986E-2</v>
      </c>
      <c r="AR308" s="5">
        <f t="shared" si="113"/>
        <v>350119.5226071566</v>
      </c>
      <c r="AS308" s="5">
        <f t="shared" si="114"/>
        <v>812396.18055129563</v>
      </c>
      <c r="AT308" s="5">
        <f t="shared" si="84"/>
        <v>188980.47739284378</v>
      </c>
      <c r="AU308" s="5">
        <f t="shared" si="85"/>
        <v>1162515.7031584522</v>
      </c>
      <c r="AV308" s="150"/>
      <c r="AW308" s="2">
        <v>301</v>
      </c>
      <c r="AX308" s="118">
        <v>53997</v>
      </c>
      <c r="AY308" s="5">
        <f t="shared" si="115"/>
        <v>188116.33324737824</v>
      </c>
      <c r="AZ308" s="5">
        <f t="shared" si="116"/>
        <v>3769.4654156080242</v>
      </c>
      <c r="BA308" s="5">
        <f t="shared" si="86"/>
        <v>2593.7383328119104</v>
      </c>
      <c r="BB308" s="35">
        <f t="shared" si="87"/>
        <v>0.16545538314747429</v>
      </c>
      <c r="BC308" s="5">
        <f t="shared" si="88"/>
        <v>1175.7270827961138</v>
      </c>
      <c r="BD308" s="35">
        <f t="shared" si="89"/>
        <v>7.4999999999999983E-2</v>
      </c>
      <c r="BE308" s="5">
        <f t="shared" si="117"/>
        <v>353577.40508543374</v>
      </c>
      <c r="BF308" s="5">
        <f t="shared" si="118"/>
        <v>781031.68501258211</v>
      </c>
      <c r="BG308" s="5">
        <f t="shared" si="90"/>
        <v>185522.59491456632</v>
      </c>
      <c r="BH308" s="5">
        <f t="shared" si="91"/>
        <v>1134609.090098016</v>
      </c>
      <c r="BI308" s="150"/>
      <c r="BJ308" s="2">
        <v>301</v>
      </c>
      <c r="BK308" s="118">
        <v>53997</v>
      </c>
      <c r="BL308" s="5">
        <f t="shared" si="119"/>
        <v>184625.01184997318</v>
      </c>
      <c r="BM308" s="5">
        <f t="shared" si="120"/>
        <v>3677.612325782929</v>
      </c>
      <c r="BN308" s="5">
        <f t="shared" si="92"/>
        <v>2562.169545856008</v>
      </c>
      <c r="BO308" s="35">
        <f t="shared" si="93"/>
        <v>0.16653233623219163</v>
      </c>
      <c r="BP308" s="5">
        <f t="shared" si="94"/>
        <v>1115.4427799269213</v>
      </c>
      <c r="BQ308" s="35">
        <f t="shared" si="95"/>
        <v>7.2499999999999995E-2</v>
      </c>
      <c r="BR308" s="5">
        <f t="shared" si="121"/>
        <v>357037.15769588278</v>
      </c>
      <c r="BS308" s="5">
        <f t="shared" si="122"/>
        <v>749924.1523647788</v>
      </c>
      <c r="BT308" s="5">
        <f t="shared" si="96"/>
        <v>182062.84230411716</v>
      </c>
      <c r="BU308" s="5">
        <f t="shared" si="97"/>
        <v>1106961.3100606615</v>
      </c>
      <c r="BV308" s="150"/>
      <c r="BW308" s="2">
        <v>301</v>
      </c>
      <c r="BX308" s="118">
        <v>53997</v>
      </c>
      <c r="BY308" s="5">
        <f t="shared" si="123"/>
        <v>181132.76043378966</v>
      </c>
      <c r="BZ308" s="5">
        <f t="shared" si="124"/>
        <v>3586.6457515109732</v>
      </c>
      <c r="CA308" s="5">
        <f t="shared" si="98"/>
        <v>2530.0379823138669</v>
      </c>
      <c r="CB308" s="35">
        <f t="shared" si="99"/>
        <v>0.16761438248419014</v>
      </c>
      <c r="CC308" s="5">
        <f t="shared" si="100"/>
        <v>1056.6077691971063</v>
      </c>
      <c r="CD308" s="35">
        <f t="shared" si="101"/>
        <v>7.0000000000000007E-2</v>
      </c>
      <c r="CE308" s="5">
        <f t="shared" si="125"/>
        <v>360497.2775485242</v>
      </c>
      <c r="CF308" s="5">
        <f t="shared" si="126"/>
        <v>719083.09365627856</v>
      </c>
      <c r="CG308" s="5">
        <f t="shared" si="102"/>
        <v>178602.7224514758</v>
      </c>
      <c r="CH308" s="5">
        <f t="shared" si="103"/>
        <v>1079580.3712048028</v>
      </c>
    </row>
    <row r="309" spans="9:86" ht="14.25" customHeight="1">
      <c r="I309" s="150"/>
      <c r="J309" s="2">
        <v>302</v>
      </c>
      <c r="K309" s="118">
        <v>54027</v>
      </c>
      <c r="L309" s="5">
        <f t="shared" si="104"/>
        <v>195884.82239519199</v>
      </c>
      <c r="M309" s="5">
        <f t="shared" si="67"/>
        <v>4050.0782624385383</v>
      </c>
      <c r="N309" s="5">
        <f t="shared" si="68"/>
        <v>2703.3701084715931</v>
      </c>
      <c r="O309" s="35">
        <f t="shared" si="69"/>
        <v>0.16560977468796156</v>
      </c>
      <c r="P309" s="5">
        <f t="shared" si="70"/>
        <v>1346.708153966945</v>
      </c>
      <c r="Q309" s="35">
        <f t="shared" si="71"/>
        <v>8.2500000000000004E-2</v>
      </c>
      <c r="R309" s="5">
        <f t="shared" si="105"/>
        <v>345918.5477132792</v>
      </c>
      <c r="S309" s="5">
        <f t="shared" si="106"/>
        <v>877205.08754315856</v>
      </c>
      <c r="T309" s="5">
        <f t="shared" si="72"/>
        <v>193181.45228672039</v>
      </c>
      <c r="U309" s="5">
        <f t="shared" si="73"/>
        <v>1223123.6352564378</v>
      </c>
      <c r="V309" s="150"/>
      <c r="W309" s="2">
        <v>302</v>
      </c>
      <c r="X309" s="118">
        <v>54027</v>
      </c>
      <c r="Y309" s="5">
        <f t="shared" si="107"/>
        <v>192435.0269069582</v>
      </c>
      <c r="Z309" s="5">
        <f t="shared" si="108"/>
        <v>3955.7248177837241</v>
      </c>
      <c r="AA309" s="5">
        <f t="shared" si="74"/>
        <v>2672.8246384040026</v>
      </c>
      <c r="AB309" s="35">
        <f t="shared" si="75"/>
        <v>0.16667389599688456</v>
      </c>
      <c r="AC309" s="5">
        <f t="shared" si="76"/>
        <v>1282.9001793797215</v>
      </c>
      <c r="AD309" s="35">
        <f t="shared" si="77"/>
        <v>8.0000000000000016E-2</v>
      </c>
      <c r="AE309" s="5">
        <f t="shared" si="109"/>
        <v>349337.79773144616</v>
      </c>
      <c r="AF309" s="5">
        <f t="shared" si="110"/>
        <v>845291.09723923856</v>
      </c>
      <c r="AG309" s="5">
        <f t="shared" si="78"/>
        <v>189762.20226855419</v>
      </c>
      <c r="AH309" s="5">
        <f t="shared" si="79"/>
        <v>1194628.8949706848</v>
      </c>
      <c r="AI309" s="150"/>
      <c r="AJ309" s="2">
        <v>302</v>
      </c>
      <c r="AK309" s="118">
        <v>54027</v>
      </c>
      <c r="AL309" s="5">
        <f t="shared" si="111"/>
        <v>188980.47739284378</v>
      </c>
      <c r="AM309" s="5">
        <f t="shared" si="112"/>
        <v>3862.1784158088099</v>
      </c>
      <c r="AN309" s="5">
        <f t="shared" si="80"/>
        <v>2641.6794993133608</v>
      </c>
      <c r="AO309" s="35">
        <f t="shared" si="81"/>
        <v>0.16774300937902453</v>
      </c>
      <c r="AP309" s="5">
        <f t="shared" si="82"/>
        <v>1220.4989164954493</v>
      </c>
      <c r="AQ309" s="35">
        <f t="shared" si="83"/>
        <v>7.7499999999999986E-2</v>
      </c>
      <c r="AR309" s="5">
        <f t="shared" si="113"/>
        <v>352761.20210646995</v>
      </c>
      <c r="AS309" s="5">
        <f t="shared" si="114"/>
        <v>813616.67946779111</v>
      </c>
      <c r="AT309" s="5">
        <f t="shared" si="84"/>
        <v>186338.79789353043</v>
      </c>
      <c r="AU309" s="5">
        <f t="shared" si="85"/>
        <v>1166377.881574261</v>
      </c>
      <c r="AV309" s="150"/>
      <c r="AW309" s="2">
        <v>302</v>
      </c>
      <c r="AX309" s="118">
        <v>54027</v>
      </c>
      <c r="AY309" s="5">
        <f t="shared" si="115"/>
        <v>185522.59491456632</v>
      </c>
      <c r="AZ309" s="5">
        <f t="shared" si="116"/>
        <v>3769.4654156080242</v>
      </c>
      <c r="BA309" s="5">
        <f t="shared" si="86"/>
        <v>2609.9491973919849</v>
      </c>
      <c r="BB309" s="35">
        <f t="shared" si="87"/>
        <v>0.16881712107965333</v>
      </c>
      <c r="BC309" s="5">
        <f t="shared" si="88"/>
        <v>1159.5162182160393</v>
      </c>
      <c r="BD309" s="35">
        <f t="shared" si="89"/>
        <v>7.4999999999999983E-2</v>
      </c>
      <c r="BE309" s="5">
        <f t="shared" si="117"/>
        <v>356187.35428282572</v>
      </c>
      <c r="BF309" s="5">
        <f t="shared" si="118"/>
        <v>782191.20123079815</v>
      </c>
      <c r="BG309" s="5">
        <f t="shared" si="90"/>
        <v>182912.64571717434</v>
      </c>
      <c r="BH309" s="5">
        <f t="shared" si="91"/>
        <v>1138378.5555136239</v>
      </c>
      <c r="BI309" s="150"/>
      <c r="BJ309" s="2">
        <v>302</v>
      </c>
      <c r="BK309" s="118">
        <v>54027</v>
      </c>
      <c r="BL309" s="5">
        <f t="shared" si="119"/>
        <v>182062.84230411716</v>
      </c>
      <c r="BM309" s="5">
        <f t="shared" si="120"/>
        <v>3677.612325782929</v>
      </c>
      <c r="BN309" s="5">
        <f t="shared" si="92"/>
        <v>2577.6493201955545</v>
      </c>
      <c r="BO309" s="35">
        <f t="shared" si="93"/>
        <v>0.169896237205164</v>
      </c>
      <c r="BP309" s="5">
        <f t="shared" si="94"/>
        <v>1099.9630055873745</v>
      </c>
      <c r="BQ309" s="35">
        <f t="shared" si="95"/>
        <v>7.2499999999999995E-2</v>
      </c>
      <c r="BR309" s="5">
        <f t="shared" si="121"/>
        <v>359614.80701607832</v>
      </c>
      <c r="BS309" s="5">
        <f t="shared" si="122"/>
        <v>751024.11537036614</v>
      </c>
      <c r="BT309" s="5">
        <f t="shared" si="96"/>
        <v>179485.19298392162</v>
      </c>
      <c r="BU309" s="5">
        <f t="shared" si="97"/>
        <v>1110638.9223864444</v>
      </c>
      <c r="BV309" s="150"/>
      <c r="BW309" s="2">
        <v>302</v>
      </c>
      <c r="BX309" s="118">
        <v>54027</v>
      </c>
      <c r="BY309" s="5">
        <f t="shared" si="123"/>
        <v>178602.7224514758</v>
      </c>
      <c r="BZ309" s="5">
        <f t="shared" si="124"/>
        <v>3586.6457515109732</v>
      </c>
      <c r="CA309" s="5">
        <f t="shared" si="98"/>
        <v>2544.7965372106978</v>
      </c>
      <c r="CB309" s="35">
        <f t="shared" si="99"/>
        <v>0.17098036372219946</v>
      </c>
      <c r="CC309" s="5">
        <f t="shared" si="100"/>
        <v>1041.8492143002754</v>
      </c>
      <c r="CD309" s="35">
        <f t="shared" si="101"/>
        <v>6.9999999999999993E-2</v>
      </c>
      <c r="CE309" s="5">
        <f t="shared" si="125"/>
        <v>363042.0740857349</v>
      </c>
      <c r="CF309" s="5">
        <f t="shared" si="126"/>
        <v>720124.94287057885</v>
      </c>
      <c r="CG309" s="5">
        <f t="shared" si="102"/>
        <v>176057.9259142651</v>
      </c>
      <c r="CH309" s="5">
        <f t="shared" si="103"/>
        <v>1083167.0169563137</v>
      </c>
    </row>
    <row r="310" spans="9:86" ht="14.25" customHeight="1">
      <c r="I310" s="150"/>
      <c r="J310" s="2">
        <v>303</v>
      </c>
      <c r="K310" s="118">
        <v>54058</v>
      </c>
      <c r="L310" s="5">
        <f t="shared" si="104"/>
        <v>193181.45228672039</v>
      </c>
      <c r="M310" s="5">
        <f t="shared" si="67"/>
        <v>4050.0782624385383</v>
      </c>
      <c r="N310" s="5">
        <f t="shared" si="68"/>
        <v>2721.955777967336</v>
      </c>
      <c r="O310" s="35">
        <f t="shared" si="69"/>
        <v>0.16908180857409039</v>
      </c>
      <c r="P310" s="5">
        <f t="shared" si="70"/>
        <v>1328.1224844712026</v>
      </c>
      <c r="Q310" s="35">
        <f t="shared" si="71"/>
        <v>8.249999999999999E-2</v>
      </c>
      <c r="R310" s="5">
        <f t="shared" si="105"/>
        <v>348640.50349124655</v>
      </c>
      <c r="S310" s="5">
        <f t="shared" si="106"/>
        <v>878533.21002762974</v>
      </c>
      <c r="T310" s="5">
        <f t="shared" si="72"/>
        <v>190459.49650875304</v>
      </c>
      <c r="U310" s="5">
        <f t="shared" si="73"/>
        <v>1227173.7135188763</v>
      </c>
      <c r="V310" s="150"/>
      <c r="W310" s="2">
        <v>303</v>
      </c>
      <c r="X310" s="118">
        <v>54058</v>
      </c>
      <c r="Y310" s="5">
        <f t="shared" si="107"/>
        <v>189762.20226855419</v>
      </c>
      <c r="Z310" s="5">
        <f t="shared" si="108"/>
        <v>3955.7248177837241</v>
      </c>
      <c r="AA310" s="5">
        <f t="shared" si="74"/>
        <v>2690.643469326696</v>
      </c>
      <c r="AB310" s="35">
        <f t="shared" si="75"/>
        <v>0.17014832904513991</v>
      </c>
      <c r="AC310" s="5">
        <f t="shared" si="76"/>
        <v>1265.0813484570281</v>
      </c>
      <c r="AD310" s="35">
        <f t="shared" si="77"/>
        <v>0.08</v>
      </c>
      <c r="AE310" s="5">
        <f t="shared" si="109"/>
        <v>352028.44120077288</v>
      </c>
      <c r="AF310" s="5">
        <f t="shared" si="110"/>
        <v>846556.17858769558</v>
      </c>
      <c r="AG310" s="5">
        <f t="shared" si="78"/>
        <v>187071.5587992275</v>
      </c>
      <c r="AH310" s="5">
        <f t="shared" si="79"/>
        <v>1198584.6197884683</v>
      </c>
      <c r="AI310" s="150"/>
      <c r="AJ310" s="2">
        <v>303</v>
      </c>
      <c r="AK310" s="118">
        <v>54058</v>
      </c>
      <c r="AL310" s="5">
        <f t="shared" si="111"/>
        <v>186338.79789353043</v>
      </c>
      <c r="AM310" s="5">
        <f t="shared" si="112"/>
        <v>3862.1784158088099</v>
      </c>
      <c r="AN310" s="5">
        <f t="shared" si="80"/>
        <v>2658.7403460797591</v>
      </c>
      <c r="AO310" s="35">
        <f t="shared" si="81"/>
        <v>0.17121975945764556</v>
      </c>
      <c r="AP310" s="5">
        <f t="shared" si="82"/>
        <v>1203.4380697290508</v>
      </c>
      <c r="AQ310" s="35">
        <f t="shared" si="83"/>
        <v>7.7500000000000013E-2</v>
      </c>
      <c r="AR310" s="5">
        <f t="shared" si="113"/>
        <v>355419.9424525497</v>
      </c>
      <c r="AS310" s="5">
        <f t="shared" si="114"/>
        <v>814820.11753752013</v>
      </c>
      <c r="AT310" s="5">
        <f t="shared" si="84"/>
        <v>183680.05754745068</v>
      </c>
      <c r="AU310" s="5">
        <f t="shared" si="85"/>
        <v>1170240.0599900698</v>
      </c>
      <c r="AV310" s="150"/>
      <c r="AW310" s="2">
        <v>303</v>
      </c>
      <c r="AX310" s="118">
        <v>54058</v>
      </c>
      <c r="AY310" s="5">
        <f t="shared" si="115"/>
        <v>182912.64571717434</v>
      </c>
      <c r="AZ310" s="5">
        <f t="shared" si="116"/>
        <v>3769.4654156080242</v>
      </c>
      <c r="BA310" s="5">
        <f t="shared" si="86"/>
        <v>2626.2613798756847</v>
      </c>
      <c r="BB310" s="35">
        <f t="shared" si="87"/>
        <v>0.17229610579925664</v>
      </c>
      <c r="BC310" s="5">
        <f t="shared" si="88"/>
        <v>1143.2040357323394</v>
      </c>
      <c r="BD310" s="35">
        <f t="shared" si="89"/>
        <v>7.4999999999999983E-2</v>
      </c>
      <c r="BE310" s="5">
        <f t="shared" si="117"/>
        <v>358813.61566270143</v>
      </c>
      <c r="BF310" s="5">
        <f t="shared" si="118"/>
        <v>783334.40526653046</v>
      </c>
      <c r="BG310" s="5">
        <f t="shared" si="90"/>
        <v>180286.38433729866</v>
      </c>
      <c r="BH310" s="5">
        <f t="shared" si="91"/>
        <v>1142148.0209292318</v>
      </c>
      <c r="BI310" s="150"/>
      <c r="BJ310" s="2">
        <v>303</v>
      </c>
      <c r="BK310" s="118">
        <v>54058</v>
      </c>
      <c r="BL310" s="5">
        <f t="shared" si="119"/>
        <v>179485.19298392162</v>
      </c>
      <c r="BM310" s="5">
        <f t="shared" si="120"/>
        <v>3677.612325782929</v>
      </c>
      <c r="BN310" s="5">
        <f t="shared" si="92"/>
        <v>2593.222618171736</v>
      </c>
      <c r="BO310" s="35">
        <f t="shared" si="93"/>
        <v>0.17337737392548286</v>
      </c>
      <c r="BP310" s="5">
        <f t="shared" si="94"/>
        <v>1084.389707611193</v>
      </c>
      <c r="BQ310" s="35">
        <f t="shared" si="95"/>
        <v>7.2499999999999981E-2</v>
      </c>
      <c r="BR310" s="5">
        <f t="shared" si="121"/>
        <v>362208.02963425004</v>
      </c>
      <c r="BS310" s="5">
        <f t="shared" si="122"/>
        <v>752108.50507797732</v>
      </c>
      <c r="BT310" s="5">
        <f t="shared" si="96"/>
        <v>176891.97036574988</v>
      </c>
      <c r="BU310" s="5">
        <f t="shared" si="97"/>
        <v>1114316.5347122273</v>
      </c>
      <c r="BV310" s="150"/>
      <c r="BW310" s="2">
        <v>303</v>
      </c>
      <c r="BX310" s="118">
        <v>54058</v>
      </c>
      <c r="BY310" s="5">
        <f t="shared" si="123"/>
        <v>176057.9259142651</v>
      </c>
      <c r="BZ310" s="5">
        <f t="shared" si="124"/>
        <v>3586.6457515109732</v>
      </c>
      <c r="CA310" s="5">
        <f t="shared" si="98"/>
        <v>2559.6411836777602</v>
      </c>
      <c r="CB310" s="35">
        <f t="shared" si="99"/>
        <v>0.17446356955886633</v>
      </c>
      <c r="CC310" s="5">
        <f t="shared" si="100"/>
        <v>1027.0045678332131</v>
      </c>
      <c r="CD310" s="35">
        <f t="shared" si="101"/>
        <v>7.0000000000000007E-2</v>
      </c>
      <c r="CE310" s="5">
        <f t="shared" si="125"/>
        <v>365601.71526941267</v>
      </c>
      <c r="CF310" s="5">
        <f t="shared" si="126"/>
        <v>721151.94743841211</v>
      </c>
      <c r="CG310" s="5">
        <f t="shared" si="102"/>
        <v>173498.28473058733</v>
      </c>
      <c r="CH310" s="5">
        <f t="shared" si="103"/>
        <v>1086753.6627078247</v>
      </c>
    </row>
    <row r="311" spans="9:86" ht="14.25" customHeight="1">
      <c r="I311" s="150"/>
      <c r="J311" s="2">
        <v>304</v>
      </c>
      <c r="K311" s="118">
        <v>54089</v>
      </c>
      <c r="L311" s="5">
        <f t="shared" si="104"/>
        <v>190459.49650875304</v>
      </c>
      <c r="M311" s="5">
        <f t="shared" si="67"/>
        <v>4050.0782624385383</v>
      </c>
      <c r="N311" s="5">
        <f t="shared" si="68"/>
        <v>2740.6692239408612</v>
      </c>
      <c r="O311" s="35">
        <f t="shared" si="69"/>
        <v>0.17267729512126945</v>
      </c>
      <c r="P311" s="5">
        <f t="shared" si="70"/>
        <v>1309.4090384976771</v>
      </c>
      <c r="Q311" s="35">
        <f t="shared" si="71"/>
        <v>8.2500000000000004E-2</v>
      </c>
      <c r="R311" s="5">
        <f t="shared" si="105"/>
        <v>351381.17271518742</v>
      </c>
      <c r="S311" s="5">
        <f t="shared" si="106"/>
        <v>879842.61906612746</v>
      </c>
      <c r="T311" s="5">
        <f t="shared" si="72"/>
        <v>187718.82728481217</v>
      </c>
      <c r="U311" s="5">
        <f t="shared" si="73"/>
        <v>1231223.7917813149</v>
      </c>
      <c r="V311" s="150"/>
      <c r="W311" s="2">
        <v>304</v>
      </c>
      <c r="X311" s="118">
        <v>54089</v>
      </c>
      <c r="Y311" s="5">
        <f t="shared" si="107"/>
        <v>187071.5587992275</v>
      </c>
      <c r="Z311" s="5">
        <f t="shared" si="108"/>
        <v>3955.7248177837241</v>
      </c>
      <c r="AA311" s="5">
        <f t="shared" si="74"/>
        <v>2708.5810924555408</v>
      </c>
      <c r="AB311" s="35">
        <f t="shared" si="75"/>
        <v>0.17374620342127983</v>
      </c>
      <c r="AC311" s="5">
        <f t="shared" si="76"/>
        <v>1247.1437253281833</v>
      </c>
      <c r="AD311" s="35">
        <f t="shared" si="77"/>
        <v>0.08</v>
      </c>
      <c r="AE311" s="5">
        <f t="shared" si="109"/>
        <v>354737.02229322842</v>
      </c>
      <c r="AF311" s="5">
        <f t="shared" si="110"/>
        <v>847803.32231302373</v>
      </c>
      <c r="AG311" s="5">
        <f t="shared" si="78"/>
        <v>184362.97770677196</v>
      </c>
      <c r="AH311" s="5">
        <f t="shared" si="79"/>
        <v>1202540.3446062522</v>
      </c>
      <c r="AI311" s="150"/>
      <c r="AJ311" s="2">
        <v>304</v>
      </c>
      <c r="AK311" s="118">
        <v>54089</v>
      </c>
      <c r="AL311" s="5">
        <f t="shared" si="111"/>
        <v>183680.05754745068</v>
      </c>
      <c r="AM311" s="5">
        <f t="shared" si="112"/>
        <v>3862.1784158088099</v>
      </c>
      <c r="AN311" s="5">
        <f t="shared" si="80"/>
        <v>2675.9113774815241</v>
      </c>
      <c r="AO311" s="35">
        <f t="shared" si="81"/>
        <v>0.17481993940187526</v>
      </c>
      <c r="AP311" s="5">
        <f t="shared" si="82"/>
        <v>1186.2670383272857</v>
      </c>
      <c r="AQ311" s="35">
        <f t="shared" si="83"/>
        <v>7.7500000000000013E-2</v>
      </c>
      <c r="AR311" s="5">
        <f t="shared" si="113"/>
        <v>358095.85383003124</v>
      </c>
      <c r="AS311" s="5">
        <f t="shared" si="114"/>
        <v>816006.38457584742</v>
      </c>
      <c r="AT311" s="5">
        <f t="shared" si="84"/>
        <v>181004.14616996914</v>
      </c>
      <c r="AU311" s="5">
        <f t="shared" si="85"/>
        <v>1174102.2384058787</v>
      </c>
      <c r="AV311" s="150"/>
      <c r="AW311" s="2">
        <v>304</v>
      </c>
      <c r="AX311" s="118">
        <v>54089</v>
      </c>
      <c r="AY311" s="5">
        <f t="shared" si="115"/>
        <v>180286.38433729866</v>
      </c>
      <c r="AZ311" s="5">
        <f t="shared" si="116"/>
        <v>3769.4654156080242</v>
      </c>
      <c r="BA311" s="5">
        <f t="shared" si="86"/>
        <v>2642.6755134999075</v>
      </c>
      <c r="BB311" s="35">
        <f t="shared" si="87"/>
        <v>0.17589850880068991</v>
      </c>
      <c r="BC311" s="5">
        <f t="shared" si="88"/>
        <v>1126.7899021081166</v>
      </c>
      <c r="BD311" s="35">
        <f t="shared" si="89"/>
        <v>7.5000000000000011E-2</v>
      </c>
      <c r="BE311" s="5">
        <f t="shared" si="117"/>
        <v>361456.29117620131</v>
      </c>
      <c r="BF311" s="5">
        <f t="shared" si="118"/>
        <v>784461.1951686386</v>
      </c>
      <c r="BG311" s="5">
        <f t="shared" si="90"/>
        <v>177643.70882379875</v>
      </c>
      <c r="BH311" s="5">
        <f t="shared" si="91"/>
        <v>1145917.4863448399</v>
      </c>
      <c r="BI311" s="150"/>
      <c r="BJ311" s="2">
        <v>304</v>
      </c>
      <c r="BK311" s="118">
        <v>54089</v>
      </c>
      <c r="BL311" s="5">
        <f t="shared" si="119"/>
        <v>176891.97036574988</v>
      </c>
      <c r="BM311" s="5">
        <f t="shared" si="120"/>
        <v>3677.612325782929</v>
      </c>
      <c r="BN311" s="5">
        <f t="shared" si="92"/>
        <v>2608.8900048231899</v>
      </c>
      <c r="BO311" s="35">
        <f t="shared" si="93"/>
        <v>0.17698191722974854</v>
      </c>
      <c r="BP311" s="5">
        <f t="shared" si="94"/>
        <v>1068.7223209597389</v>
      </c>
      <c r="BQ311" s="35">
        <f t="shared" si="95"/>
        <v>7.2500000000000009E-2</v>
      </c>
      <c r="BR311" s="5">
        <f t="shared" si="121"/>
        <v>364816.91963907325</v>
      </c>
      <c r="BS311" s="5">
        <f t="shared" si="122"/>
        <v>753177.2273989371</v>
      </c>
      <c r="BT311" s="5">
        <f t="shared" si="96"/>
        <v>174283.08036092669</v>
      </c>
      <c r="BU311" s="5">
        <f t="shared" si="97"/>
        <v>1117994.1470380104</v>
      </c>
      <c r="BV311" s="150"/>
      <c r="BW311" s="2">
        <v>304</v>
      </c>
      <c r="BX311" s="118">
        <v>54089</v>
      </c>
      <c r="BY311" s="5">
        <f t="shared" si="123"/>
        <v>173498.28473058733</v>
      </c>
      <c r="BZ311" s="5">
        <f t="shared" si="124"/>
        <v>3586.6457515109732</v>
      </c>
      <c r="CA311" s="5">
        <f t="shared" si="98"/>
        <v>2574.5724239158803</v>
      </c>
      <c r="CB311" s="35">
        <f t="shared" si="99"/>
        <v>0.1780701701746788</v>
      </c>
      <c r="CC311" s="5">
        <f t="shared" si="100"/>
        <v>1012.0733275950928</v>
      </c>
      <c r="CD311" s="35">
        <f t="shared" si="101"/>
        <v>7.0000000000000007E-2</v>
      </c>
      <c r="CE311" s="5">
        <f t="shared" si="125"/>
        <v>368176.28769332857</v>
      </c>
      <c r="CF311" s="5">
        <f t="shared" si="126"/>
        <v>722164.02076600725</v>
      </c>
      <c r="CG311" s="5">
        <f t="shared" si="102"/>
        <v>170923.71230667146</v>
      </c>
      <c r="CH311" s="5">
        <f t="shared" si="103"/>
        <v>1090340.3084593359</v>
      </c>
    </row>
    <row r="312" spans="9:86" ht="14.25" customHeight="1">
      <c r="I312" s="150"/>
      <c r="J312" s="2">
        <v>305</v>
      </c>
      <c r="K312" s="118">
        <v>54118</v>
      </c>
      <c r="L312" s="5">
        <f t="shared" si="104"/>
        <v>187718.82728481217</v>
      </c>
      <c r="M312" s="5">
        <f t="shared" si="67"/>
        <v>4050.0782624385383</v>
      </c>
      <c r="N312" s="5">
        <f t="shared" si="68"/>
        <v>2759.5113248554544</v>
      </c>
      <c r="O312" s="35">
        <f t="shared" si="69"/>
        <v>0.17640284875647436</v>
      </c>
      <c r="P312" s="5">
        <f t="shared" si="70"/>
        <v>1290.5669375830837</v>
      </c>
      <c r="Q312" s="35">
        <f t="shared" si="71"/>
        <v>8.2500000000000004E-2</v>
      </c>
      <c r="R312" s="5">
        <f t="shared" si="105"/>
        <v>354140.68404004286</v>
      </c>
      <c r="S312" s="5">
        <f t="shared" si="106"/>
        <v>881133.18600371049</v>
      </c>
      <c r="T312" s="5">
        <f t="shared" si="72"/>
        <v>184959.31595995673</v>
      </c>
      <c r="U312" s="5">
        <f t="shared" si="73"/>
        <v>1235273.8700437534</v>
      </c>
      <c r="V312" s="150"/>
      <c r="W312" s="2">
        <v>305</v>
      </c>
      <c r="X312" s="118">
        <v>54118</v>
      </c>
      <c r="Y312" s="5">
        <f t="shared" si="107"/>
        <v>184362.97770677196</v>
      </c>
      <c r="Z312" s="5">
        <f t="shared" si="108"/>
        <v>3955.7248177837241</v>
      </c>
      <c r="AA312" s="5">
        <f t="shared" si="74"/>
        <v>2726.6382997385776</v>
      </c>
      <c r="AB312" s="35">
        <f t="shared" si="75"/>
        <v>0.17747413284300129</v>
      </c>
      <c r="AC312" s="5">
        <f t="shared" si="76"/>
        <v>1229.0865180451465</v>
      </c>
      <c r="AD312" s="35">
        <f t="shared" si="77"/>
        <v>0.08</v>
      </c>
      <c r="AE312" s="5">
        <f t="shared" si="109"/>
        <v>357463.660592967</v>
      </c>
      <c r="AF312" s="5">
        <f t="shared" si="110"/>
        <v>849032.4088310689</v>
      </c>
      <c r="AG312" s="5">
        <f t="shared" si="78"/>
        <v>181636.33940703337</v>
      </c>
      <c r="AH312" s="5">
        <f t="shared" si="79"/>
        <v>1206496.069424036</v>
      </c>
      <c r="AI312" s="150"/>
      <c r="AJ312" s="2">
        <v>305</v>
      </c>
      <c r="AK312" s="118">
        <v>54118</v>
      </c>
      <c r="AL312" s="5">
        <f t="shared" si="111"/>
        <v>181004.14616996914</v>
      </c>
      <c r="AM312" s="5">
        <f t="shared" si="112"/>
        <v>3862.1784158088099</v>
      </c>
      <c r="AN312" s="5">
        <f t="shared" si="80"/>
        <v>2693.1933051277592</v>
      </c>
      <c r="AO312" s="35">
        <f t="shared" si="81"/>
        <v>0.17855016222216863</v>
      </c>
      <c r="AP312" s="5">
        <f t="shared" si="82"/>
        <v>1168.9851106810506</v>
      </c>
      <c r="AQ312" s="35">
        <f t="shared" si="83"/>
        <v>7.7499999999999999E-2</v>
      </c>
      <c r="AR312" s="5">
        <f t="shared" si="113"/>
        <v>360789.04713515902</v>
      </c>
      <c r="AS312" s="5">
        <f t="shared" si="114"/>
        <v>817175.36968652846</v>
      </c>
      <c r="AT312" s="5">
        <f t="shared" si="84"/>
        <v>178310.95286484138</v>
      </c>
      <c r="AU312" s="5">
        <f t="shared" si="85"/>
        <v>1177964.4168216875</v>
      </c>
      <c r="AV312" s="150"/>
      <c r="AW312" s="2">
        <v>305</v>
      </c>
      <c r="AX312" s="118">
        <v>54118</v>
      </c>
      <c r="AY312" s="5">
        <f t="shared" si="115"/>
        <v>177643.70882379875</v>
      </c>
      <c r="AZ312" s="5">
        <f t="shared" si="116"/>
        <v>3769.4654156080242</v>
      </c>
      <c r="BA312" s="5">
        <f t="shared" si="86"/>
        <v>2659.1922354592821</v>
      </c>
      <c r="BB312" s="35">
        <f t="shared" si="87"/>
        <v>0.17963094238908611</v>
      </c>
      <c r="BC312" s="5">
        <f t="shared" si="88"/>
        <v>1110.2731801487421</v>
      </c>
      <c r="BD312" s="35">
        <f t="shared" si="89"/>
        <v>7.4999999999999997E-2</v>
      </c>
      <c r="BE312" s="5">
        <f t="shared" si="117"/>
        <v>364115.48341166059</v>
      </c>
      <c r="BF312" s="5">
        <f t="shared" si="118"/>
        <v>785571.4683487874</v>
      </c>
      <c r="BG312" s="5">
        <f t="shared" si="90"/>
        <v>174984.51658833947</v>
      </c>
      <c r="BH312" s="5">
        <f t="shared" si="91"/>
        <v>1149686.951760448</v>
      </c>
      <c r="BI312" s="150"/>
      <c r="BJ312" s="2">
        <v>305</v>
      </c>
      <c r="BK312" s="118">
        <v>54118</v>
      </c>
      <c r="BL312" s="5">
        <f t="shared" si="119"/>
        <v>174283.08036092669</v>
      </c>
      <c r="BM312" s="5">
        <f t="shared" si="120"/>
        <v>3677.612325782929</v>
      </c>
      <c r="BN312" s="5">
        <f t="shared" si="92"/>
        <v>2624.6520486023301</v>
      </c>
      <c r="BO312" s="35">
        <f t="shared" si="93"/>
        <v>0.1807164787195783</v>
      </c>
      <c r="BP312" s="5">
        <f t="shared" si="94"/>
        <v>1052.9602771805987</v>
      </c>
      <c r="BQ312" s="35">
        <f t="shared" si="95"/>
        <v>7.2499999999999995E-2</v>
      </c>
      <c r="BR312" s="5">
        <f t="shared" si="121"/>
        <v>367441.57168767561</v>
      </c>
      <c r="BS312" s="5">
        <f t="shared" si="122"/>
        <v>754230.18767611776</v>
      </c>
      <c r="BT312" s="5">
        <f t="shared" si="96"/>
        <v>171658.42831232437</v>
      </c>
      <c r="BU312" s="5">
        <f t="shared" si="97"/>
        <v>1121671.7593637933</v>
      </c>
      <c r="BV312" s="150"/>
      <c r="BW312" s="2">
        <v>305</v>
      </c>
      <c r="BX312" s="118">
        <v>54118</v>
      </c>
      <c r="BY312" s="5">
        <f t="shared" si="123"/>
        <v>170923.71230667146</v>
      </c>
      <c r="BZ312" s="5">
        <f t="shared" si="124"/>
        <v>3586.6457515109732</v>
      </c>
      <c r="CA312" s="5">
        <f t="shared" si="98"/>
        <v>2589.5907630553897</v>
      </c>
      <c r="CB312" s="35">
        <f t="shared" si="99"/>
        <v>0.18180677646943291</v>
      </c>
      <c r="CC312" s="5">
        <f t="shared" si="100"/>
        <v>997.0549884555835</v>
      </c>
      <c r="CD312" s="35">
        <f t="shared" si="101"/>
        <v>7.0000000000000007E-2</v>
      </c>
      <c r="CE312" s="5">
        <f t="shared" si="125"/>
        <v>370765.87845638394</v>
      </c>
      <c r="CF312" s="5">
        <f t="shared" si="126"/>
        <v>723161.07575446286</v>
      </c>
      <c r="CG312" s="5">
        <f t="shared" si="102"/>
        <v>168334.12154361606</v>
      </c>
      <c r="CH312" s="5">
        <f t="shared" si="103"/>
        <v>1093926.9542108467</v>
      </c>
    </row>
    <row r="313" spans="9:86" ht="14.25" customHeight="1">
      <c r="I313" s="150"/>
      <c r="J313" s="2">
        <v>306</v>
      </c>
      <c r="K313" s="118">
        <v>54149</v>
      </c>
      <c r="L313" s="5">
        <f t="shared" si="104"/>
        <v>184959.31595995673</v>
      </c>
      <c r="M313" s="5">
        <f t="shared" si="67"/>
        <v>4050.0782624385383</v>
      </c>
      <c r="N313" s="5">
        <f t="shared" si="68"/>
        <v>2778.482965213836</v>
      </c>
      <c r="O313" s="35">
        <f t="shared" si="69"/>
        <v>0.18026556494069459</v>
      </c>
      <c r="P313" s="5">
        <f t="shared" si="70"/>
        <v>1271.5952972247026</v>
      </c>
      <c r="Q313" s="35">
        <f t="shared" si="71"/>
        <v>8.2500000000000004E-2</v>
      </c>
      <c r="R313" s="5">
        <f t="shared" si="105"/>
        <v>356919.16700525669</v>
      </c>
      <c r="S313" s="5">
        <f t="shared" si="106"/>
        <v>882404.7813009352</v>
      </c>
      <c r="T313" s="5">
        <f t="shared" si="72"/>
        <v>182180.8329947429</v>
      </c>
      <c r="U313" s="5">
        <f t="shared" si="73"/>
        <v>1239323.9483061919</v>
      </c>
      <c r="V313" s="150"/>
      <c r="W313" s="2">
        <v>306</v>
      </c>
      <c r="X313" s="118">
        <v>54149</v>
      </c>
      <c r="Y313" s="5">
        <f t="shared" si="107"/>
        <v>181636.33940703337</v>
      </c>
      <c r="Z313" s="5">
        <f t="shared" si="108"/>
        <v>3955.7248177837241</v>
      </c>
      <c r="AA313" s="5">
        <f t="shared" si="74"/>
        <v>2744.8158884035015</v>
      </c>
      <c r="AB313" s="35">
        <f t="shared" si="75"/>
        <v>0.18133921201214537</v>
      </c>
      <c r="AC313" s="5">
        <f t="shared" si="76"/>
        <v>1210.9089293802226</v>
      </c>
      <c r="AD313" s="35">
        <f t="shared" si="77"/>
        <v>0.08</v>
      </c>
      <c r="AE313" s="5">
        <f t="shared" si="109"/>
        <v>360208.47648137051</v>
      </c>
      <c r="AF313" s="5">
        <f t="shared" si="110"/>
        <v>850243.31776044914</v>
      </c>
      <c r="AG313" s="5">
        <f t="shared" si="78"/>
        <v>178891.52351862987</v>
      </c>
      <c r="AH313" s="5">
        <f t="shared" si="79"/>
        <v>1210451.7942418195</v>
      </c>
      <c r="AI313" s="150"/>
      <c r="AJ313" s="2">
        <v>306</v>
      </c>
      <c r="AK313" s="118">
        <v>54149</v>
      </c>
      <c r="AL313" s="5">
        <f t="shared" si="111"/>
        <v>178310.95286484138</v>
      </c>
      <c r="AM313" s="5">
        <f t="shared" si="112"/>
        <v>3862.1784158088099</v>
      </c>
      <c r="AN313" s="5">
        <f t="shared" si="80"/>
        <v>2710.5868452233763</v>
      </c>
      <c r="AO313" s="35">
        <f t="shared" si="81"/>
        <v>0.18241752186325769</v>
      </c>
      <c r="AP313" s="5">
        <f t="shared" si="82"/>
        <v>1151.5915705854338</v>
      </c>
      <c r="AQ313" s="35">
        <f t="shared" si="83"/>
        <v>7.7499999999999986E-2</v>
      </c>
      <c r="AR313" s="5">
        <f t="shared" si="113"/>
        <v>363499.63398038241</v>
      </c>
      <c r="AS313" s="5">
        <f t="shared" si="114"/>
        <v>818326.96125711384</v>
      </c>
      <c r="AT313" s="5">
        <f t="shared" si="84"/>
        <v>175600.366019618</v>
      </c>
      <c r="AU313" s="5">
        <f t="shared" si="85"/>
        <v>1181826.5952374963</v>
      </c>
      <c r="AV313" s="150"/>
      <c r="AW313" s="2">
        <v>306</v>
      </c>
      <c r="AX313" s="118">
        <v>54149</v>
      </c>
      <c r="AY313" s="5">
        <f t="shared" si="115"/>
        <v>174984.51658833947</v>
      </c>
      <c r="AZ313" s="5">
        <f t="shared" si="116"/>
        <v>3769.4654156080242</v>
      </c>
      <c r="BA313" s="5">
        <f t="shared" si="86"/>
        <v>2675.8121869309025</v>
      </c>
      <c r="BB313" s="35">
        <f t="shared" si="87"/>
        <v>0.18350049975399105</v>
      </c>
      <c r="BC313" s="5">
        <f t="shared" si="88"/>
        <v>1093.6532286771217</v>
      </c>
      <c r="BD313" s="35">
        <f t="shared" si="89"/>
        <v>7.5000000000000011E-2</v>
      </c>
      <c r="BE313" s="5">
        <f t="shared" si="117"/>
        <v>366791.2955985915</v>
      </c>
      <c r="BF313" s="5">
        <f t="shared" si="118"/>
        <v>786665.12157746451</v>
      </c>
      <c r="BG313" s="5">
        <f t="shared" si="90"/>
        <v>172308.70440140855</v>
      </c>
      <c r="BH313" s="5">
        <f t="shared" si="91"/>
        <v>1153456.417176056</v>
      </c>
      <c r="BI313" s="150"/>
      <c r="BJ313" s="2">
        <v>306</v>
      </c>
      <c r="BK313" s="118">
        <v>54149</v>
      </c>
      <c r="BL313" s="5">
        <f t="shared" si="119"/>
        <v>171658.42831232437</v>
      </c>
      <c r="BM313" s="5">
        <f t="shared" si="120"/>
        <v>3677.612325782929</v>
      </c>
      <c r="BN313" s="5">
        <f t="shared" si="92"/>
        <v>2640.5093213959694</v>
      </c>
      <c r="BO313" s="35">
        <f t="shared" si="93"/>
        <v>0.18458815083113925</v>
      </c>
      <c r="BP313" s="5">
        <f t="shared" si="94"/>
        <v>1037.1030043869596</v>
      </c>
      <c r="BQ313" s="35">
        <f t="shared" si="95"/>
        <v>7.2499999999999981E-2</v>
      </c>
      <c r="BR313" s="5">
        <f t="shared" si="121"/>
        <v>370082.08100907155</v>
      </c>
      <c r="BS313" s="5">
        <f t="shared" si="122"/>
        <v>755267.29068050475</v>
      </c>
      <c r="BT313" s="5">
        <f t="shared" si="96"/>
        <v>169017.91899092839</v>
      </c>
      <c r="BU313" s="5">
        <f t="shared" si="97"/>
        <v>1125349.3716895762</v>
      </c>
      <c r="BV313" s="150"/>
      <c r="BW313" s="2">
        <v>306</v>
      </c>
      <c r="BX313" s="118">
        <v>54149</v>
      </c>
      <c r="BY313" s="5">
        <f t="shared" si="123"/>
        <v>168334.12154361606</v>
      </c>
      <c r="BZ313" s="5">
        <f t="shared" si="124"/>
        <v>3586.6457515109732</v>
      </c>
      <c r="CA313" s="5">
        <f t="shared" si="98"/>
        <v>2604.6967091732131</v>
      </c>
      <c r="CB313" s="35">
        <f t="shared" si="99"/>
        <v>0.18568048012761279</v>
      </c>
      <c r="CC313" s="5">
        <f t="shared" si="100"/>
        <v>981.94904233776037</v>
      </c>
      <c r="CD313" s="35">
        <f t="shared" si="101"/>
        <v>7.0000000000000007E-2</v>
      </c>
      <c r="CE313" s="5">
        <f t="shared" si="125"/>
        <v>373370.57516555715</v>
      </c>
      <c r="CF313" s="5">
        <f t="shared" si="126"/>
        <v>724143.02479680057</v>
      </c>
      <c r="CG313" s="5">
        <f t="shared" si="102"/>
        <v>165729.42483444285</v>
      </c>
      <c r="CH313" s="5">
        <f t="shared" si="103"/>
        <v>1097513.5999623577</v>
      </c>
    </row>
    <row r="314" spans="9:86" ht="14.25" customHeight="1">
      <c r="I314" s="150"/>
      <c r="J314" s="2">
        <v>307</v>
      </c>
      <c r="K314" s="118">
        <v>54179</v>
      </c>
      <c r="L314" s="5">
        <f t="shared" si="104"/>
        <v>182180.8329947429</v>
      </c>
      <c r="M314" s="5">
        <f t="shared" si="67"/>
        <v>4050.0782624385383</v>
      </c>
      <c r="N314" s="5">
        <f t="shared" si="68"/>
        <v>2797.5850355996809</v>
      </c>
      <c r="O314" s="35">
        <f t="shared" si="69"/>
        <v>0.18427306470908994</v>
      </c>
      <c r="P314" s="5">
        <f t="shared" si="70"/>
        <v>1252.4932268388575</v>
      </c>
      <c r="Q314" s="35">
        <f t="shared" si="71"/>
        <v>8.2500000000000004E-2</v>
      </c>
      <c r="R314" s="5">
        <f t="shared" si="105"/>
        <v>359716.7520408564</v>
      </c>
      <c r="S314" s="5">
        <f t="shared" si="106"/>
        <v>883657.27452777408</v>
      </c>
      <c r="T314" s="5">
        <f t="shared" si="72"/>
        <v>179383.24795914322</v>
      </c>
      <c r="U314" s="5">
        <f t="shared" si="73"/>
        <v>1243374.0265686305</v>
      </c>
      <c r="V314" s="150"/>
      <c r="W314" s="2">
        <v>307</v>
      </c>
      <c r="X314" s="118">
        <v>54179</v>
      </c>
      <c r="Y314" s="5">
        <f t="shared" si="107"/>
        <v>178891.52351862987</v>
      </c>
      <c r="Z314" s="5">
        <f t="shared" si="108"/>
        <v>3955.7248177837241</v>
      </c>
      <c r="AA314" s="5">
        <f t="shared" si="74"/>
        <v>2763.1146609928583</v>
      </c>
      <c r="AB314" s="35">
        <f t="shared" si="75"/>
        <v>0.18534906115024097</v>
      </c>
      <c r="AC314" s="5">
        <f t="shared" si="76"/>
        <v>1192.6101567908659</v>
      </c>
      <c r="AD314" s="35">
        <f t="shared" si="77"/>
        <v>0.08</v>
      </c>
      <c r="AE314" s="5">
        <f t="shared" si="109"/>
        <v>362971.59114236338</v>
      </c>
      <c r="AF314" s="5">
        <f t="shared" si="110"/>
        <v>851435.92791723995</v>
      </c>
      <c r="AG314" s="5">
        <f t="shared" si="78"/>
        <v>176128.408857637</v>
      </c>
      <c r="AH314" s="5">
        <f t="shared" si="79"/>
        <v>1214407.5190596033</v>
      </c>
      <c r="AI314" s="150"/>
      <c r="AJ314" s="2">
        <v>307</v>
      </c>
      <c r="AK314" s="118">
        <v>54179</v>
      </c>
      <c r="AL314" s="5">
        <f t="shared" si="111"/>
        <v>175600.366019618</v>
      </c>
      <c r="AM314" s="5">
        <f t="shared" si="112"/>
        <v>3862.1784158088099</v>
      </c>
      <c r="AN314" s="5">
        <f t="shared" si="80"/>
        <v>2728.0927185987766</v>
      </c>
      <c r="AO314" s="35">
        <f t="shared" si="81"/>
        <v>0.18642963773508275</v>
      </c>
      <c r="AP314" s="5">
        <f t="shared" si="82"/>
        <v>1134.085697210033</v>
      </c>
      <c r="AQ314" s="35">
        <f t="shared" si="83"/>
        <v>7.7500000000000013E-2</v>
      </c>
      <c r="AR314" s="5">
        <f t="shared" si="113"/>
        <v>366227.72669898119</v>
      </c>
      <c r="AS314" s="5">
        <f t="shared" si="114"/>
        <v>819461.04695432389</v>
      </c>
      <c r="AT314" s="5">
        <f t="shared" si="84"/>
        <v>172872.27330101922</v>
      </c>
      <c r="AU314" s="5">
        <f t="shared" si="85"/>
        <v>1185688.7736533051</v>
      </c>
      <c r="AV314" s="150"/>
      <c r="AW314" s="2">
        <v>307</v>
      </c>
      <c r="AX314" s="118">
        <v>54179</v>
      </c>
      <c r="AY314" s="5">
        <f t="shared" si="115"/>
        <v>172308.70440140855</v>
      </c>
      <c r="AZ314" s="5">
        <f t="shared" si="116"/>
        <v>3769.4654156080242</v>
      </c>
      <c r="BA314" s="5">
        <f t="shared" si="86"/>
        <v>2692.5360130992208</v>
      </c>
      <c r="BB314" s="35">
        <f t="shared" si="87"/>
        <v>0.18751479949568073</v>
      </c>
      <c r="BC314" s="5">
        <f t="shared" si="88"/>
        <v>1076.9294025088034</v>
      </c>
      <c r="BD314" s="35">
        <f t="shared" si="89"/>
        <v>7.4999999999999997E-2</v>
      </c>
      <c r="BE314" s="5">
        <f t="shared" si="117"/>
        <v>369483.83161169075</v>
      </c>
      <c r="BF314" s="5">
        <f t="shared" si="118"/>
        <v>787742.05097997328</v>
      </c>
      <c r="BG314" s="5">
        <f t="shared" si="90"/>
        <v>169616.16838830934</v>
      </c>
      <c r="BH314" s="5">
        <f t="shared" si="91"/>
        <v>1157225.8825916641</v>
      </c>
      <c r="BI314" s="150"/>
      <c r="BJ314" s="2">
        <v>307</v>
      </c>
      <c r="BK314" s="118">
        <v>54179</v>
      </c>
      <c r="BL314" s="5">
        <f t="shared" si="119"/>
        <v>169017.91899092839</v>
      </c>
      <c r="BM314" s="5">
        <f t="shared" si="120"/>
        <v>3677.612325782929</v>
      </c>
      <c r="BN314" s="5">
        <f t="shared" si="92"/>
        <v>2656.4623985460703</v>
      </c>
      <c r="BO314" s="35">
        <f t="shared" si="93"/>
        <v>0.18860455135685222</v>
      </c>
      <c r="BP314" s="5">
        <f t="shared" si="94"/>
        <v>1021.149927236859</v>
      </c>
      <c r="BQ314" s="35">
        <f t="shared" si="95"/>
        <v>7.2499999999999995E-2</v>
      </c>
      <c r="BR314" s="5">
        <f t="shared" si="121"/>
        <v>372738.5434076176</v>
      </c>
      <c r="BS314" s="5">
        <f t="shared" si="122"/>
        <v>756288.44060774159</v>
      </c>
      <c r="BT314" s="5">
        <f t="shared" si="96"/>
        <v>166361.45659238231</v>
      </c>
      <c r="BU314" s="5">
        <f t="shared" si="97"/>
        <v>1129026.9840153591</v>
      </c>
      <c r="BV314" s="150"/>
      <c r="BW314" s="2">
        <v>307</v>
      </c>
      <c r="BX314" s="118">
        <v>54179</v>
      </c>
      <c r="BY314" s="5">
        <f t="shared" si="123"/>
        <v>165729.42483444285</v>
      </c>
      <c r="BZ314" s="5">
        <f t="shared" si="124"/>
        <v>3586.6457515109732</v>
      </c>
      <c r="CA314" s="5">
        <f t="shared" si="98"/>
        <v>2619.8907733100568</v>
      </c>
      <c r="CB314" s="35">
        <f t="shared" si="99"/>
        <v>0.18969889813548013</v>
      </c>
      <c r="CC314" s="5">
        <f t="shared" si="100"/>
        <v>966.75497820091664</v>
      </c>
      <c r="CD314" s="35">
        <f t="shared" si="101"/>
        <v>7.0000000000000007E-2</v>
      </c>
      <c r="CE314" s="5">
        <f t="shared" si="125"/>
        <v>375990.46593886719</v>
      </c>
      <c r="CF314" s="5">
        <f t="shared" si="126"/>
        <v>725109.77977500146</v>
      </c>
      <c r="CG314" s="5">
        <f t="shared" si="102"/>
        <v>163109.53406113278</v>
      </c>
      <c r="CH314" s="5">
        <f t="shared" si="103"/>
        <v>1101100.2457138686</v>
      </c>
    </row>
    <row r="315" spans="9:86" ht="14.25" customHeight="1">
      <c r="I315" s="150"/>
      <c r="J315" s="2">
        <v>308</v>
      </c>
      <c r="K315" s="118">
        <v>54210</v>
      </c>
      <c r="L315" s="5">
        <f t="shared" si="104"/>
        <v>179383.24795914322</v>
      </c>
      <c r="M315" s="5">
        <f t="shared" si="67"/>
        <v>4050.0782624385383</v>
      </c>
      <c r="N315" s="5">
        <f t="shared" si="68"/>
        <v>2816.8184327194285</v>
      </c>
      <c r="O315" s="35">
        <f t="shared" si="69"/>
        <v>0.18843354425342956</v>
      </c>
      <c r="P315" s="5">
        <f t="shared" si="70"/>
        <v>1233.2598297191096</v>
      </c>
      <c r="Q315" s="35">
        <f t="shared" si="71"/>
        <v>8.2500000000000004E-2</v>
      </c>
      <c r="R315" s="5">
        <f t="shared" si="105"/>
        <v>362533.57047357585</v>
      </c>
      <c r="S315" s="5">
        <f t="shared" si="106"/>
        <v>884890.53435749316</v>
      </c>
      <c r="T315" s="5">
        <f t="shared" si="72"/>
        <v>176566.4295264238</v>
      </c>
      <c r="U315" s="5">
        <f t="shared" si="73"/>
        <v>1247424.104831069</v>
      </c>
      <c r="V315" s="150"/>
      <c r="W315" s="2">
        <v>308</v>
      </c>
      <c r="X315" s="118">
        <v>54210</v>
      </c>
      <c r="Y315" s="5">
        <f t="shared" si="107"/>
        <v>176128.408857637</v>
      </c>
      <c r="Z315" s="5">
        <f t="shared" si="108"/>
        <v>3955.7248177837241</v>
      </c>
      <c r="AA315" s="5">
        <f t="shared" si="74"/>
        <v>2781.5354253994774</v>
      </c>
      <c r="AB315" s="35">
        <f t="shared" si="75"/>
        <v>0.18951187557580906</v>
      </c>
      <c r="AC315" s="5">
        <f t="shared" si="76"/>
        <v>1174.1893923842467</v>
      </c>
      <c r="AD315" s="35">
        <f t="shared" si="77"/>
        <v>0.08</v>
      </c>
      <c r="AE315" s="5">
        <f t="shared" si="109"/>
        <v>365753.12656776287</v>
      </c>
      <c r="AF315" s="5">
        <f t="shared" si="110"/>
        <v>852610.11730962421</v>
      </c>
      <c r="AG315" s="5">
        <f t="shared" si="78"/>
        <v>173346.87343223751</v>
      </c>
      <c r="AH315" s="5">
        <f t="shared" si="79"/>
        <v>1218363.2438773871</v>
      </c>
      <c r="AI315" s="150"/>
      <c r="AJ315" s="2">
        <v>308</v>
      </c>
      <c r="AK315" s="118">
        <v>54210</v>
      </c>
      <c r="AL315" s="5">
        <f t="shared" si="111"/>
        <v>172872.27330101922</v>
      </c>
      <c r="AM315" s="5">
        <f t="shared" si="112"/>
        <v>3862.1784158088099</v>
      </c>
      <c r="AN315" s="5">
        <f t="shared" si="80"/>
        <v>2745.7116507397277</v>
      </c>
      <c r="AO315" s="35">
        <f t="shared" si="81"/>
        <v>0.19059470428496109</v>
      </c>
      <c r="AP315" s="5">
        <f t="shared" si="82"/>
        <v>1116.4667650690824</v>
      </c>
      <c r="AQ315" s="35">
        <f t="shared" si="83"/>
        <v>7.7499999999999999E-2</v>
      </c>
      <c r="AR315" s="5">
        <f t="shared" si="113"/>
        <v>368973.43834972091</v>
      </c>
      <c r="AS315" s="5">
        <f t="shared" si="114"/>
        <v>820577.51371939294</v>
      </c>
      <c r="AT315" s="5">
        <f t="shared" si="84"/>
        <v>170126.5616502795</v>
      </c>
      <c r="AU315" s="5">
        <f t="shared" si="85"/>
        <v>1189550.952069114</v>
      </c>
      <c r="AV315" s="150"/>
      <c r="AW315" s="2">
        <v>308</v>
      </c>
      <c r="AX315" s="118">
        <v>54210</v>
      </c>
      <c r="AY315" s="5">
        <f t="shared" si="115"/>
        <v>169616.16838830934</v>
      </c>
      <c r="AZ315" s="5">
        <f t="shared" si="116"/>
        <v>3769.4654156080242</v>
      </c>
      <c r="BA315" s="5">
        <f t="shared" si="86"/>
        <v>2709.364363181091</v>
      </c>
      <c r="BB315" s="35">
        <f t="shared" si="87"/>
        <v>0.19168203519219446</v>
      </c>
      <c r="BC315" s="5">
        <f t="shared" si="88"/>
        <v>1060.1010524269332</v>
      </c>
      <c r="BD315" s="35">
        <f t="shared" si="89"/>
        <v>7.4999999999999983E-2</v>
      </c>
      <c r="BE315" s="5">
        <f t="shared" si="117"/>
        <v>372193.19597487187</v>
      </c>
      <c r="BF315" s="5">
        <f t="shared" si="118"/>
        <v>788802.15203240025</v>
      </c>
      <c r="BG315" s="5">
        <f t="shared" si="90"/>
        <v>166906.80402512825</v>
      </c>
      <c r="BH315" s="5">
        <f t="shared" si="91"/>
        <v>1160995.348007272</v>
      </c>
      <c r="BI315" s="150"/>
      <c r="BJ315" s="2">
        <v>308</v>
      </c>
      <c r="BK315" s="118">
        <v>54210</v>
      </c>
      <c r="BL315" s="5">
        <f t="shared" si="119"/>
        <v>166361.45659238231</v>
      </c>
      <c r="BM315" s="5">
        <f t="shared" si="120"/>
        <v>3677.612325782929</v>
      </c>
      <c r="BN315" s="5">
        <f t="shared" si="92"/>
        <v>2672.5118588706191</v>
      </c>
      <c r="BO315" s="35">
        <f t="shared" si="93"/>
        <v>0.19277387300728838</v>
      </c>
      <c r="BP315" s="5">
        <f t="shared" si="94"/>
        <v>1005.1004669123098</v>
      </c>
      <c r="BQ315" s="35">
        <f t="shared" si="95"/>
        <v>7.2499999999999995E-2</v>
      </c>
      <c r="BR315" s="5">
        <f t="shared" si="121"/>
        <v>375411.05526648823</v>
      </c>
      <c r="BS315" s="5">
        <f t="shared" si="122"/>
        <v>757293.54107465385</v>
      </c>
      <c r="BT315" s="5">
        <f t="shared" si="96"/>
        <v>163688.94473351169</v>
      </c>
      <c r="BU315" s="5">
        <f t="shared" si="97"/>
        <v>1132704.596341142</v>
      </c>
      <c r="BV315" s="150"/>
      <c r="BW315" s="2">
        <v>308</v>
      </c>
      <c r="BX315" s="118">
        <v>54210</v>
      </c>
      <c r="BY315" s="5">
        <f t="shared" si="123"/>
        <v>163109.53406113278</v>
      </c>
      <c r="BZ315" s="5">
        <f t="shared" si="124"/>
        <v>3586.6457515109732</v>
      </c>
      <c r="CA315" s="5">
        <f t="shared" si="98"/>
        <v>2635.1734694876986</v>
      </c>
      <c r="CB315" s="35">
        <f t="shared" si="99"/>
        <v>0.19387022233783435</v>
      </c>
      <c r="CC315" s="5">
        <f t="shared" si="100"/>
        <v>951.4722820232746</v>
      </c>
      <c r="CD315" s="35">
        <f t="shared" si="101"/>
        <v>7.0000000000000007E-2</v>
      </c>
      <c r="CE315" s="5">
        <f t="shared" si="125"/>
        <v>378625.63940835488</v>
      </c>
      <c r="CF315" s="5">
        <f t="shared" si="126"/>
        <v>726061.25205702474</v>
      </c>
      <c r="CG315" s="5">
        <f t="shared" si="102"/>
        <v>160474.36059164509</v>
      </c>
      <c r="CH315" s="5">
        <f t="shared" si="103"/>
        <v>1104686.8914653796</v>
      </c>
    </row>
    <row r="316" spans="9:86" ht="14.25" customHeight="1">
      <c r="I316" s="150"/>
      <c r="J316" s="2">
        <v>309</v>
      </c>
      <c r="K316" s="118">
        <v>54240</v>
      </c>
      <c r="L316" s="5">
        <f t="shared" si="104"/>
        <v>176566.4295264238</v>
      </c>
      <c r="M316" s="5">
        <f t="shared" si="67"/>
        <v>4050.0782624385383</v>
      </c>
      <c r="N316" s="5">
        <f t="shared" si="68"/>
        <v>2836.1840594443747</v>
      </c>
      <c r="O316" s="35">
        <f t="shared" si="69"/>
        <v>0.19275583022558179</v>
      </c>
      <c r="P316" s="5">
        <f t="shared" si="70"/>
        <v>1213.8942029941636</v>
      </c>
      <c r="Q316" s="35">
        <f t="shared" si="71"/>
        <v>8.2500000000000004E-2</v>
      </c>
      <c r="R316" s="5">
        <f t="shared" si="105"/>
        <v>365369.7545330202</v>
      </c>
      <c r="S316" s="5">
        <f t="shared" si="106"/>
        <v>886104.42856048734</v>
      </c>
      <c r="T316" s="5">
        <f t="shared" si="72"/>
        <v>173730.24546697942</v>
      </c>
      <c r="U316" s="5">
        <f t="shared" si="73"/>
        <v>1251474.1830935075</v>
      </c>
      <c r="V316" s="150"/>
      <c r="W316" s="2">
        <v>309</v>
      </c>
      <c r="X316" s="118">
        <v>54240</v>
      </c>
      <c r="Y316" s="5">
        <f t="shared" si="107"/>
        <v>173346.87343223751</v>
      </c>
      <c r="Z316" s="5">
        <f t="shared" si="108"/>
        <v>3955.7248177837241</v>
      </c>
      <c r="AA316" s="5">
        <f t="shared" si="74"/>
        <v>2800.0789949021409</v>
      </c>
      <c r="AB316" s="35">
        <f t="shared" si="75"/>
        <v>0.19383648100212508</v>
      </c>
      <c r="AC316" s="5">
        <f t="shared" si="76"/>
        <v>1155.6458228815834</v>
      </c>
      <c r="AD316" s="35">
        <f t="shared" si="77"/>
        <v>0.08</v>
      </c>
      <c r="AE316" s="5">
        <f t="shared" si="109"/>
        <v>368553.20556266501</v>
      </c>
      <c r="AF316" s="5">
        <f t="shared" si="110"/>
        <v>853765.76313250582</v>
      </c>
      <c r="AG316" s="5">
        <f t="shared" si="78"/>
        <v>170546.79443733537</v>
      </c>
      <c r="AH316" s="5">
        <f t="shared" si="79"/>
        <v>1222318.9686951707</v>
      </c>
      <c r="AI316" s="150"/>
      <c r="AJ316" s="2">
        <v>309</v>
      </c>
      <c r="AK316" s="118">
        <v>54240</v>
      </c>
      <c r="AL316" s="5">
        <f t="shared" si="111"/>
        <v>170126.5616502795</v>
      </c>
      <c r="AM316" s="5">
        <f t="shared" si="112"/>
        <v>3862.1784158088099</v>
      </c>
      <c r="AN316" s="5">
        <f t="shared" si="80"/>
        <v>2763.4443718174216</v>
      </c>
      <c r="AO316" s="35">
        <f t="shared" si="81"/>
        <v>0.19492154628962124</v>
      </c>
      <c r="AP316" s="5">
        <f t="shared" si="82"/>
        <v>1098.7340439913885</v>
      </c>
      <c r="AQ316" s="35">
        <f t="shared" si="83"/>
        <v>7.7499999999999999E-2</v>
      </c>
      <c r="AR316" s="5">
        <f t="shared" si="113"/>
        <v>371736.88272153831</v>
      </c>
      <c r="AS316" s="5">
        <f t="shared" si="114"/>
        <v>821676.24776338437</v>
      </c>
      <c r="AT316" s="5">
        <f t="shared" si="84"/>
        <v>167363.11727846207</v>
      </c>
      <c r="AU316" s="5">
        <f t="shared" si="85"/>
        <v>1193413.1304849228</v>
      </c>
      <c r="AV316" s="150"/>
      <c r="AW316" s="2">
        <v>309</v>
      </c>
      <c r="AX316" s="118">
        <v>54240</v>
      </c>
      <c r="AY316" s="5">
        <f t="shared" si="115"/>
        <v>166906.80402512825</v>
      </c>
      <c r="AZ316" s="5">
        <f t="shared" si="116"/>
        <v>3769.4654156080242</v>
      </c>
      <c r="BA316" s="5">
        <f t="shared" si="86"/>
        <v>2726.2978904509728</v>
      </c>
      <c r="BB316" s="35">
        <f t="shared" si="87"/>
        <v>0.19601103068564096</v>
      </c>
      <c r="BC316" s="5">
        <f t="shared" si="88"/>
        <v>1043.1675251570514</v>
      </c>
      <c r="BD316" s="35">
        <f t="shared" si="89"/>
        <v>7.4999999999999983E-2</v>
      </c>
      <c r="BE316" s="5">
        <f t="shared" si="117"/>
        <v>374919.49386532285</v>
      </c>
      <c r="BF316" s="5">
        <f t="shared" si="118"/>
        <v>789845.31955755735</v>
      </c>
      <c r="BG316" s="5">
        <f t="shared" si="90"/>
        <v>164180.50613467727</v>
      </c>
      <c r="BH316" s="5">
        <f t="shared" si="91"/>
        <v>1164764.8134228801</v>
      </c>
      <c r="BI316" s="150"/>
      <c r="BJ316" s="2">
        <v>309</v>
      </c>
      <c r="BK316" s="118">
        <v>54240</v>
      </c>
      <c r="BL316" s="5">
        <f t="shared" si="119"/>
        <v>163688.94473351169</v>
      </c>
      <c r="BM316" s="5">
        <f t="shared" si="120"/>
        <v>3677.612325782929</v>
      </c>
      <c r="BN316" s="5">
        <f t="shared" si="92"/>
        <v>2688.6582846846295</v>
      </c>
      <c r="BO316" s="35">
        <f t="shared" si="93"/>
        <v>0.19710493869174683</v>
      </c>
      <c r="BP316" s="5">
        <f t="shared" si="94"/>
        <v>988.95404109829974</v>
      </c>
      <c r="BQ316" s="35">
        <f t="shared" si="95"/>
        <v>7.2499999999999995E-2</v>
      </c>
      <c r="BR316" s="5">
        <f t="shared" si="121"/>
        <v>378099.71355117287</v>
      </c>
      <c r="BS316" s="5">
        <f t="shared" si="122"/>
        <v>758282.4951157521</v>
      </c>
      <c r="BT316" s="5">
        <f t="shared" si="96"/>
        <v>161000.28644882704</v>
      </c>
      <c r="BU316" s="5">
        <f t="shared" si="97"/>
        <v>1136382.2086669249</v>
      </c>
      <c r="BV316" s="150"/>
      <c r="BW316" s="2">
        <v>309</v>
      </c>
      <c r="BX316" s="118">
        <v>54240</v>
      </c>
      <c r="BY316" s="5">
        <f t="shared" si="123"/>
        <v>160474.36059164509</v>
      </c>
      <c r="BZ316" s="5">
        <f t="shared" si="124"/>
        <v>3586.6457515109732</v>
      </c>
      <c r="CA316" s="5">
        <f t="shared" si="98"/>
        <v>2650.545314726377</v>
      </c>
      <c r="CB316" s="35">
        <f t="shared" si="99"/>
        <v>0.19820327471286087</v>
      </c>
      <c r="CC316" s="5">
        <f t="shared" si="100"/>
        <v>936.10043678459635</v>
      </c>
      <c r="CD316" s="35">
        <f t="shared" si="101"/>
        <v>7.0000000000000007E-2</v>
      </c>
      <c r="CE316" s="5">
        <f t="shared" si="125"/>
        <v>381276.18472308124</v>
      </c>
      <c r="CF316" s="5">
        <f t="shared" si="126"/>
        <v>726997.3524938093</v>
      </c>
      <c r="CG316" s="5">
        <f t="shared" si="102"/>
        <v>157823.8152769187</v>
      </c>
      <c r="CH316" s="5">
        <f t="shared" si="103"/>
        <v>1108273.5372168906</v>
      </c>
    </row>
    <row r="317" spans="9:86" ht="14.25" customHeight="1">
      <c r="I317" s="150"/>
      <c r="J317" s="2">
        <v>310</v>
      </c>
      <c r="K317" s="118">
        <v>54271</v>
      </c>
      <c r="L317" s="5">
        <f t="shared" si="104"/>
        <v>173730.24546697942</v>
      </c>
      <c r="M317" s="5">
        <f t="shared" si="67"/>
        <v>4050.0782624385383</v>
      </c>
      <c r="N317" s="5">
        <f t="shared" si="68"/>
        <v>2855.6828248530546</v>
      </c>
      <c r="O317" s="35">
        <f t="shared" si="69"/>
        <v>0.19724944154729779</v>
      </c>
      <c r="P317" s="5">
        <f t="shared" si="70"/>
        <v>1194.3954375854835</v>
      </c>
      <c r="Q317" s="35">
        <f t="shared" si="71"/>
        <v>8.2500000000000004E-2</v>
      </c>
      <c r="R317" s="5">
        <f t="shared" si="105"/>
        <v>368225.43735787325</v>
      </c>
      <c r="S317" s="5">
        <f t="shared" si="106"/>
        <v>887298.82399807288</v>
      </c>
      <c r="T317" s="5">
        <f t="shared" si="72"/>
        <v>170874.56264212637</v>
      </c>
      <c r="U317" s="5">
        <f t="shared" si="73"/>
        <v>1255524.2613559461</v>
      </c>
      <c r="V317" s="150"/>
      <c r="W317" s="2">
        <v>310</v>
      </c>
      <c r="X317" s="118">
        <v>54271</v>
      </c>
      <c r="Y317" s="5">
        <f t="shared" si="107"/>
        <v>170546.79443733537</v>
      </c>
      <c r="Z317" s="5">
        <f t="shared" si="108"/>
        <v>3955.7248177837241</v>
      </c>
      <c r="AA317" s="5">
        <f t="shared" si="74"/>
        <v>2818.7461882014882</v>
      </c>
      <c r="AB317" s="35">
        <f t="shared" si="75"/>
        <v>0.19833239534060129</v>
      </c>
      <c r="AC317" s="5">
        <f t="shared" si="76"/>
        <v>1136.978629582236</v>
      </c>
      <c r="AD317" s="35">
        <f t="shared" si="77"/>
        <v>8.0000000000000016E-2</v>
      </c>
      <c r="AE317" s="5">
        <f t="shared" si="109"/>
        <v>371371.95175086649</v>
      </c>
      <c r="AF317" s="5">
        <f t="shared" si="110"/>
        <v>854902.74176208803</v>
      </c>
      <c r="AG317" s="5">
        <f t="shared" si="78"/>
        <v>167728.04824913389</v>
      </c>
      <c r="AH317" s="5">
        <f t="shared" si="79"/>
        <v>1226274.6935129545</v>
      </c>
      <c r="AI317" s="150"/>
      <c r="AJ317" s="2">
        <v>310</v>
      </c>
      <c r="AK317" s="118">
        <v>54271</v>
      </c>
      <c r="AL317" s="5">
        <f t="shared" si="111"/>
        <v>167363.11727846207</v>
      </c>
      <c r="AM317" s="5">
        <f t="shared" si="112"/>
        <v>3862.1784158088099</v>
      </c>
      <c r="AN317" s="5">
        <f t="shared" si="80"/>
        <v>2781.2916167187423</v>
      </c>
      <c r="AO317" s="35">
        <f t="shared" si="81"/>
        <v>0.19941968065218388</v>
      </c>
      <c r="AP317" s="5">
        <f t="shared" si="82"/>
        <v>1080.8867990900676</v>
      </c>
      <c r="AQ317" s="35">
        <f t="shared" si="83"/>
        <v>7.7499999999999999E-2</v>
      </c>
      <c r="AR317" s="5">
        <f t="shared" si="113"/>
        <v>374518.17433825706</v>
      </c>
      <c r="AS317" s="5">
        <f t="shared" si="114"/>
        <v>822757.13456247444</v>
      </c>
      <c r="AT317" s="5">
        <f t="shared" si="84"/>
        <v>164581.82566174332</v>
      </c>
      <c r="AU317" s="5">
        <f t="shared" si="85"/>
        <v>1197275.3089007316</v>
      </c>
      <c r="AV317" s="150"/>
      <c r="AW317" s="2">
        <v>310</v>
      </c>
      <c r="AX317" s="118">
        <v>54271</v>
      </c>
      <c r="AY317" s="5">
        <f t="shared" si="115"/>
        <v>164180.50613467727</v>
      </c>
      <c r="AZ317" s="5">
        <f t="shared" si="116"/>
        <v>3769.4654156080242</v>
      </c>
      <c r="BA317" s="5">
        <f t="shared" si="86"/>
        <v>2743.3372522662912</v>
      </c>
      <c r="BB317" s="35">
        <f t="shared" si="87"/>
        <v>0.20051130187277644</v>
      </c>
      <c r="BC317" s="5">
        <f t="shared" si="88"/>
        <v>1026.1281633417329</v>
      </c>
      <c r="BD317" s="35">
        <f t="shared" si="89"/>
        <v>7.5000000000000011E-2</v>
      </c>
      <c r="BE317" s="5">
        <f t="shared" si="117"/>
        <v>377662.83111758914</v>
      </c>
      <c r="BF317" s="5">
        <f t="shared" si="118"/>
        <v>790871.44772089913</v>
      </c>
      <c r="BG317" s="5">
        <f t="shared" si="90"/>
        <v>161437.16888241097</v>
      </c>
      <c r="BH317" s="5">
        <f t="shared" si="91"/>
        <v>1168534.2788384883</v>
      </c>
      <c r="BI317" s="150"/>
      <c r="BJ317" s="2">
        <v>310</v>
      </c>
      <c r="BK317" s="118">
        <v>54271</v>
      </c>
      <c r="BL317" s="5">
        <f t="shared" si="119"/>
        <v>161000.28644882704</v>
      </c>
      <c r="BM317" s="5">
        <f t="shared" si="120"/>
        <v>3677.612325782929</v>
      </c>
      <c r="BN317" s="5">
        <f t="shared" si="92"/>
        <v>2704.9022618212657</v>
      </c>
      <c r="BO317" s="35">
        <f t="shared" si="93"/>
        <v>0.20160726330242917</v>
      </c>
      <c r="BP317" s="5">
        <f t="shared" si="94"/>
        <v>972.71006396166331</v>
      </c>
      <c r="BQ317" s="35">
        <f t="shared" si="95"/>
        <v>7.2499999999999995E-2</v>
      </c>
      <c r="BR317" s="5">
        <f t="shared" si="121"/>
        <v>380804.61581299413</v>
      </c>
      <c r="BS317" s="5">
        <f t="shared" si="122"/>
        <v>759255.20517971378</v>
      </c>
      <c r="BT317" s="5">
        <f t="shared" si="96"/>
        <v>158295.38418700578</v>
      </c>
      <c r="BU317" s="5">
        <f t="shared" si="97"/>
        <v>1140059.820992708</v>
      </c>
      <c r="BV317" s="150"/>
      <c r="BW317" s="2">
        <v>310</v>
      </c>
      <c r="BX317" s="118">
        <v>54271</v>
      </c>
      <c r="BY317" s="5">
        <f t="shared" si="123"/>
        <v>157823.8152769187</v>
      </c>
      <c r="BZ317" s="5">
        <f t="shared" si="124"/>
        <v>3586.6457515109732</v>
      </c>
      <c r="CA317" s="5">
        <f t="shared" si="98"/>
        <v>2666.0068290622808</v>
      </c>
      <c r="CB317" s="35">
        <f t="shared" si="99"/>
        <v>0.20270756914990209</v>
      </c>
      <c r="CC317" s="5">
        <f t="shared" si="100"/>
        <v>920.63892244869248</v>
      </c>
      <c r="CD317" s="35">
        <f t="shared" si="101"/>
        <v>7.0000000000000007E-2</v>
      </c>
      <c r="CE317" s="5">
        <f t="shared" si="125"/>
        <v>383942.19155214354</v>
      </c>
      <c r="CF317" s="5">
        <f t="shared" si="126"/>
        <v>727917.99141625804</v>
      </c>
      <c r="CG317" s="5">
        <f t="shared" si="102"/>
        <v>155157.80844785643</v>
      </c>
      <c r="CH317" s="5">
        <f t="shared" si="103"/>
        <v>1111860.1829684016</v>
      </c>
    </row>
    <row r="318" spans="9:86" ht="14.25" customHeight="1">
      <c r="I318" s="150"/>
      <c r="J318" s="2">
        <v>311</v>
      </c>
      <c r="K318" s="118">
        <v>54302</v>
      </c>
      <c r="L318" s="5">
        <f t="shared" si="104"/>
        <v>170874.56264212637</v>
      </c>
      <c r="M318" s="5">
        <f t="shared" si="67"/>
        <v>4050.0782624385383</v>
      </c>
      <c r="N318" s="5">
        <f t="shared" si="68"/>
        <v>2875.3156442739196</v>
      </c>
      <c r="O318" s="35">
        <f t="shared" si="69"/>
        <v>0.20192465863716968</v>
      </c>
      <c r="P318" s="5">
        <f t="shared" si="70"/>
        <v>1174.7626181646187</v>
      </c>
      <c r="Q318" s="35">
        <f t="shared" si="71"/>
        <v>8.249999999999999E-2</v>
      </c>
      <c r="R318" s="5">
        <f t="shared" si="105"/>
        <v>371100.75300214719</v>
      </c>
      <c r="S318" s="5">
        <f t="shared" si="106"/>
        <v>888473.58661623753</v>
      </c>
      <c r="T318" s="5">
        <f t="shared" si="72"/>
        <v>167999.24699785246</v>
      </c>
      <c r="U318" s="5">
        <f t="shared" si="73"/>
        <v>1259574.3396183848</v>
      </c>
      <c r="V318" s="150"/>
      <c r="W318" s="2">
        <v>311</v>
      </c>
      <c r="X318" s="118">
        <v>54302</v>
      </c>
      <c r="Y318" s="5">
        <f t="shared" si="107"/>
        <v>167728.04824913389</v>
      </c>
      <c r="Z318" s="5">
        <f t="shared" si="108"/>
        <v>3955.7248177837241</v>
      </c>
      <c r="AA318" s="5">
        <f t="shared" si="74"/>
        <v>2837.5378294561647</v>
      </c>
      <c r="AB318" s="35">
        <f t="shared" si="75"/>
        <v>0.20300989792057517</v>
      </c>
      <c r="AC318" s="5">
        <f t="shared" si="76"/>
        <v>1118.1869883275594</v>
      </c>
      <c r="AD318" s="35">
        <f t="shared" si="77"/>
        <v>8.0000000000000016E-2</v>
      </c>
      <c r="AE318" s="5">
        <f t="shared" si="109"/>
        <v>374209.48958032264</v>
      </c>
      <c r="AF318" s="5">
        <f t="shared" si="110"/>
        <v>856020.92875041557</v>
      </c>
      <c r="AG318" s="5">
        <f t="shared" si="78"/>
        <v>164890.51041967774</v>
      </c>
      <c r="AH318" s="5">
        <f t="shared" si="79"/>
        <v>1230230.4183307383</v>
      </c>
      <c r="AI318" s="150"/>
      <c r="AJ318" s="2">
        <v>311</v>
      </c>
      <c r="AK318" s="118">
        <v>54302</v>
      </c>
      <c r="AL318" s="5">
        <f t="shared" si="111"/>
        <v>164581.82566174332</v>
      </c>
      <c r="AM318" s="5">
        <f t="shared" si="112"/>
        <v>3862.1784158088099</v>
      </c>
      <c r="AN318" s="5">
        <f t="shared" si="80"/>
        <v>2799.2541250767176</v>
      </c>
      <c r="AO318" s="35">
        <f t="shared" si="81"/>
        <v>0.2040993856147798</v>
      </c>
      <c r="AP318" s="5">
        <f t="shared" si="82"/>
        <v>1062.9242907320922</v>
      </c>
      <c r="AQ318" s="35">
        <f t="shared" si="83"/>
        <v>7.7499999999999999E-2</v>
      </c>
      <c r="AR318" s="5">
        <f t="shared" si="113"/>
        <v>377317.42846333375</v>
      </c>
      <c r="AS318" s="5">
        <f t="shared" si="114"/>
        <v>823820.05885320657</v>
      </c>
      <c r="AT318" s="5">
        <f t="shared" si="84"/>
        <v>161782.5715366666</v>
      </c>
      <c r="AU318" s="5">
        <f t="shared" si="85"/>
        <v>1201137.4873165404</v>
      </c>
      <c r="AV318" s="150"/>
      <c r="AW318" s="2">
        <v>311</v>
      </c>
      <c r="AX318" s="118">
        <v>54302</v>
      </c>
      <c r="AY318" s="5">
        <f t="shared" si="115"/>
        <v>161437.16888241097</v>
      </c>
      <c r="AZ318" s="5">
        <f t="shared" si="116"/>
        <v>3769.4654156080242</v>
      </c>
      <c r="BA318" s="5">
        <f t="shared" si="86"/>
        <v>2760.4831100929559</v>
      </c>
      <c r="BB318" s="35">
        <f t="shared" si="87"/>
        <v>0.20519312591045208</v>
      </c>
      <c r="BC318" s="5">
        <f t="shared" si="88"/>
        <v>1008.9823055150684</v>
      </c>
      <c r="BD318" s="35">
        <f t="shared" si="89"/>
        <v>7.4999999999999997E-2</v>
      </c>
      <c r="BE318" s="5">
        <f t="shared" si="117"/>
        <v>380423.31422768207</v>
      </c>
      <c r="BF318" s="5">
        <f t="shared" si="118"/>
        <v>791880.43002641422</v>
      </c>
      <c r="BG318" s="5">
        <f t="shared" si="90"/>
        <v>158676.68577231801</v>
      </c>
      <c r="BH318" s="5">
        <f t="shared" si="91"/>
        <v>1172303.7442540964</v>
      </c>
      <c r="BI318" s="150"/>
      <c r="BJ318" s="2">
        <v>311</v>
      </c>
      <c r="BK318" s="118">
        <v>54302</v>
      </c>
      <c r="BL318" s="5">
        <f t="shared" si="119"/>
        <v>158295.38418700578</v>
      </c>
      <c r="BM318" s="5">
        <f t="shared" si="120"/>
        <v>3677.612325782929</v>
      </c>
      <c r="BN318" s="5">
        <f t="shared" si="92"/>
        <v>2721.2443796531024</v>
      </c>
      <c r="BO318" s="35">
        <f t="shared" si="93"/>
        <v>0.20629112291271612</v>
      </c>
      <c r="BP318" s="5">
        <f t="shared" si="94"/>
        <v>956.36794612982658</v>
      </c>
      <c r="BQ318" s="35">
        <f t="shared" si="95"/>
        <v>7.2499999999999995E-2</v>
      </c>
      <c r="BR318" s="5">
        <f t="shared" si="121"/>
        <v>383525.86019264726</v>
      </c>
      <c r="BS318" s="5">
        <f t="shared" si="122"/>
        <v>760211.57312584366</v>
      </c>
      <c r="BT318" s="5">
        <f t="shared" si="96"/>
        <v>155574.13980735268</v>
      </c>
      <c r="BU318" s="5">
        <f t="shared" si="97"/>
        <v>1143737.4333184909</v>
      </c>
      <c r="BV318" s="150"/>
      <c r="BW318" s="2">
        <v>311</v>
      </c>
      <c r="BX318" s="118">
        <v>54302</v>
      </c>
      <c r="BY318" s="5">
        <f t="shared" si="123"/>
        <v>155157.80844785643</v>
      </c>
      <c r="BZ318" s="5">
        <f t="shared" si="124"/>
        <v>3586.6457515109732</v>
      </c>
      <c r="CA318" s="5">
        <f t="shared" si="98"/>
        <v>2681.5585355651442</v>
      </c>
      <c r="CB318" s="35">
        <f t="shared" si="99"/>
        <v>0.20739338064056223</v>
      </c>
      <c r="CC318" s="5">
        <f t="shared" si="100"/>
        <v>905.08721594582914</v>
      </c>
      <c r="CD318" s="35">
        <f t="shared" si="101"/>
        <v>7.0000000000000007E-2</v>
      </c>
      <c r="CE318" s="5">
        <f t="shared" si="125"/>
        <v>386623.7500877087</v>
      </c>
      <c r="CF318" s="5">
        <f t="shared" si="126"/>
        <v>728823.07863220386</v>
      </c>
      <c r="CG318" s="5">
        <f t="shared" si="102"/>
        <v>152476.24991229127</v>
      </c>
      <c r="CH318" s="5">
        <f t="shared" si="103"/>
        <v>1115446.8287199126</v>
      </c>
    </row>
    <row r="319" spans="9:86" ht="14.25" customHeight="1">
      <c r="I319" s="150"/>
      <c r="J319" s="2">
        <v>312</v>
      </c>
      <c r="K319" s="118">
        <v>54332</v>
      </c>
      <c r="L319" s="5">
        <f t="shared" si="104"/>
        <v>167999.24699785246</v>
      </c>
      <c r="M319" s="5">
        <f t="shared" si="67"/>
        <v>4050.0782624385383</v>
      </c>
      <c r="N319" s="5">
        <f t="shared" si="68"/>
        <v>2895.0834393283026</v>
      </c>
      <c r="O319" s="35">
        <f t="shared" si="69"/>
        <v>0.20679260111435932</v>
      </c>
      <c r="P319" s="5">
        <f t="shared" si="70"/>
        <v>1154.9948231102358</v>
      </c>
      <c r="Q319" s="35">
        <f t="shared" si="71"/>
        <v>8.2500000000000018E-2</v>
      </c>
      <c r="R319" s="5">
        <f t="shared" si="105"/>
        <v>373995.83644147549</v>
      </c>
      <c r="S319" s="5">
        <f t="shared" si="106"/>
        <v>889628.58143934782</v>
      </c>
      <c r="T319" s="5">
        <f t="shared" si="72"/>
        <v>165104.16355852416</v>
      </c>
      <c r="U319" s="5">
        <f t="shared" si="73"/>
        <v>1263624.4178808234</v>
      </c>
      <c r="V319" s="150"/>
      <c r="W319" s="2">
        <v>312</v>
      </c>
      <c r="X319" s="118">
        <v>54332</v>
      </c>
      <c r="Y319" s="5">
        <f t="shared" si="107"/>
        <v>164890.51041967774</v>
      </c>
      <c r="Z319" s="5">
        <f t="shared" si="108"/>
        <v>3955.7248177837241</v>
      </c>
      <c r="AA319" s="5">
        <f t="shared" si="74"/>
        <v>2856.4547483192055</v>
      </c>
      <c r="AB319" s="35">
        <f t="shared" si="75"/>
        <v>0.20788010718499089</v>
      </c>
      <c r="AC319" s="5">
        <f t="shared" si="76"/>
        <v>1099.2700694645184</v>
      </c>
      <c r="AD319" s="35">
        <f t="shared" si="77"/>
        <v>8.0000000000000016E-2</v>
      </c>
      <c r="AE319" s="5">
        <f t="shared" si="109"/>
        <v>377065.94432864187</v>
      </c>
      <c r="AF319" s="5">
        <f t="shared" si="110"/>
        <v>857120.19881988014</v>
      </c>
      <c r="AG319" s="5">
        <f t="shared" si="78"/>
        <v>162034.05567135854</v>
      </c>
      <c r="AH319" s="5">
        <f t="shared" si="79"/>
        <v>1234186.1431485219</v>
      </c>
      <c r="AI319" s="150"/>
      <c r="AJ319" s="2">
        <v>312</v>
      </c>
      <c r="AK319" s="118">
        <v>54332</v>
      </c>
      <c r="AL319" s="5">
        <f t="shared" si="111"/>
        <v>161782.5715366666</v>
      </c>
      <c r="AM319" s="5">
        <f t="shared" si="112"/>
        <v>3862.1784158088099</v>
      </c>
      <c r="AN319" s="5">
        <f t="shared" si="80"/>
        <v>2817.3326413011714</v>
      </c>
      <c r="AO319" s="35">
        <f t="shared" si="81"/>
        <v>0.20897177844618309</v>
      </c>
      <c r="AP319" s="5">
        <f t="shared" si="82"/>
        <v>1044.8457745076385</v>
      </c>
      <c r="AQ319" s="35">
        <f t="shared" si="83"/>
        <v>7.7499999999999999E-2</v>
      </c>
      <c r="AR319" s="5">
        <f t="shared" si="113"/>
        <v>380134.7611046349</v>
      </c>
      <c r="AS319" s="5">
        <f t="shared" si="114"/>
        <v>824864.90462771419</v>
      </c>
      <c r="AT319" s="5">
        <f t="shared" si="84"/>
        <v>158965.23889536542</v>
      </c>
      <c r="AU319" s="5">
        <f t="shared" si="85"/>
        <v>1204999.665732349</v>
      </c>
      <c r="AV319" s="150"/>
      <c r="AW319" s="2">
        <v>312</v>
      </c>
      <c r="AX319" s="118">
        <v>54332</v>
      </c>
      <c r="AY319" s="5">
        <f t="shared" si="115"/>
        <v>158676.68577231801</v>
      </c>
      <c r="AZ319" s="5">
        <f t="shared" si="116"/>
        <v>3769.4654156080242</v>
      </c>
      <c r="BA319" s="5">
        <f t="shared" si="86"/>
        <v>2777.7361295310366</v>
      </c>
      <c r="BB319" s="35">
        <f t="shared" si="87"/>
        <v>0.21006761889519832</v>
      </c>
      <c r="BC319" s="5">
        <f t="shared" si="88"/>
        <v>991.72928607698748</v>
      </c>
      <c r="BD319" s="35">
        <f t="shared" si="89"/>
        <v>7.4999999999999997E-2</v>
      </c>
      <c r="BE319" s="5">
        <f t="shared" si="117"/>
        <v>383201.05035721313</v>
      </c>
      <c r="BF319" s="5">
        <f t="shared" si="118"/>
        <v>792872.15931249119</v>
      </c>
      <c r="BG319" s="5">
        <f t="shared" si="90"/>
        <v>155898.94964278699</v>
      </c>
      <c r="BH319" s="5">
        <f t="shared" si="91"/>
        <v>1176073.2096697043</v>
      </c>
      <c r="BI319" s="150"/>
      <c r="BJ319" s="2">
        <v>312</v>
      </c>
      <c r="BK319" s="118">
        <v>54332</v>
      </c>
      <c r="BL319" s="5">
        <f t="shared" si="119"/>
        <v>155574.13980735268</v>
      </c>
      <c r="BM319" s="5">
        <f t="shared" si="120"/>
        <v>3677.612325782929</v>
      </c>
      <c r="BN319" s="5">
        <f t="shared" si="92"/>
        <v>2737.6852311135067</v>
      </c>
      <c r="BO319" s="35">
        <f t="shared" si="93"/>
        <v>0.21116763244870235</v>
      </c>
      <c r="BP319" s="5">
        <f t="shared" si="94"/>
        <v>939.92709466942244</v>
      </c>
      <c r="BQ319" s="35">
        <f t="shared" si="95"/>
        <v>7.2499999999999995E-2</v>
      </c>
      <c r="BR319" s="5">
        <f t="shared" si="121"/>
        <v>386263.54542376078</v>
      </c>
      <c r="BS319" s="5">
        <f t="shared" si="122"/>
        <v>761151.50022051309</v>
      </c>
      <c r="BT319" s="5">
        <f t="shared" si="96"/>
        <v>152836.45457623916</v>
      </c>
      <c r="BU319" s="5">
        <f t="shared" si="97"/>
        <v>1147415.045644274</v>
      </c>
      <c r="BV319" s="150"/>
      <c r="BW319" s="2">
        <v>312</v>
      </c>
      <c r="BX319" s="118">
        <v>54332</v>
      </c>
      <c r="BY319" s="5">
        <f t="shared" si="123"/>
        <v>152476.24991229127</v>
      </c>
      <c r="BZ319" s="5">
        <f t="shared" si="124"/>
        <v>3586.6457515109732</v>
      </c>
      <c r="CA319" s="5">
        <f t="shared" si="98"/>
        <v>2697.2009603559409</v>
      </c>
      <c r="CB319" s="35">
        <f t="shared" si="99"/>
        <v>0.21227182294219185</v>
      </c>
      <c r="CC319" s="5">
        <f t="shared" si="100"/>
        <v>889.44479115503248</v>
      </c>
      <c r="CD319" s="35">
        <f t="shared" si="101"/>
        <v>7.0000000000000007E-2</v>
      </c>
      <c r="CE319" s="5">
        <f t="shared" si="125"/>
        <v>389320.95104806463</v>
      </c>
      <c r="CF319" s="5">
        <f t="shared" si="126"/>
        <v>729712.52342335891</v>
      </c>
      <c r="CG319" s="5">
        <f t="shared" si="102"/>
        <v>149779.04895193534</v>
      </c>
      <c r="CH319" s="5">
        <f t="shared" si="103"/>
        <v>1119033.4744714235</v>
      </c>
    </row>
    <row r="320" spans="9:86" ht="14.25" customHeight="1">
      <c r="I320" s="150"/>
      <c r="J320" s="2">
        <v>313</v>
      </c>
      <c r="K320" s="118">
        <v>54363</v>
      </c>
      <c r="L320" s="5">
        <f t="shared" si="104"/>
        <v>165104.16355852416</v>
      </c>
      <c r="M320" s="5">
        <f t="shared" si="67"/>
        <v>4050.0782624385383</v>
      </c>
      <c r="N320" s="5">
        <f t="shared" si="68"/>
        <v>2914.9871379736846</v>
      </c>
      <c r="O320" s="35">
        <f t="shared" si="69"/>
        <v>0.21186531521529423</v>
      </c>
      <c r="P320" s="5">
        <f t="shared" si="70"/>
        <v>1135.0911244648537</v>
      </c>
      <c r="Q320" s="35">
        <f t="shared" si="71"/>
        <v>8.2500000000000018E-2</v>
      </c>
      <c r="R320" s="5">
        <f t="shared" si="105"/>
        <v>376910.82357944915</v>
      </c>
      <c r="S320" s="5">
        <f t="shared" si="106"/>
        <v>890763.6725638127</v>
      </c>
      <c r="T320" s="5">
        <f t="shared" si="72"/>
        <v>162189.17642055047</v>
      </c>
      <c r="U320" s="5">
        <f t="shared" si="73"/>
        <v>1267674.4961432619</v>
      </c>
      <c r="V320" s="150"/>
      <c r="W320" s="2">
        <v>313</v>
      </c>
      <c r="X320" s="118">
        <v>54363</v>
      </c>
      <c r="Y320" s="5">
        <f t="shared" si="107"/>
        <v>162034.05567135854</v>
      </c>
      <c r="Z320" s="5">
        <f t="shared" si="108"/>
        <v>3955.7248177837241</v>
      </c>
      <c r="AA320" s="5">
        <f t="shared" si="74"/>
        <v>2875.4977799746671</v>
      </c>
      <c r="AB320" s="35">
        <f t="shared" si="75"/>
        <v>0.21295506809804152</v>
      </c>
      <c r="AC320" s="5">
        <f t="shared" si="76"/>
        <v>1080.227037809057</v>
      </c>
      <c r="AD320" s="35">
        <f t="shared" si="77"/>
        <v>0.08</v>
      </c>
      <c r="AE320" s="5">
        <f t="shared" si="109"/>
        <v>379941.44210861652</v>
      </c>
      <c r="AF320" s="5">
        <f t="shared" si="110"/>
        <v>858200.42585768923</v>
      </c>
      <c r="AG320" s="5">
        <f t="shared" si="78"/>
        <v>159158.55789138388</v>
      </c>
      <c r="AH320" s="5">
        <f t="shared" si="79"/>
        <v>1238141.8679663057</v>
      </c>
      <c r="AI320" s="150"/>
      <c r="AJ320" s="2">
        <v>313</v>
      </c>
      <c r="AK320" s="118">
        <v>54363</v>
      </c>
      <c r="AL320" s="5">
        <f t="shared" si="111"/>
        <v>158965.23889536542</v>
      </c>
      <c r="AM320" s="5">
        <f t="shared" si="112"/>
        <v>3862.1784158088099</v>
      </c>
      <c r="AN320" s="5">
        <f t="shared" si="80"/>
        <v>2835.527914609575</v>
      </c>
      <c r="AO320" s="35">
        <f t="shared" si="81"/>
        <v>0.21404890284039907</v>
      </c>
      <c r="AP320" s="5">
        <f t="shared" si="82"/>
        <v>1026.6505011992349</v>
      </c>
      <c r="AQ320" s="35">
        <f t="shared" si="83"/>
        <v>7.7499999999999986E-2</v>
      </c>
      <c r="AR320" s="5">
        <f t="shared" si="113"/>
        <v>382970.28901924449</v>
      </c>
      <c r="AS320" s="5">
        <f t="shared" si="114"/>
        <v>825891.55512891337</v>
      </c>
      <c r="AT320" s="5">
        <f t="shared" si="84"/>
        <v>156129.71098075583</v>
      </c>
      <c r="AU320" s="5">
        <f t="shared" si="85"/>
        <v>1208861.8441481579</v>
      </c>
      <c r="AV320" s="150"/>
      <c r="AW320" s="2">
        <v>313</v>
      </c>
      <c r="AX320" s="118">
        <v>54363</v>
      </c>
      <c r="AY320" s="5">
        <f t="shared" si="115"/>
        <v>155898.94964278699</v>
      </c>
      <c r="AZ320" s="5">
        <f t="shared" si="116"/>
        <v>3769.4654156080242</v>
      </c>
      <c r="BA320" s="5">
        <f t="shared" si="86"/>
        <v>2795.0969803406056</v>
      </c>
      <c r="BB320" s="35">
        <f t="shared" si="87"/>
        <v>0.21514682325275769</v>
      </c>
      <c r="BC320" s="5">
        <f t="shared" si="88"/>
        <v>974.36843526741859</v>
      </c>
      <c r="BD320" s="35">
        <f t="shared" si="89"/>
        <v>7.4999999999999997E-2</v>
      </c>
      <c r="BE320" s="5">
        <f t="shared" si="117"/>
        <v>385996.14733755373</v>
      </c>
      <c r="BF320" s="5">
        <f t="shared" si="118"/>
        <v>793846.52774775866</v>
      </c>
      <c r="BG320" s="5">
        <f t="shared" si="90"/>
        <v>153103.85266244638</v>
      </c>
      <c r="BH320" s="5">
        <f t="shared" si="91"/>
        <v>1179842.6750853125</v>
      </c>
      <c r="BI320" s="150"/>
      <c r="BJ320" s="2">
        <v>313</v>
      </c>
      <c r="BK320" s="118">
        <v>54363</v>
      </c>
      <c r="BL320" s="5">
        <f t="shared" si="119"/>
        <v>152836.45457623916</v>
      </c>
      <c r="BM320" s="5">
        <f t="shared" si="120"/>
        <v>3677.612325782929</v>
      </c>
      <c r="BN320" s="5">
        <f t="shared" si="92"/>
        <v>2754.2254127181509</v>
      </c>
      <c r="BO320" s="35">
        <f t="shared" si="93"/>
        <v>0.21624883306967305</v>
      </c>
      <c r="BP320" s="5">
        <f t="shared" si="94"/>
        <v>923.38691306477824</v>
      </c>
      <c r="BQ320" s="35">
        <f t="shared" si="95"/>
        <v>7.2499999999999995E-2</v>
      </c>
      <c r="BR320" s="5">
        <f t="shared" si="121"/>
        <v>389017.77083647891</v>
      </c>
      <c r="BS320" s="5">
        <f t="shared" si="122"/>
        <v>762074.88713357784</v>
      </c>
      <c r="BT320" s="5">
        <f t="shared" si="96"/>
        <v>150082.22916352103</v>
      </c>
      <c r="BU320" s="5">
        <f t="shared" si="97"/>
        <v>1151092.6579700569</v>
      </c>
      <c r="BV320" s="150"/>
      <c r="BW320" s="2">
        <v>313</v>
      </c>
      <c r="BX320" s="118">
        <v>54363</v>
      </c>
      <c r="BY320" s="5">
        <f t="shared" si="123"/>
        <v>149779.04895193534</v>
      </c>
      <c r="BZ320" s="5">
        <f t="shared" si="124"/>
        <v>3586.6457515109732</v>
      </c>
      <c r="CA320" s="5">
        <f t="shared" si="98"/>
        <v>2712.9346326246837</v>
      </c>
      <c r="CB320" s="35">
        <f t="shared" si="99"/>
        <v>0.21735493594930821</v>
      </c>
      <c r="CC320" s="5">
        <f t="shared" si="100"/>
        <v>873.71111888628957</v>
      </c>
      <c r="CD320" s="35">
        <f t="shared" si="101"/>
        <v>7.0000000000000007E-2</v>
      </c>
      <c r="CE320" s="5">
        <f t="shared" si="125"/>
        <v>392033.8856806893</v>
      </c>
      <c r="CF320" s="5">
        <f t="shared" si="126"/>
        <v>730586.23454224516</v>
      </c>
      <c r="CG320" s="5">
        <f t="shared" si="102"/>
        <v>147066.11431931067</v>
      </c>
      <c r="CH320" s="5">
        <f t="shared" si="103"/>
        <v>1122620.1202229345</v>
      </c>
    </row>
    <row r="321" spans="9:86" ht="14.25" customHeight="1">
      <c r="I321" s="150"/>
      <c r="J321" s="2">
        <v>314</v>
      </c>
      <c r="K321" s="118">
        <v>54393</v>
      </c>
      <c r="L321" s="5">
        <f t="shared" si="104"/>
        <v>162189.17642055047</v>
      </c>
      <c r="M321" s="5">
        <f t="shared" si="67"/>
        <v>4050.0782624385383</v>
      </c>
      <c r="N321" s="5">
        <f t="shared" si="68"/>
        <v>2935.0276745472538</v>
      </c>
      <c r="O321" s="35">
        <f t="shared" si="69"/>
        <v>0.21715587236994188</v>
      </c>
      <c r="P321" s="5">
        <f t="shared" si="70"/>
        <v>1115.0505878912845</v>
      </c>
      <c r="Q321" s="35">
        <f t="shared" si="71"/>
        <v>8.2500000000000004E-2</v>
      </c>
      <c r="R321" s="5">
        <f t="shared" si="105"/>
        <v>379845.85125399643</v>
      </c>
      <c r="S321" s="5">
        <f t="shared" si="106"/>
        <v>891878.72315170395</v>
      </c>
      <c r="T321" s="5">
        <f t="shared" si="72"/>
        <v>159254.14874600322</v>
      </c>
      <c r="U321" s="5">
        <f t="shared" si="73"/>
        <v>1271724.5744057004</v>
      </c>
      <c r="V321" s="150"/>
      <c r="W321" s="2">
        <v>314</v>
      </c>
      <c r="X321" s="118">
        <v>54393</v>
      </c>
      <c r="Y321" s="5">
        <f t="shared" si="107"/>
        <v>159158.55789138388</v>
      </c>
      <c r="Z321" s="5">
        <f t="shared" si="108"/>
        <v>3955.7248177837241</v>
      </c>
      <c r="AA321" s="5">
        <f t="shared" si="74"/>
        <v>2894.6677651744981</v>
      </c>
      <c r="AB321" s="35">
        <f t="shared" si="75"/>
        <v>0.21824785071123357</v>
      </c>
      <c r="AC321" s="5">
        <f t="shared" si="76"/>
        <v>1061.057052609226</v>
      </c>
      <c r="AD321" s="35">
        <f t="shared" si="77"/>
        <v>8.0000000000000016E-2</v>
      </c>
      <c r="AE321" s="5">
        <f t="shared" si="109"/>
        <v>382836.10987379105</v>
      </c>
      <c r="AF321" s="5">
        <f t="shared" si="110"/>
        <v>859261.48291029851</v>
      </c>
      <c r="AG321" s="5">
        <f t="shared" si="78"/>
        <v>156263.89012620939</v>
      </c>
      <c r="AH321" s="5">
        <f t="shared" si="79"/>
        <v>1242097.5927840895</v>
      </c>
      <c r="AI321" s="150"/>
      <c r="AJ321" s="2">
        <v>314</v>
      </c>
      <c r="AK321" s="118">
        <v>54393</v>
      </c>
      <c r="AL321" s="5">
        <f t="shared" si="111"/>
        <v>156129.71098075583</v>
      </c>
      <c r="AM321" s="5">
        <f t="shared" si="112"/>
        <v>3862.1784158088099</v>
      </c>
      <c r="AN321" s="5">
        <f t="shared" si="80"/>
        <v>2853.8406990580952</v>
      </c>
      <c r="AO321" s="35">
        <f t="shared" si="81"/>
        <v>0.2193438274725189</v>
      </c>
      <c r="AP321" s="5">
        <f t="shared" si="82"/>
        <v>1008.3377167507148</v>
      </c>
      <c r="AQ321" s="35">
        <f t="shared" si="83"/>
        <v>7.7499999999999999E-2</v>
      </c>
      <c r="AR321" s="5">
        <f t="shared" si="113"/>
        <v>385824.12971830257</v>
      </c>
      <c r="AS321" s="5">
        <f t="shared" si="114"/>
        <v>826899.89284566406</v>
      </c>
      <c r="AT321" s="5">
        <f t="shared" si="84"/>
        <v>153275.87028169775</v>
      </c>
      <c r="AU321" s="5">
        <f t="shared" si="85"/>
        <v>1212724.0225639667</v>
      </c>
      <c r="AV321" s="150"/>
      <c r="AW321" s="2">
        <v>314</v>
      </c>
      <c r="AX321" s="118">
        <v>54393</v>
      </c>
      <c r="AY321" s="5">
        <f t="shared" si="115"/>
        <v>153103.85266244638</v>
      </c>
      <c r="AZ321" s="5">
        <f t="shared" si="116"/>
        <v>3769.4654156080242</v>
      </c>
      <c r="BA321" s="5">
        <f t="shared" si="86"/>
        <v>2812.5663364677343</v>
      </c>
      <c r="BB321" s="35">
        <f t="shared" si="87"/>
        <v>0.22044380628372828</v>
      </c>
      <c r="BC321" s="5">
        <f t="shared" si="88"/>
        <v>956.89907914028981</v>
      </c>
      <c r="BD321" s="35">
        <f t="shared" si="89"/>
        <v>7.4999999999999997E-2</v>
      </c>
      <c r="BE321" s="5">
        <f t="shared" si="117"/>
        <v>388808.71367402148</v>
      </c>
      <c r="BF321" s="5">
        <f t="shared" si="118"/>
        <v>794803.42682689894</v>
      </c>
      <c r="BG321" s="5">
        <f t="shared" si="90"/>
        <v>150291.28632597864</v>
      </c>
      <c r="BH321" s="5">
        <f t="shared" si="91"/>
        <v>1183612.1405009204</v>
      </c>
      <c r="BI321" s="150"/>
      <c r="BJ321" s="2">
        <v>314</v>
      </c>
      <c r="BK321" s="118">
        <v>54393</v>
      </c>
      <c r="BL321" s="5">
        <f t="shared" si="119"/>
        <v>150082.22916352103</v>
      </c>
      <c r="BM321" s="5">
        <f t="shared" si="120"/>
        <v>3677.612325782929</v>
      </c>
      <c r="BN321" s="5">
        <f t="shared" si="92"/>
        <v>2770.8655245866562</v>
      </c>
      <c r="BO321" s="35">
        <f t="shared" si="93"/>
        <v>0.22154779070353592</v>
      </c>
      <c r="BP321" s="5">
        <f t="shared" si="94"/>
        <v>906.74680119627283</v>
      </c>
      <c r="BQ321" s="35">
        <f t="shared" si="95"/>
        <v>7.2499999999999995E-2</v>
      </c>
      <c r="BR321" s="5">
        <f t="shared" si="121"/>
        <v>391788.63636106555</v>
      </c>
      <c r="BS321" s="5">
        <f t="shared" si="122"/>
        <v>762981.63393477409</v>
      </c>
      <c r="BT321" s="5">
        <f t="shared" si="96"/>
        <v>147311.36363893436</v>
      </c>
      <c r="BU321" s="5">
        <f t="shared" si="97"/>
        <v>1154770.2702958398</v>
      </c>
      <c r="BV321" s="150"/>
      <c r="BW321" s="2">
        <v>314</v>
      </c>
      <c r="BX321" s="118">
        <v>54393</v>
      </c>
      <c r="BY321" s="5">
        <f t="shared" si="123"/>
        <v>147066.11431931067</v>
      </c>
      <c r="BZ321" s="5">
        <f t="shared" si="124"/>
        <v>3586.6457515109732</v>
      </c>
      <c r="CA321" s="5">
        <f t="shared" si="98"/>
        <v>2728.7600846483274</v>
      </c>
      <c r="CB321" s="35">
        <f t="shared" si="99"/>
        <v>0.22265578421881443</v>
      </c>
      <c r="CC321" s="5">
        <f t="shared" si="100"/>
        <v>857.88566686264562</v>
      </c>
      <c r="CD321" s="35">
        <f t="shared" si="101"/>
        <v>7.0000000000000007E-2</v>
      </c>
      <c r="CE321" s="5">
        <f t="shared" si="125"/>
        <v>394762.64576533763</v>
      </c>
      <c r="CF321" s="5">
        <f t="shared" si="126"/>
        <v>731444.12020910776</v>
      </c>
      <c r="CG321" s="5">
        <f t="shared" si="102"/>
        <v>144337.35423466234</v>
      </c>
      <c r="CH321" s="5">
        <f t="shared" si="103"/>
        <v>1126206.7659744453</v>
      </c>
    </row>
    <row r="322" spans="9:86" ht="14.25" customHeight="1">
      <c r="I322" s="150"/>
      <c r="J322" s="2">
        <v>315</v>
      </c>
      <c r="K322" s="118">
        <v>54424</v>
      </c>
      <c r="L322" s="5">
        <f t="shared" si="104"/>
        <v>159254.14874600322</v>
      </c>
      <c r="M322" s="5">
        <f t="shared" si="67"/>
        <v>4050.0782624385383</v>
      </c>
      <c r="N322" s="5">
        <f t="shared" si="68"/>
        <v>2955.2059898097659</v>
      </c>
      <c r="O322" s="35">
        <f t="shared" si="69"/>
        <v>0.22267848063585965</v>
      </c>
      <c r="P322" s="5">
        <f t="shared" si="70"/>
        <v>1094.8722726287722</v>
      </c>
      <c r="Q322" s="35">
        <f t="shared" si="71"/>
        <v>8.2500000000000004E-2</v>
      </c>
      <c r="R322" s="5">
        <f t="shared" si="105"/>
        <v>382801.05724380619</v>
      </c>
      <c r="S322" s="5">
        <f t="shared" si="106"/>
        <v>892973.59542433277</v>
      </c>
      <c r="T322" s="5">
        <f t="shared" si="72"/>
        <v>156298.94275619346</v>
      </c>
      <c r="U322" s="5">
        <f t="shared" si="73"/>
        <v>1275774.652668139</v>
      </c>
      <c r="V322" s="150"/>
      <c r="W322" s="2">
        <v>315</v>
      </c>
      <c r="X322" s="118">
        <v>54424</v>
      </c>
      <c r="Y322" s="5">
        <f t="shared" si="107"/>
        <v>156263.89012620939</v>
      </c>
      <c r="Z322" s="5">
        <f t="shared" si="108"/>
        <v>3955.7248177837241</v>
      </c>
      <c r="AA322" s="5">
        <f t="shared" si="74"/>
        <v>2913.9655502756614</v>
      </c>
      <c r="AB322" s="35">
        <f t="shared" si="75"/>
        <v>0.22377266158589632</v>
      </c>
      <c r="AC322" s="5">
        <f t="shared" si="76"/>
        <v>1041.7592675080627</v>
      </c>
      <c r="AD322" s="35">
        <f t="shared" si="77"/>
        <v>8.0000000000000016E-2</v>
      </c>
      <c r="AE322" s="5">
        <f t="shared" si="109"/>
        <v>385750.07542406669</v>
      </c>
      <c r="AF322" s="5">
        <f t="shared" si="110"/>
        <v>860303.24217780656</v>
      </c>
      <c r="AG322" s="5">
        <f t="shared" si="78"/>
        <v>153349.92457593372</v>
      </c>
      <c r="AH322" s="5">
        <f t="shared" si="79"/>
        <v>1246053.3176018733</v>
      </c>
      <c r="AI322" s="150"/>
      <c r="AJ322" s="2">
        <v>315</v>
      </c>
      <c r="AK322" s="118">
        <v>54424</v>
      </c>
      <c r="AL322" s="5">
        <f t="shared" si="111"/>
        <v>153275.87028169775</v>
      </c>
      <c r="AM322" s="5">
        <f t="shared" si="112"/>
        <v>3862.1784158088099</v>
      </c>
      <c r="AN322" s="5">
        <f t="shared" si="80"/>
        <v>2872.2717535728452</v>
      </c>
      <c r="AO322" s="35">
        <f t="shared" si="81"/>
        <v>0.22487075740968593</v>
      </c>
      <c r="AP322" s="5">
        <f t="shared" si="82"/>
        <v>989.90666223596463</v>
      </c>
      <c r="AQ322" s="35">
        <f t="shared" si="83"/>
        <v>7.7499999999999999E-2</v>
      </c>
      <c r="AR322" s="5">
        <f t="shared" si="113"/>
        <v>388696.40147187543</v>
      </c>
      <c r="AS322" s="5">
        <f t="shared" si="114"/>
        <v>827889.79950790002</v>
      </c>
      <c r="AT322" s="5">
        <f t="shared" si="84"/>
        <v>150403.59852812489</v>
      </c>
      <c r="AU322" s="5">
        <f t="shared" si="85"/>
        <v>1216586.2009797755</v>
      </c>
      <c r="AV322" s="150"/>
      <c r="AW322" s="2">
        <v>315</v>
      </c>
      <c r="AX322" s="118">
        <v>54424</v>
      </c>
      <c r="AY322" s="5">
        <f t="shared" si="115"/>
        <v>150291.28632597864</v>
      </c>
      <c r="AZ322" s="5">
        <f t="shared" si="116"/>
        <v>3769.4654156080242</v>
      </c>
      <c r="BA322" s="5">
        <f t="shared" si="86"/>
        <v>2830.1448760706576</v>
      </c>
      <c r="BB322" s="35">
        <f t="shared" si="87"/>
        <v>0.22597277156298734</v>
      </c>
      <c r="BC322" s="5">
        <f t="shared" si="88"/>
        <v>939.32053953736647</v>
      </c>
      <c r="BD322" s="35">
        <f t="shared" si="89"/>
        <v>7.4999999999999997E-2</v>
      </c>
      <c r="BE322" s="5">
        <f t="shared" si="117"/>
        <v>391638.85855009215</v>
      </c>
      <c r="BF322" s="5">
        <f t="shared" si="118"/>
        <v>795742.74736643629</v>
      </c>
      <c r="BG322" s="5">
        <f t="shared" si="90"/>
        <v>147461.14144990797</v>
      </c>
      <c r="BH322" s="5">
        <f t="shared" si="91"/>
        <v>1187381.6059165285</v>
      </c>
      <c r="BI322" s="150"/>
      <c r="BJ322" s="2">
        <v>315</v>
      </c>
      <c r="BK322" s="118">
        <v>54424</v>
      </c>
      <c r="BL322" s="5">
        <f t="shared" si="119"/>
        <v>147311.36363893436</v>
      </c>
      <c r="BM322" s="5">
        <f t="shared" si="120"/>
        <v>3677.612325782929</v>
      </c>
      <c r="BN322" s="5">
        <f t="shared" si="92"/>
        <v>2787.6061704643671</v>
      </c>
      <c r="BO322" s="35">
        <f t="shared" si="93"/>
        <v>0.22707870743470088</v>
      </c>
      <c r="BP322" s="5">
        <f t="shared" si="94"/>
        <v>890.0061553185617</v>
      </c>
      <c r="BQ322" s="35">
        <f t="shared" si="95"/>
        <v>7.2499999999999995E-2</v>
      </c>
      <c r="BR322" s="5">
        <f t="shared" si="121"/>
        <v>394576.24253152992</v>
      </c>
      <c r="BS322" s="5">
        <f t="shared" si="122"/>
        <v>763871.64009009267</v>
      </c>
      <c r="BT322" s="5">
        <f t="shared" si="96"/>
        <v>144523.75746846999</v>
      </c>
      <c r="BU322" s="5">
        <f t="shared" si="97"/>
        <v>1158447.8826216226</v>
      </c>
      <c r="BV322" s="150"/>
      <c r="BW322" s="2">
        <v>315</v>
      </c>
      <c r="BX322" s="118">
        <v>54424</v>
      </c>
      <c r="BY322" s="5">
        <f t="shared" si="123"/>
        <v>144337.35423466234</v>
      </c>
      <c r="BZ322" s="5">
        <f t="shared" si="124"/>
        <v>3586.6457515109732</v>
      </c>
      <c r="CA322" s="5">
        <f t="shared" si="98"/>
        <v>2744.6778518087763</v>
      </c>
      <c r="CB322" s="35">
        <f t="shared" si="99"/>
        <v>0.22818856834633433</v>
      </c>
      <c r="CC322" s="5">
        <f t="shared" si="100"/>
        <v>841.96789970219709</v>
      </c>
      <c r="CD322" s="35">
        <f t="shared" si="101"/>
        <v>7.0000000000000007E-2</v>
      </c>
      <c r="CE322" s="5">
        <f t="shared" si="125"/>
        <v>397507.32361714641</v>
      </c>
      <c r="CF322" s="5">
        <f t="shared" si="126"/>
        <v>732286.0881088099</v>
      </c>
      <c r="CG322" s="5">
        <f t="shared" si="102"/>
        <v>141592.67638285356</v>
      </c>
      <c r="CH322" s="5">
        <f t="shared" si="103"/>
        <v>1129793.4117259562</v>
      </c>
    </row>
    <row r="323" spans="9:86" ht="14.25" customHeight="1">
      <c r="I323" s="150"/>
      <c r="J323" s="2">
        <v>316</v>
      </c>
      <c r="K323" s="118">
        <v>54455</v>
      </c>
      <c r="L323" s="5">
        <f t="shared" si="104"/>
        <v>156298.94275619346</v>
      </c>
      <c r="M323" s="5">
        <f t="shared" si="67"/>
        <v>4050.0782624385383</v>
      </c>
      <c r="N323" s="5">
        <f t="shared" si="68"/>
        <v>2975.5230309897083</v>
      </c>
      <c r="O323" s="35">
        <f t="shared" si="69"/>
        <v>0.22844861099011887</v>
      </c>
      <c r="P323" s="5">
        <f t="shared" si="70"/>
        <v>1074.55523144883</v>
      </c>
      <c r="Q323" s="35">
        <f t="shared" si="71"/>
        <v>8.2500000000000004E-2</v>
      </c>
      <c r="R323" s="5">
        <f t="shared" si="105"/>
        <v>385776.58027479588</v>
      </c>
      <c r="S323" s="5">
        <f t="shared" si="106"/>
        <v>894048.15065578162</v>
      </c>
      <c r="T323" s="5">
        <f t="shared" si="72"/>
        <v>153323.41972520374</v>
      </c>
      <c r="U323" s="5">
        <f t="shared" si="73"/>
        <v>1279824.7309305775</v>
      </c>
      <c r="V323" s="150"/>
      <c r="W323" s="2">
        <v>316</v>
      </c>
      <c r="X323" s="118">
        <v>54455</v>
      </c>
      <c r="Y323" s="5">
        <f t="shared" si="107"/>
        <v>153349.92457593372</v>
      </c>
      <c r="Z323" s="5">
        <f t="shared" si="108"/>
        <v>3955.7248177837241</v>
      </c>
      <c r="AA323" s="5">
        <f t="shared" si="74"/>
        <v>2933.3919872774991</v>
      </c>
      <c r="AB323" s="35">
        <f t="shared" si="75"/>
        <v>0.22954497007202496</v>
      </c>
      <c r="AC323" s="5">
        <f t="shared" si="76"/>
        <v>1022.3328305062249</v>
      </c>
      <c r="AD323" s="35">
        <f t="shared" si="77"/>
        <v>0.08</v>
      </c>
      <c r="AE323" s="5">
        <f t="shared" si="109"/>
        <v>388683.46741134417</v>
      </c>
      <c r="AF323" s="5">
        <f t="shared" si="110"/>
        <v>861325.57500831282</v>
      </c>
      <c r="AG323" s="5">
        <f t="shared" si="78"/>
        <v>150416.53258865624</v>
      </c>
      <c r="AH323" s="5">
        <f t="shared" si="79"/>
        <v>1250009.0424196571</v>
      </c>
      <c r="AI323" s="150"/>
      <c r="AJ323" s="2">
        <v>316</v>
      </c>
      <c r="AK323" s="118">
        <v>54455</v>
      </c>
      <c r="AL323" s="5">
        <f t="shared" si="111"/>
        <v>150403.59852812489</v>
      </c>
      <c r="AM323" s="5">
        <f t="shared" si="112"/>
        <v>3862.1784158088099</v>
      </c>
      <c r="AN323" s="5">
        <f t="shared" si="80"/>
        <v>2890.8218419813365</v>
      </c>
      <c r="AO323" s="35">
        <f t="shared" si="81"/>
        <v>0.23064516037685873</v>
      </c>
      <c r="AP323" s="5">
        <f t="shared" si="82"/>
        <v>971.3565738274732</v>
      </c>
      <c r="AQ323" s="35">
        <f t="shared" si="83"/>
        <v>7.7499999999999999E-2</v>
      </c>
      <c r="AR323" s="5">
        <f t="shared" si="113"/>
        <v>391587.22331385675</v>
      </c>
      <c r="AS323" s="5">
        <f t="shared" si="114"/>
        <v>828861.15608172747</v>
      </c>
      <c r="AT323" s="5">
        <f t="shared" si="84"/>
        <v>147512.77668614354</v>
      </c>
      <c r="AU323" s="5">
        <f t="shared" si="85"/>
        <v>1220448.3793955841</v>
      </c>
      <c r="AV323" s="150"/>
      <c r="AW323" s="2">
        <v>316</v>
      </c>
      <c r="AX323" s="118">
        <v>54455</v>
      </c>
      <c r="AY323" s="5">
        <f t="shared" si="115"/>
        <v>147461.14144990797</v>
      </c>
      <c r="AZ323" s="5">
        <f t="shared" si="116"/>
        <v>3769.4654156080242</v>
      </c>
      <c r="BA323" s="5">
        <f t="shared" si="86"/>
        <v>2847.8332815460994</v>
      </c>
      <c r="BB323" s="35">
        <f t="shared" si="87"/>
        <v>0.23174918519237137</v>
      </c>
      <c r="BC323" s="5">
        <f t="shared" si="88"/>
        <v>921.63213406192472</v>
      </c>
      <c r="BD323" s="35">
        <f t="shared" si="89"/>
        <v>7.4999999999999997E-2</v>
      </c>
      <c r="BE323" s="5">
        <f t="shared" si="117"/>
        <v>394486.69183163822</v>
      </c>
      <c r="BF323" s="5">
        <f t="shared" si="118"/>
        <v>796664.37950049818</v>
      </c>
      <c r="BG323" s="5">
        <f t="shared" si="90"/>
        <v>144613.30816836187</v>
      </c>
      <c r="BH323" s="5">
        <f t="shared" si="91"/>
        <v>1191151.0713321364</v>
      </c>
      <c r="BI323" s="150"/>
      <c r="BJ323" s="2">
        <v>316</v>
      </c>
      <c r="BK323" s="118">
        <v>54455</v>
      </c>
      <c r="BL323" s="5">
        <f t="shared" si="119"/>
        <v>144523.75746846999</v>
      </c>
      <c r="BM323" s="5">
        <f t="shared" si="120"/>
        <v>3677.612325782929</v>
      </c>
      <c r="BN323" s="5">
        <f t="shared" si="92"/>
        <v>2804.4479577442562</v>
      </c>
      <c r="BO323" s="35">
        <f t="shared" si="93"/>
        <v>0.23285704774367674</v>
      </c>
      <c r="BP323" s="5">
        <f t="shared" si="94"/>
        <v>873.16436803867282</v>
      </c>
      <c r="BQ323" s="35">
        <f t="shared" si="95"/>
        <v>7.2499999999999995E-2</v>
      </c>
      <c r="BR323" s="5">
        <f t="shared" si="121"/>
        <v>397380.69048927416</v>
      </c>
      <c r="BS323" s="5">
        <f t="shared" si="122"/>
        <v>764744.80445813132</v>
      </c>
      <c r="BT323" s="5">
        <f t="shared" si="96"/>
        <v>141719.30951072572</v>
      </c>
      <c r="BU323" s="5">
        <f t="shared" si="97"/>
        <v>1162125.4949474055</v>
      </c>
      <c r="BV323" s="150"/>
      <c r="BW323" s="2">
        <v>316</v>
      </c>
      <c r="BX323" s="118">
        <v>54455</v>
      </c>
      <c r="BY323" s="5">
        <f t="shared" si="123"/>
        <v>141592.67638285356</v>
      </c>
      <c r="BZ323" s="5">
        <f t="shared" si="124"/>
        <v>3586.6457515109732</v>
      </c>
      <c r="CA323" s="5">
        <f t="shared" si="98"/>
        <v>2760.6884726109938</v>
      </c>
      <c r="CB323" s="35">
        <f t="shared" si="99"/>
        <v>0.2339687511927252</v>
      </c>
      <c r="CC323" s="5">
        <f t="shared" si="100"/>
        <v>825.9572788999792</v>
      </c>
      <c r="CD323" s="35">
        <f t="shared" si="101"/>
        <v>7.0000000000000007E-2</v>
      </c>
      <c r="CE323" s="5">
        <f t="shared" si="125"/>
        <v>400268.01208975742</v>
      </c>
      <c r="CF323" s="5">
        <f t="shared" si="126"/>
        <v>733112.04538770986</v>
      </c>
      <c r="CG323" s="5">
        <f t="shared" si="102"/>
        <v>138831.98791024258</v>
      </c>
      <c r="CH323" s="5">
        <f t="shared" si="103"/>
        <v>1133380.0574774672</v>
      </c>
    </row>
    <row r="324" spans="9:86" ht="14.25" customHeight="1">
      <c r="I324" s="150"/>
      <c r="J324" s="2">
        <v>317</v>
      </c>
      <c r="K324" s="118">
        <v>54483</v>
      </c>
      <c r="L324" s="5">
        <f t="shared" si="104"/>
        <v>153323.41972520374</v>
      </c>
      <c r="M324" s="5">
        <f t="shared" si="67"/>
        <v>4050.0782624385383</v>
      </c>
      <c r="N324" s="5">
        <f t="shared" si="68"/>
        <v>2995.9797518277628</v>
      </c>
      <c r="O324" s="35">
        <f t="shared" si="69"/>
        <v>0.23448314084285521</v>
      </c>
      <c r="P324" s="5">
        <f t="shared" si="70"/>
        <v>1054.0985106107757</v>
      </c>
      <c r="Q324" s="35">
        <f t="shared" si="71"/>
        <v>8.2500000000000004E-2</v>
      </c>
      <c r="R324" s="5">
        <f t="shared" si="105"/>
        <v>388772.56002662366</v>
      </c>
      <c r="S324" s="5">
        <f t="shared" si="106"/>
        <v>895102.24916639237</v>
      </c>
      <c r="T324" s="5">
        <f t="shared" si="72"/>
        <v>150327.43997337599</v>
      </c>
      <c r="U324" s="5">
        <f t="shared" si="73"/>
        <v>1283874.809193016</v>
      </c>
      <c r="V324" s="150"/>
      <c r="W324" s="2">
        <v>317</v>
      </c>
      <c r="X324" s="118">
        <v>54483</v>
      </c>
      <c r="Y324" s="5">
        <f t="shared" si="107"/>
        <v>150416.53258865624</v>
      </c>
      <c r="Z324" s="5">
        <f t="shared" si="108"/>
        <v>3955.7248177837241</v>
      </c>
      <c r="AA324" s="5">
        <f t="shared" si="74"/>
        <v>2952.9479338593492</v>
      </c>
      <c r="AB324" s="35">
        <f t="shared" si="75"/>
        <v>0.2355816518069675</v>
      </c>
      <c r="AC324" s="5">
        <f t="shared" si="76"/>
        <v>1002.7768839243749</v>
      </c>
      <c r="AD324" s="35">
        <f t="shared" si="77"/>
        <v>0.08</v>
      </c>
      <c r="AE324" s="5">
        <f t="shared" si="109"/>
        <v>391636.41534520354</v>
      </c>
      <c r="AF324" s="5">
        <f t="shared" si="110"/>
        <v>862328.3518922372</v>
      </c>
      <c r="AG324" s="5">
        <f t="shared" si="78"/>
        <v>147463.5846547969</v>
      </c>
      <c r="AH324" s="5">
        <f t="shared" si="79"/>
        <v>1253964.7672374407</v>
      </c>
      <c r="AI324" s="150"/>
      <c r="AJ324" s="2">
        <v>317</v>
      </c>
      <c r="AK324" s="118">
        <v>54483</v>
      </c>
      <c r="AL324" s="5">
        <f t="shared" si="111"/>
        <v>147512.77668614354</v>
      </c>
      <c r="AM324" s="5">
        <f t="shared" si="112"/>
        <v>3862.1784158088099</v>
      </c>
      <c r="AN324" s="5">
        <f t="shared" si="80"/>
        <v>2909.4917330441331</v>
      </c>
      <c r="AO324" s="35">
        <f t="shared" si="81"/>
        <v>0.23668391024063207</v>
      </c>
      <c r="AP324" s="5">
        <f t="shared" si="82"/>
        <v>952.68668276467702</v>
      </c>
      <c r="AQ324" s="35">
        <f t="shared" si="83"/>
        <v>7.7499999999999999E-2</v>
      </c>
      <c r="AR324" s="5">
        <f t="shared" si="113"/>
        <v>394496.71504690091</v>
      </c>
      <c r="AS324" s="5">
        <f t="shared" si="114"/>
        <v>829813.84276449215</v>
      </c>
      <c r="AT324" s="5">
        <f t="shared" si="84"/>
        <v>144603.28495309941</v>
      </c>
      <c r="AU324" s="5">
        <f t="shared" si="85"/>
        <v>1224310.5578113929</v>
      </c>
      <c r="AV324" s="150"/>
      <c r="AW324" s="2">
        <v>317</v>
      </c>
      <c r="AX324" s="118">
        <v>54483</v>
      </c>
      <c r="AY324" s="5">
        <f t="shared" si="115"/>
        <v>144613.30816836187</v>
      </c>
      <c r="AZ324" s="5">
        <f t="shared" si="116"/>
        <v>3769.4654156080242</v>
      </c>
      <c r="BA324" s="5">
        <f t="shared" si="86"/>
        <v>2865.6322395557627</v>
      </c>
      <c r="BB324" s="35">
        <f t="shared" si="87"/>
        <v>0.23778991926963178</v>
      </c>
      <c r="BC324" s="5">
        <f t="shared" si="88"/>
        <v>903.83317605226159</v>
      </c>
      <c r="BD324" s="35">
        <f t="shared" si="89"/>
        <v>7.4999999999999997E-2</v>
      </c>
      <c r="BE324" s="5">
        <f t="shared" si="117"/>
        <v>397352.32407119399</v>
      </c>
      <c r="BF324" s="5">
        <f t="shared" si="118"/>
        <v>797568.21267655049</v>
      </c>
      <c r="BG324" s="5">
        <f t="shared" si="90"/>
        <v>141747.6759288061</v>
      </c>
      <c r="BH324" s="5">
        <f t="shared" si="91"/>
        <v>1194920.5367477445</v>
      </c>
      <c r="BI324" s="150"/>
      <c r="BJ324" s="2">
        <v>317</v>
      </c>
      <c r="BK324" s="118">
        <v>54483</v>
      </c>
      <c r="BL324" s="5">
        <f t="shared" si="119"/>
        <v>141719.30951072572</v>
      </c>
      <c r="BM324" s="5">
        <f t="shared" si="120"/>
        <v>3677.612325782929</v>
      </c>
      <c r="BN324" s="5">
        <f t="shared" si="92"/>
        <v>2821.3914974889612</v>
      </c>
      <c r="BO324" s="35">
        <f t="shared" si="93"/>
        <v>0.23889968196115974</v>
      </c>
      <c r="BP324" s="5">
        <f t="shared" si="94"/>
        <v>856.22082829396788</v>
      </c>
      <c r="BQ324" s="35">
        <f t="shared" si="95"/>
        <v>7.2499999999999995E-2</v>
      </c>
      <c r="BR324" s="5">
        <f t="shared" si="121"/>
        <v>400202.08198676311</v>
      </c>
      <c r="BS324" s="5">
        <f t="shared" si="122"/>
        <v>765601.02528642525</v>
      </c>
      <c r="BT324" s="5">
        <f t="shared" si="96"/>
        <v>138897.91801323678</v>
      </c>
      <c r="BU324" s="5">
        <f t="shared" si="97"/>
        <v>1165803.1072731884</v>
      </c>
      <c r="BV324" s="150"/>
      <c r="BW324" s="2">
        <v>317</v>
      </c>
      <c r="BX324" s="118">
        <v>54483</v>
      </c>
      <c r="BY324" s="5">
        <f t="shared" si="123"/>
        <v>138831.98791024258</v>
      </c>
      <c r="BZ324" s="5">
        <f t="shared" si="124"/>
        <v>3586.6457515109732</v>
      </c>
      <c r="CA324" s="5">
        <f t="shared" si="98"/>
        <v>2776.792488701225</v>
      </c>
      <c r="CB324" s="35">
        <f t="shared" si="99"/>
        <v>0.24001320132329781</v>
      </c>
      <c r="CC324" s="5">
        <f t="shared" si="100"/>
        <v>809.85326280974834</v>
      </c>
      <c r="CD324" s="35">
        <f t="shared" si="101"/>
        <v>7.0000000000000007E-2</v>
      </c>
      <c r="CE324" s="5">
        <f t="shared" si="125"/>
        <v>403044.80457845866</v>
      </c>
      <c r="CF324" s="5">
        <f t="shared" si="126"/>
        <v>733921.89865051967</v>
      </c>
      <c r="CG324" s="5">
        <f t="shared" si="102"/>
        <v>136055.19542154134</v>
      </c>
      <c r="CH324" s="5">
        <f t="shared" si="103"/>
        <v>1136966.7032289784</v>
      </c>
    </row>
    <row r="325" spans="9:86" ht="14.25" customHeight="1">
      <c r="I325" s="150"/>
      <c r="J325" s="2">
        <v>318</v>
      </c>
      <c r="K325" s="118">
        <v>54514</v>
      </c>
      <c r="L325" s="5">
        <f t="shared" si="104"/>
        <v>150327.43997337599</v>
      </c>
      <c r="M325" s="5">
        <f t="shared" si="67"/>
        <v>4050.0782624385383</v>
      </c>
      <c r="N325" s="5">
        <f t="shared" si="68"/>
        <v>3016.5771126215786</v>
      </c>
      <c r="O325" s="35">
        <f t="shared" si="69"/>
        <v>0.24080051757596629</v>
      </c>
      <c r="P325" s="5">
        <f t="shared" si="70"/>
        <v>1033.5011498169599</v>
      </c>
      <c r="Q325" s="35">
        <f t="shared" si="71"/>
        <v>8.2500000000000004E-2</v>
      </c>
      <c r="R325" s="5">
        <f t="shared" si="105"/>
        <v>391789.13713924523</v>
      </c>
      <c r="S325" s="5">
        <f t="shared" si="106"/>
        <v>896135.75031620928</v>
      </c>
      <c r="T325" s="5">
        <f t="shared" si="72"/>
        <v>147310.86286075442</v>
      </c>
      <c r="U325" s="5">
        <f t="shared" si="73"/>
        <v>1287924.8874554546</v>
      </c>
      <c r="V325" s="150"/>
      <c r="W325" s="2">
        <v>318</v>
      </c>
      <c r="X325" s="118">
        <v>54514</v>
      </c>
      <c r="Y325" s="5">
        <f t="shared" si="107"/>
        <v>147463.5846547969</v>
      </c>
      <c r="Z325" s="5">
        <f t="shared" si="108"/>
        <v>3955.7248177837241</v>
      </c>
      <c r="AA325" s="5">
        <f t="shared" si="74"/>
        <v>2972.6342534184114</v>
      </c>
      <c r="AB325" s="35">
        <f t="shared" si="75"/>
        <v>0.24190115223718428</v>
      </c>
      <c r="AC325" s="5">
        <f t="shared" si="76"/>
        <v>983.09056436531273</v>
      </c>
      <c r="AD325" s="35">
        <f t="shared" si="77"/>
        <v>0.08</v>
      </c>
      <c r="AE325" s="5">
        <f t="shared" si="109"/>
        <v>394609.04959862196</v>
      </c>
      <c r="AF325" s="5">
        <f t="shared" si="110"/>
        <v>863311.44245660247</v>
      </c>
      <c r="AG325" s="5">
        <f t="shared" si="78"/>
        <v>144490.95040137848</v>
      </c>
      <c r="AH325" s="5">
        <f t="shared" si="79"/>
        <v>1257920.4920552245</v>
      </c>
      <c r="AI325" s="150"/>
      <c r="AJ325" s="2">
        <v>318</v>
      </c>
      <c r="AK325" s="118">
        <v>54514</v>
      </c>
      <c r="AL325" s="5">
        <f t="shared" si="111"/>
        <v>144603.28495309941</v>
      </c>
      <c r="AM325" s="5">
        <f t="shared" si="112"/>
        <v>3862.1784158088099</v>
      </c>
      <c r="AN325" s="5">
        <f t="shared" si="80"/>
        <v>2928.2822004867094</v>
      </c>
      <c r="AO325" s="35">
        <f t="shared" si="81"/>
        <v>0.24300545051405723</v>
      </c>
      <c r="AP325" s="5">
        <f t="shared" si="82"/>
        <v>933.89621532210037</v>
      </c>
      <c r="AQ325" s="35">
        <f t="shared" si="83"/>
        <v>7.7499999999999999E-2</v>
      </c>
      <c r="AR325" s="5">
        <f t="shared" si="113"/>
        <v>397424.9972473876</v>
      </c>
      <c r="AS325" s="5">
        <f t="shared" si="114"/>
        <v>830747.73897981422</v>
      </c>
      <c r="AT325" s="5">
        <f t="shared" si="84"/>
        <v>141675.00275261269</v>
      </c>
      <c r="AU325" s="5">
        <f t="shared" si="85"/>
        <v>1228172.7362272018</v>
      </c>
      <c r="AV325" s="150"/>
      <c r="AW325" s="2">
        <v>318</v>
      </c>
      <c r="AX325" s="118">
        <v>54514</v>
      </c>
      <c r="AY325" s="5">
        <f t="shared" si="115"/>
        <v>141747.6759288061</v>
      </c>
      <c r="AZ325" s="5">
        <f t="shared" si="116"/>
        <v>3769.4654156080242</v>
      </c>
      <c r="BA325" s="5">
        <f t="shared" si="86"/>
        <v>2883.5424410529859</v>
      </c>
      <c r="BB325" s="35">
        <f t="shared" si="87"/>
        <v>0.24411341537631431</v>
      </c>
      <c r="BC325" s="5">
        <f t="shared" si="88"/>
        <v>885.92297455503808</v>
      </c>
      <c r="BD325" s="35">
        <f t="shared" si="89"/>
        <v>7.4999999999999997E-2</v>
      </c>
      <c r="BE325" s="5">
        <f t="shared" si="117"/>
        <v>400235.86651224695</v>
      </c>
      <c r="BF325" s="5">
        <f t="shared" si="118"/>
        <v>798454.13565110555</v>
      </c>
      <c r="BG325" s="5">
        <f t="shared" si="90"/>
        <v>138864.1334877531</v>
      </c>
      <c r="BH325" s="5">
        <f t="shared" si="91"/>
        <v>1198690.0021633524</v>
      </c>
      <c r="BI325" s="150"/>
      <c r="BJ325" s="2">
        <v>318</v>
      </c>
      <c r="BK325" s="118">
        <v>54514</v>
      </c>
      <c r="BL325" s="5">
        <f t="shared" si="119"/>
        <v>138897.91801323678</v>
      </c>
      <c r="BM325" s="5">
        <f t="shared" si="120"/>
        <v>3677.612325782929</v>
      </c>
      <c r="BN325" s="5">
        <f t="shared" si="92"/>
        <v>2838.4374044529568</v>
      </c>
      <c r="BO325" s="35">
        <f t="shared" si="93"/>
        <v>0.24522504973897083</v>
      </c>
      <c r="BP325" s="5">
        <f t="shared" si="94"/>
        <v>839.17492132997222</v>
      </c>
      <c r="BQ325" s="35">
        <f t="shared" si="95"/>
        <v>7.2499999999999995E-2</v>
      </c>
      <c r="BR325" s="5">
        <f t="shared" si="121"/>
        <v>403040.51939121605</v>
      </c>
      <c r="BS325" s="5">
        <f t="shared" si="122"/>
        <v>766440.2002077552</v>
      </c>
      <c r="BT325" s="5">
        <f t="shared" si="96"/>
        <v>136059.48060878381</v>
      </c>
      <c r="BU325" s="5">
        <f t="shared" si="97"/>
        <v>1169480.7195989713</v>
      </c>
      <c r="BV325" s="150"/>
      <c r="BW325" s="2">
        <v>318</v>
      </c>
      <c r="BX325" s="118">
        <v>54514</v>
      </c>
      <c r="BY325" s="5">
        <f t="shared" si="123"/>
        <v>136055.19542154134</v>
      </c>
      <c r="BZ325" s="5">
        <f t="shared" si="124"/>
        <v>3586.6457515109732</v>
      </c>
      <c r="CA325" s="5">
        <f t="shared" si="98"/>
        <v>2792.9904448853154</v>
      </c>
      <c r="CB325" s="35">
        <f t="shared" si="99"/>
        <v>0.24634035646181052</v>
      </c>
      <c r="CC325" s="5">
        <f t="shared" si="100"/>
        <v>793.65530662565789</v>
      </c>
      <c r="CD325" s="35">
        <f t="shared" si="101"/>
        <v>7.0000000000000007E-2</v>
      </c>
      <c r="CE325" s="5">
        <f t="shared" si="125"/>
        <v>405837.79502334399</v>
      </c>
      <c r="CF325" s="5">
        <f t="shared" si="126"/>
        <v>734715.55395714531</v>
      </c>
      <c r="CG325" s="5">
        <f t="shared" si="102"/>
        <v>133262.20497665604</v>
      </c>
      <c r="CH325" s="5">
        <f t="shared" si="103"/>
        <v>1140553.3489804892</v>
      </c>
    </row>
    <row r="326" spans="9:86" ht="14.25" customHeight="1">
      <c r="I326" s="150"/>
      <c r="J326" s="2">
        <v>319</v>
      </c>
      <c r="K326" s="118">
        <v>54544</v>
      </c>
      <c r="L326" s="5">
        <f t="shared" si="104"/>
        <v>147310.86286075442</v>
      </c>
      <c r="M326" s="5">
        <f t="shared" si="67"/>
        <v>4050.0782624385383</v>
      </c>
      <c r="N326" s="5">
        <f t="shared" si="68"/>
        <v>3037.3160802708517</v>
      </c>
      <c r="O326" s="35">
        <f t="shared" si="69"/>
        <v>0.24742094544448151</v>
      </c>
      <c r="P326" s="5">
        <f t="shared" si="70"/>
        <v>1012.7621821676867</v>
      </c>
      <c r="Q326" s="35">
        <f t="shared" si="71"/>
        <v>8.2500000000000004E-2</v>
      </c>
      <c r="R326" s="5">
        <f t="shared" si="105"/>
        <v>394826.45321951609</v>
      </c>
      <c r="S326" s="5">
        <f t="shared" si="106"/>
        <v>897148.51249837701</v>
      </c>
      <c r="T326" s="5">
        <f t="shared" si="72"/>
        <v>144273.54678048356</v>
      </c>
      <c r="U326" s="5">
        <f t="shared" si="73"/>
        <v>1291974.9657178931</v>
      </c>
      <c r="V326" s="150"/>
      <c r="W326" s="2">
        <v>319</v>
      </c>
      <c r="X326" s="118">
        <v>54544</v>
      </c>
      <c r="Y326" s="5">
        <f t="shared" si="107"/>
        <v>144490.95040137848</v>
      </c>
      <c r="Z326" s="5">
        <f t="shared" si="108"/>
        <v>3955.7248177837241</v>
      </c>
      <c r="AA326" s="5">
        <f t="shared" si="74"/>
        <v>2992.4518151078673</v>
      </c>
      <c r="AB326" s="35">
        <f t="shared" si="75"/>
        <v>0.24852367350025972</v>
      </c>
      <c r="AC326" s="5">
        <f t="shared" si="76"/>
        <v>963.27300267585656</v>
      </c>
      <c r="AD326" s="35">
        <f t="shared" si="77"/>
        <v>0.08</v>
      </c>
      <c r="AE326" s="5">
        <f t="shared" si="109"/>
        <v>397601.50141372986</v>
      </c>
      <c r="AF326" s="5">
        <f t="shared" si="110"/>
        <v>864274.71545927832</v>
      </c>
      <c r="AG326" s="5">
        <f t="shared" si="78"/>
        <v>141498.49858627061</v>
      </c>
      <c r="AH326" s="5">
        <f t="shared" si="79"/>
        <v>1261876.2168730083</v>
      </c>
      <c r="AI326" s="150"/>
      <c r="AJ326" s="2">
        <v>319</v>
      </c>
      <c r="AK326" s="118">
        <v>54544</v>
      </c>
      <c r="AL326" s="5">
        <f t="shared" si="111"/>
        <v>141675.00275261269</v>
      </c>
      <c r="AM326" s="5">
        <f t="shared" si="112"/>
        <v>3862.1784158088099</v>
      </c>
      <c r="AN326" s="5">
        <f t="shared" si="80"/>
        <v>2947.1940230315195</v>
      </c>
      <c r="AO326" s="35">
        <f t="shared" si="81"/>
        <v>0.24962998121929469</v>
      </c>
      <c r="AP326" s="5">
        <f t="shared" si="82"/>
        <v>914.98439277729028</v>
      </c>
      <c r="AQ326" s="35">
        <f t="shared" si="83"/>
        <v>7.7499999999999999E-2</v>
      </c>
      <c r="AR326" s="5">
        <f t="shared" si="113"/>
        <v>400372.19127041911</v>
      </c>
      <c r="AS326" s="5">
        <f t="shared" si="114"/>
        <v>831662.72337259154</v>
      </c>
      <c r="AT326" s="5">
        <f t="shared" si="84"/>
        <v>138727.80872958119</v>
      </c>
      <c r="AU326" s="5">
        <f t="shared" si="85"/>
        <v>1232034.9146430106</v>
      </c>
      <c r="AV326" s="150"/>
      <c r="AW326" s="2">
        <v>319</v>
      </c>
      <c r="AX326" s="118">
        <v>54544</v>
      </c>
      <c r="AY326" s="5">
        <f t="shared" si="115"/>
        <v>138864.1334877531</v>
      </c>
      <c r="AZ326" s="5">
        <f t="shared" si="116"/>
        <v>3769.4654156080242</v>
      </c>
      <c r="BA326" s="5">
        <f t="shared" si="86"/>
        <v>2901.5645813095671</v>
      </c>
      <c r="BB326" s="35">
        <f t="shared" si="87"/>
        <v>0.25073987142105048</v>
      </c>
      <c r="BC326" s="5">
        <f t="shared" si="88"/>
        <v>867.90083429845686</v>
      </c>
      <c r="BD326" s="35">
        <f t="shared" si="89"/>
        <v>7.4999999999999997E-2</v>
      </c>
      <c r="BE326" s="5">
        <f t="shared" si="117"/>
        <v>403137.43109355652</v>
      </c>
      <c r="BF326" s="5">
        <f t="shared" si="118"/>
        <v>799322.03648540401</v>
      </c>
      <c r="BG326" s="5">
        <f t="shared" si="90"/>
        <v>135962.56890644354</v>
      </c>
      <c r="BH326" s="5">
        <f t="shared" si="91"/>
        <v>1202459.4675789606</v>
      </c>
      <c r="BI326" s="150"/>
      <c r="BJ326" s="2">
        <v>319</v>
      </c>
      <c r="BK326" s="118">
        <v>54544</v>
      </c>
      <c r="BL326" s="5">
        <f t="shared" si="119"/>
        <v>136059.48060878381</v>
      </c>
      <c r="BM326" s="5">
        <f t="shared" si="120"/>
        <v>3677.612325782929</v>
      </c>
      <c r="BN326" s="5">
        <f t="shared" si="92"/>
        <v>2855.58629710486</v>
      </c>
      <c r="BO326" s="35">
        <f t="shared" si="93"/>
        <v>0.25185334687398542</v>
      </c>
      <c r="BP326" s="5">
        <f t="shared" si="94"/>
        <v>822.02602867806877</v>
      </c>
      <c r="BQ326" s="35">
        <f t="shared" si="95"/>
        <v>7.2499999999999995E-2</v>
      </c>
      <c r="BR326" s="5">
        <f t="shared" si="121"/>
        <v>405896.10568832088</v>
      </c>
      <c r="BS326" s="5">
        <f t="shared" si="122"/>
        <v>767262.22623643326</v>
      </c>
      <c r="BT326" s="5">
        <f t="shared" si="96"/>
        <v>133203.89431167895</v>
      </c>
      <c r="BU326" s="5">
        <f t="shared" si="97"/>
        <v>1173158.3319247542</v>
      </c>
      <c r="BV326" s="150"/>
      <c r="BW326" s="2">
        <v>319</v>
      </c>
      <c r="BX326" s="118">
        <v>54544</v>
      </c>
      <c r="BY326" s="5">
        <f t="shared" si="123"/>
        <v>133262.20497665604</v>
      </c>
      <c r="BZ326" s="5">
        <f t="shared" si="124"/>
        <v>3586.6457515109732</v>
      </c>
      <c r="CA326" s="5">
        <f t="shared" si="98"/>
        <v>2809.2828891471463</v>
      </c>
      <c r="CB326" s="35">
        <f t="shared" si="99"/>
        <v>0.25297041029503514</v>
      </c>
      <c r="CC326" s="5">
        <f t="shared" si="100"/>
        <v>777.36286236382693</v>
      </c>
      <c r="CD326" s="35">
        <f t="shared" si="101"/>
        <v>7.0000000000000007E-2</v>
      </c>
      <c r="CE326" s="5">
        <f t="shared" si="125"/>
        <v>408647.07791249116</v>
      </c>
      <c r="CF326" s="5">
        <f t="shared" si="126"/>
        <v>735492.91681950912</v>
      </c>
      <c r="CG326" s="5">
        <f t="shared" si="102"/>
        <v>130452.92208750889</v>
      </c>
      <c r="CH326" s="5">
        <f t="shared" si="103"/>
        <v>1144139.9947320004</v>
      </c>
    </row>
    <row r="327" spans="9:86" ht="14.25" customHeight="1">
      <c r="I327" s="150"/>
      <c r="J327" s="2">
        <v>320</v>
      </c>
      <c r="K327" s="118">
        <v>54575</v>
      </c>
      <c r="L327" s="5">
        <f t="shared" si="104"/>
        <v>144273.54678048356</v>
      </c>
      <c r="M327" s="5">
        <f t="shared" si="67"/>
        <v>4050.0782624385383</v>
      </c>
      <c r="N327" s="5">
        <f t="shared" si="68"/>
        <v>3058.1976283227141</v>
      </c>
      <c r="O327" s="35">
        <f t="shared" si="69"/>
        <v>0.25436659982935206</v>
      </c>
      <c r="P327" s="5">
        <f t="shared" si="70"/>
        <v>991.88063411582448</v>
      </c>
      <c r="Q327" s="35">
        <f t="shared" si="71"/>
        <v>8.2500000000000004E-2</v>
      </c>
      <c r="R327" s="5">
        <f t="shared" si="105"/>
        <v>397884.65084783878</v>
      </c>
      <c r="S327" s="5">
        <f t="shared" si="106"/>
        <v>898140.39313249278</v>
      </c>
      <c r="T327" s="5">
        <f t="shared" si="72"/>
        <v>141215.34915216084</v>
      </c>
      <c r="U327" s="5">
        <f t="shared" si="73"/>
        <v>1296025.0439803316</v>
      </c>
      <c r="V327" s="150"/>
      <c r="W327" s="2">
        <v>320</v>
      </c>
      <c r="X327" s="118">
        <v>54575</v>
      </c>
      <c r="Y327" s="5">
        <f t="shared" si="107"/>
        <v>141498.49858627061</v>
      </c>
      <c r="Z327" s="5">
        <f t="shared" si="108"/>
        <v>3955.7248177837241</v>
      </c>
      <c r="AA327" s="5">
        <f t="shared" si="74"/>
        <v>3012.4014938752534</v>
      </c>
      <c r="AB327" s="35">
        <f t="shared" si="75"/>
        <v>0.25547138865550134</v>
      </c>
      <c r="AC327" s="5">
        <f t="shared" si="76"/>
        <v>943.3233239084708</v>
      </c>
      <c r="AD327" s="35">
        <f t="shared" si="77"/>
        <v>0.08</v>
      </c>
      <c r="AE327" s="5">
        <f t="shared" si="109"/>
        <v>400613.90290760511</v>
      </c>
      <c r="AF327" s="5">
        <f t="shared" si="110"/>
        <v>865218.03878318681</v>
      </c>
      <c r="AG327" s="5">
        <f t="shared" si="78"/>
        <v>138486.09709239536</v>
      </c>
      <c r="AH327" s="5">
        <f t="shared" si="79"/>
        <v>1265831.9416907919</v>
      </c>
      <c r="AI327" s="150"/>
      <c r="AJ327" s="2">
        <v>320</v>
      </c>
      <c r="AK327" s="118">
        <v>54575</v>
      </c>
      <c r="AL327" s="5">
        <f t="shared" si="111"/>
        <v>138727.80872958119</v>
      </c>
      <c r="AM327" s="5">
        <f t="shared" si="112"/>
        <v>3862.1784158088099</v>
      </c>
      <c r="AN327" s="5">
        <f t="shared" si="80"/>
        <v>2966.2279844302648</v>
      </c>
      <c r="AO327" s="35">
        <f t="shared" si="81"/>
        <v>0.25657967309602031</v>
      </c>
      <c r="AP327" s="5">
        <f t="shared" si="82"/>
        <v>895.9504313785452</v>
      </c>
      <c r="AQ327" s="35">
        <f t="shared" si="83"/>
        <v>7.7499999999999999E-2</v>
      </c>
      <c r="AR327" s="5">
        <f t="shared" si="113"/>
        <v>403338.41925484937</v>
      </c>
      <c r="AS327" s="5">
        <f t="shared" si="114"/>
        <v>832558.6738039701</v>
      </c>
      <c r="AT327" s="5">
        <f t="shared" si="84"/>
        <v>135761.58074515092</v>
      </c>
      <c r="AU327" s="5">
        <f t="shared" si="85"/>
        <v>1235897.0930588194</v>
      </c>
      <c r="AV327" s="150"/>
      <c r="AW327" s="2">
        <v>320</v>
      </c>
      <c r="AX327" s="118">
        <v>54575</v>
      </c>
      <c r="AY327" s="5">
        <f t="shared" si="115"/>
        <v>135962.56890644354</v>
      </c>
      <c r="AZ327" s="5">
        <f t="shared" si="116"/>
        <v>3769.4654156080242</v>
      </c>
      <c r="BA327" s="5">
        <f t="shared" si="86"/>
        <v>2919.6993599427519</v>
      </c>
      <c r="BB327" s="35">
        <f t="shared" si="87"/>
        <v>0.25769145582577013</v>
      </c>
      <c r="BC327" s="5">
        <f t="shared" si="88"/>
        <v>849.76605566527212</v>
      </c>
      <c r="BD327" s="35">
        <f t="shared" si="89"/>
        <v>7.4999999999999997E-2</v>
      </c>
      <c r="BE327" s="5">
        <f t="shared" si="117"/>
        <v>406057.13045349927</v>
      </c>
      <c r="BF327" s="5">
        <f t="shared" si="118"/>
        <v>800171.80254106934</v>
      </c>
      <c r="BG327" s="5">
        <f t="shared" si="90"/>
        <v>133042.86954650079</v>
      </c>
      <c r="BH327" s="5">
        <f t="shared" si="91"/>
        <v>1206228.9329945687</v>
      </c>
      <c r="BI327" s="150"/>
      <c r="BJ327" s="2">
        <v>320</v>
      </c>
      <c r="BK327" s="118">
        <v>54575</v>
      </c>
      <c r="BL327" s="5">
        <f t="shared" si="119"/>
        <v>133203.89431167895</v>
      </c>
      <c r="BM327" s="5">
        <f t="shared" si="120"/>
        <v>3677.612325782929</v>
      </c>
      <c r="BN327" s="5">
        <f t="shared" si="92"/>
        <v>2872.8387976498689</v>
      </c>
      <c r="BO327" s="35">
        <f t="shared" si="93"/>
        <v>0.25880673947214949</v>
      </c>
      <c r="BP327" s="5">
        <f t="shared" si="94"/>
        <v>804.77352813306027</v>
      </c>
      <c r="BQ327" s="35">
        <f t="shared" si="95"/>
        <v>7.2499999999999995E-2</v>
      </c>
      <c r="BR327" s="5">
        <f t="shared" si="121"/>
        <v>408768.94448597077</v>
      </c>
      <c r="BS327" s="5">
        <f t="shared" si="122"/>
        <v>768066.99976456631</v>
      </c>
      <c r="BT327" s="5">
        <f t="shared" si="96"/>
        <v>130331.05551402908</v>
      </c>
      <c r="BU327" s="5">
        <f t="shared" si="97"/>
        <v>1176835.9442505371</v>
      </c>
      <c r="BV327" s="150"/>
      <c r="BW327" s="2">
        <v>320</v>
      </c>
      <c r="BX327" s="118">
        <v>54575</v>
      </c>
      <c r="BY327" s="5">
        <f t="shared" si="123"/>
        <v>130452.92208750889</v>
      </c>
      <c r="BZ327" s="5">
        <f t="shared" si="124"/>
        <v>3586.6457515109732</v>
      </c>
      <c r="CA327" s="5">
        <f t="shared" si="98"/>
        <v>2825.6703726671713</v>
      </c>
      <c r="CB327" s="35">
        <f t="shared" si="99"/>
        <v>0.25992552661457641</v>
      </c>
      <c r="CC327" s="5">
        <f t="shared" si="100"/>
        <v>760.97537884380188</v>
      </c>
      <c r="CD327" s="35">
        <f t="shared" si="101"/>
        <v>7.0000000000000007E-2</v>
      </c>
      <c r="CE327" s="5">
        <f t="shared" si="125"/>
        <v>411472.74828515836</v>
      </c>
      <c r="CF327" s="5">
        <f t="shared" si="126"/>
        <v>736253.89219835296</v>
      </c>
      <c r="CG327" s="5">
        <f t="shared" si="102"/>
        <v>127627.25171484172</v>
      </c>
      <c r="CH327" s="5">
        <f t="shared" si="103"/>
        <v>1147726.6404835114</v>
      </c>
    </row>
    <row r="328" spans="9:86" ht="14.25" customHeight="1">
      <c r="I328" s="150"/>
      <c r="J328" s="2">
        <v>321</v>
      </c>
      <c r="K328" s="118">
        <v>54605</v>
      </c>
      <c r="L328" s="5">
        <f t="shared" si="104"/>
        <v>141215.34915216084</v>
      </c>
      <c r="M328" s="5">
        <f t="shared" si="67"/>
        <v>4050.0782624385383</v>
      </c>
      <c r="N328" s="5">
        <f t="shared" si="68"/>
        <v>3079.2227370174323</v>
      </c>
      <c r="O328" s="35">
        <f t="shared" si="69"/>
        <v>0.26166187362815996</v>
      </c>
      <c r="P328" s="5">
        <f t="shared" si="70"/>
        <v>970.85552542110577</v>
      </c>
      <c r="Q328" s="35">
        <f t="shared" si="71"/>
        <v>8.2500000000000004E-2</v>
      </c>
      <c r="R328" s="5">
        <f t="shared" si="105"/>
        <v>400963.87358485622</v>
      </c>
      <c r="S328" s="5">
        <f t="shared" si="106"/>
        <v>899111.24865791388</v>
      </c>
      <c r="T328" s="5">
        <f t="shared" si="72"/>
        <v>138136.1264151434</v>
      </c>
      <c r="U328" s="5">
        <f t="shared" si="73"/>
        <v>1300075.1222427702</v>
      </c>
      <c r="V328" s="150"/>
      <c r="W328" s="2">
        <v>321</v>
      </c>
      <c r="X328" s="118">
        <v>54605</v>
      </c>
      <c r="Y328" s="5">
        <f t="shared" si="107"/>
        <v>138486.09709239536</v>
      </c>
      <c r="Z328" s="5">
        <f t="shared" si="108"/>
        <v>3955.7248177837241</v>
      </c>
      <c r="AA328" s="5">
        <f t="shared" si="74"/>
        <v>3032.4841705010886</v>
      </c>
      <c r="AB328" s="35">
        <f t="shared" si="75"/>
        <v>0.26276868804912928</v>
      </c>
      <c r="AC328" s="5">
        <f t="shared" si="76"/>
        <v>923.24064728263579</v>
      </c>
      <c r="AD328" s="35">
        <f t="shared" si="77"/>
        <v>0.08</v>
      </c>
      <c r="AE328" s="5">
        <f t="shared" si="109"/>
        <v>403646.38707810617</v>
      </c>
      <c r="AF328" s="5">
        <f t="shared" si="110"/>
        <v>866141.2794304695</v>
      </c>
      <c r="AG328" s="5">
        <f t="shared" si="78"/>
        <v>135453.61292189427</v>
      </c>
      <c r="AH328" s="5">
        <f t="shared" si="79"/>
        <v>1269787.6665085757</v>
      </c>
      <c r="AI328" s="150"/>
      <c r="AJ328" s="2">
        <v>321</v>
      </c>
      <c r="AK328" s="118">
        <v>54605</v>
      </c>
      <c r="AL328" s="5">
        <f t="shared" si="111"/>
        <v>135761.58074515092</v>
      </c>
      <c r="AM328" s="5">
        <f t="shared" si="112"/>
        <v>3862.1784158088099</v>
      </c>
      <c r="AN328" s="5">
        <f t="shared" si="80"/>
        <v>2985.3848734963767</v>
      </c>
      <c r="AO328" s="35">
        <f t="shared" si="81"/>
        <v>0.2638789139410937</v>
      </c>
      <c r="AP328" s="5">
        <f t="shared" si="82"/>
        <v>876.79354231243303</v>
      </c>
      <c r="AQ328" s="35">
        <f t="shared" si="83"/>
        <v>7.7499999999999999E-2</v>
      </c>
      <c r="AR328" s="5">
        <f t="shared" si="113"/>
        <v>406323.80412834574</v>
      </c>
      <c r="AS328" s="5">
        <f t="shared" si="114"/>
        <v>833435.46734628256</v>
      </c>
      <c r="AT328" s="5">
        <f t="shared" si="84"/>
        <v>132776.19587165455</v>
      </c>
      <c r="AU328" s="5">
        <f t="shared" si="85"/>
        <v>1239759.2714746282</v>
      </c>
      <c r="AV328" s="150"/>
      <c r="AW328" s="2">
        <v>321</v>
      </c>
      <c r="AX328" s="118">
        <v>54605</v>
      </c>
      <c r="AY328" s="5">
        <f t="shared" si="115"/>
        <v>133042.86954650079</v>
      </c>
      <c r="AZ328" s="5">
        <f t="shared" si="116"/>
        <v>3769.4654156080242</v>
      </c>
      <c r="BA328" s="5">
        <f t="shared" si="86"/>
        <v>2937.9474809423941</v>
      </c>
      <c r="BB328" s="35">
        <f t="shared" si="87"/>
        <v>0.2649925538398461</v>
      </c>
      <c r="BC328" s="5">
        <f t="shared" si="88"/>
        <v>831.51793466562992</v>
      </c>
      <c r="BD328" s="35">
        <f t="shared" si="89"/>
        <v>7.4999999999999997E-2</v>
      </c>
      <c r="BE328" s="5">
        <f t="shared" si="117"/>
        <v>408995.07793444168</v>
      </c>
      <c r="BF328" s="5">
        <f t="shared" si="118"/>
        <v>801003.320475735</v>
      </c>
      <c r="BG328" s="5">
        <f t="shared" si="90"/>
        <v>130104.92206555839</v>
      </c>
      <c r="BH328" s="5">
        <f t="shared" si="91"/>
        <v>1209998.3984101766</v>
      </c>
      <c r="BI328" s="150"/>
      <c r="BJ328" s="2">
        <v>321</v>
      </c>
      <c r="BK328" s="118">
        <v>54605</v>
      </c>
      <c r="BL328" s="5">
        <f t="shared" si="119"/>
        <v>130331.05551402908</v>
      </c>
      <c r="BM328" s="5">
        <f t="shared" si="120"/>
        <v>3677.612325782929</v>
      </c>
      <c r="BN328" s="5">
        <f t="shared" si="92"/>
        <v>2890.1955320523366</v>
      </c>
      <c r="BO328" s="35">
        <f t="shared" si="93"/>
        <v>0.26610961023709934</v>
      </c>
      <c r="BP328" s="5">
        <f t="shared" si="94"/>
        <v>787.4167937305923</v>
      </c>
      <c r="BQ328" s="35">
        <f t="shared" si="95"/>
        <v>7.2499999999999995E-2</v>
      </c>
      <c r="BR328" s="5">
        <f t="shared" si="121"/>
        <v>411659.14001802308</v>
      </c>
      <c r="BS328" s="5">
        <f t="shared" si="122"/>
        <v>768854.41655829689</v>
      </c>
      <c r="BT328" s="5">
        <f t="shared" si="96"/>
        <v>127440.85998197674</v>
      </c>
      <c r="BU328" s="5">
        <f t="shared" si="97"/>
        <v>1180513.55657632</v>
      </c>
      <c r="BV328" s="150"/>
      <c r="BW328" s="2">
        <v>321</v>
      </c>
      <c r="BX328" s="118">
        <v>54605</v>
      </c>
      <c r="BY328" s="5">
        <f t="shared" si="123"/>
        <v>127627.25171484172</v>
      </c>
      <c r="BZ328" s="5">
        <f t="shared" si="124"/>
        <v>3586.6457515109732</v>
      </c>
      <c r="CA328" s="5">
        <f t="shared" si="98"/>
        <v>2842.1534498410629</v>
      </c>
      <c r="CB328" s="35">
        <f t="shared" si="99"/>
        <v>0.26723008557996397</v>
      </c>
      <c r="CC328" s="5">
        <f t="shared" si="100"/>
        <v>744.49230166991015</v>
      </c>
      <c r="CD328" s="35">
        <f t="shared" si="101"/>
        <v>7.0000000000000007E-2</v>
      </c>
      <c r="CE328" s="5">
        <f t="shared" si="125"/>
        <v>414314.90173499944</v>
      </c>
      <c r="CF328" s="5">
        <f t="shared" si="126"/>
        <v>736998.38450002286</v>
      </c>
      <c r="CG328" s="5">
        <f t="shared" si="102"/>
        <v>124785.09826500066</v>
      </c>
      <c r="CH328" s="5">
        <f t="shared" si="103"/>
        <v>1151313.2862350224</v>
      </c>
    </row>
    <row r="329" spans="9:86" ht="14.25" customHeight="1">
      <c r="I329" s="150"/>
      <c r="J329" s="2">
        <v>322</v>
      </c>
      <c r="K329" s="118">
        <v>54636</v>
      </c>
      <c r="L329" s="5">
        <f t="shared" si="104"/>
        <v>138136.1264151434</v>
      </c>
      <c r="M329" s="5">
        <f t="shared" si="67"/>
        <v>4050.0782624385383</v>
      </c>
      <c r="N329" s="5">
        <f t="shared" si="68"/>
        <v>3100.3923933344277</v>
      </c>
      <c r="O329" s="35">
        <f t="shared" si="69"/>
        <v>0.26933366155209126</v>
      </c>
      <c r="P329" s="5">
        <f t="shared" si="70"/>
        <v>949.68586910411091</v>
      </c>
      <c r="Q329" s="35">
        <f t="shared" si="71"/>
        <v>8.2500000000000004E-2</v>
      </c>
      <c r="R329" s="5">
        <f t="shared" si="105"/>
        <v>404064.26597819064</v>
      </c>
      <c r="S329" s="5">
        <f t="shared" si="106"/>
        <v>900060.93452701799</v>
      </c>
      <c r="T329" s="5">
        <f t="shared" si="72"/>
        <v>135035.73402180898</v>
      </c>
      <c r="U329" s="5">
        <f t="shared" si="73"/>
        <v>1304125.2005052087</v>
      </c>
      <c r="V329" s="150"/>
      <c r="W329" s="2">
        <v>322</v>
      </c>
      <c r="X329" s="118">
        <v>54636</v>
      </c>
      <c r="Y329" s="5">
        <f t="shared" si="107"/>
        <v>135453.61292189427</v>
      </c>
      <c r="Z329" s="5">
        <f t="shared" si="108"/>
        <v>3955.7248177837241</v>
      </c>
      <c r="AA329" s="5">
        <f t="shared" si="74"/>
        <v>3052.7007316377621</v>
      </c>
      <c r="AB329" s="35">
        <f t="shared" si="75"/>
        <v>0.27044246358180385</v>
      </c>
      <c r="AC329" s="5">
        <f t="shared" si="76"/>
        <v>903.02408614596186</v>
      </c>
      <c r="AD329" s="35">
        <f t="shared" si="77"/>
        <v>0.08</v>
      </c>
      <c r="AE329" s="5">
        <f t="shared" si="109"/>
        <v>406699.08780974394</v>
      </c>
      <c r="AF329" s="5">
        <f t="shared" si="110"/>
        <v>867044.30351661541</v>
      </c>
      <c r="AG329" s="5">
        <f t="shared" si="78"/>
        <v>132400.91219025649</v>
      </c>
      <c r="AH329" s="5">
        <f t="shared" si="79"/>
        <v>1273743.3913263595</v>
      </c>
      <c r="AI329" s="150"/>
      <c r="AJ329" s="2">
        <v>322</v>
      </c>
      <c r="AK329" s="118">
        <v>54636</v>
      </c>
      <c r="AL329" s="5">
        <f t="shared" si="111"/>
        <v>132776.19587165455</v>
      </c>
      <c r="AM329" s="5">
        <f t="shared" si="112"/>
        <v>3862.1784158088099</v>
      </c>
      <c r="AN329" s="5">
        <f t="shared" si="80"/>
        <v>3004.6654841377076</v>
      </c>
      <c r="AO329" s="35">
        <f t="shared" si="81"/>
        <v>0.27155459284663713</v>
      </c>
      <c r="AP329" s="5">
        <f t="shared" si="82"/>
        <v>857.51293167110225</v>
      </c>
      <c r="AQ329" s="35">
        <f t="shared" si="83"/>
        <v>7.7499999999999999E-2</v>
      </c>
      <c r="AR329" s="5">
        <f t="shared" si="113"/>
        <v>409328.46961248346</v>
      </c>
      <c r="AS329" s="5">
        <f t="shared" si="114"/>
        <v>834292.98027795367</v>
      </c>
      <c r="AT329" s="5">
        <f t="shared" si="84"/>
        <v>129771.53038751685</v>
      </c>
      <c r="AU329" s="5">
        <f t="shared" si="85"/>
        <v>1243621.4498904371</v>
      </c>
      <c r="AV329" s="150"/>
      <c r="AW329" s="2">
        <v>322</v>
      </c>
      <c r="AX329" s="118">
        <v>54636</v>
      </c>
      <c r="AY329" s="5">
        <f t="shared" si="115"/>
        <v>130104.92206555839</v>
      </c>
      <c r="AZ329" s="5">
        <f t="shared" si="116"/>
        <v>3769.4654156080242</v>
      </c>
      <c r="BA329" s="5">
        <f t="shared" si="86"/>
        <v>2956.3096526982845</v>
      </c>
      <c r="BB329" s="35">
        <f t="shared" si="87"/>
        <v>0.27267005174872327</v>
      </c>
      <c r="BC329" s="5">
        <f t="shared" si="88"/>
        <v>813.15576290973991</v>
      </c>
      <c r="BD329" s="35">
        <f t="shared" si="89"/>
        <v>7.4999999999999997E-2</v>
      </c>
      <c r="BE329" s="5">
        <f t="shared" si="117"/>
        <v>411951.38758713997</v>
      </c>
      <c r="BF329" s="5">
        <f t="shared" si="118"/>
        <v>801816.4762386448</v>
      </c>
      <c r="BG329" s="5">
        <f t="shared" si="90"/>
        <v>127148.61241286011</v>
      </c>
      <c r="BH329" s="5">
        <f t="shared" si="91"/>
        <v>1213767.8638257848</v>
      </c>
      <c r="BI329" s="150"/>
      <c r="BJ329" s="2">
        <v>322</v>
      </c>
      <c r="BK329" s="118">
        <v>54636</v>
      </c>
      <c r="BL329" s="5">
        <f t="shared" si="119"/>
        <v>127440.85998197674</v>
      </c>
      <c r="BM329" s="5">
        <f t="shared" si="120"/>
        <v>3677.612325782929</v>
      </c>
      <c r="BN329" s="5">
        <f t="shared" si="92"/>
        <v>2907.6571300584865</v>
      </c>
      <c r="BO329" s="35">
        <f t="shared" si="93"/>
        <v>0.27378884264933873</v>
      </c>
      <c r="BP329" s="5">
        <f t="shared" si="94"/>
        <v>769.95519572444277</v>
      </c>
      <c r="BQ329" s="35">
        <f t="shared" si="95"/>
        <v>7.2499999999999995E-2</v>
      </c>
      <c r="BR329" s="5">
        <f t="shared" si="121"/>
        <v>414566.79714808159</v>
      </c>
      <c r="BS329" s="5">
        <f t="shared" si="122"/>
        <v>769624.37175402138</v>
      </c>
      <c r="BT329" s="5">
        <f t="shared" si="96"/>
        <v>124533.20285191825</v>
      </c>
      <c r="BU329" s="5">
        <f t="shared" si="97"/>
        <v>1184191.1689021029</v>
      </c>
      <c r="BV329" s="150"/>
      <c r="BW329" s="2">
        <v>322</v>
      </c>
      <c r="BX329" s="118">
        <v>54636</v>
      </c>
      <c r="BY329" s="5">
        <f t="shared" si="123"/>
        <v>124785.09826500066</v>
      </c>
      <c r="BZ329" s="5">
        <f t="shared" si="124"/>
        <v>3586.6457515109732</v>
      </c>
      <c r="CA329" s="5">
        <f t="shared" si="98"/>
        <v>2858.7326782984692</v>
      </c>
      <c r="CB329" s="35">
        <f t="shared" si="99"/>
        <v>0.2749109678683751</v>
      </c>
      <c r="CC329" s="5">
        <f t="shared" si="100"/>
        <v>727.91307321250395</v>
      </c>
      <c r="CD329" s="35">
        <f t="shared" si="101"/>
        <v>7.0000000000000007E-2</v>
      </c>
      <c r="CE329" s="5">
        <f t="shared" si="125"/>
        <v>417173.63441329793</v>
      </c>
      <c r="CF329" s="5">
        <f t="shared" si="126"/>
        <v>737726.29757323535</v>
      </c>
      <c r="CG329" s="5">
        <f t="shared" si="102"/>
        <v>121926.36558670219</v>
      </c>
      <c r="CH329" s="5">
        <f t="shared" si="103"/>
        <v>1154899.9319865333</v>
      </c>
    </row>
    <row r="330" spans="9:86" ht="14.25" customHeight="1">
      <c r="I330" s="150"/>
      <c r="J330" s="2">
        <v>323</v>
      </c>
      <c r="K330" s="118">
        <v>54667</v>
      </c>
      <c r="L330" s="5">
        <f t="shared" si="104"/>
        <v>135035.73402180898</v>
      </c>
      <c r="M330" s="5">
        <f t="shared" si="67"/>
        <v>4050.0782624385383</v>
      </c>
      <c r="N330" s="5">
        <f t="shared" si="68"/>
        <v>3121.7075910386015</v>
      </c>
      <c r="O330" s="35">
        <f t="shared" si="69"/>
        <v>0.27741168931190574</v>
      </c>
      <c r="P330" s="5">
        <f t="shared" si="70"/>
        <v>928.37067139993678</v>
      </c>
      <c r="Q330" s="35">
        <f t="shared" si="71"/>
        <v>8.2500000000000004E-2</v>
      </c>
      <c r="R330" s="5">
        <f t="shared" si="105"/>
        <v>407185.97356922925</v>
      </c>
      <c r="S330" s="5">
        <f t="shared" si="106"/>
        <v>900989.30519841798</v>
      </c>
      <c r="T330" s="5">
        <f t="shared" si="72"/>
        <v>131914.02643077038</v>
      </c>
      <c r="U330" s="5">
        <f t="shared" si="73"/>
        <v>1308175.2787676472</v>
      </c>
      <c r="V330" s="150"/>
      <c r="W330" s="2">
        <v>323</v>
      </c>
      <c r="X330" s="118">
        <v>54667</v>
      </c>
      <c r="Y330" s="5">
        <f t="shared" si="107"/>
        <v>132400.91219025649</v>
      </c>
      <c r="Z330" s="5">
        <f t="shared" si="108"/>
        <v>3955.7248177837241</v>
      </c>
      <c r="AA330" s="5">
        <f t="shared" si="74"/>
        <v>3073.0520698486807</v>
      </c>
      <c r="AB330" s="35">
        <f t="shared" si="75"/>
        <v>0.27852243786049952</v>
      </c>
      <c r="AC330" s="5">
        <f t="shared" si="76"/>
        <v>882.67274793504339</v>
      </c>
      <c r="AD330" s="35">
        <f t="shared" si="77"/>
        <v>0.08</v>
      </c>
      <c r="AE330" s="5">
        <f t="shared" si="109"/>
        <v>409772.13987959264</v>
      </c>
      <c r="AF330" s="5">
        <f t="shared" si="110"/>
        <v>867926.97626455047</v>
      </c>
      <c r="AG330" s="5">
        <f t="shared" si="78"/>
        <v>129327.86012040781</v>
      </c>
      <c r="AH330" s="5">
        <f t="shared" si="79"/>
        <v>1277699.116144143</v>
      </c>
      <c r="AI330" s="150"/>
      <c r="AJ330" s="2">
        <v>323</v>
      </c>
      <c r="AK330" s="118">
        <v>54667</v>
      </c>
      <c r="AL330" s="5">
        <f t="shared" si="111"/>
        <v>129771.53038751685</v>
      </c>
      <c r="AM330" s="5">
        <f t="shared" si="112"/>
        <v>3862.1784158088099</v>
      </c>
      <c r="AN330" s="5">
        <f t="shared" si="80"/>
        <v>3024.0706153894303</v>
      </c>
      <c r="AO330" s="35">
        <f t="shared" si="81"/>
        <v>0.27963642931781213</v>
      </c>
      <c r="AP330" s="5">
        <f t="shared" si="82"/>
        <v>838.1078004193796</v>
      </c>
      <c r="AQ330" s="35">
        <f t="shared" si="83"/>
        <v>7.7499999999999999E-2</v>
      </c>
      <c r="AR330" s="5">
        <f t="shared" si="113"/>
        <v>412352.5402278729</v>
      </c>
      <c r="AS330" s="5">
        <f t="shared" si="114"/>
        <v>835131.088078373</v>
      </c>
      <c r="AT330" s="5">
        <f t="shared" si="84"/>
        <v>126747.45977212742</v>
      </c>
      <c r="AU330" s="5">
        <f t="shared" si="85"/>
        <v>1247483.6283062459</v>
      </c>
      <c r="AV330" s="150"/>
      <c r="AW330" s="2">
        <v>323</v>
      </c>
      <c r="AX330" s="118">
        <v>54667</v>
      </c>
      <c r="AY330" s="5">
        <f t="shared" si="115"/>
        <v>127148.61241286011</v>
      </c>
      <c r="AZ330" s="5">
        <f t="shared" si="116"/>
        <v>3769.4654156080242</v>
      </c>
      <c r="BA330" s="5">
        <f t="shared" si="86"/>
        <v>2974.7865880276486</v>
      </c>
      <c r="BB330" s="35">
        <f t="shared" si="87"/>
        <v>0.28075366595759449</v>
      </c>
      <c r="BC330" s="5">
        <f t="shared" si="88"/>
        <v>794.67882758037558</v>
      </c>
      <c r="BD330" s="35">
        <f t="shared" si="89"/>
        <v>7.4999999999999997E-2</v>
      </c>
      <c r="BE330" s="5">
        <f t="shared" si="117"/>
        <v>414926.17417516763</v>
      </c>
      <c r="BF330" s="5">
        <f t="shared" si="118"/>
        <v>802611.15506622521</v>
      </c>
      <c r="BG330" s="5">
        <f t="shared" si="90"/>
        <v>124173.82582483246</v>
      </c>
      <c r="BH330" s="5">
        <f t="shared" si="91"/>
        <v>1217537.3292413929</v>
      </c>
      <c r="BI330" s="150"/>
      <c r="BJ330" s="2">
        <v>323</v>
      </c>
      <c r="BK330" s="118">
        <v>54667</v>
      </c>
      <c r="BL330" s="5">
        <f t="shared" si="119"/>
        <v>124533.20285191825</v>
      </c>
      <c r="BM330" s="5">
        <f t="shared" si="120"/>
        <v>3677.612325782929</v>
      </c>
      <c r="BN330" s="5">
        <f t="shared" si="92"/>
        <v>2925.2242252192564</v>
      </c>
      <c r="BO330" s="35">
        <f t="shared" si="93"/>
        <v>0.2818741500158114</v>
      </c>
      <c r="BP330" s="5">
        <f t="shared" si="94"/>
        <v>752.38810056367277</v>
      </c>
      <c r="BQ330" s="35">
        <f t="shared" si="95"/>
        <v>7.2499999999999995E-2</v>
      </c>
      <c r="BR330" s="5">
        <f t="shared" si="121"/>
        <v>417492.02137330087</v>
      </c>
      <c r="BS330" s="5">
        <f t="shared" si="122"/>
        <v>770376.75985458505</v>
      </c>
      <c r="BT330" s="5">
        <f t="shared" si="96"/>
        <v>121607.978626699</v>
      </c>
      <c r="BU330" s="5">
        <f t="shared" si="97"/>
        <v>1187868.781227886</v>
      </c>
      <c r="BV330" s="150"/>
      <c r="BW330" s="2">
        <v>323</v>
      </c>
      <c r="BX330" s="118">
        <v>54667</v>
      </c>
      <c r="BY330" s="5">
        <f t="shared" si="123"/>
        <v>121926.36558670219</v>
      </c>
      <c r="BZ330" s="5">
        <f t="shared" si="124"/>
        <v>3586.6457515109732</v>
      </c>
      <c r="CA330" s="5">
        <f t="shared" si="98"/>
        <v>2875.408618921877</v>
      </c>
      <c r="CB330" s="35">
        <f t="shared" si="99"/>
        <v>0.28299788369010304</v>
      </c>
      <c r="CC330" s="5">
        <f t="shared" si="100"/>
        <v>711.23713258909618</v>
      </c>
      <c r="CD330" s="35">
        <f t="shared" si="101"/>
        <v>7.0000000000000007E-2</v>
      </c>
      <c r="CE330" s="5">
        <f t="shared" si="125"/>
        <v>420049.04303221981</v>
      </c>
      <c r="CF330" s="5">
        <f t="shared" si="126"/>
        <v>738437.53470582445</v>
      </c>
      <c r="CG330" s="5">
        <f t="shared" si="102"/>
        <v>119050.95696778031</v>
      </c>
      <c r="CH330" s="5">
        <f t="shared" si="103"/>
        <v>1158486.5777380443</v>
      </c>
    </row>
    <row r="331" spans="9:86" ht="14.25" customHeight="1">
      <c r="I331" s="150"/>
      <c r="J331" s="2">
        <v>324</v>
      </c>
      <c r="K331" s="118">
        <v>54697</v>
      </c>
      <c r="L331" s="5">
        <f t="shared" si="104"/>
        <v>131914.02643077038</v>
      </c>
      <c r="M331" s="5">
        <f t="shared" si="67"/>
        <v>4050.0782624385383</v>
      </c>
      <c r="N331" s="5">
        <f t="shared" si="68"/>
        <v>3143.169330726992</v>
      </c>
      <c r="O331" s="35">
        <f t="shared" si="69"/>
        <v>0.2859288961854155</v>
      </c>
      <c r="P331" s="5">
        <f t="shared" si="70"/>
        <v>906.9089317115463</v>
      </c>
      <c r="Q331" s="35">
        <f t="shared" si="71"/>
        <v>8.2500000000000004E-2</v>
      </c>
      <c r="R331" s="5">
        <f t="shared" si="105"/>
        <v>410329.14289995626</v>
      </c>
      <c r="S331" s="5">
        <f t="shared" si="106"/>
        <v>901896.21413012955</v>
      </c>
      <c r="T331" s="5">
        <f t="shared" si="72"/>
        <v>128770.85710004339</v>
      </c>
      <c r="U331" s="5">
        <f t="shared" si="73"/>
        <v>1312225.3570300858</v>
      </c>
      <c r="V331" s="150"/>
      <c r="W331" s="2">
        <v>324</v>
      </c>
      <c r="X331" s="118">
        <v>54697</v>
      </c>
      <c r="Y331" s="5">
        <f t="shared" si="107"/>
        <v>129327.86012040781</v>
      </c>
      <c r="Z331" s="5">
        <f t="shared" si="108"/>
        <v>3955.7248177837241</v>
      </c>
      <c r="AA331" s="5">
        <f t="shared" si="74"/>
        <v>3093.5390836476718</v>
      </c>
      <c r="AB331" s="35">
        <f t="shared" si="75"/>
        <v>0.28704154672635901</v>
      </c>
      <c r="AC331" s="5">
        <f t="shared" si="76"/>
        <v>862.18573413605213</v>
      </c>
      <c r="AD331" s="35">
        <f t="shared" si="77"/>
        <v>0.08</v>
      </c>
      <c r="AE331" s="5">
        <f t="shared" si="109"/>
        <v>412865.67896324029</v>
      </c>
      <c r="AF331" s="5">
        <f t="shared" si="110"/>
        <v>868789.1619986865</v>
      </c>
      <c r="AG331" s="5">
        <f t="shared" si="78"/>
        <v>126234.32103676014</v>
      </c>
      <c r="AH331" s="5">
        <f t="shared" si="79"/>
        <v>1281654.8409619268</v>
      </c>
      <c r="AI331" s="150"/>
      <c r="AJ331" s="2">
        <v>324</v>
      </c>
      <c r="AK331" s="118">
        <v>54697</v>
      </c>
      <c r="AL331" s="5">
        <f t="shared" si="111"/>
        <v>126747.45977212742</v>
      </c>
      <c r="AM331" s="5">
        <f t="shared" si="112"/>
        <v>3862.1784158088099</v>
      </c>
      <c r="AN331" s="5">
        <f t="shared" si="80"/>
        <v>3043.6010714471536</v>
      </c>
      <c r="AO331" s="35">
        <f t="shared" si="81"/>
        <v>0.2881573557610464</v>
      </c>
      <c r="AP331" s="5">
        <f t="shared" si="82"/>
        <v>818.57734436165629</v>
      </c>
      <c r="AQ331" s="35">
        <f t="shared" si="83"/>
        <v>7.7499999999999999E-2</v>
      </c>
      <c r="AR331" s="5">
        <f t="shared" si="113"/>
        <v>415396.14129932004</v>
      </c>
      <c r="AS331" s="5">
        <f t="shared" si="114"/>
        <v>835949.66542273469</v>
      </c>
      <c r="AT331" s="5">
        <f t="shared" si="84"/>
        <v>123703.85870068027</v>
      </c>
      <c r="AU331" s="5">
        <f t="shared" si="85"/>
        <v>1251345.8067220547</v>
      </c>
      <c r="AV331" s="150"/>
      <c r="AW331" s="2">
        <v>324</v>
      </c>
      <c r="AX331" s="118">
        <v>54697</v>
      </c>
      <c r="AY331" s="5">
        <f t="shared" si="115"/>
        <v>124173.82582483246</v>
      </c>
      <c r="AZ331" s="5">
        <f t="shared" si="116"/>
        <v>3769.4654156080242</v>
      </c>
      <c r="BA331" s="5">
        <f t="shared" si="86"/>
        <v>2993.3790042028213</v>
      </c>
      <c r="BB331" s="35">
        <f t="shared" si="87"/>
        <v>0.28927632543999793</v>
      </c>
      <c r="BC331" s="5">
        <f t="shared" si="88"/>
        <v>776.08641140520274</v>
      </c>
      <c r="BD331" s="35">
        <f t="shared" si="89"/>
        <v>7.4999999999999997E-2</v>
      </c>
      <c r="BE331" s="5">
        <f t="shared" si="117"/>
        <v>417919.55317937047</v>
      </c>
      <c r="BF331" s="5">
        <f t="shared" si="118"/>
        <v>803387.24147763045</v>
      </c>
      <c r="BG331" s="5">
        <f t="shared" si="90"/>
        <v>121180.44682062963</v>
      </c>
      <c r="BH331" s="5">
        <f t="shared" si="91"/>
        <v>1221306.7946570008</v>
      </c>
      <c r="BI331" s="150"/>
      <c r="BJ331" s="2">
        <v>324</v>
      </c>
      <c r="BK331" s="118">
        <v>54697</v>
      </c>
      <c r="BL331" s="5">
        <f t="shared" si="119"/>
        <v>121607.978626699</v>
      </c>
      <c r="BM331" s="5">
        <f t="shared" si="120"/>
        <v>3677.612325782929</v>
      </c>
      <c r="BN331" s="5">
        <f t="shared" si="92"/>
        <v>2942.897454913289</v>
      </c>
      <c r="BO331" s="35">
        <f t="shared" si="93"/>
        <v>0.29039845787886587</v>
      </c>
      <c r="BP331" s="5">
        <f t="shared" si="94"/>
        <v>734.71487086963975</v>
      </c>
      <c r="BQ331" s="35">
        <f t="shared" si="95"/>
        <v>7.2499999999999995E-2</v>
      </c>
      <c r="BR331" s="5">
        <f t="shared" si="121"/>
        <v>420434.91882821417</v>
      </c>
      <c r="BS331" s="5">
        <f t="shared" si="122"/>
        <v>771111.4747254547</v>
      </c>
      <c r="BT331" s="5">
        <f t="shared" si="96"/>
        <v>118665.08117178571</v>
      </c>
      <c r="BU331" s="5">
        <f t="shared" si="97"/>
        <v>1191546.3935536689</v>
      </c>
      <c r="BV331" s="150"/>
      <c r="BW331" s="2">
        <v>324</v>
      </c>
      <c r="BX331" s="118">
        <v>54697</v>
      </c>
      <c r="BY331" s="5">
        <f t="shared" si="123"/>
        <v>119050.95696778031</v>
      </c>
      <c r="BZ331" s="5">
        <f t="shared" si="124"/>
        <v>3586.6457515109732</v>
      </c>
      <c r="CA331" s="5">
        <f t="shared" si="98"/>
        <v>2892.1818358655883</v>
      </c>
      <c r="CB331" s="35">
        <f t="shared" si="99"/>
        <v>0.29152375515788476</v>
      </c>
      <c r="CC331" s="5">
        <f t="shared" si="100"/>
        <v>694.46391564538521</v>
      </c>
      <c r="CD331" s="35">
        <f t="shared" si="101"/>
        <v>7.0000000000000007E-2</v>
      </c>
      <c r="CE331" s="5">
        <f t="shared" si="125"/>
        <v>422941.22486808541</v>
      </c>
      <c r="CF331" s="5">
        <f t="shared" si="126"/>
        <v>739131.99862146983</v>
      </c>
      <c r="CG331" s="5">
        <f t="shared" si="102"/>
        <v>116158.77513191472</v>
      </c>
      <c r="CH331" s="5">
        <f t="shared" si="103"/>
        <v>1162073.2234895553</v>
      </c>
    </row>
    <row r="332" spans="9:86" ht="14.25" customHeight="1">
      <c r="I332" s="150"/>
      <c r="J332" s="2">
        <v>325</v>
      </c>
      <c r="K332" s="118">
        <v>54728</v>
      </c>
      <c r="L332" s="5">
        <f t="shared" si="104"/>
        <v>128770.85710004339</v>
      </c>
      <c r="M332" s="5">
        <f t="shared" si="67"/>
        <v>4050.0782624385383</v>
      </c>
      <c r="N332" s="5">
        <f t="shared" si="68"/>
        <v>3164.7786198757399</v>
      </c>
      <c r="O332" s="35">
        <f t="shared" si="69"/>
        <v>0.29492188134621089</v>
      </c>
      <c r="P332" s="5">
        <f t="shared" si="70"/>
        <v>885.29964256279834</v>
      </c>
      <c r="Q332" s="35">
        <f t="shared" si="71"/>
        <v>8.2500000000000004E-2</v>
      </c>
      <c r="R332" s="5">
        <f t="shared" si="105"/>
        <v>413493.92151983199</v>
      </c>
      <c r="S332" s="5">
        <f t="shared" si="106"/>
        <v>902781.5137726923</v>
      </c>
      <c r="T332" s="5">
        <f t="shared" si="72"/>
        <v>125606.07848016765</v>
      </c>
      <c r="U332" s="5">
        <f t="shared" si="73"/>
        <v>1316275.4352925243</v>
      </c>
      <c r="V332" s="150"/>
      <c r="W332" s="2">
        <v>325</v>
      </c>
      <c r="X332" s="118">
        <v>54728</v>
      </c>
      <c r="Y332" s="5">
        <f t="shared" si="107"/>
        <v>126234.32103676014</v>
      </c>
      <c r="Z332" s="5">
        <f t="shared" si="108"/>
        <v>3955.7248177837241</v>
      </c>
      <c r="AA332" s="5">
        <f t="shared" si="74"/>
        <v>3114.1626775386567</v>
      </c>
      <c r="AB332" s="35">
        <f t="shared" si="75"/>
        <v>0.29603638553719114</v>
      </c>
      <c r="AC332" s="5">
        <f t="shared" si="76"/>
        <v>841.56214024506767</v>
      </c>
      <c r="AD332" s="35">
        <f t="shared" si="77"/>
        <v>0.08</v>
      </c>
      <c r="AE332" s="5">
        <f t="shared" si="109"/>
        <v>415979.84164077893</v>
      </c>
      <c r="AF332" s="5">
        <f t="shared" si="110"/>
        <v>869630.7241389316</v>
      </c>
      <c r="AG332" s="5">
        <f t="shared" si="78"/>
        <v>123120.15835922149</v>
      </c>
      <c r="AH332" s="5">
        <f t="shared" si="79"/>
        <v>1285610.5657797107</v>
      </c>
      <c r="AI332" s="150"/>
      <c r="AJ332" s="2">
        <v>325</v>
      </c>
      <c r="AK332" s="118">
        <v>54728</v>
      </c>
      <c r="AL332" s="5">
        <f t="shared" si="111"/>
        <v>123703.85870068027</v>
      </c>
      <c r="AM332" s="5">
        <f t="shared" si="112"/>
        <v>3862.1784158088099</v>
      </c>
      <c r="AN332" s="5">
        <f t="shared" si="80"/>
        <v>3063.2576617002496</v>
      </c>
      <c r="AO332" s="35">
        <f t="shared" si="81"/>
        <v>0.29715396372029945</v>
      </c>
      <c r="AP332" s="5">
        <f t="shared" si="82"/>
        <v>798.92075410856012</v>
      </c>
      <c r="AQ332" s="35">
        <f t="shared" si="83"/>
        <v>7.7499999999999999E-2</v>
      </c>
      <c r="AR332" s="5">
        <f t="shared" si="113"/>
        <v>418459.39896102028</v>
      </c>
      <c r="AS332" s="5">
        <f t="shared" si="114"/>
        <v>836748.58617684327</v>
      </c>
      <c r="AT332" s="5">
        <f t="shared" si="84"/>
        <v>120640.60103898002</v>
      </c>
      <c r="AU332" s="5">
        <f t="shared" si="85"/>
        <v>1255207.9851378636</v>
      </c>
      <c r="AV332" s="150"/>
      <c r="AW332" s="2">
        <v>325</v>
      </c>
      <c r="AX332" s="118">
        <v>54728</v>
      </c>
      <c r="AY332" s="5">
        <f t="shared" si="115"/>
        <v>121180.44682062963</v>
      </c>
      <c r="AZ332" s="5">
        <f t="shared" si="116"/>
        <v>3769.4654156080242</v>
      </c>
      <c r="BA332" s="5">
        <f t="shared" si="86"/>
        <v>3012.0876229790892</v>
      </c>
      <c r="BB332" s="35">
        <f t="shared" si="87"/>
        <v>0.29827461792784687</v>
      </c>
      <c r="BC332" s="5">
        <f t="shared" si="88"/>
        <v>757.37779262893514</v>
      </c>
      <c r="BD332" s="35">
        <f t="shared" si="89"/>
        <v>7.4999999999999997E-2</v>
      </c>
      <c r="BE332" s="5">
        <f t="shared" si="117"/>
        <v>420931.64080234955</v>
      </c>
      <c r="BF332" s="5">
        <f t="shared" si="118"/>
        <v>804144.6192702594</v>
      </c>
      <c r="BG332" s="5">
        <f t="shared" si="90"/>
        <v>118168.35919765054</v>
      </c>
      <c r="BH332" s="5">
        <f t="shared" si="91"/>
        <v>1225076.2600726089</v>
      </c>
      <c r="BI332" s="150"/>
      <c r="BJ332" s="2">
        <v>325</v>
      </c>
      <c r="BK332" s="118">
        <v>54728</v>
      </c>
      <c r="BL332" s="5">
        <f t="shared" si="119"/>
        <v>118665.08117178571</v>
      </c>
      <c r="BM332" s="5">
        <f t="shared" si="120"/>
        <v>3677.612325782929</v>
      </c>
      <c r="BN332" s="5">
        <f t="shared" si="92"/>
        <v>2960.6774603700569</v>
      </c>
      <c r="BO332" s="35">
        <f t="shared" si="93"/>
        <v>0.29939835016004684</v>
      </c>
      <c r="BP332" s="5">
        <f t="shared" si="94"/>
        <v>716.934865412872</v>
      </c>
      <c r="BQ332" s="35">
        <f t="shared" si="95"/>
        <v>7.2499999999999995E-2</v>
      </c>
      <c r="BR332" s="5">
        <f t="shared" si="121"/>
        <v>423395.59628858423</v>
      </c>
      <c r="BS332" s="5">
        <f t="shared" si="122"/>
        <v>771828.40959086758</v>
      </c>
      <c r="BT332" s="5">
        <f t="shared" si="96"/>
        <v>115704.40371141565</v>
      </c>
      <c r="BU332" s="5">
        <f t="shared" si="97"/>
        <v>1195224.0058794518</v>
      </c>
      <c r="BV332" s="150"/>
      <c r="BW332" s="2">
        <v>325</v>
      </c>
      <c r="BX332" s="118">
        <v>54728</v>
      </c>
      <c r="BY332" s="5">
        <f t="shared" si="123"/>
        <v>116158.77513191472</v>
      </c>
      <c r="BZ332" s="5">
        <f t="shared" si="124"/>
        <v>3586.6457515109732</v>
      </c>
      <c r="CA332" s="5">
        <f t="shared" si="98"/>
        <v>2909.052896574804</v>
      </c>
      <c r="CB332" s="35">
        <f t="shared" si="99"/>
        <v>0.30052516238445143</v>
      </c>
      <c r="CC332" s="5">
        <f t="shared" si="100"/>
        <v>677.59285493616926</v>
      </c>
      <c r="CD332" s="35">
        <f t="shared" si="101"/>
        <v>7.0000000000000007E-2</v>
      </c>
      <c r="CE332" s="5">
        <f t="shared" si="125"/>
        <v>425850.27776466019</v>
      </c>
      <c r="CF332" s="5">
        <f t="shared" si="126"/>
        <v>739809.59147640597</v>
      </c>
      <c r="CG332" s="5">
        <f t="shared" si="102"/>
        <v>113249.72223533991</v>
      </c>
      <c r="CH332" s="5">
        <f t="shared" si="103"/>
        <v>1165659.8692410663</v>
      </c>
    </row>
    <row r="333" spans="9:86" ht="14.25" customHeight="1">
      <c r="I333" s="150"/>
      <c r="J333" s="2">
        <v>326</v>
      </c>
      <c r="K333" s="118">
        <v>54758</v>
      </c>
      <c r="L333" s="5">
        <f t="shared" si="104"/>
        <v>125606.07848016765</v>
      </c>
      <c r="M333" s="5">
        <f t="shared" si="67"/>
        <v>4050.0782624385383</v>
      </c>
      <c r="N333" s="5">
        <f t="shared" si="68"/>
        <v>3186.5364728873856</v>
      </c>
      <c r="O333" s="35">
        <f t="shared" si="69"/>
        <v>0.30443142670588363</v>
      </c>
      <c r="P333" s="5">
        <f t="shared" si="70"/>
        <v>863.54178955115265</v>
      </c>
      <c r="Q333" s="35">
        <f t="shared" si="71"/>
        <v>8.2500000000000018E-2</v>
      </c>
      <c r="R333" s="5">
        <f t="shared" si="105"/>
        <v>416680.45799271937</v>
      </c>
      <c r="S333" s="5">
        <f t="shared" si="106"/>
        <v>903645.05556224345</v>
      </c>
      <c r="T333" s="5">
        <f t="shared" si="72"/>
        <v>122419.54200728027</v>
      </c>
      <c r="U333" s="5">
        <f t="shared" si="73"/>
        <v>1320325.5135549628</v>
      </c>
      <c r="V333" s="150"/>
      <c r="W333" s="2">
        <v>326</v>
      </c>
      <c r="X333" s="118">
        <v>54758</v>
      </c>
      <c r="Y333" s="5">
        <f t="shared" si="107"/>
        <v>123120.15835922149</v>
      </c>
      <c r="Z333" s="5">
        <f t="shared" si="108"/>
        <v>3955.7248177837241</v>
      </c>
      <c r="AA333" s="5">
        <f t="shared" si="74"/>
        <v>3134.9237620555809</v>
      </c>
      <c r="AB333" s="35">
        <f t="shared" si="75"/>
        <v>0.30554773195553941</v>
      </c>
      <c r="AC333" s="5">
        <f t="shared" si="76"/>
        <v>820.8010557281433</v>
      </c>
      <c r="AD333" s="35">
        <f t="shared" si="77"/>
        <v>0.08</v>
      </c>
      <c r="AE333" s="5">
        <f t="shared" si="109"/>
        <v>419114.76540283451</v>
      </c>
      <c r="AF333" s="5">
        <f t="shared" si="110"/>
        <v>870451.52519465971</v>
      </c>
      <c r="AG333" s="5">
        <f t="shared" si="78"/>
        <v>119985.23459716591</v>
      </c>
      <c r="AH333" s="5">
        <f t="shared" si="79"/>
        <v>1289566.2905974942</v>
      </c>
      <c r="AI333" s="150"/>
      <c r="AJ333" s="2">
        <v>326</v>
      </c>
      <c r="AK333" s="118">
        <v>54758</v>
      </c>
      <c r="AL333" s="5">
        <f t="shared" si="111"/>
        <v>120640.60103898002</v>
      </c>
      <c r="AM333" s="5">
        <f t="shared" si="112"/>
        <v>3862.1784158088099</v>
      </c>
      <c r="AN333" s="5">
        <f t="shared" si="80"/>
        <v>3083.0412007653972</v>
      </c>
      <c r="AO333" s="35">
        <f t="shared" si="81"/>
        <v>0.30666702661097384</v>
      </c>
      <c r="AP333" s="5">
        <f t="shared" si="82"/>
        <v>779.13721504341265</v>
      </c>
      <c r="AQ333" s="35">
        <f t="shared" si="83"/>
        <v>7.7499999999999999E-2</v>
      </c>
      <c r="AR333" s="5">
        <f t="shared" si="113"/>
        <v>421542.44016178569</v>
      </c>
      <c r="AS333" s="5">
        <f t="shared" si="114"/>
        <v>837527.72339188668</v>
      </c>
      <c r="AT333" s="5">
        <f t="shared" si="84"/>
        <v>117557.55983821463</v>
      </c>
      <c r="AU333" s="5">
        <f t="shared" si="85"/>
        <v>1259070.1635536724</v>
      </c>
      <c r="AV333" s="150"/>
      <c r="AW333" s="2">
        <v>326</v>
      </c>
      <c r="AX333" s="118">
        <v>54758</v>
      </c>
      <c r="AY333" s="5">
        <f t="shared" si="115"/>
        <v>118168.35919765054</v>
      </c>
      <c r="AZ333" s="5">
        <f t="shared" si="116"/>
        <v>3769.4654156080242</v>
      </c>
      <c r="BA333" s="5">
        <f t="shared" si="86"/>
        <v>3030.9131706227081</v>
      </c>
      <c r="BB333" s="35">
        <f t="shared" si="87"/>
        <v>0.30778931259117992</v>
      </c>
      <c r="BC333" s="5">
        <f t="shared" si="88"/>
        <v>738.55224498531584</v>
      </c>
      <c r="BD333" s="35">
        <f t="shared" si="89"/>
        <v>7.4999999999999997E-2</v>
      </c>
      <c r="BE333" s="5">
        <f t="shared" si="117"/>
        <v>423962.55397297227</v>
      </c>
      <c r="BF333" s="5">
        <f t="shared" si="118"/>
        <v>804883.17151524476</v>
      </c>
      <c r="BG333" s="5">
        <f t="shared" si="90"/>
        <v>115137.44602702784</v>
      </c>
      <c r="BH333" s="5">
        <f t="shared" si="91"/>
        <v>1228845.7254882171</v>
      </c>
      <c r="BI333" s="150"/>
      <c r="BJ333" s="2">
        <v>326</v>
      </c>
      <c r="BK333" s="118">
        <v>54758</v>
      </c>
      <c r="BL333" s="5">
        <f t="shared" si="119"/>
        <v>115704.40371141565</v>
      </c>
      <c r="BM333" s="5">
        <f t="shared" si="120"/>
        <v>3677.612325782929</v>
      </c>
      <c r="BN333" s="5">
        <f t="shared" si="92"/>
        <v>2978.564886693126</v>
      </c>
      <c r="BO333" s="35">
        <f t="shared" si="93"/>
        <v>0.30891459178568026</v>
      </c>
      <c r="BP333" s="5">
        <f t="shared" si="94"/>
        <v>699.04743908980288</v>
      </c>
      <c r="BQ333" s="35">
        <f t="shared" si="95"/>
        <v>7.2499999999999995E-2</v>
      </c>
      <c r="BR333" s="5">
        <f t="shared" si="121"/>
        <v>426374.16117527738</v>
      </c>
      <c r="BS333" s="5">
        <f t="shared" si="122"/>
        <v>772527.45702995744</v>
      </c>
      <c r="BT333" s="5">
        <f t="shared" si="96"/>
        <v>112725.83882472252</v>
      </c>
      <c r="BU333" s="5">
        <f t="shared" si="97"/>
        <v>1198901.6182052349</v>
      </c>
      <c r="BV333" s="150"/>
      <c r="BW333" s="2">
        <v>326</v>
      </c>
      <c r="BX333" s="118">
        <v>54758</v>
      </c>
      <c r="BY333" s="5">
        <f t="shared" si="123"/>
        <v>113249.72223533991</v>
      </c>
      <c r="BZ333" s="5">
        <f t="shared" si="124"/>
        <v>3586.6457515109732</v>
      </c>
      <c r="CA333" s="5">
        <f t="shared" si="98"/>
        <v>2926.0223718048237</v>
      </c>
      <c r="CB333" s="35">
        <f t="shared" si="99"/>
        <v>0.31004286605394427</v>
      </c>
      <c r="CC333" s="5">
        <f t="shared" si="100"/>
        <v>660.62337970614954</v>
      </c>
      <c r="CD333" s="35">
        <f t="shared" si="101"/>
        <v>7.0000000000000007E-2</v>
      </c>
      <c r="CE333" s="5">
        <f t="shared" si="125"/>
        <v>428776.300136465</v>
      </c>
      <c r="CF333" s="5">
        <f t="shared" si="126"/>
        <v>740470.21485611214</v>
      </c>
      <c r="CG333" s="5">
        <f t="shared" si="102"/>
        <v>110323.69986353509</v>
      </c>
      <c r="CH333" s="5">
        <f t="shared" si="103"/>
        <v>1169246.514992577</v>
      </c>
    </row>
    <row r="334" spans="9:86" ht="14.25" customHeight="1">
      <c r="I334" s="150"/>
      <c r="J334" s="2">
        <v>327</v>
      </c>
      <c r="K334" s="118">
        <v>54789</v>
      </c>
      <c r="L334" s="5">
        <f t="shared" si="104"/>
        <v>122419.54200728027</v>
      </c>
      <c r="M334" s="5">
        <f t="shared" si="67"/>
        <v>4050.0782624385383</v>
      </c>
      <c r="N334" s="5">
        <f t="shared" si="68"/>
        <v>3208.4439111384863</v>
      </c>
      <c r="O334" s="35">
        <f t="shared" si="69"/>
        <v>0.31450311202252473</v>
      </c>
      <c r="P334" s="5">
        <f t="shared" si="70"/>
        <v>841.63435130005189</v>
      </c>
      <c r="Q334" s="35">
        <f t="shared" si="71"/>
        <v>8.2500000000000018E-2</v>
      </c>
      <c r="R334" s="5">
        <f t="shared" si="105"/>
        <v>419888.90190385788</v>
      </c>
      <c r="S334" s="5">
        <f t="shared" si="106"/>
        <v>904486.68991354352</v>
      </c>
      <c r="T334" s="5">
        <f t="shared" si="72"/>
        <v>119211.09809614178</v>
      </c>
      <c r="U334" s="5">
        <f t="shared" si="73"/>
        <v>1324375.5918174013</v>
      </c>
      <c r="V334" s="150"/>
      <c r="W334" s="2">
        <v>327</v>
      </c>
      <c r="X334" s="118">
        <v>54789</v>
      </c>
      <c r="Y334" s="5">
        <f t="shared" si="107"/>
        <v>119985.23459716591</v>
      </c>
      <c r="Z334" s="5">
        <f t="shared" si="108"/>
        <v>3955.7248177837241</v>
      </c>
      <c r="AA334" s="5">
        <f t="shared" si="74"/>
        <v>3155.8232538026177</v>
      </c>
      <c r="AB334" s="35">
        <f t="shared" si="75"/>
        <v>0.31562116099347037</v>
      </c>
      <c r="AC334" s="5">
        <f t="shared" si="76"/>
        <v>799.90156398110616</v>
      </c>
      <c r="AD334" s="35">
        <f t="shared" si="77"/>
        <v>8.0000000000000016E-2</v>
      </c>
      <c r="AE334" s="5">
        <f t="shared" si="109"/>
        <v>422270.58865663712</v>
      </c>
      <c r="AF334" s="5">
        <f t="shared" si="110"/>
        <v>871251.4267586408</v>
      </c>
      <c r="AG334" s="5">
        <f t="shared" si="78"/>
        <v>116829.41134336329</v>
      </c>
      <c r="AH334" s="5">
        <f t="shared" si="79"/>
        <v>1293522.0154152778</v>
      </c>
      <c r="AI334" s="150"/>
      <c r="AJ334" s="2">
        <v>327</v>
      </c>
      <c r="AK334" s="118">
        <v>54789</v>
      </c>
      <c r="AL334" s="5">
        <f t="shared" si="111"/>
        <v>117557.55983821463</v>
      </c>
      <c r="AM334" s="5">
        <f t="shared" si="112"/>
        <v>3862.1784158088099</v>
      </c>
      <c r="AN334" s="5">
        <f t="shared" si="80"/>
        <v>3102.9525085203404</v>
      </c>
      <c r="AO334" s="35">
        <f t="shared" si="81"/>
        <v>0.3167421147009884</v>
      </c>
      <c r="AP334" s="5">
        <f t="shared" si="82"/>
        <v>759.22590728846944</v>
      </c>
      <c r="AQ334" s="35">
        <f t="shared" si="83"/>
        <v>7.7499999999999999E-2</v>
      </c>
      <c r="AR334" s="5">
        <f t="shared" si="113"/>
        <v>424645.39267030603</v>
      </c>
      <c r="AS334" s="5">
        <f t="shared" si="114"/>
        <v>838286.94929917518</v>
      </c>
      <c r="AT334" s="5">
        <f t="shared" si="84"/>
        <v>114454.60732969429</v>
      </c>
      <c r="AU334" s="5">
        <f t="shared" si="85"/>
        <v>1262932.3419694812</v>
      </c>
      <c r="AV334" s="150"/>
      <c r="AW334" s="2">
        <v>327</v>
      </c>
      <c r="AX334" s="118">
        <v>54789</v>
      </c>
      <c r="AY334" s="5">
        <f t="shared" si="115"/>
        <v>115137.44602702784</v>
      </c>
      <c r="AZ334" s="5">
        <f t="shared" si="116"/>
        <v>3769.4654156080242</v>
      </c>
      <c r="BA334" s="5">
        <f t="shared" si="86"/>
        <v>3049.8563779391002</v>
      </c>
      <c r="BB334" s="35">
        <f t="shared" si="87"/>
        <v>0.31786597495551511</v>
      </c>
      <c r="BC334" s="5">
        <f t="shared" si="88"/>
        <v>719.60903766892386</v>
      </c>
      <c r="BD334" s="35">
        <f t="shared" si="89"/>
        <v>7.4999999999999983E-2</v>
      </c>
      <c r="BE334" s="5">
        <f t="shared" si="117"/>
        <v>427012.41035091138</v>
      </c>
      <c r="BF334" s="5">
        <f t="shared" si="118"/>
        <v>805602.78055291367</v>
      </c>
      <c r="BG334" s="5">
        <f t="shared" si="90"/>
        <v>112087.58964908874</v>
      </c>
      <c r="BH334" s="5">
        <f t="shared" si="91"/>
        <v>1232615.190903825</v>
      </c>
      <c r="BI334" s="150"/>
      <c r="BJ334" s="2">
        <v>327</v>
      </c>
      <c r="BK334" s="118">
        <v>54789</v>
      </c>
      <c r="BL334" s="5">
        <f t="shared" si="119"/>
        <v>112725.83882472252</v>
      </c>
      <c r="BM334" s="5">
        <f t="shared" si="120"/>
        <v>3677.612325782929</v>
      </c>
      <c r="BN334" s="5">
        <f t="shared" si="92"/>
        <v>2996.5603828835638</v>
      </c>
      <c r="BO334" s="35">
        <f t="shared" si="93"/>
        <v>0.31899274354050278</v>
      </c>
      <c r="BP334" s="5">
        <f t="shared" si="94"/>
        <v>681.05194289936526</v>
      </c>
      <c r="BQ334" s="35">
        <f t="shared" si="95"/>
        <v>7.2499999999999995E-2</v>
      </c>
      <c r="BR334" s="5">
        <f t="shared" si="121"/>
        <v>429370.72155816096</v>
      </c>
      <c r="BS334" s="5">
        <f t="shared" si="122"/>
        <v>773208.5089728568</v>
      </c>
      <c r="BT334" s="5">
        <f t="shared" si="96"/>
        <v>109729.27844183896</v>
      </c>
      <c r="BU334" s="5">
        <f t="shared" si="97"/>
        <v>1202579.2305310178</v>
      </c>
      <c r="BV334" s="150"/>
      <c r="BW334" s="2">
        <v>327</v>
      </c>
      <c r="BX334" s="118">
        <v>54789</v>
      </c>
      <c r="BY334" s="5">
        <f t="shared" si="123"/>
        <v>110323.69986353509</v>
      </c>
      <c r="BZ334" s="5">
        <f t="shared" si="124"/>
        <v>3586.6457515109732</v>
      </c>
      <c r="CA334" s="5">
        <f t="shared" si="98"/>
        <v>2943.090835640352</v>
      </c>
      <c r="CB334" s="35">
        <f t="shared" si="99"/>
        <v>0.3201224222118158</v>
      </c>
      <c r="CC334" s="5">
        <f t="shared" si="100"/>
        <v>643.55491587062136</v>
      </c>
      <c r="CD334" s="35">
        <f t="shared" si="101"/>
        <v>7.0000000000000007E-2</v>
      </c>
      <c r="CE334" s="5">
        <f t="shared" si="125"/>
        <v>431719.39097210532</v>
      </c>
      <c r="CF334" s="5">
        <f t="shared" si="126"/>
        <v>741113.7697719828</v>
      </c>
      <c r="CG334" s="5">
        <f t="shared" si="102"/>
        <v>107380.60902789474</v>
      </c>
      <c r="CH334" s="5">
        <f t="shared" si="103"/>
        <v>1172833.1607440882</v>
      </c>
    </row>
    <row r="335" spans="9:86" ht="14.25" customHeight="1">
      <c r="I335" s="150"/>
      <c r="J335" s="2">
        <v>328</v>
      </c>
      <c r="K335" s="118">
        <v>54820</v>
      </c>
      <c r="L335" s="5">
        <f t="shared" si="104"/>
        <v>119211.09809614178</v>
      </c>
      <c r="M335" s="5">
        <f t="shared" si="67"/>
        <v>4050.0782624385383</v>
      </c>
      <c r="N335" s="5">
        <f t="shared" si="68"/>
        <v>3230.5019630275638</v>
      </c>
      <c r="O335" s="35">
        <f t="shared" si="69"/>
        <v>0.32518804184713246</v>
      </c>
      <c r="P335" s="5">
        <f t="shared" si="70"/>
        <v>819.5762994109748</v>
      </c>
      <c r="Q335" s="35">
        <f t="shared" si="71"/>
        <v>8.2500000000000004E-2</v>
      </c>
      <c r="R335" s="5">
        <f t="shared" si="105"/>
        <v>423119.40386688546</v>
      </c>
      <c r="S335" s="5">
        <f t="shared" si="106"/>
        <v>905306.26621295454</v>
      </c>
      <c r="T335" s="5">
        <f t="shared" si="72"/>
        <v>115980.59613311422</v>
      </c>
      <c r="U335" s="5">
        <f t="shared" si="73"/>
        <v>1328425.6700798399</v>
      </c>
      <c r="V335" s="150"/>
      <c r="W335" s="2">
        <v>328</v>
      </c>
      <c r="X335" s="118">
        <v>54820</v>
      </c>
      <c r="Y335" s="5">
        <f t="shared" si="107"/>
        <v>116829.41134336329</v>
      </c>
      <c r="Z335" s="5">
        <f t="shared" si="108"/>
        <v>3955.7248177837241</v>
      </c>
      <c r="AA335" s="5">
        <f t="shared" si="74"/>
        <v>3176.8620754946355</v>
      </c>
      <c r="AB335" s="35">
        <f t="shared" si="75"/>
        <v>0.32630777188368704</v>
      </c>
      <c r="AC335" s="5">
        <f t="shared" si="76"/>
        <v>778.8627422890886</v>
      </c>
      <c r="AD335" s="35">
        <f t="shared" si="77"/>
        <v>0.08</v>
      </c>
      <c r="AE335" s="5">
        <f t="shared" si="109"/>
        <v>425447.45073213178</v>
      </c>
      <c r="AF335" s="5">
        <f t="shared" si="110"/>
        <v>872030.28950092988</v>
      </c>
      <c r="AG335" s="5">
        <f t="shared" si="78"/>
        <v>113652.54926786866</v>
      </c>
      <c r="AH335" s="5">
        <f t="shared" si="79"/>
        <v>1297477.7402330616</v>
      </c>
      <c r="AI335" s="150"/>
      <c r="AJ335" s="2">
        <v>328</v>
      </c>
      <c r="AK335" s="118">
        <v>54820</v>
      </c>
      <c r="AL335" s="5">
        <f t="shared" si="111"/>
        <v>114454.60732969429</v>
      </c>
      <c r="AM335" s="5">
        <f t="shared" si="112"/>
        <v>3862.1784158088099</v>
      </c>
      <c r="AN335" s="5">
        <f t="shared" si="80"/>
        <v>3122.9924101378674</v>
      </c>
      <c r="AO335" s="35">
        <f t="shared" si="81"/>
        <v>0.32743032190659221</v>
      </c>
      <c r="AP335" s="5">
        <f t="shared" si="82"/>
        <v>739.18600567094234</v>
      </c>
      <c r="AQ335" s="35">
        <f t="shared" si="83"/>
        <v>7.7499999999999999E-2</v>
      </c>
      <c r="AR335" s="5">
        <f t="shared" si="113"/>
        <v>427768.38508044387</v>
      </c>
      <c r="AS335" s="5">
        <f t="shared" si="114"/>
        <v>839026.1353048461</v>
      </c>
      <c r="AT335" s="5">
        <f t="shared" si="84"/>
        <v>111331.61491955642</v>
      </c>
      <c r="AU335" s="5">
        <f t="shared" si="85"/>
        <v>1266794.52038529</v>
      </c>
      <c r="AV335" s="150"/>
      <c r="AW335" s="2">
        <v>328</v>
      </c>
      <c r="AX335" s="118">
        <v>54820</v>
      </c>
      <c r="AY335" s="5">
        <f t="shared" si="115"/>
        <v>112087.58964908874</v>
      </c>
      <c r="AZ335" s="5">
        <f t="shared" si="116"/>
        <v>3769.4654156080242</v>
      </c>
      <c r="BA335" s="5">
        <f t="shared" si="86"/>
        <v>3068.9179803012194</v>
      </c>
      <c r="BB335" s="35">
        <f t="shared" si="87"/>
        <v>0.32855569362235842</v>
      </c>
      <c r="BC335" s="5">
        <f t="shared" si="88"/>
        <v>700.54743530680457</v>
      </c>
      <c r="BD335" s="35">
        <f t="shared" si="89"/>
        <v>7.4999999999999997E-2</v>
      </c>
      <c r="BE335" s="5">
        <f t="shared" si="117"/>
        <v>430081.32833121257</v>
      </c>
      <c r="BF335" s="5">
        <f t="shared" si="118"/>
        <v>806303.3279882205</v>
      </c>
      <c r="BG335" s="5">
        <f t="shared" si="90"/>
        <v>109018.67166878752</v>
      </c>
      <c r="BH335" s="5">
        <f t="shared" si="91"/>
        <v>1236384.6563194331</v>
      </c>
      <c r="BI335" s="150"/>
      <c r="BJ335" s="2">
        <v>328</v>
      </c>
      <c r="BK335" s="118">
        <v>54820</v>
      </c>
      <c r="BL335" s="5">
        <f t="shared" si="119"/>
        <v>109729.27844183896</v>
      </c>
      <c r="BM335" s="5">
        <f t="shared" si="120"/>
        <v>3677.612325782929</v>
      </c>
      <c r="BN335" s="5">
        <f t="shared" si="92"/>
        <v>3014.6646018634851</v>
      </c>
      <c r="BO335" s="35">
        <f t="shared" si="93"/>
        <v>0.32968388871286142</v>
      </c>
      <c r="BP335" s="5">
        <f t="shared" si="94"/>
        <v>662.94772391944377</v>
      </c>
      <c r="BQ335" s="35">
        <f t="shared" si="95"/>
        <v>7.2500000000000009E-2</v>
      </c>
      <c r="BR335" s="5">
        <f t="shared" si="121"/>
        <v>432385.38616002444</v>
      </c>
      <c r="BS335" s="5">
        <f t="shared" si="122"/>
        <v>773871.45669677621</v>
      </c>
      <c r="BT335" s="5">
        <f t="shared" si="96"/>
        <v>106714.61383997549</v>
      </c>
      <c r="BU335" s="5">
        <f t="shared" si="97"/>
        <v>1206256.8428568006</v>
      </c>
      <c r="BV335" s="150"/>
      <c r="BW335" s="2">
        <v>328</v>
      </c>
      <c r="BX335" s="118">
        <v>54820</v>
      </c>
      <c r="BY335" s="5">
        <f t="shared" si="123"/>
        <v>107380.60902789474</v>
      </c>
      <c r="BZ335" s="5">
        <f t="shared" si="124"/>
        <v>3586.6457515109732</v>
      </c>
      <c r="CA335" s="5">
        <f t="shared" si="98"/>
        <v>2960.2588655149207</v>
      </c>
      <c r="CB335" s="35">
        <f t="shared" si="99"/>
        <v>0.33081490883471387</v>
      </c>
      <c r="CC335" s="5">
        <f t="shared" si="100"/>
        <v>626.38688599605268</v>
      </c>
      <c r="CD335" s="35">
        <f t="shared" si="101"/>
        <v>7.0000000000000007E-2</v>
      </c>
      <c r="CE335" s="5">
        <f t="shared" si="125"/>
        <v>434679.64983762027</v>
      </c>
      <c r="CF335" s="5">
        <f t="shared" si="126"/>
        <v>741740.15665797889</v>
      </c>
      <c r="CG335" s="5">
        <f t="shared" si="102"/>
        <v>104420.35016237982</v>
      </c>
      <c r="CH335" s="5">
        <f t="shared" si="103"/>
        <v>1176419.8064955992</v>
      </c>
    </row>
    <row r="336" spans="9:86" ht="14.25" customHeight="1">
      <c r="I336" s="150"/>
      <c r="J336" s="2">
        <v>329</v>
      </c>
      <c r="K336" s="118">
        <v>54848</v>
      </c>
      <c r="L336" s="5">
        <f t="shared" si="104"/>
        <v>115980.59613311422</v>
      </c>
      <c r="M336" s="5">
        <f t="shared" si="67"/>
        <v>4050.0782624385383</v>
      </c>
      <c r="N336" s="5">
        <f t="shared" si="68"/>
        <v>3252.711664023378</v>
      </c>
      <c r="O336" s="35">
        <f t="shared" si="69"/>
        <v>0.33654370877247247</v>
      </c>
      <c r="P336" s="5">
        <f t="shared" si="70"/>
        <v>797.3665984151603</v>
      </c>
      <c r="Q336" s="35">
        <f t="shared" si="71"/>
        <v>8.2500000000000018E-2</v>
      </c>
      <c r="R336" s="5">
        <f t="shared" si="105"/>
        <v>426372.11553090886</v>
      </c>
      <c r="S336" s="5">
        <f t="shared" si="106"/>
        <v>906103.63281136972</v>
      </c>
      <c r="T336" s="5">
        <f t="shared" si="72"/>
        <v>112727.88446909084</v>
      </c>
      <c r="U336" s="5">
        <f t="shared" si="73"/>
        <v>1332475.7483422786</v>
      </c>
      <c r="V336" s="150"/>
      <c r="W336" s="2">
        <v>329</v>
      </c>
      <c r="X336" s="118">
        <v>54848</v>
      </c>
      <c r="Y336" s="5">
        <f t="shared" si="107"/>
        <v>113652.54926786866</v>
      </c>
      <c r="Z336" s="5">
        <f t="shared" si="108"/>
        <v>3955.7248177837241</v>
      </c>
      <c r="AA336" s="5">
        <f t="shared" si="74"/>
        <v>3198.0411559979329</v>
      </c>
      <c r="AB336" s="35">
        <f t="shared" si="75"/>
        <v>0.33766505123897672</v>
      </c>
      <c r="AC336" s="5">
        <f t="shared" si="76"/>
        <v>757.68366178579106</v>
      </c>
      <c r="AD336" s="35">
        <f t="shared" si="77"/>
        <v>0.08</v>
      </c>
      <c r="AE336" s="5">
        <f t="shared" si="109"/>
        <v>428645.49188812973</v>
      </c>
      <c r="AF336" s="5">
        <f t="shared" si="110"/>
        <v>872787.97316271567</v>
      </c>
      <c r="AG336" s="5">
        <f t="shared" si="78"/>
        <v>110454.50811187073</v>
      </c>
      <c r="AH336" s="5">
        <f t="shared" si="79"/>
        <v>1301433.4650508454</v>
      </c>
      <c r="AI336" s="150"/>
      <c r="AJ336" s="2">
        <v>329</v>
      </c>
      <c r="AK336" s="118">
        <v>54848</v>
      </c>
      <c r="AL336" s="5">
        <f t="shared" si="111"/>
        <v>111331.61491955642</v>
      </c>
      <c r="AM336" s="5">
        <f t="shared" si="112"/>
        <v>3862.1784158088099</v>
      </c>
      <c r="AN336" s="5">
        <f t="shared" si="80"/>
        <v>3143.1617361200078</v>
      </c>
      <c r="AO336" s="35">
        <f t="shared" si="81"/>
        <v>0.33878912886239465</v>
      </c>
      <c r="AP336" s="5">
        <f t="shared" si="82"/>
        <v>719.0166796888019</v>
      </c>
      <c r="AQ336" s="35">
        <f t="shared" si="83"/>
        <v>7.7499999999999999E-2</v>
      </c>
      <c r="AR336" s="5">
        <f t="shared" si="113"/>
        <v>430911.54681656387</v>
      </c>
      <c r="AS336" s="5">
        <f t="shared" si="114"/>
        <v>839745.15198453492</v>
      </c>
      <c r="AT336" s="5">
        <f t="shared" si="84"/>
        <v>108188.45318343642</v>
      </c>
      <c r="AU336" s="5">
        <f t="shared" si="85"/>
        <v>1270656.6988010989</v>
      </c>
      <c r="AV336" s="150"/>
      <c r="AW336" s="2">
        <v>329</v>
      </c>
      <c r="AX336" s="118">
        <v>54848</v>
      </c>
      <c r="AY336" s="5">
        <f t="shared" si="115"/>
        <v>109018.67166878752</v>
      </c>
      <c r="AZ336" s="5">
        <f t="shared" si="116"/>
        <v>3769.4654156080242</v>
      </c>
      <c r="BA336" s="5">
        <f t="shared" si="86"/>
        <v>3088.0987176781023</v>
      </c>
      <c r="BB336" s="35">
        <f t="shared" si="87"/>
        <v>0.33991594324980978</v>
      </c>
      <c r="BC336" s="5">
        <f t="shared" si="88"/>
        <v>681.36669792992188</v>
      </c>
      <c r="BD336" s="35">
        <f t="shared" si="89"/>
        <v>7.4999999999999997E-2</v>
      </c>
      <c r="BE336" s="5">
        <f t="shared" si="117"/>
        <v>433169.42704889068</v>
      </c>
      <c r="BF336" s="5">
        <f t="shared" si="118"/>
        <v>806984.69468615041</v>
      </c>
      <c r="BG336" s="5">
        <f t="shared" si="90"/>
        <v>105930.57295110941</v>
      </c>
      <c r="BH336" s="5">
        <f t="shared" si="91"/>
        <v>1240154.121735041</v>
      </c>
      <c r="BI336" s="150"/>
      <c r="BJ336" s="2">
        <v>329</v>
      </c>
      <c r="BK336" s="118">
        <v>54848</v>
      </c>
      <c r="BL336" s="5">
        <f t="shared" si="119"/>
        <v>106714.61383997549</v>
      </c>
      <c r="BM336" s="5">
        <f t="shared" si="120"/>
        <v>3677.612325782929</v>
      </c>
      <c r="BN336" s="5">
        <f t="shared" si="92"/>
        <v>3032.8782004997438</v>
      </c>
      <c r="BO336" s="35">
        <f t="shared" si="93"/>
        <v>0.34104549598588779</v>
      </c>
      <c r="BP336" s="5">
        <f t="shared" si="94"/>
        <v>644.73412528318522</v>
      </c>
      <c r="BQ336" s="35">
        <f t="shared" si="95"/>
        <v>7.2499999999999995E-2</v>
      </c>
      <c r="BR336" s="5">
        <f t="shared" si="121"/>
        <v>435418.26436052419</v>
      </c>
      <c r="BS336" s="5">
        <f t="shared" si="122"/>
        <v>774516.19082205941</v>
      </c>
      <c r="BT336" s="5">
        <f t="shared" si="96"/>
        <v>103681.73563947574</v>
      </c>
      <c r="BU336" s="5">
        <f t="shared" si="97"/>
        <v>1209934.4551825835</v>
      </c>
      <c r="BV336" s="150"/>
      <c r="BW336" s="2">
        <v>329</v>
      </c>
      <c r="BX336" s="118">
        <v>54848</v>
      </c>
      <c r="BY336" s="5">
        <f t="shared" si="123"/>
        <v>104420.35016237982</v>
      </c>
      <c r="BZ336" s="5">
        <f t="shared" si="124"/>
        <v>3586.6457515109732</v>
      </c>
      <c r="CA336" s="5">
        <f t="shared" si="98"/>
        <v>2977.5270422304243</v>
      </c>
      <c r="CB336" s="35">
        <f t="shared" si="99"/>
        <v>0.34217778863221893</v>
      </c>
      <c r="CC336" s="5">
        <f t="shared" si="100"/>
        <v>609.11870928054896</v>
      </c>
      <c r="CD336" s="35">
        <f t="shared" si="101"/>
        <v>7.0000000000000007E-2</v>
      </c>
      <c r="CE336" s="5">
        <f t="shared" si="125"/>
        <v>437657.17687985068</v>
      </c>
      <c r="CF336" s="5">
        <f t="shared" si="126"/>
        <v>742349.2753672594</v>
      </c>
      <c r="CG336" s="5">
        <f t="shared" si="102"/>
        <v>101442.82312014939</v>
      </c>
      <c r="CH336" s="5">
        <f t="shared" si="103"/>
        <v>1180006.4522471102</v>
      </c>
    </row>
    <row r="337" spans="9:86" ht="14.25" customHeight="1">
      <c r="I337" s="150"/>
      <c r="J337" s="2">
        <v>330</v>
      </c>
      <c r="K337" s="118">
        <v>54879</v>
      </c>
      <c r="L337" s="5">
        <f t="shared" si="104"/>
        <v>112727.88446909084</v>
      </c>
      <c r="M337" s="5">
        <f t="shared" si="67"/>
        <v>4050.0782624385383</v>
      </c>
      <c r="N337" s="5">
        <f t="shared" si="68"/>
        <v>3275.074056713539</v>
      </c>
      <c r="O337" s="35">
        <f t="shared" si="69"/>
        <v>0.34863502376236366</v>
      </c>
      <c r="P337" s="5">
        <f t="shared" si="70"/>
        <v>775.00420572499957</v>
      </c>
      <c r="Q337" s="35">
        <f t="shared" si="71"/>
        <v>8.2500000000000004E-2</v>
      </c>
      <c r="R337" s="5">
        <f t="shared" si="105"/>
        <v>429647.18958762242</v>
      </c>
      <c r="S337" s="5">
        <f t="shared" si="106"/>
        <v>906878.63701709476</v>
      </c>
      <c r="T337" s="5">
        <f t="shared" si="72"/>
        <v>109452.81041237731</v>
      </c>
      <c r="U337" s="5">
        <f t="shared" si="73"/>
        <v>1336525.8266047172</v>
      </c>
      <c r="V337" s="150"/>
      <c r="W337" s="2">
        <v>330</v>
      </c>
      <c r="X337" s="118">
        <v>54879</v>
      </c>
      <c r="Y337" s="5">
        <f t="shared" si="107"/>
        <v>110454.50811187073</v>
      </c>
      <c r="Z337" s="5">
        <f t="shared" si="108"/>
        <v>3955.7248177837241</v>
      </c>
      <c r="AA337" s="5">
        <f t="shared" si="74"/>
        <v>3219.3614303712525</v>
      </c>
      <c r="AB337" s="35">
        <f t="shared" si="75"/>
        <v>0.34975790327477951</v>
      </c>
      <c r="AC337" s="5">
        <f t="shared" si="76"/>
        <v>736.36338741247164</v>
      </c>
      <c r="AD337" s="35">
        <f t="shared" si="77"/>
        <v>8.0000000000000016E-2</v>
      </c>
      <c r="AE337" s="5">
        <f t="shared" si="109"/>
        <v>431864.85331850097</v>
      </c>
      <c r="AF337" s="5">
        <f t="shared" si="110"/>
        <v>873524.33655012818</v>
      </c>
      <c r="AG337" s="5">
        <f t="shared" si="78"/>
        <v>107235.14668149948</v>
      </c>
      <c r="AH337" s="5">
        <f t="shared" si="79"/>
        <v>1305389.1898686292</v>
      </c>
      <c r="AI337" s="150"/>
      <c r="AJ337" s="2">
        <v>330</v>
      </c>
      <c r="AK337" s="118">
        <v>54879</v>
      </c>
      <c r="AL337" s="5">
        <f t="shared" si="111"/>
        <v>108188.45318343642</v>
      </c>
      <c r="AM337" s="5">
        <f t="shared" si="112"/>
        <v>3862.1784158088099</v>
      </c>
      <c r="AN337" s="5">
        <f t="shared" si="80"/>
        <v>3163.4613223324495</v>
      </c>
      <c r="AO337" s="35">
        <f t="shared" si="81"/>
        <v>0.3508834330372077</v>
      </c>
      <c r="AP337" s="5">
        <f t="shared" si="82"/>
        <v>698.71709347636022</v>
      </c>
      <c r="AQ337" s="35">
        <f t="shared" si="83"/>
        <v>7.7499999999999999E-2</v>
      </c>
      <c r="AR337" s="5">
        <f t="shared" si="113"/>
        <v>434075.00813889632</v>
      </c>
      <c r="AS337" s="5">
        <f t="shared" si="114"/>
        <v>840443.86907801125</v>
      </c>
      <c r="AT337" s="5">
        <f t="shared" si="84"/>
        <v>105024.99186110396</v>
      </c>
      <c r="AU337" s="5">
        <f t="shared" si="85"/>
        <v>1274518.8772169077</v>
      </c>
      <c r="AV337" s="150"/>
      <c r="AW337" s="2">
        <v>330</v>
      </c>
      <c r="AX337" s="118">
        <v>54879</v>
      </c>
      <c r="AY337" s="5">
        <f t="shared" si="115"/>
        <v>105930.57295110941</v>
      </c>
      <c r="AZ337" s="5">
        <f t="shared" si="116"/>
        <v>3769.4654156080242</v>
      </c>
      <c r="BA337" s="5">
        <f t="shared" si="86"/>
        <v>3107.3993346635903</v>
      </c>
      <c r="BB337" s="35">
        <f t="shared" si="87"/>
        <v>0.35201161456167274</v>
      </c>
      <c r="BC337" s="5">
        <f t="shared" si="88"/>
        <v>662.06608094443379</v>
      </c>
      <c r="BD337" s="35">
        <f t="shared" si="89"/>
        <v>7.4999999999999997E-2</v>
      </c>
      <c r="BE337" s="5">
        <f t="shared" si="117"/>
        <v>436276.82638355426</v>
      </c>
      <c r="BF337" s="5">
        <f t="shared" si="118"/>
        <v>807646.76076709479</v>
      </c>
      <c r="BG337" s="5">
        <f t="shared" si="90"/>
        <v>102823.17361644583</v>
      </c>
      <c r="BH337" s="5">
        <f t="shared" si="91"/>
        <v>1243923.5871506492</v>
      </c>
      <c r="BI337" s="150"/>
      <c r="BJ337" s="2">
        <v>330</v>
      </c>
      <c r="BK337" s="118">
        <v>54879</v>
      </c>
      <c r="BL337" s="5">
        <f t="shared" si="119"/>
        <v>103681.73563947574</v>
      </c>
      <c r="BM337" s="5">
        <f t="shared" si="120"/>
        <v>3677.612325782929</v>
      </c>
      <c r="BN337" s="5">
        <f t="shared" si="92"/>
        <v>3051.2018396277631</v>
      </c>
      <c r="BO337" s="35">
        <f t="shared" si="93"/>
        <v>0.3531424493398681</v>
      </c>
      <c r="BP337" s="5">
        <f t="shared" si="94"/>
        <v>626.41048615516593</v>
      </c>
      <c r="BQ337" s="35">
        <f t="shared" si="95"/>
        <v>7.2499999999999995E-2</v>
      </c>
      <c r="BR337" s="5">
        <f t="shared" si="121"/>
        <v>438469.46620015195</v>
      </c>
      <c r="BS337" s="5">
        <f t="shared" si="122"/>
        <v>775142.60130821459</v>
      </c>
      <c r="BT337" s="5">
        <f t="shared" si="96"/>
        <v>100630.53379984798</v>
      </c>
      <c r="BU337" s="5">
        <f t="shared" si="97"/>
        <v>1213612.0675083664</v>
      </c>
      <c r="BV337" s="150"/>
      <c r="BW337" s="2">
        <v>330</v>
      </c>
      <c r="BX337" s="118">
        <v>54879</v>
      </c>
      <c r="BY337" s="5">
        <f t="shared" si="123"/>
        <v>101442.82312014939</v>
      </c>
      <c r="BZ337" s="5">
        <f t="shared" si="124"/>
        <v>3586.6457515109732</v>
      </c>
      <c r="CA337" s="5">
        <f t="shared" si="98"/>
        <v>2994.8959499767684</v>
      </c>
      <c r="CB337" s="35">
        <f t="shared" si="99"/>
        <v>0.35427593884246678</v>
      </c>
      <c r="CC337" s="5">
        <f t="shared" si="100"/>
        <v>591.74980153420483</v>
      </c>
      <c r="CD337" s="35">
        <f t="shared" si="101"/>
        <v>7.0000000000000007E-2</v>
      </c>
      <c r="CE337" s="5">
        <f t="shared" si="125"/>
        <v>440652.07282982743</v>
      </c>
      <c r="CF337" s="5">
        <f t="shared" si="126"/>
        <v>742941.02516879363</v>
      </c>
      <c r="CG337" s="5">
        <f t="shared" si="102"/>
        <v>98447.927170172625</v>
      </c>
      <c r="CH337" s="5">
        <f t="shared" si="103"/>
        <v>1183593.0979986209</v>
      </c>
    </row>
    <row r="338" spans="9:86" ht="14.25" customHeight="1">
      <c r="I338" s="150"/>
      <c r="J338" s="2">
        <v>331</v>
      </c>
      <c r="K338" s="118">
        <v>54909</v>
      </c>
      <c r="L338" s="5">
        <f t="shared" si="104"/>
        <v>109452.81041237731</v>
      </c>
      <c r="M338" s="5">
        <f t="shared" si="67"/>
        <v>4050.0782624385383</v>
      </c>
      <c r="N338" s="5">
        <f t="shared" si="68"/>
        <v>3297.5901908534443</v>
      </c>
      <c r="O338" s="35">
        <f t="shared" si="69"/>
        <v>0.36153555254682151</v>
      </c>
      <c r="P338" s="5">
        <f t="shared" si="70"/>
        <v>752.48807158509396</v>
      </c>
      <c r="Q338" s="35">
        <f t="shared" si="71"/>
        <v>8.2500000000000004E-2</v>
      </c>
      <c r="R338" s="5">
        <f t="shared" si="105"/>
        <v>432944.77977847587</v>
      </c>
      <c r="S338" s="5">
        <f t="shared" si="106"/>
        <v>907631.12508867984</v>
      </c>
      <c r="T338" s="5">
        <f t="shared" si="72"/>
        <v>106155.22022152386</v>
      </c>
      <c r="U338" s="5">
        <f t="shared" si="73"/>
        <v>1340575.9048671557</v>
      </c>
      <c r="V338" s="150"/>
      <c r="W338" s="2">
        <v>331</v>
      </c>
      <c r="X338" s="118">
        <v>54909</v>
      </c>
      <c r="Y338" s="5">
        <f t="shared" si="107"/>
        <v>107235.14668149948</v>
      </c>
      <c r="Z338" s="5">
        <f t="shared" si="108"/>
        <v>3955.7248177837241</v>
      </c>
      <c r="AA338" s="5">
        <f t="shared" si="74"/>
        <v>3240.823839907061</v>
      </c>
      <c r="AB338" s="35">
        <f t="shared" si="75"/>
        <v>0.36265988607627025</v>
      </c>
      <c r="AC338" s="5">
        <f t="shared" si="76"/>
        <v>714.90097787666321</v>
      </c>
      <c r="AD338" s="35">
        <f t="shared" si="77"/>
        <v>0.08</v>
      </c>
      <c r="AE338" s="5">
        <f t="shared" si="109"/>
        <v>435105.67715840804</v>
      </c>
      <c r="AF338" s="5">
        <f t="shared" si="110"/>
        <v>874239.2375280048</v>
      </c>
      <c r="AG338" s="5">
        <f t="shared" si="78"/>
        <v>103994.32284159242</v>
      </c>
      <c r="AH338" s="5">
        <f t="shared" si="79"/>
        <v>1309344.9146864128</v>
      </c>
      <c r="AI338" s="150"/>
      <c r="AJ338" s="2">
        <v>331</v>
      </c>
      <c r="AK338" s="118">
        <v>54909</v>
      </c>
      <c r="AL338" s="5">
        <f t="shared" si="111"/>
        <v>105024.99186110396</v>
      </c>
      <c r="AM338" s="5">
        <f t="shared" si="112"/>
        <v>3862.1784158088099</v>
      </c>
      <c r="AN338" s="5">
        <f t="shared" si="80"/>
        <v>3183.8920100391801</v>
      </c>
      <c r="AO338" s="35">
        <f t="shared" si="81"/>
        <v>0.36378678487305866</v>
      </c>
      <c r="AP338" s="5">
        <f t="shared" si="82"/>
        <v>678.28640576962971</v>
      </c>
      <c r="AQ338" s="35">
        <f t="shared" si="83"/>
        <v>7.7499999999999999E-2</v>
      </c>
      <c r="AR338" s="5">
        <f t="shared" si="113"/>
        <v>437258.9001489355</v>
      </c>
      <c r="AS338" s="5">
        <f t="shared" si="114"/>
        <v>841122.15548378089</v>
      </c>
      <c r="AT338" s="5">
        <f t="shared" si="84"/>
        <v>101841.09985106478</v>
      </c>
      <c r="AU338" s="5">
        <f t="shared" si="85"/>
        <v>1278381.0556327165</v>
      </c>
      <c r="AV338" s="150"/>
      <c r="AW338" s="2">
        <v>331</v>
      </c>
      <c r="AX338" s="118">
        <v>54909</v>
      </c>
      <c r="AY338" s="5">
        <f t="shared" si="115"/>
        <v>102823.17361644583</v>
      </c>
      <c r="AZ338" s="5">
        <f t="shared" si="116"/>
        <v>3769.4654156080242</v>
      </c>
      <c r="BA338" s="5">
        <f t="shared" si="86"/>
        <v>3126.8205805052376</v>
      </c>
      <c r="BB338" s="35">
        <f t="shared" si="87"/>
        <v>0.36491625035838715</v>
      </c>
      <c r="BC338" s="5">
        <f t="shared" si="88"/>
        <v>642.64483510278637</v>
      </c>
      <c r="BD338" s="35">
        <f t="shared" si="89"/>
        <v>7.4999999999999997E-2</v>
      </c>
      <c r="BE338" s="5">
        <f t="shared" si="117"/>
        <v>439403.6469640595</v>
      </c>
      <c r="BF338" s="5">
        <f t="shared" si="118"/>
        <v>808289.40560219763</v>
      </c>
      <c r="BG338" s="5">
        <f t="shared" si="90"/>
        <v>99696.353035940585</v>
      </c>
      <c r="BH338" s="5">
        <f t="shared" si="91"/>
        <v>1247693.0525662571</v>
      </c>
      <c r="BI338" s="150"/>
      <c r="BJ338" s="2">
        <v>331</v>
      </c>
      <c r="BK338" s="118">
        <v>54909</v>
      </c>
      <c r="BL338" s="5">
        <f t="shared" si="119"/>
        <v>100630.53379984798</v>
      </c>
      <c r="BM338" s="5">
        <f t="shared" si="120"/>
        <v>3677.612325782929</v>
      </c>
      <c r="BN338" s="5">
        <f t="shared" si="92"/>
        <v>3069.6361840755144</v>
      </c>
      <c r="BO338" s="35">
        <f t="shared" si="93"/>
        <v>0.36604828393508748</v>
      </c>
      <c r="BP338" s="5">
        <f t="shared" si="94"/>
        <v>607.97614170741485</v>
      </c>
      <c r="BQ338" s="35">
        <f t="shared" si="95"/>
        <v>7.2499999999999995E-2</v>
      </c>
      <c r="BR338" s="5">
        <f t="shared" si="121"/>
        <v>441539.10238422744</v>
      </c>
      <c r="BS338" s="5">
        <f t="shared" si="122"/>
        <v>775750.57744992198</v>
      </c>
      <c r="BT338" s="5">
        <f t="shared" si="96"/>
        <v>97560.897615772468</v>
      </c>
      <c r="BU338" s="5">
        <f t="shared" si="97"/>
        <v>1217289.6798341493</v>
      </c>
      <c r="BV338" s="150"/>
      <c r="BW338" s="2">
        <v>331</v>
      </c>
      <c r="BX338" s="118">
        <v>54909</v>
      </c>
      <c r="BY338" s="5">
        <f t="shared" si="123"/>
        <v>98447.927170172625</v>
      </c>
      <c r="BZ338" s="5">
        <f t="shared" si="124"/>
        <v>3586.6457515109732</v>
      </c>
      <c r="CA338" s="5">
        <f t="shared" si="98"/>
        <v>3012.3661763516329</v>
      </c>
      <c r="CB338" s="35">
        <f t="shared" si="99"/>
        <v>0.36718288698689533</v>
      </c>
      <c r="CC338" s="5">
        <f t="shared" si="100"/>
        <v>574.27957515934031</v>
      </c>
      <c r="CD338" s="35">
        <f t="shared" si="101"/>
        <v>7.0000000000000007E-2</v>
      </c>
      <c r="CE338" s="5">
        <f t="shared" si="125"/>
        <v>443664.43900617905</v>
      </c>
      <c r="CF338" s="5">
        <f t="shared" si="126"/>
        <v>743515.30474395293</v>
      </c>
      <c r="CG338" s="5">
        <f t="shared" si="102"/>
        <v>95435.560993820996</v>
      </c>
      <c r="CH338" s="5">
        <f t="shared" si="103"/>
        <v>1187179.7437501319</v>
      </c>
    </row>
    <row r="339" spans="9:86" ht="14.25" customHeight="1">
      <c r="I339" s="150"/>
      <c r="J339" s="2">
        <v>332</v>
      </c>
      <c r="K339" s="118">
        <v>54940</v>
      </c>
      <c r="L339" s="5">
        <f t="shared" si="104"/>
        <v>106155.22022152386</v>
      </c>
      <c r="M339" s="5">
        <f t="shared" si="67"/>
        <v>4050.0782624385383</v>
      </c>
      <c r="N339" s="5">
        <f t="shared" si="68"/>
        <v>3320.261123415562</v>
      </c>
      <c r="O339" s="35">
        <f t="shared" si="69"/>
        <v>0.37532900782309536</v>
      </c>
      <c r="P339" s="5">
        <f t="shared" si="70"/>
        <v>729.81713902297656</v>
      </c>
      <c r="Q339" s="35">
        <f t="shared" si="71"/>
        <v>8.2500000000000004E-2</v>
      </c>
      <c r="R339" s="5">
        <f t="shared" si="105"/>
        <v>436265.04090189142</v>
      </c>
      <c r="S339" s="5">
        <f t="shared" si="106"/>
        <v>908360.94222770282</v>
      </c>
      <c r="T339" s="5">
        <f t="shared" si="72"/>
        <v>102834.9590981083</v>
      </c>
      <c r="U339" s="5">
        <f t="shared" si="73"/>
        <v>1344625.9831295942</v>
      </c>
      <c r="V339" s="150"/>
      <c r="W339" s="2">
        <v>332</v>
      </c>
      <c r="X339" s="118">
        <v>54940</v>
      </c>
      <c r="Y339" s="5">
        <f t="shared" si="107"/>
        <v>103994.32284159242</v>
      </c>
      <c r="Z339" s="5">
        <f t="shared" si="108"/>
        <v>3955.7248177837241</v>
      </c>
      <c r="AA339" s="5">
        <f t="shared" si="74"/>
        <v>3262.4293321731079</v>
      </c>
      <c r="AB339" s="35">
        <f t="shared" si="75"/>
        <v>0.37645470364483813</v>
      </c>
      <c r="AC339" s="5">
        <f t="shared" si="76"/>
        <v>693.2954856106162</v>
      </c>
      <c r="AD339" s="35">
        <f t="shared" si="77"/>
        <v>0.08</v>
      </c>
      <c r="AE339" s="5">
        <f t="shared" si="109"/>
        <v>438368.10649058112</v>
      </c>
      <c r="AF339" s="5">
        <f t="shared" si="110"/>
        <v>874932.53301361541</v>
      </c>
      <c r="AG339" s="5">
        <f t="shared" si="78"/>
        <v>100731.89350941931</v>
      </c>
      <c r="AH339" s="5">
        <f t="shared" si="79"/>
        <v>1313300.6395041966</v>
      </c>
      <c r="AI339" s="150"/>
      <c r="AJ339" s="2">
        <v>332</v>
      </c>
      <c r="AK339" s="118">
        <v>54940</v>
      </c>
      <c r="AL339" s="5">
        <f t="shared" si="111"/>
        <v>101841.09985106478</v>
      </c>
      <c r="AM339" s="5">
        <f t="shared" si="112"/>
        <v>3862.1784158088099</v>
      </c>
      <c r="AN339" s="5">
        <f t="shared" si="80"/>
        <v>3204.4546459373496</v>
      </c>
      <c r="AO339" s="35">
        <f t="shared" si="81"/>
        <v>0.3775828796771008</v>
      </c>
      <c r="AP339" s="5">
        <f t="shared" si="82"/>
        <v>657.72376987146004</v>
      </c>
      <c r="AQ339" s="35">
        <f t="shared" si="83"/>
        <v>7.7499999999999999E-2</v>
      </c>
      <c r="AR339" s="5">
        <f t="shared" si="113"/>
        <v>440463.35479487287</v>
      </c>
      <c r="AS339" s="5">
        <f t="shared" si="114"/>
        <v>841779.87925365241</v>
      </c>
      <c r="AT339" s="5">
        <f t="shared" si="84"/>
        <v>98636.645205127425</v>
      </c>
      <c r="AU339" s="5">
        <f t="shared" si="85"/>
        <v>1282243.2340485253</v>
      </c>
      <c r="AV339" s="150"/>
      <c r="AW339" s="2">
        <v>332</v>
      </c>
      <c r="AX339" s="118">
        <v>54940</v>
      </c>
      <c r="AY339" s="5">
        <f t="shared" si="115"/>
        <v>99696.353035940585</v>
      </c>
      <c r="AZ339" s="5">
        <f t="shared" si="116"/>
        <v>3769.4654156080242</v>
      </c>
      <c r="BA339" s="5">
        <f t="shared" si="86"/>
        <v>3146.3632091333957</v>
      </c>
      <c r="BB339" s="35">
        <f t="shared" si="87"/>
        <v>0.37871353725436241</v>
      </c>
      <c r="BC339" s="5">
        <f t="shared" si="88"/>
        <v>623.10220647462859</v>
      </c>
      <c r="BD339" s="35">
        <f t="shared" si="89"/>
        <v>7.4999999999999997E-2</v>
      </c>
      <c r="BE339" s="5">
        <f t="shared" si="117"/>
        <v>442550.01017319289</v>
      </c>
      <c r="BF339" s="5">
        <f t="shared" si="118"/>
        <v>808912.50780867226</v>
      </c>
      <c r="BG339" s="5">
        <f t="shared" si="90"/>
        <v>96549.989826807185</v>
      </c>
      <c r="BH339" s="5">
        <f t="shared" si="91"/>
        <v>1251462.5179818652</v>
      </c>
      <c r="BI339" s="150"/>
      <c r="BJ339" s="2">
        <v>332</v>
      </c>
      <c r="BK339" s="118">
        <v>54940</v>
      </c>
      <c r="BL339" s="5">
        <f t="shared" si="119"/>
        <v>97560.897615772468</v>
      </c>
      <c r="BM339" s="5">
        <f t="shared" si="120"/>
        <v>3677.612325782929</v>
      </c>
      <c r="BN339" s="5">
        <f t="shared" si="92"/>
        <v>3088.1819026876369</v>
      </c>
      <c r="BO339" s="35">
        <f t="shared" si="93"/>
        <v>0.37984667769457386</v>
      </c>
      <c r="BP339" s="5">
        <f t="shared" si="94"/>
        <v>589.43042309529199</v>
      </c>
      <c r="BQ339" s="35">
        <f t="shared" si="95"/>
        <v>7.2499999999999995E-2</v>
      </c>
      <c r="BR339" s="5">
        <f t="shared" si="121"/>
        <v>444627.28428691509</v>
      </c>
      <c r="BS339" s="5">
        <f t="shared" si="122"/>
        <v>776340.00787301722</v>
      </c>
      <c r="BT339" s="5">
        <f t="shared" si="96"/>
        <v>94472.715713084835</v>
      </c>
      <c r="BU339" s="5">
        <f t="shared" si="97"/>
        <v>1220967.2921599322</v>
      </c>
      <c r="BV339" s="150"/>
      <c r="BW339" s="2">
        <v>332</v>
      </c>
      <c r="BX339" s="118">
        <v>54940</v>
      </c>
      <c r="BY339" s="5">
        <f t="shared" si="123"/>
        <v>95435.560993820996</v>
      </c>
      <c r="BZ339" s="5">
        <f t="shared" si="124"/>
        <v>3586.6457515109732</v>
      </c>
      <c r="CA339" s="5">
        <f t="shared" si="98"/>
        <v>3029.9383123803509</v>
      </c>
      <c r="CB339" s="35">
        <f t="shared" si="99"/>
        <v>0.38098230229838859</v>
      </c>
      <c r="CC339" s="5">
        <f t="shared" si="100"/>
        <v>556.70743913062256</v>
      </c>
      <c r="CD339" s="35">
        <f t="shared" si="101"/>
        <v>7.0000000000000007E-2</v>
      </c>
      <c r="CE339" s="5">
        <f t="shared" si="125"/>
        <v>446694.37731855939</v>
      </c>
      <c r="CF339" s="5">
        <f t="shared" si="126"/>
        <v>744072.01218308357</v>
      </c>
      <c r="CG339" s="5">
        <f t="shared" si="102"/>
        <v>92405.62268144064</v>
      </c>
      <c r="CH339" s="5">
        <f t="shared" si="103"/>
        <v>1190766.3895016429</v>
      </c>
    </row>
    <row r="340" spans="9:86" ht="14.25" customHeight="1">
      <c r="I340" s="150"/>
      <c r="J340" s="2">
        <v>333</v>
      </c>
      <c r="K340" s="118">
        <v>54970</v>
      </c>
      <c r="L340" s="5">
        <f t="shared" si="104"/>
        <v>102834.9590981083</v>
      </c>
      <c r="M340" s="5">
        <f t="shared" si="67"/>
        <v>4050.0782624385383</v>
      </c>
      <c r="N340" s="5">
        <f t="shared" si="68"/>
        <v>3343.0879186390439</v>
      </c>
      <c r="O340" s="35">
        <f t="shared" si="69"/>
        <v>0.39011106121407013</v>
      </c>
      <c r="P340" s="5">
        <f t="shared" si="70"/>
        <v>706.99034379949455</v>
      </c>
      <c r="Q340" s="35">
        <f t="shared" si="71"/>
        <v>8.2500000000000004E-2</v>
      </c>
      <c r="R340" s="5">
        <f t="shared" si="105"/>
        <v>439608.12882053049</v>
      </c>
      <c r="S340" s="5">
        <f t="shared" si="106"/>
        <v>909067.93257150229</v>
      </c>
      <c r="T340" s="5">
        <f t="shared" si="72"/>
        <v>99491.871179469264</v>
      </c>
      <c r="U340" s="5">
        <f t="shared" si="73"/>
        <v>1348676.0613920328</v>
      </c>
      <c r="V340" s="150"/>
      <c r="W340" s="2">
        <v>333</v>
      </c>
      <c r="X340" s="118">
        <v>54970</v>
      </c>
      <c r="Y340" s="5">
        <f t="shared" si="107"/>
        <v>100731.89350941931</v>
      </c>
      <c r="Z340" s="5">
        <f t="shared" si="108"/>
        <v>3955.7248177837241</v>
      </c>
      <c r="AA340" s="5">
        <f t="shared" si="74"/>
        <v>3284.1788610542621</v>
      </c>
      <c r="AB340" s="35">
        <f t="shared" si="75"/>
        <v>0.39123801766881261</v>
      </c>
      <c r="AC340" s="5">
        <f t="shared" si="76"/>
        <v>671.54595672946209</v>
      </c>
      <c r="AD340" s="35">
        <f t="shared" si="77"/>
        <v>7.9999999999999988E-2</v>
      </c>
      <c r="AE340" s="5">
        <f t="shared" si="109"/>
        <v>441652.28535163536</v>
      </c>
      <c r="AF340" s="5">
        <f t="shared" si="110"/>
        <v>875604.07897034485</v>
      </c>
      <c r="AG340" s="5">
        <f t="shared" si="78"/>
        <v>97447.714648365058</v>
      </c>
      <c r="AH340" s="5">
        <f t="shared" si="79"/>
        <v>1317256.3643219802</v>
      </c>
      <c r="AI340" s="150"/>
      <c r="AJ340" s="2">
        <v>333</v>
      </c>
      <c r="AK340" s="118">
        <v>54970</v>
      </c>
      <c r="AL340" s="5">
        <f t="shared" si="111"/>
        <v>98636.645205127425</v>
      </c>
      <c r="AM340" s="5">
        <f t="shared" si="112"/>
        <v>3862.1784158088099</v>
      </c>
      <c r="AN340" s="5">
        <f t="shared" si="80"/>
        <v>3225.1500821923619</v>
      </c>
      <c r="AO340" s="35">
        <f t="shared" si="81"/>
        <v>0.39236736920465043</v>
      </c>
      <c r="AP340" s="5">
        <f t="shared" si="82"/>
        <v>637.02833361644798</v>
      </c>
      <c r="AQ340" s="35">
        <f t="shared" si="83"/>
        <v>7.7499999999999999E-2</v>
      </c>
      <c r="AR340" s="5">
        <f t="shared" si="113"/>
        <v>443688.50487706525</v>
      </c>
      <c r="AS340" s="5">
        <f t="shared" si="114"/>
        <v>842416.90758726886</v>
      </c>
      <c r="AT340" s="5">
        <f t="shared" si="84"/>
        <v>95411.49512293507</v>
      </c>
      <c r="AU340" s="5">
        <f t="shared" si="85"/>
        <v>1286105.4124643342</v>
      </c>
      <c r="AV340" s="150"/>
      <c r="AW340" s="2">
        <v>333</v>
      </c>
      <c r="AX340" s="118">
        <v>54970</v>
      </c>
      <c r="AY340" s="5">
        <f t="shared" si="115"/>
        <v>96549.989826807185</v>
      </c>
      <c r="AZ340" s="5">
        <f t="shared" si="116"/>
        <v>3769.4654156080242</v>
      </c>
      <c r="BA340" s="5">
        <f t="shared" si="86"/>
        <v>3166.0279791904795</v>
      </c>
      <c r="BB340" s="35">
        <f t="shared" si="87"/>
        <v>0.3934991170733107</v>
      </c>
      <c r="BC340" s="5">
        <f t="shared" si="88"/>
        <v>603.43743641754486</v>
      </c>
      <c r="BD340" s="35">
        <f t="shared" si="89"/>
        <v>7.4999999999999997E-2</v>
      </c>
      <c r="BE340" s="5">
        <f t="shared" si="117"/>
        <v>445716.03815238335</v>
      </c>
      <c r="BF340" s="5">
        <f t="shared" si="118"/>
        <v>809515.94524508982</v>
      </c>
      <c r="BG340" s="5">
        <f t="shared" si="90"/>
        <v>93383.961847616709</v>
      </c>
      <c r="BH340" s="5">
        <f t="shared" si="91"/>
        <v>1255231.9833974731</v>
      </c>
      <c r="BI340" s="150"/>
      <c r="BJ340" s="2">
        <v>333</v>
      </c>
      <c r="BK340" s="118">
        <v>54970</v>
      </c>
      <c r="BL340" s="5">
        <f t="shared" si="119"/>
        <v>94472.715713084835</v>
      </c>
      <c r="BM340" s="5">
        <f t="shared" si="120"/>
        <v>3677.612325782929</v>
      </c>
      <c r="BN340" s="5">
        <f t="shared" si="92"/>
        <v>3106.8396683497081</v>
      </c>
      <c r="BO340" s="35">
        <f t="shared" si="93"/>
        <v>0.39463326251171571</v>
      </c>
      <c r="BP340" s="5">
        <f t="shared" si="94"/>
        <v>570.77265743322084</v>
      </c>
      <c r="BQ340" s="35">
        <f t="shared" si="95"/>
        <v>7.2499999999999995E-2</v>
      </c>
      <c r="BR340" s="5">
        <f t="shared" si="121"/>
        <v>447734.1239552648</v>
      </c>
      <c r="BS340" s="5">
        <f t="shared" si="122"/>
        <v>776910.7805304504</v>
      </c>
      <c r="BT340" s="5">
        <f t="shared" si="96"/>
        <v>91365.876044735123</v>
      </c>
      <c r="BU340" s="5">
        <f t="shared" si="97"/>
        <v>1224644.9044857151</v>
      </c>
      <c r="BV340" s="150"/>
      <c r="BW340" s="2">
        <v>333</v>
      </c>
      <c r="BX340" s="118">
        <v>54970</v>
      </c>
      <c r="BY340" s="5">
        <f t="shared" si="123"/>
        <v>92405.62268144064</v>
      </c>
      <c r="BZ340" s="5">
        <f t="shared" si="124"/>
        <v>3586.6457515109732</v>
      </c>
      <c r="CA340" s="5">
        <f t="shared" si="98"/>
        <v>3047.6129525359029</v>
      </c>
      <c r="CB340" s="35">
        <f t="shared" si="99"/>
        <v>0.39576980674116569</v>
      </c>
      <c r="CC340" s="5">
        <f t="shared" si="100"/>
        <v>539.03279897507048</v>
      </c>
      <c r="CD340" s="35">
        <f t="shared" si="101"/>
        <v>7.0000000000000007E-2</v>
      </c>
      <c r="CE340" s="5">
        <f t="shared" si="125"/>
        <v>449741.9902710953</v>
      </c>
      <c r="CF340" s="5">
        <f t="shared" si="126"/>
        <v>744611.04498205869</v>
      </c>
      <c r="CG340" s="5">
        <f t="shared" si="102"/>
        <v>89358.009728904741</v>
      </c>
      <c r="CH340" s="5">
        <f t="shared" si="103"/>
        <v>1194353.0352531541</v>
      </c>
    </row>
    <row r="341" spans="9:86" ht="14.25" customHeight="1">
      <c r="I341" s="150"/>
      <c r="J341" s="2">
        <v>334</v>
      </c>
      <c r="K341" s="118">
        <v>55001</v>
      </c>
      <c r="L341" s="5">
        <f t="shared" si="104"/>
        <v>99491.871179469264</v>
      </c>
      <c r="M341" s="5">
        <f t="shared" si="67"/>
        <v>4050.0782624385383</v>
      </c>
      <c r="N341" s="5">
        <f t="shared" si="68"/>
        <v>3366.0716480796873</v>
      </c>
      <c r="O341" s="35">
        <f t="shared" si="69"/>
        <v>0.40599155788409325</v>
      </c>
      <c r="P341" s="5">
        <f t="shared" si="70"/>
        <v>684.00661435885115</v>
      </c>
      <c r="Q341" s="35">
        <f t="shared" si="71"/>
        <v>8.249999999999999E-2</v>
      </c>
      <c r="R341" s="5">
        <f t="shared" si="105"/>
        <v>442974.20046861016</v>
      </c>
      <c r="S341" s="5">
        <f t="shared" si="106"/>
        <v>909751.93918586115</v>
      </c>
      <c r="T341" s="5">
        <f t="shared" si="72"/>
        <v>96125.799531389581</v>
      </c>
      <c r="U341" s="5">
        <f t="shared" si="73"/>
        <v>1352726.1396544713</v>
      </c>
      <c r="V341" s="150"/>
      <c r="W341" s="2">
        <v>334</v>
      </c>
      <c r="X341" s="118">
        <v>55001</v>
      </c>
      <c r="Y341" s="5">
        <f t="shared" si="107"/>
        <v>97447.714648365058</v>
      </c>
      <c r="Z341" s="5">
        <f t="shared" si="108"/>
        <v>3955.7248177837241</v>
      </c>
      <c r="AA341" s="5">
        <f t="shared" si="74"/>
        <v>3306.0733867946237</v>
      </c>
      <c r="AB341" s="35">
        <f t="shared" si="75"/>
        <v>0.40711966190990712</v>
      </c>
      <c r="AC341" s="5">
        <f t="shared" si="76"/>
        <v>649.65143098910039</v>
      </c>
      <c r="AD341" s="35">
        <f t="shared" si="77"/>
        <v>0.08</v>
      </c>
      <c r="AE341" s="5">
        <f t="shared" si="109"/>
        <v>444958.35873842996</v>
      </c>
      <c r="AF341" s="5">
        <f t="shared" si="110"/>
        <v>876253.730401334</v>
      </c>
      <c r="AG341" s="5">
        <f t="shared" si="78"/>
        <v>94141.641261570432</v>
      </c>
      <c r="AH341" s="5">
        <f t="shared" si="79"/>
        <v>1321212.089139764</v>
      </c>
      <c r="AI341" s="150"/>
      <c r="AJ341" s="2">
        <v>334</v>
      </c>
      <c r="AK341" s="118">
        <v>55001</v>
      </c>
      <c r="AL341" s="5">
        <f t="shared" si="111"/>
        <v>95411.49512293507</v>
      </c>
      <c r="AM341" s="5">
        <f t="shared" si="112"/>
        <v>3862.1784158088099</v>
      </c>
      <c r="AN341" s="5">
        <f t="shared" si="80"/>
        <v>3245.9791764731876</v>
      </c>
      <c r="AO341" s="35">
        <f t="shared" si="81"/>
        <v>0.40825007581623152</v>
      </c>
      <c r="AP341" s="5">
        <f t="shared" si="82"/>
        <v>616.19923933562234</v>
      </c>
      <c r="AQ341" s="35">
        <f t="shared" si="83"/>
        <v>7.7499999999999999E-2</v>
      </c>
      <c r="AR341" s="5">
        <f t="shared" si="113"/>
        <v>446934.48405353841</v>
      </c>
      <c r="AS341" s="5">
        <f t="shared" si="114"/>
        <v>843033.10682660446</v>
      </c>
      <c r="AT341" s="5">
        <f t="shared" si="84"/>
        <v>92165.515946461877</v>
      </c>
      <c r="AU341" s="5">
        <f t="shared" si="85"/>
        <v>1289967.590880143</v>
      </c>
      <c r="AV341" s="150"/>
      <c r="AW341" s="2">
        <v>334</v>
      </c>
      <c r="AX341" s="118">
        <v>55001</v>
      </c>
      <c r="AY341" s="5">
        <f t="shared" si="115"/>
        <v>93383.961847616709</v>
      </c>
      <c r="AZ341" s="5">
        <f t="shared" si="116"/>
        <v>3769.4654156080242</v>
      </c>
      <c r="BA341" s="5">
        <f t="shared" si="86"/>
        <v>3185.8156540604195</v>
      </c>
      <c r="BB341" s="35">
        <f t="shared" si="87"/>
        <v>0.40938280077587774</v>
      </c>
      <c r="BC341" s="5">
        <f t="shared" si="88"/>
        <v>583.64976154760438</v>
      </c>
      <c r="BD341" s="35">
        <f t="shared" si="89"/>
        <v>7.4999999999999997E-2</v>
      </c>
      <c r="BE341" s="5">
        <f t="shared" si="117"/>
        <v>448901.85380644375</v>
      </c>
      <c r="BF341" s="5">
        <f t="shared" si="118"/>
        <v>810099.59500663739</v>
      </c>
      <c r="BG341" s="5">
        <f t="shared" si="90"/>
        <v>90198.146193556284</v>
      </c>
      <c r="BH341" s="5">
        <f t="shared" si="91"/>
        <v>1259001.4488130813</v>
      </c>
      <c r="BI341" s="150"/>
      <c r="BJ341" s="2">
        <v>334</v>
      </c>
      <c r="BK341" s="118">
        <v>55001</v>
      </c>
      <c r="BL341" s="5">
        <f t="shared" si="119"/>
        <v>91365.876044735123</v>
      </c>
      <c r="BM341" s="5">
        <f t="shared" si="120"/>
        <v>3677.612325782929</v>
      </c>
      <c r="BN341" s="5">
        <f t="shared" si="92"/>
        <v>3125.6101580126542</v>
      </c>
      <c r="BO341" s="35">
        <f t="shared" si="93"/>
        <v>0.41051783794846208</v>
      </c>
      <c r="BP341" s="5">
        <f t="shared" si="94"/>
        <v>552.0021677702747</v>
      </c>
      <c r="BQ341" s="35">
        <f t="shared" si="95"/>
        <v>7.2499999999999995E-2</v>
      </c>
      <c r="BR341" s="5">
        <f t="shared" si="121"/>
        <v>450859.73411327746</v>
      </c>
      <c r="BS341" s="5">
        <f t="shared" si="122"/>
        <v>777462.78269822069</v>
      </c>
      <c r="BT341" s="5">
        <f t="shared" si="96"/>
        <v>88240.265886722467</v>
      </c>
      <c r="BU341" s="5">
        <f t="shared" si="97"/>
        <v>1228322.5168114982</v>
      </c>
      <c r="BV341" s="150"/>
      <c r="BW341" s="2">
        <v>334</v>
      </c>
      <c r="BX341" s="118">
        <v>55001</v>
      </c>
      <c r="BY341" s="5">
        <f t="shared" si="123"/>
        <v>89358.009728904741</v>
      </c>
      <c r="BZ341" s="5">
        <f t="shared" si="124"/>
        <v>3586.6457515109732</v>
      </c>
      <c r="CA341" s="5">
        <f t="shared" si="98"/>
        <v>3065.390694759029</v>
      </c>
      <c r="CB341" s="35">
        <f t="shared" si="99"/>
        <v>0.41165518847953442</v>
      </c>
      <c r="CC341" s="5">
        <f t="shared" si="100"/>
        <v>521.25505675194438</v>
      </c>
      <c r="CD341" s="35">
        <f t="shared" si="101"/>
        <v>7.0000000000000007E-2</v>
      </c>
      <c r="CE341" s="5">
        <f t="shared" si="125"/>
        <v>452807.38096585433</v>
      </c>
      <c r="CF341" s="5">
        <f t="shared" si="126"/>
        <v>745132.30003881059</v>
      </c>
      <c r="CG341" s="5">
        <f t="shared" si="102"/>
        <v>86292.619034145711</v>
      </c>
      <c r="CH341" s="5">
        <f t="shared" si="103"/>
        <v>1197939.6810046649</v>
      </c>
    </row>
    <row r="342" spans="9:86" ht="14.25" customHeight="1">
      <c r="I342" s="150"/>
      <c r="J342" s="2">
        <v>335</v>
      </c>
      <c r="K342" s="118">
        <v>55032</v>
      </c>
      <c r="L342" s="5">
        <f t="shared" si="104"/>
        <v>96125.799531389581</v>
      </c>
      <c r="M342" s="5">
        <f t="shared" si="67"/>
        <v>4050.0782624385383</v>
      </c>
      <c r="N342" s="5">
        <f t="shared" si="68"/>
        <v>3389.2133906602348</v>
      </c>
      <c r="O342" s="35">
        <f t="shared" si="69"/>
        <v>0.4230972422199929</v>
      </c>
      <c r="P342" s="5">
        <f t="shared" si="70"/>
        <v>660.86487177830338</v>
      </c>
      <c r="Q342" s="35">
        <f t="shared" si="71"/>
        <v>8.2500000000000004E-2</v>
      </c>
      <c r="R342" s="5">
        <f t="shared" si="105"/>
        <v>446363.4138592704</v>
      </c>
      <c r="S342" s="5">
        <f t="shared" si="106"/>
        <v>910412.80405763944</v>
      </c>
      <c r="T342" s="5">
        <f t="shared" si="72"/>
        <v>92736.586140729341</v>
      </c>
      <c r="U342" s="5">
        <f t="shared" si="73"/>
        <v>1356776.2179169098</v>
      </c>
      <c r="V342" s="150"/>
      <c r="W342" s="2">
        <v>335</v>
      </c>
      <c r="X342" s="118">
        <v>55032</v>
      </c>
      <c r="Y342" s="5">
        <f t="shared" si="107"/>
        <v>94141.641261570432</v>
      </c>
      <c r="Z342" s="5">
        <f t="shared" si="108"/>
        <v>3955.7248177837241</v>
      </c>
      <c r="AA342" s="5">
        <f t="shared" si="74"/>
        <v>3328.1138760399213</v>
      </c>
      <c r="AB342" s="35">
        <f t="shared" si="75"/>
        <v>0.42422636760191995</v>
      </c>
      <c r="AC342" s="5">
        <f t="shared" si="76"/>
        <v>627.61094174380287</v>
      </c>
      <c r="AD342" s="35">
        <f t="shared" si="77"/>
        <v>7.9999999999999988E-2</v>
      </c>
      <c r="AE342" s="5">
        <f t="shared" si="109"/>
        <v>448286.47261446988</v>
      </c>
      <c r="AF342" s="5">
        <f t="shared" si="110"/>
        <v>876881.34134307783</v>
      </c>
      <c r="AG342" s="5">
        <f t="shared" si="78"/>
        <v>90813.527385530513</v>
      </c>
      <c r="AH342" s="5">
        <f t="shared" si="79"/>
        <v>1325167.8139575478</v>
      </c>
      <c r="AI342" s="150"/>
      <c r="AJ342" s="2">
        <v>335</v>
      </c>
      <c r="AK342" s="118">
        <v>55032</v>
      </c>
      <c r="AL342" s="5">
        <f t="shared" si="111"/>
        <v>92165.515946461877</v>
      </c>
      <c r="AM342" s="5">
        <f t="shared" si="112"/>
        <v>3862.1784158088099</v>
      </c>
      <c r="AN342" s="5">
        <f t="shared" si="80"/>
        <v>3266.9427919879104</v>
      </c>
      <c r="AO342" s="35">
        <f t="shared" si="81"/>
        <v>0.4253577175939402</v>
      </c>
      <c r="AP342" s="5">
        <f t="shared" si="82"/>
        <v>595.2356238208996</v>
      </c>
      <c r="AQ342" s="35">
        <f t="shared" si="83"/>
        <v>7.7499999999999999E-2</v>
      </c>
      <c r="AR342" s="5">
        <f t="shared" si="113"/>
        <v>450201.42684552632</v>
      </c>
      <c r="AS342" s="5">
        <f t="shared" si="114"/>
        <v>843628.34245042538</v>
      </c>
      <c r="AT342" s="5">
        <f t="shared" si="84"/>
        <v>88898.573154473968</v>
      </c>
      <c r="AU342" s="5">
        <f t="shared" si="85"/>
        <v>1293829.7692959518</v>
      </c>
      <c r="AV342" s="150"/>
      <c r="AW342" s="2">
        <v>335</v>
      </c>
      <c r="AX342" s="118">
        <v>55032</v>
      </c>
      <c r="AY342" s="5">
        <f t="shared" si="115"/>
        <v>90198.146193556284</v>
      </c>
      <c r="AZ342" s="5">
        <f t="shared" si="116"/>
        <v>3769.4654156080242</v>
      </c>
      <c r="BA342" s="5">
        <f t="shared" si="86"/>
        <v>3205.7270018982972</v>
      </c>
      <c r="BB342" s="35">
        <f t="shared" si="87"/>
        <v>0.42649129329365032</v>
      </c>
      <c r="BC342" s="5">
        <f t="shared" si="88"/>
        <v>563.73841370972673</v>
      </c>
      <c r="BD342" s="35">
        <f t="shared" si="89"/>
        <v>7.4999999999999997E-2</v>
      </c>
      <c r="BE342" s="5">
        <f t="shared" si="117"/>
        <v>452107.58080834203</v>
      </c>
      <c r="BF342" s="5">
        <f t="shared" si="118"/>
        <v>810663.33342034707</v>
      </c>
      <c r="BG342" s="5">
        <f t="shared" si="90"/>
        <v>86992.419191657988</v>
      </c>
      <c r="BH342" s="5">
        <f t="shared" si="91"/>
        <v>1262770.9142286892</v>
      </c>
      <c r="BI342" s="150"/>
      <c r="BJ342" s="2">
        <v>335</v>
      </c>
      <c r="BK342" s="118">
        <v>55032</v>
      </c>
      <c r="BL342" s="5">
        <f t="shared" si="119"/>
        <v>88240.265886722467</v>
      </c>
      <c r="BM342" s="5">
        <f t="shared" si="120"/>
        <v>3677.612325782929</v>
      </c>
      <c r="BN342" s="5">
        <f t="shared" si="92"/>
        <v>3144.4940527173139</v>
      </c>
      <c r="BO342" s="35">
        <f t="shared" si="93"/>
        <v>0.42762709578695413</v>
      </c>
      <c r="BP342" s="5">
        <f t="shared" si="94"/>
        <v>533.11827306561486</v>
      </c>
      <c r="BQ342" s="35">
        <f t="shared" si="95"/>
        <v>7.2499999999999995E-2</v>
      </c>
      <c r="BR342" s="5">
        <f t="shared" si="121"/>
        <v>454004.22816599475</v>
      </c>
      <c r="BS342" s="5">
        <f t="shared" si="122"/>
        <v>777995.90097128635</v>
      </c>
      <c r="BT342" s="5">
        <f t="shared" si="96"/>
        <v>85095.771834005151</v>
      </c>
      <c r="BU342" s="5">
        <f t="shared" si="97"/>
        <v>1232000.1291372811</v>
      </c>
      <c r="BV342" s="150"/>
      <c r="BW342" s="2">
        <v>335</v>
      </c>
      <c r="BX342" s="118">
        <v>55032</v>
      </c>
      <c r="BY342" s="5">
        <f t="shared" si="123"/>
        <v>86292.619034145711</v>
      </c>
      <c r="BZ342" s="5">
        <f t="shared" si="124"/>
        <v>3586.6457515109732</v>
      </c>
      <c r="CA342" s="5">
        <f t="shared" si="98"/>
        <v>3083.2721404784565</v>
      </c>
      <c r="CB342" s="35">
        <f t="shared" si="99"/>
        <v>0.42876512614712725</v>
      </c>
      <c r="CC342" s="5">
        <f t="shared" si="100"/>
        <v>503.37361103251669</v>
      </c>
      <c r="CD342" s="35">
        <f t="shared" si="101"/>
        <v>7.0000000000000007E-2</v>
      </c>
      <c r="CE342" s="5">
        <f t="shared" si="125"/>
        <v>455890.65310633281</v>
      </c>
      <c r="CF342" s="5">
        <f t="shared" si="126"/>
        <v>745635.67364984308</v>
      </c>
      <c r="CG342" s="5">
        <f t="shared" si="102"/>
        <v>83209.346893667258</v>
      </c>
      <c r="CH342" s="5">
        <f t="shared" si="103"/>
        <v>1201526.3267561758</v>
      </c>
    </row>
    <row r="343" spans="9:86" ht="14.25" customHeight="1">
      <c r="I343" s="150"/>
      <c r="J343" s="2">
        <f t="shared" ref="J343:J367" si="127">J342+1</f>
        <v>336</v>
      </c>
      <c r="K343" s="118"/>
      <c r="L343" s="5">
        <f t="shared" si="104"/>
        <v>92736.586140729341</v>
      </c>
      <c r="M343" s="5">
        <f t="shared" si="67"/>
        <v>4050.0782624385383</v>
      </c>
      <c r="N343" s="5">
        <f t="shared" si="68"/>
        <v>3412.5142327210242</v>
      </c>
      <c r="O343" s="35">
        <f t="shared" si="69"/>
        <v>0.44157513767554168</v>
      </c>
      <c r="P343" s="5">
        <f t="shared" si="70"/>
        <v>637.56402971751425</v>
      </c>
      <c r="Q343" s="35">
        <f t="shared" si="71"/>
        <v>8.2500000000000004E-2</v>
      </c>
      <c r="R343" s="5">
        <f t="shared" si="105"/>
        <v>449775.9280919914</v>
      </c>
      <c r="S343" s="5">
        <f t="shared" si="106"/>
        <v>911050.36808735691</v>
      </c>
      <c r="T343" s="5">
        <f t="shared" si="72"/>
        <v>89324.071908008322</v>
      </c>
      <c r="U343" s="5">
        <f t="shared" si="73"/>
        <v>1360826.2961793484</v>
      </c>
      <c r="V343" s="150"/>
      <c r="W343" s="2">
        <f t="shared" ref="W343:W367" si="128">W342+1</f>
        <v>336</v>
      </c>
      <c r="X343" s="118"/>
      <c r="Y343" s="5">
        <f t="shared" si="107"/>
        <v>90813.527385530513</v>
      </c>
      <c r="Z343" s="5">
        <f t="shared" si="108"/>
        <v>3955.7248177837241</v>
      </c>
      <c r="AA343" s="5">
        <f t="shared" si="74"/>
        <v>3350.3013018801876</v>
      </c>
      <c r="AB343" s="35">
        <f t="shared" si="75"/>
        <v>0.44270514294512442</v>
      </c>
      <c r="AC343" s="5">
        <f t="shared" si="76"/>
        <v>605.42351590353678</v>
      </c>
      <c r="AD343" s="35">
        <f t="shared" si="77"/>
        <v>0.08</v>
      </c>
      <c r="AE343" s="5">
        <f t="shared" si="109"/>
        <v>451636.7739163501</v>
      </c>
      <c r="AF343" s="5">
        <f t="shared" si="110"/>
        <v>877486.76485898136</v>
      </c>
      <c r="AG343" s="5">
        <f t="shared" si="78"/>
        <v>87463.226083650326</v>
      </c>
      <c r="AH343" s="5">
        <f t="shared" si="79"/>
        <v>1329123.5387753313</v>
      </c>
      <c r="AI343" s="150"/>
      <c r="AJ343" s="2">
        <f t="shared" ref="AJ343:AJ367" si="129">AJ342+1</f>
        <v>336</v>
      </c>
      <c r="AK343" s="118"/>
      <c r="AL343" s="5">
        <f t="shared" si="111"/>
        <v>88898.573154473968</v>
      </c>
      <c r="AM343" s="5">
        <f t="shared" si="112"/>
        <v>3862.1784158088099</v>
      </c>
      <c r="AN343" s="5">
        <f t="shared" si="80"/>
        <v>3288.0417975194987</v>
      </c>
      <c r="AO343" s="35">
        <f t="shared" si="81"/>
        <v>0.44383728748573592</v>
      </c>
      <c r="AP343" s="5">
        <f t="shared" si="82"/>
        <v>574.13661828931106</v>
      </c>
      <c r="AQ343" s="35">
        <f t="shared" si="83"/>
        <v>7.7499999999999999E-2</v>
      </c>
      <c r="AR343" s="5">
        <f t="shared" si="113"/>
        <v>453489.46864304581</v>
      </c>
      <c r="AS343" s="5">
        <f t="shared" si="114"/>
        <v>844202.47906871466</v>
      </c>
      <c r="AT343" s="5">
        <f t="shared" si="84"/>
        <v>85610.531356954467</v>
      </c>
      <c r="AU343" s="5">
        <f t="shared" si="85"/>
        <v>1297691.9477117604</v>
      </c>
      <c r="AV343" s="150"/>
      <c r="AW343" s="2">
        <f t="shared" ref="AW343:AW367" si="130">AW342+1</f>
        <v>336</v>
      </c>
      <c r="AX343" s="118"/>
      <c r="AY343" s="5">
        <f t="shared" si="115"/>
        <v>86992.419191657988</v>
      </c>
      <c r="AZ343" s="5">
        <f t="shared" si="116"/>
        <v>3769.4654156080242</v>
      </c>
      <c r="BA343" s="5">
        <f t="shared" si="86"/>
        <v>3225.7627956601618</v>
      </c>
      <c r="BB343" s="35">
        <f t="shared" si="87"/>
        <v>0.44497157232332607</v>
      </c>
      <c r="BC343" s="5">
        <f t="shared" si="88"/>
        <v>543.70261994786233</v>
      </c>
      <c r="BD343" s="35">
        <f t="shared" si="89"/>
        <v>7.4999999999999983E-2</v>
      </c>
      <c r="BE343" s="5">
        <f t="shared" si="117"/>
        <v>455333.34360400221</v>
      </c>
      <c r="BF343" s="5">
        <f t="shared" si="118"/>
        <v>811207.03604029492</v>
      </c>
      <c r="BG343" s="5">
        <f t="shared" si="90"/>
        <v>83766.656395997823</v>
      </c>
      <c r="BH343" s="5">
        <f t="shared" si="91"/>
        <v>1266540.3796442971</v>
      </c>
      <c r="BI343" s="150"/>
      <c r="BJ343" s="2">
        <f t="shared" ref="BJ343:BJ367" si="131">BJ342+1</f>
        <v>336</v>
      </c>
      <c r="BK343" s="118"/>
      <c r="BL343" s="5">
        <f t="shared" si="119"/>
        <v>85095.771834005151</v>
      </c>
      <c r="BM343" s="5">
        <f t="shared" si="120"/>
        <v>3677.612325782929</v>
      </c>
      <c r="BN343" s="5">
        <f t="shared" si="92"/>
        <v>3163.492037619148</v>
      </c>
      <c r="BO343" s="35">
        <f t="shared" si="93"/>
        <v>0.44610799847354821</v>
      </c>
      <c r="BP343" s="5">
        <f t="shared" si="94"/>
        <v>514.12028816378108</v>
      </c>
      <c r="BQ343" s="35">
        <f t="shared" si="95"/>
        <v>7.2499999999999995E-2</v>
      </c>
      <c r="BR343" s="5">
        <f t="shared" si="121"/>
        <v>457167.72020361392</v>
      </c>
      <c r="BS343" s="5">
        <f t="shared" si="122"/>
        <v>778510.02125945012</v>
      </c>
      <c r="BT343" s="5">
        <f t="shared" si="96"/>
        <v>81932.279796386007</v>
      </c>
      <c r="BU343" s="5">
        <f t="shared" si="97"/>
        <v>1235677.741463064</v>
      </c>
      <c r="BV343" s="150"/>
      <c r="BW343" s="2">
        <f t="shared" ref="BW343:BW367" si="132">BW342+1</f>
        <v>336</v>
      </c>
      <c r="BX343" s="118"/>
      <c r="BY343" s="5">
        <f t="shared" si="123"/>
        <v>83209.346893667258</v>
      </c>
      <c r="BZ343" s="5">
        <f t="shared" si="124"/>
        <v>3586.6457515109732</v>
      </c>
      <c r="CA343" s="5">
        <f t="shared" si="98"/>
        <v>3101.2578946312474</v>
      </c>
      <c r="CB343" s="35">
        <f t="shared" si="99"/>
        <v>0.44724656694075393</v>
      </c>
      <c r="CC343" s="5">
        <f t="shared" si="100"/>
        <v>485.38785687972569</v>
      </c>
      <c r="CD343" s="35">
        <f t="shared" si="101"/>
        <v>7.0000000000000007E-2</v>
      </c>
      <c r="CE343" s="5">
        <f t="shared" si="125"/>
        <v>458991.91100096406</v>
      </c>
      <c r="CF343" s="5">
        <f t="shared" si="126"/>
        <v>746121.06150672282</v>
      </c>
      <c r="CG343" s="5">
        <f t="shared" si="102"/>
        <v>80108.088999036016</v>
      </c>
      <c r="CH343" s="5">
        <f t="shared" si="103"/>
        <v>1205112.9725076868</v>
      </c>
    </row>
    <row r="344" spans="9:86" ht="14.25" customHeight="1">
      <c r="I344" s="150"/>
      <c r="J344" s="2">
        <f t="shared" si="127"/>
        <v>337</v>
      </c>
      <c r="K344" s="118"/>
      <c r="L344" s="5">
        <f t="shared" si="104"/>
        <v>89324.071908008322</v>
      </c>
      <c r="M344" s="5">
        <f t="shared" si="67"/>
        <v>4050.0782624385383</v>
      </c>
      <c r="N344" s="5">
        <f t="shared" si="68"/>
        <v>3435.9752680709812</v>
      </c>
      <c r="O344" s="35">
        <f t="shared" si="69"/>
        <v>0.46159677157703732</v>
      </c>
      <c r="P344" s="5">
        <f t="shared" si="70"/>
        <v>614.10299436755724</v>
      </c>
      <c r="Q344" s="35">
        <f t="shared" si="71"/>
        <v>8.2500000000000004E-2</v>
      </c>
      <c r="R344" s="5">
        <f t="shared" si="105"/>
        <v>453211.9033600624</v>
      </c>
      <c r="S344" s="5">
        <f t="shared" si="106"/>
        <v>911664.47108172451</v>
      </c>
      <c r="T344" s="5">
        <f t="shared" si="72"/>
        <v>85888.096639937343</v>
      </c>
      <c r="U344" s="5">
        <f t="shared" si="73"/>
        <v>1364876.3744417869</v>
      </c>
      <c r="V344" s="150"/>
      <c r="W344" s="2">
        <f t="shared" si="128"/>
        <v>337</v>
      </c>
      <c r="X344" s="118"/>
      <c r="Y344" s="5">
        <f t="shared" si="107"/>
        <v>87463.226083650326</v>
      </c>
      <c r="Z344" s="5">
        <f t="shared" si="108"/>
        <v>3955.7248177837241</v>
      </c>
      <c r="AA344" s="5">
        <f t="shared" si="74"/>
        <v>3372.6366438927216</v>
      </c>
      <c r="AB344" s="35">
        <f t="shared" si="75"/>
        <v>0.46272749747425679</v>
      </c>
      <c r="AC344" s="5">
        <f t="shared" si="76"/>
        <v>583.08817389100227</v>
      </c>
      <c r="AD344" s="35">
        <f t="shared" si="77"/>
        <v>8.0000000000000016E-2</v>
      </c>
      <c r="AE344" s="5">
        <f t="shared" si="109"/>
        <v>455009.41056024283</v>
      </c>
      <c r="AF344" s="5">
        <f t="shared" si="110"/>
        <v>878069.85303287231</v>
      </c>
      <c r="AG344" s="5">
        <f t="shared" si="78"/>
        <v>84090.589439757605</v>
      </c>
      <c r="AH344" s="5">
        <f t="shared" si="79"/>
        <v>1333079.2635931151</v>
      </c>
      <c r="AI344" s="150"/>
      <c r="AJ344" s="2">
        <f t="shared" si="129"/>
        <v>337</v>
      </c>
      <c r="AK344" s="118"/>
      <c r="AL344" s="5">
        <f t="shared" si="111"/>
        <v>85610.531356954467</v>
      </c>
      <c r="AM344" s="5">
        <f t="shared" si="112"/>
        <v>3862.1784158088099</v>
      </c>
      <c r="AN344" s="5">
        <f t="shared" si="80"/>
        <v>3309.2770674618123</v>
      </c>
      <c r="AO344" s="35">
        <f t="shared" si="81"/>
        <v>0.46386027723580814</v>
      </c>
      <c r="AP344" s="5">
        <f t="shared" si="82"/>
        <v>552.90134834699757</v>
      </c>
      <c r="AQ344" s="35">
        <f t="shared" si="83"/>
        <v>7.7499999999999999E-2</v>
      </c>
      <c r="AR344" s="5">
        <f t="shared" si="113"/>
        <v>456798.74571050762</v>
      </c>
      <c r="AS344" s="5">
        <f t="shared" si="114"/>
        <v>844755.38041706162</v>
      </c>
      <c r="AT344" s="5">
        <f t="shared" si="84"/>
        <v>82301.254289492659</v>
      </c>
      <c r="AU344" s="5">
        <f t="shared" si="85"/>
        <v>1301554.1261275692</v>
      </c>
      <c r="AV344" s="150"/>
      <c r="AW344" s="2">
        <f t="shared" si="130"/>
        <v>337</v>
      </c>
      <c r="AX344" s="118"/>
      <c r="AY344" s="5">
        <f t="shared" si="115"/>
        <v>83766.656395997823</v>
      </c>
      <c r="AZ344" s="5">
        <f t="shared" si="116"/>
        <v>3769.4654156080242</v>
      </c>
      <c r="BA344" s="5">
        <f t="shared" si="86"/>
        <v>3245.9238131330376</v>
      </c>
      <c r="BB344" s="35">
        <f t="shared" si="87"/>
        <v>0.4649951118194261</v>
      </c>
      <c r="BC344" s="5">
        <f t="shared" si="88"/>
        <v>523.54160247498635</v>
      </c>
      <c r="BD344" s="35">
        <f t="shared" si="89"/>
        <v>7.4999999999999997E-2</v>
      </c>
      <c r="BE344" s="5">
        <f t="shared" si="117"/>
        <v>458579.26741713524</v>
      </c>
      <c r="BF344" s="5">
        <f t="shared" si="118"/>
        <v>811730.5776427699</v>
      </c>
      <c r="BG344" s="5">
        <f t="shared" si="90"/>
        <v>80520.732582864788</v>
      </c>
      <c r="BH344" s="5">
        <f t="shared" si="91"/>
        <v>1270309.8450599052</v>
      </c>
      <c r="BI344" s="150"/>
      <c r="BJ344" s="2">
        <f t="shared" si="131"/>
        <v>337</v>
      </c>
      <c r="BK344" s="118"/>
      <c r="BL344" s="5">
        <f t="shared" si="119"/>
        <v>81932.279796386007</v>
      </c>
      <c r="BM344" s="5">
        <f t="shared" si="120"/>
        <v>3677.612325782929</v>
      </c>
      <c r="BN344" s="5">
        <f t="shared" si="92"/>
        <v>3182.604802013097</v>
      </c>
      <c r="BO344" s="35">
        <f t="shared" si="93"/>
        <v>0.46613200217384604</v>
      </c>
      <c r="BP344" s="5">
        <f t="shared" si="94"/>
        <v>495.00752376983212</v>
      </c>
      <c r="BQ344" s="35">
        <f t="shared" si="95"/>
        <v>7.2499999999999995E-2</v>
      </c>
      <c r="BR344" s="5">
        <f t="shared" si="121"/>
        <v>460350.325005627</v>
      </c>
      <c r="BS344" s="5">
        <f t="shared" si="122"/>
        <v>779005.02878321998</v>
      </c>
      <c r="BT344" s="5">
        <f t="shared" si="96"/>
        <v>78749.674994372908</v>
      </c>
      <c r="BU344" s="5">
        <f t="shared" si="97"/>
        <v>1239355.3537888471</v>
      </c>
      <c r="BV344" s="150"/>
      <c r="BW344" s="2">
        <f t="shared" si="132"/>
        <v>337</v>
      </c>
      <c r="BX344" s="118"/>
      <c r="BY344" s="5">
        <f t="shared" si="123"/>
        <v>80108.088999036016</v>
      </c>
      <c r="BZ344" s="5">
        <f t="shared" si="124"/>
        <v>3586.6457515109732</v>
      </c>
      <c r="CA344" s="5">
        <f t="shared" si="98"/>
        <v>3119.3485656832631</v>
      </c>
      <c r="CB344" s="35">
        <f t="shared" si="99"/>
        <v>0.46727094923771806</v>
      </c>
      <c r="CC344" s="5">
        <f t="shared" si="100"/>
        <v>467.29718582771011</v>
      </c>
      <c r="CD344" s="35">
        <f t="shared" si="101"/>
        <v>7.0000000000000007E-2</v>
      </c>
      <c r="CE344" s="5">
        <f t="shared" si="125"/>
        <v>462111.25956664729</v>
      </c>
      <c r="CF344" s="5">
        <f t="shared" si="126"/>
        <v>746588.35869255057</v>
      </c>
      <c r="CG344" s="5">
        <f t="shared" si="102"/>
        <v>76988.740433352752</v>
      </c>
      <c r="CH344" s="5">
        <f t="shared" si="103"/>
        <v>1208699.6182591978</v>
      </c>
    </row>
    <row r="345" spans="9:86" ht="14.25" customHeight="1">
      <c r="I345" s="150"/>
      <c r="J345" s="2">
        <f t="shared" si="127"/>
        <v>338</v>
      </c>
      <c r="K345" s="118"/>
      <c r="L345" s="5">
        <f t="shared" si="104"/>
        <v>85888.096639937343</v>
      </c>
      <c r="M345" s="5">
        <f t="shared" si="67"/>
        <v>4050.0782624385383</v>
      </c>
      <c r="N345" s="5">
        <f t="shared" si="68"/>
        <v>3459.597598038969</v>
      </c>
      <c r="O345" s="35">
        <f t="shared" si="69"/>
        <v>0.48336350205208034</v>
      </c>
      <c r="P345" s="5">
        <f t="shared" si="70"/>
        <v>590.48066439956926</v>
      </c>
      <c r="Q345" s="35">
        <f t="shared" si="71"/>
        <v>8.2500000000000004E-2</v>
      </c>
      <c r="R345" s="5">
        <f t="shared" si="105"/>
        <v>456671.50095810136</v>
      </c>
      <c r="S345" s="5">
        <f t="shared" si="106"/>
        <v>912254.95174612408</v>
      </c>
      <c r="T345" s="5">
        <f t="shared" si="72"/>
        <v>82428.49904189838</v>
      </c>
      <c r="U345" s="5">
        <f t="shared" si="73"/>
        <v>1368926.4527042254</v>
      </c>
      <c r="V345" s="150"/>
      <c r="W345" s="2">
        <f t="shared" si="128"/>
        <v>338</v>
      </c>
      <c r="X345" s="118"/>
      <c r="Y345" s="5">
        <f t="shared" si="107"/>
        <v>84090.589439757605</v>
      </c>
      <c r="Z345" s="5">
        <f t="shared" si="108"/>
        <v>3955.7248177837241</v>
      </c>
      <c r="AA345" s="5">
        <f t="shared" si="74"/>
        <v>3395.1208881853399</v>
      </c>
      <c r="AB345" s="35">
        <f t="shared" si="75"/>
        <v>0.48449476843554778</v>
      </c>
      <c r="AC345" s="5">
        <f t="shared" si="76"/>
        <v>560.60392959838407</v>
      </c>
      <c r="AD345" s="35">
        <f t="shared" si="77"/>
        <v>0.08</v>
      </c>
      <c r="AE345" s="5">
        <f t="shared" si="109"/>
        <v>458404.53144842817</v>
      </c>
      <c r="AF345" s="5">
        <f t="shared" si="110"/>
        <v>878630.45696247066</v>
      </c>
      <c r="AG345" s="5">
        <f t="shared" si="78"/>
        <v>80695.468551572267</v>
      </c>
      <c r="AH345" s="5">
        <f t="shared" si="79"/>
        <v>1337034.9884108989</v>
      </c>
      <c r="AI345" s="150"/>
      <c r="AJ345" s="2">
        <f t="shared" si="129"/>
        <v>338</v>
      </c>
      <c r="AK345" s="118"/>
      <c r="AL345" s="5">
        <f t="shared" si="111"/>
        <v>82301.254289492659</v>
      </c>
      <c r="AM345" s="5">
        <f t="shared" si="112"/>
        <v>3862.1784158088099</v>
      </c>
      <c r="AN345" s="5">
        <f t="shared" si="80"/>
        <v>3330.6494818558367</v>
      </c>
      <c r="AO345" s="35">
        <f t="shared" si="81"/>
        <v>0.48562800320982102</v>
      </c>
      <c r="AP345" s="5">
        <f t="shared" si="82"/>
        <v>531.52893395297338</v>
      </c>
      <c r="AQ345" s="35">
        <f t="shared" si="83"/>
        <v>7.7499999999999986E-2</v>
      </c>
      <c r="AR345" s="5">
        <f t="shared" si="113"/>
        <v>460129.39519236347</v>
      </c>
      <c r="AS345" s="5">
        <f t="shared" si="114"/>
        <v>845286.90935101465</v>
      </c>
      <c r="AT345" s="5">
        <f t="shared" si="84"/>
        <v>78970.604807636817</v>
      </c>
      <c r="AU345" s="5">
        <f t="shared" si="85"/>
        <v>1305416.3045433781</v>
      </c>
      <c r="AV345" s="150"/>
      <c r="AW345" s="2">
        <f t="shared" si="130"/>
        <v>338</v>
      </c>
      <c r="AX345" s="118"/>
      <c r="AY345" s="5">
        <f t="shared" si="115"/>
        <v>80520.732582864788</v>
      </c>
      <c r="AZ345" s="5">
        <f t="shared" si="116"/>
        <v>3769.4654156080242</v>
      </c>
      <c r="BA345" s="5">
        <f t="shared" si="86"/>
        <v>3266.2108369651191</v>
      </c>
      <c r="BB345" s="35">
        <f t="shared" si="87"/>
        <v>0.48676320726771705</v>
      </c>
      <c r="BC345" s="5">
        <f t="shared" si="88"/>
        <v>503.2545786429049</v>
      </c>
      <c r="BD345" s="35">
        <f t="shared" si="89"/>
        <v>7.4999999999999997E-2</v>
      </c>
      <c r="BE345" s="5">
        <f t="shared" si="117"/>
        <v>461845.47825410037</v>
      </c>
      <c r="BF345" s="5">
        <f t="shared" si="118"/>
        <v>812233.8322214128</v>
      </c>
      <c r="BG345" s="5">
        <f t="shared" si="90"/>
        <v>77254.521745899663</v>
      </c>
      <c r="BH345" s="5">
        <f t="shared" si="91"/>
        <v>1274079.3104755131</v>
      </c>
      <c r="BI345" s="150"/>
      <c r="BJ345" s="2">
        <f t="shared" si="131"/>
        <v>338</v>
      </c>
      <c r="BK345" s="118"/>
      <c r="BL345" s="5">
        <f t="shared" si="119"/>
        <v>78749.674994372908</v>
      </c>
      <c r="BM345" s="5">
        <f t="shared" si="120"/>
        <v>3677.612325782929</v>
      </c>
      <c r="BN345" s="5">
        <f t="shared" si="92"/>
        <v>3201.8330393585929</v>
      </c>
      <c r="BO345" s="35">
        <f t="shared" si="93"/>
        <v>0.48790038149425474</v>
      </c>
      <c r="BP345" s="5">
        <f t="shared" si="94"/>
        <v>475.77928642433631</v>
      </c>
      <c r="BQ345" s="35">
        <f t="shared" si="95"/>
        <v>7.2499999999999995E-2</v>
      </c>
      <c r="BR345" s="5">
        <f t="shared" si="121"/>
        <v>463552.15804498561</v>
      </c>
      <c r="BS345" s="5">
        <f t="shared" si="122"/>
        <v>779480.80806964426</v>
      </c>
      <c r="BT345" s="5">
        <f t="shared" si="96"/>
        <v>75547.841955014315</v>
      </c>
      <c r="BU345" s="5">
        <f t="shared" si="97"/>
        <v>1243032.96611463</v>
      </c>
      <c r="BV345" s="150"/>
      <c r="BW345" s="2">
        <f t="shared" si="132"/>
        <v>338</v>
      </c>
      <c r="BX345" s="118"/>
      <c r="BY345" s="5">
        <f t="shared" si="123"/>
        <v>76988.740433352752</v>
      </c>
      <c r="BZ345" s="5">
        <f t="shared" si="124"/>
        <v>3586.6457515109732</v>
      </c>
      <c r="CA345" s="5">
        <f t="shared" si="98"/>
        <v>3137.544765649749</v>
      </c>
      <c r="CB345" s="35">
        <f t="shared" si="99"/>
        <v>0.48903952676547724</v>
      </c>
      <c r="CC345" s="5">
        <f t="shared" si="100"/>
        <v>449.10098586122439</v>
      </c>
      <c r="CD345" s="35">
        <f t="shared" si="101"/>
        <v>7.0000000000000007E-2</v>
      </c>
      <c r="CE345" s="5">
        <f t="shared" si="125"/>
        <v>465248.80433229706</v>
      </c>
      <c r="CF345" s="5">
        <f t="shared" si="126"/>
        <v>747037.45967841183</v>
      </c>
      <c r="CG345" s="5">
        <f t="shared" si="102"/>
        <v>73851.195667702996</v>
      </c>
      <c r="CH345" s="5">
        <f t="shared" si="103"/>
        <v>1212286.2640107088</v>
      </c>
    </row>
    <row r="346" spans="9:86" ht="14.25" customHeight="1">
      <c r="I346" s="150"/>
      <c r="J346" s="2">
        <f t="shared" si="127"/>
        <v>339</v>
      </c>
      <c r="K346" s="118"/>
      <c r="L346" s="5">
        <f t="shared" si="104"/>
        <v>82428.49904189838</v>
      </c>
      <c r="M346" s="5">
        <f t="shared" si="67"/>
        <v>4050.0782624385383</v>
      </c>
      <c r="N346" s="5">
        <f t="shared" si="68"/>
        <v>3483.3823315254867</v>
      </c>
      <c r="O346" s="35">
        <f t="shared" si="69"/>
        <v>0.50711329775710967</v>
      </c>
      <c r="P346" s="5">
        <f t="shared" si="70"/>
        <v>566.69593091305137</v>
      </c>
      <c r="Q346" s="35">
        <f t="shared" si="71"/>
        <v>8.2500000000000004E-2</v>
      </c>
      <c r="R346" s="5">
        <f t="shared" si="105"/>
        <v>460154.88328962686</v>
      </c>
      <c r="S346" s="5">
        <f t="shared" si="106"/>
        <v>912821.64767703717</v>
      </c>
      <c r="T346" s="5">
        <f t="shared" si="72"/>
        <v>78945.116710372895</v>
      </c>
      <c r="U346" s="5">
        <f t="shared" si="73"/>
        <v>1372976.530966664</v>
      </c>
      <c r="V346" s="150"/>
      <c r="W346" s="2">
        <f t="shared" si="128"/>
        <v>339</v>
      </c>
      <c r="X346" s="118"/>
      <c r="Y346" s="5">
        <f t="shared" si="107"/>
        <v>80695.468551572267</v>
      </c>
      <c r="Z346" s="5">
        <f t="shared" si="108"/>
        <v>3955.7248177837241</v>
      </c>
      <c r="AA346" s="5">
        <f t="shared" si="74"/>
        <v>3417.7550274399091</v>
      </c>
      <c r="AB346" s="35">
        <f t="shared" si="75"/>
        <v>0.50824489981203302</v>
      </c>
      <c r="AC346" s="5">
        <f t="shared" si="76"/>
        <v>537.96979034381513</v>
      </c>
      <c r="AD346" s="35">
        <f t="shared" si="77"/>
        <v>0.08</v>
      </c>
      <c r="AE346" s="5">
        <f t="shared" si="109"/>
        <v>461822.28647586808</v>
      </c>
      <c r="AF346" s="5">
        <f t="shared" si="110"/>
        <v>879168.42675281444</v>
      </c>
      <c r="AG346" s="5">
        <f t="shared" si="78"/>
        <v>77277.713524132356</v>
      </c>
      <c r="AH346" s="5">
        <f t="shared" si="79"/>
        <v>1340990.7132286825</v>
      </c>
      <c r="AI346" s="150"/>
      <c r="AJ346" s="2">
        <f t="shared" si="129"/>
        <v>339</v>
      </c>
      <c r="AK346" s="118"/>
      <c r="AL346" s="5">
        <f t="shared" si="111"/>
        <v>78970.604807636817</v>
      </c>
      <c r="AM346" s="5">
        <f t="shared" si="112"/>
        <v>3862.1784158088099</v>
      </c>
      <c r="AN346" s="5">
        <f t="shared" si="80"/>
        <v>3352.1599264261554</v>
      </c>
      <c r="AO346" s="35">
        <f t="shared" si="81"/>
        <v>0.50937838471795316</v>
      </c>
      <c r="AP346" s="5">
        <f t="shared" si="82"/>
        <v>510.01848938265442</v>
      </c>
      <c r="AQ346" s="35">
        <f t="shared" si="83"/>
        <v>7.7499999999999999E-2</v>
      </c>
      <c r="AR346" s="5">
        <f t="shared" si="113"/>
        <v>463481.55511878961</v>
      </c>
      <c r="AS346" s="5">
        <f t="shared" si="114"/>
        <v>845796.92784039734</v>
      </c>
      <c r="AT346" s="5">
        <f t="shared" si="84"/>
        <v>75618.444881210657</v>
      </c>
      <c r="AU346" s="5">
        <f t="shared" si="85"/>
        <v>1309278.4829591869</v>
      </c>
      <c r="AV346" s="150"/>
      <c r="AW346" s="2">
        <f t="shared" si="130"/>
        <v>339</v>
      </c>
      <c r="AX346" s="118"/>
      <c r="AY346" s="5">
        <f t="shared" si="115"/>
        <v>77254.521745899663</v>
      </c>
      <c r="AZ346" s="5">
        <f t="shared" si="116"/>
        <v>3769.4654156080242</v>
      </c>
      <c r="BA346" s="5">
        <f t="shared" si="86"/>
        <v>3286.6246546961511</v>
      </c>
      <c r="BB346" s="35">
        <f t="shared" si="87"/>
        <v>0.51051375330592985</v>
      </c>
      <c r="BC346" s="5">
        <f t="shared" si="88"/>
        <v>482.84076091187285</v>
      </c>
      <c r="BD346" s="35">
        <f t="shared" si="89"/>
        <v>7.4999999999999997E-2</v>
      </c>
      <c r="BE346" s="5">
        <f t="shared" si="117"/>
        <v>465132.10290879651</v>
      </c>
      <c r="BF346" s="5">
        <f t="shared" si="118"/>
        <v>812716.67298232461</v>
      </c>
      <c r="BG346" s="5">
        <f t="shared" si="90"/>
        <v>73967.897091203515</v>
      </c>
      <c r="BH346" s="5">
        <f t="shared" si="91"/>
        <v>1277848.775891121</v>
      </c>
      <c r="BI346" s="150"/>
      <c r="BJ346" s="2">
        <f t="shared" si="131"/>
        <v>339</v>
      </c>
      <c r="BK346" s="118"/>
      <c r="BL346" s="5">
        <f t="shared" si="119"/>
        <v>75547.841955014315</v>
      </c>
      <c r="BM346" s="5">
        <f t="shared" si="120"/>
        <v>3677.612325782929</v>
      </c>
      <c r="BN346" s="5">
        <f t="shared" si="92"/>
        <v>3221.1774473047176</v>
      </c>
      <c r="BO346" s="35">
        <f t="shared" si="93"/>
        <v>0.51165100640033612</v>
      </c>
      <c r="BP346" s="5">
        <f t="shared" si="94"/>
        <v>456.43487847821149</v>
      </c>
      <c r="BQ346" s="35">
        <f t="shared" si="95"/>
        <v>7.2499999999999995E-2</v>
      </c>
      <c r="BR346" s="5">
        <f t="shared" si="121"/>
        <v>466773.33549229032</v>
      </c>
      <c r="BS346" s="5">
        <f t="shared" si="122"/>
        <v>779937.24294812244</v>
      </c>
      <c r="BT346" s="5">
        <f t="shared" si="96"/>
        <v>72326.664507709604</v>
      </c>
      <c r="BU346" s="5">
        <f t="shared" si="97"/>
        <v>1246710.5784404129</v>
      </c>
      <c r="BV346" s="150"/>
      <c r="BW346" s="2">
        <f t="shared" si="132"/>
        <v>339</v>
      </c>
      <c r="BX346" s="118"/>
      <c r="BY346" s="5">
        <f t="shared" si="123"/>
        <v>73851.195667702996</v>
      </c>
      <c r="BZ346" s="5">
        <f t="shared" si="124"/>
        <v>3586.6457515109732</v>
      </c>
      <c r="CA346" s="5">
        <f t="shared" si="98"/>
        <v>3155.8471101160389</v>
      </c>
      <c r="CB346" s="35">
        <f t="shared" si="99"/>
        <v>0.51279014481757479</v>
      </c>
      <c r="CC346" s="5">
        <f t="shared" si="100"/>
        <v>430.79864139493418</v>
      </c>
      <c r="CD346" s="35">
        <f t="shared" si="101"/>
        <v>7.0000000000000007E-2</v>
      </c>
      <c r="CE346" s="5">
        <f t="shared" si="125"/>
        <v>468404.6514424131</v>
      </c>
      <c r="CF346" s="5">
        <f t="shared" si="126"/>
        <v>747468.25831980677</v>
      </c>
      <c r="CG346" s="5">
        <f t="shared" si="102"/>
        <v>70695.348557586956</v>
      </c>
      <c r="CH346" s="5">
        <f t="shared" si="103"/>
        <v>1215872.90976222</v>
      </c>
    </row>
    <row r="347" spans="9:86" ht="14.25" customHeight="1">
      <c r="I347" s="150"/>
      <c r="J347" s="2">
        <f t="shared" si="127"/>
        <v>340</v>
      </c>
      <c r="K347" s="118"/>
      <c r="L347" s="5">
        <f t="shared" si="104"/>
        <v>78945.116710372895</v>
      </c>
      <c r="M347" s="5">
        <f t="shared" si="67"/>
        <v>4050.0782624385383</v>
      </c>
      <c r="N347" s="5">
        <f t="shared" si="68"/>
        <v>3507.3305850547249</v>
      </c>
      <c r="O347" s="35">
        <f t="shared" si="69"/>
        <v>0.53312945466995054</v>
      </c>
      <c r="P347" s="5">
        <f t="shared" si="70"/>
        <v>542.74767738381365</v>
      </c>
      <c r="Q347" s="35">
        <f t="shared" si="71"/>
        <v>8.2500000000000004E-2</v>
      </c>
      <c r="R347" s="5">
        <f t="shared" si="105"/>
        <v>463662.21387468156</v>
      </c>
      <c r="S347" s="5">
        <f t="shared" si="106"/>
        <v>913364.39535442099</v>
      </c>
      <c r="T347" s="5">
        <f t="shared" si="72"/>
        <v>75437.786125318176</v>
      </c>
      <c r="U347" s="5">
        <f t="shared" si="73"/>
        <v>1377026.6092291025</v>
      </c>
      <c r="V347" s="150"/>
      <c r="W347" s="2">
        <f t="shared" si="128"/>
        <v>340</v>
      </c>
      <c r="X347" s="118"/>
      <c r="Y347" s="5">
        <f t="shared" si="107"/>
        <v>77277.713524132356</v>
      </c>
      <c r="Z347" s="5">
        <f t="shared" si="108"/>
        <v>3955.7248177837241</v>
      </c>
      <c r="AA347" s="5">
        <f t="shared" si="74"/>
        <v>3440.5400609561748</v>
      </c>
      <c r="AB347" s="35">
        <f t="shared" si="75"/>
        <v>0.53426115821324238</v>
      </c>
      <c r="AC347" s="5">
        <f t="shared" si="76"/>
        <v>515.18475682754911</v>
      </c>
      <c r="AD347" s="35">
        <f t="shared" si="77"/>
        <v>8.0000000000000016E-2</v>
      </c>
      <c r="AE347" s="5">
        <f t="shared" si="109"/>
        <v>465262.82653682423</v>
      </c>
      <c r="AF347" s="5">
        <f t="shared" si="110"/>
        <v>879683.61150964198</v>
      </c>
      <c r="AG347" s="5">
        <f t="shared" si="78"/>
        <v>73837.173463176179</v>
      </c>
      <c r="AH347" s="5">
        <f t="shared" si="79"/>
        <v>1344946.4380464661</v>
      </c>
      <c r="AI347" s="150"/>
      <c r="AJ347" s="2">
        <f t="shared" si="129"/>
        <v>340</v>
      </c>
      <c r="AK347" s="118"/>
      <c r="AL347" s="5">
        <f t="shared" si="111"/>
        <v>75618.444881210657</v>
      </c>
      <c r="AM347" s="5">
        <f t="shared" si="112"/>
        <v>3862.1784158088099</v>
      </c>
      <c r="AN347" s="5">
        <f t="shared" si="80"/>
        <v>3373.8092926176578</v>
      </c>
      <c r="AO347" s="35">
        <f t="shared" si="81"/>
        <v>0.53539465900166383</v>
      </c>
      <c r="AP347" s="5">
        <f t="shared" si="82"/>
        <v>488.36912319115214</v>
      </c>
      <c r="AQ347" s="35">
        <f t="shared" si="83"/>
        <v>7.7499999999999999E-2</v>
      </c>
      <c r="AR347" s="5">
        <f t="shared" si="113"/>
        <v>466855.36441140727</v>
      </c>
      <c r="AS347" s="5">
        <f t="shared" si="114"/>
        <v>846285.29696358845</v>
      </c>
      <c r="AT347" s="5">
        <f t="shared" si="84"/>
        <v>72244.635588592995</v>
      </c>
      <c r="AU347" s="5">
        <f t="shared" si="85"/>
        <v>1313140.6613749957</v>
      </c>
      <c r="AV347" s="150"/>
      <c r="AW347" s="2">
        <f t="shared" si="130"/>
        <v>340</v>
      </c>
      <c r="AX347" s="118"/>
      <c r="AY347" s="5">
        <f t="shared" si="115"/>
        <v>73967.897091203515</v>
      </c>
      <c r="AZ347" s="5">
        <f t="shared" si="116"/>
        <v>3769.4654156080242</v>
      </c>
      <c r="BA347" s="5">
        <f t="shared" si="86"/>
        <v>3307.1660587880024</v>
      </c>
      <c r="BB347" s="35">
        <f t="shared" si="87"/>
        <v>0.53652995780754198</v>
      </c>
      <c r="BC347" s="5">
        <f t="shared" si="88"/>
        <v>462.29935682002196</v>
      </c>
      <c r="BD347" s="35">
        <f t="shared" si="89"/>
        <v>7.4999999999999997E-2</v>
      </c>
      <c r="BE347" s="5">
        <f t="shared" si="117"/>
        <v>468439.26896758453</v>
      </c>
      <c r="BF347" s="5">
        <f t="shared" si="118"/>
        <v>813178.97233914468</v>
      </c>
      <c r="BG347" s="5">
        <f t="shared" si="90"/>
        <v>70660.731032415511</v>
      </c>
      <c r="BH347" s="5">
        <f t="shared" si="91"/>
        <v>1281618.2413067291</v>
      </c>
      <c r="BI347" s="150"/>
      <c r="BJ347" s="2">
        <f t="shared" si="131"/>
        <v>340</v>
      </c>
      <c r="BK347" s="118"/>
      <c r="BL347" s="5">
        <f t="shared" si="119"/>
        <v>72326.664507709604</v>
      </c>
      <c r="BM347" s="5">
        <f t="shared" si="120"/>
        <v>3677.612325782929</v>
      </c>
      <c r="BN347" s="5">
        <f t="shared" si="92"/>
        <v>3240.6387277155168</v>
      </c>
      <c r="BO347" s="35">
        <f t="shared" si="93"/>
        <v>0.53766705539754289</v>
      </c>
      <c r="BP347" s="5">
        <f t="shared" si="94"/>
        <v>436.97359806741218</v>
      </c>
      <c r="BQ347" s="35">
        <f t="shared" si="95"/>
        <v>7.2499999999999995E-2</v>
      </c>
      <c r="BR347" s="5">
        <f t="shared" si="121"/>
        <v>470013.97422000585</v>
      </c>
      <c r="BS347" s="5">
        <f t="shared" si="122"/>
        <v>780374.21654618985</v>
      </c>
      <c r="BT347" s="5">
        <f t="shared" si="96"/>
        <v>69086.025779994088</v>
      </c>
      <c r="BU347" s="5">
        <f t="shared" si="97"/>
        <v>1250388.1907661958</v>
      </c>
      <c r="BV347" s="150"/>
      <c r="BW347" s="2">
        <f t="shared" si="132"/>
        <v>340</v>
      </c>
      <c r="BX347" s="118"/>
      <c r="BY347" s="5">
        <f t="shared" si="123"/>
        <v>70695.348557586956</v>
      </c>
      <c r="BZ347" s="5">
        <f t="shared" si="124"/>
        <v>3586.6457515109732</v>
      </c>
      <c r="CA347" s="5">
        <f t="shared" si="98"/>
        <v>3174.2562182583824</v>
      </c>
      <c r="CB347" s="35">
        <f t="shared" si="99"/>
        <v>0.53880595253126728</v>
      </c>
      <c r="CC347" s="5">
        <f t="shared" si="100"/>
        <v>412.38953325259058</v>
      </c>
      <c r="CD347" s="35">
        <f t="shared" si="101"/>
        <v>7.0000000000000007E-2</v>
      </c>
      <c r="CE347" s="5">
        <f t="shared" si="125"/>
        <v>471578.90766067151</v>
      </c>
      <c r="CF347" s="5">
        <f t="shared" si="126"/>
        <v>747880.64785305934</v>
      </c>
      <c r="CG347" s="5">
        <f t="shared" si="102"/>
        <v>67521.092339328578</v>
      </c>
      <c r="CH347" s="5">
        <f t="shared" si="103"/>
        <v>1219459.5555137307</v>
      </c>
    </row>
    <row r="348" spans="9:86" ht="14.25" customHeight="1">
      <c r="I348" s="150"/>
      <c r="J348" s="2">
        <f t="shared" si="127"/>
        <v>341</v>
      </c>
      <c r="K348" s="118"/>
      <c r="L348" s="5">
        <f t="shared" si="104"/>
        <v>75437.786125318176</v>
      </c>
      <c r="M348" s="5">
        <f t="shared" si="67"/>
        <v>4050.0782624385383</v>
      </c>
      <c r="N348" s="5">
        <f t="shared" si="68"/>
        <v>3531.4434828269759</v>
      </c>
      <c r="O348" s="35">
        <f t="shared" si="69"/>
        <v>0.56175192792012718</v>
      </c>
      <c r="P348" s="5">
        <f t="shared" si="70"/>
        <v>518.63477961156252</v>
      </c>
      <c r="Q348" s="35">
        <f t="shared" si="71"/>
        <v>8.2500000000000018E-2</v>
      </c>
      <c r="R348" s="5">
        <f t="shared" si="105"/>
        <v>467193.65735750855</v>
      </c>
      <c r="S348" s="5">
        <f t="shared" si="106"/>
        <v>913883.0301340326</v>
      </c>
      <c r="T348" s="5">
        <f t="shared" si="72"/>
        <v>71906.342642491203</v>
      </c>
      <c r="U348" s="5">
        <f t="shared" si="73"/>
        <v>1381076.6874915413</v>
      </c>
      <c r="V348" s="150"/>
      <c r="W348" s="2">
        <f t="shared" si="128"/>
        <v>341</v>
      </c>
      <c r="X348" s="118"/>
      <c r="Y348" s="5">
        <f t="shared" si="107"/>
        <v>73837.173463176179</v>
      </c>
      <c r="Z348" s="5">
        <f t="shared" si="108"/>
        <v>3955.7248177837241</v>
      </c>
      <c r="AA348" s="5">
        <f t="shared" si="74"/>
        <v>3463.4769946958827</v>
      </c>
      <c r="AB348" s="35">
        <f t="shared" si="75"/>
        <v>0.56288346353179564</v>
      </c>
      <c r="AC348" s="5">
        <f t="shared" si="76"/>
        <v>492.24782308784125</v>
      </c>
      <c r="AD348" s="35">
        <f t="shared" si="77"/>
        <v>0.08</v>
      </c>
      <c r="AE348" s="5">
        <f t="shared" si="109"/>
        <v>468726.30353152013</v>
      </c>
      <c r="AF348" s="5">
        <f t="shared" si="110"/>
        <v>880175.85933272983</v>
      </c>
      <c r="AG348" s="5">
        <f t="shared" si="78"/>
        <v>70373.696468480295</v>
      </c>
      <c r="AH348" s="5">
        <f t="shared" si="79"/>
        <v>1348902.1628642499</v>
      </c>
      <c r="AI348" s="150"/>
      <c r="AJ348" s="2">
        <f t="shared" si="129"/>
        <v>341</v>
      </c>
      <c r="AK348" s="118"/>
      <c r="AL348" s="5">
        <f t="shared" si="111"/>
        <v>72244.635588592995</v>
      </c>
      <c r="AM348" s="5">
        <f t="shared" si="112"/>
        <v>3862.1784158088099</v>
      </c>
      <c r="AN348" s="5">
        <f t="shared" si="80"/>
        <v>3395.5984776324804</v>
      </c>
      <c r="AO348" s="35">
        <f t="shared" si="81"/>
        <v>0.56401671071649095</v>
      </c>
      <c r="AP348" s="5">
        <f t="shared" si="82"/>
        <v>466.57993817632973</v>
      </c>
      <c r="AQ348" s="35">
        <f t="shared" si="83"/>
        <v>7.7499999999999999E-2</v>
      </c>
      <c r="AR348" s="5">
        <f t="shared" si="113"/>
        <v>470250.96288903977</v>
      </c>
      <c r="AS348" s="5">
        <f t="shared" si="114"/>
        <v>846751.87690176477</v>
      </c>
      <c r="AT348" s="5">
        <f t="shared" si="84"/>
        <v>68849.037110960518</v>
      </c>
      <c r="AU348" s="5">
        <f t="shared" si="85"/>
        <v>1317002.8397908045</v>
      </c>
      <c r="AV348" s="150"/>
      <c r="AW348" s="2">
        <f t="shared" si="130"/>
        <v>341</v>
      </c>
      <c r="AX348" s="118"/>
      <c r="AY348" s="5">
        <f t="shared" si="115"/>
        <v>70660.731032415511</v>
      </c>
      <c r="AZ348" s="5">
        <f t="shared" si="116"/>
        <v>3769.4654156080242</v>
      </c>
      <c r="BA348" s="5">
        <f t="shared" si="86"/>
        <v>3327.8358466554273</v>
      </c>
      <c r="BB348" s="35">
        <f t="shared" si="87"/>
        <v>0.56515167019069534</v>
      </c>
      <c r="BC348" s="5">
        <f t="shared" si="88"/>
        <v>441.62956895259691</v>
      </c>
      <c r="BD348" s="35">
        <f t="shared" si="89"/>
        <v>7.4999999999999997E-2</v>
      </c>
      <c r="BE348" s="5">
        <f t="shared" si="117"/>
        <v>471767.10481423995</v>
      </c>
      <c r="BF348" s="5">
        <f t="shared" si="118"/>
        <v>813620.60190809728</v>
      </c>
      <c r="BG348" s="5">
        <f t="shared" si="90"/>
        <v>67332.895185760077</v>
      </c>
      <c r="BH348" s="5">
        <f t="shared" si="91"/>
        <v>1285387.7067223373</v>
      </c>
      <c r="BI348" s="150"/>
      <c r="BJ348" s="2">
        <f t="shared" si="131"/>
        <v>341</v>
      </c>
      <c r="BK348" s="118"/>
      <c r="BL348" s="5">
        <f t="shared" si="119"/>
        <v>69086.025779994088</v>
      </c>
      <c r="BM348" s="5">
        <f t="shared" si="120"/>
        <v>3677.612325782929</v>
      </c>
      <c r="BN348" s="5">
        <f t="shared" si="92"/>
        <v>3260.2175866954649</v>
      </c>
      <c r="BO348" s="35">
        <f t="shared" si="93"/>
        <v>0.56628834266617623</v>
      </c>
      <c r="BP348" s="5">
        <f t="shared" si="94"/>
        <v>417.3947390874643</v>
      </c>
      <c r="BQ348" s="35">
        <f t="shared" si="95"/>
        <v>7.2499999999999995E-2</v>
      </c>
      <c r="BR348" s="5">
        <f t="shared" si="121"/>
        <v>473274.1918067013</v>
      </c>
      <c r="BS348" s="5">
        <f t="shared" si="122"/>
        <v>780791.61128527729</v>
      </c>
      <c r="BT348" s="5">
        <f t="shared" si="96"/>
        <v>65825.808193298624</v>
      </c>
      <c r="BU348" s="5">
        <f t="shared" si="97"/>
        <v>1254065.8030919787</v>
      </c>
      <c r="BV348" s="150"/>
      <c r="BW348" s="2">
        <f t="shared" si="132"/>
        <v>341</v>
      </c>
      <c r="BX348" s="118"/>
      <c r="BY348" s="5">
        <f t="shared" si="123"/>
        <v>67521.092339328578</v>
      </c>
      <c r="BZ348" s="5">
        <f t="shared" si="124"/>
        <v>3586.6457515109732</v>
      </c>
      <c r="CA348" s="5">
        <f t="shared" si="98"/>
        <v>3192.7727128648899</v>
      </c>
      <c r="CB348" s="35">
        <f t="shared" si="99"/>
        <v>0.56742672884844003</v>
      </c>
      <c r="CC348" s="5">
        <f t="shared" si="100"/>
        <v>393.87303864608339</v>
      </c>
      <c r="CD348" s="35">
        <f t="shared" si="101"/>
        <v>7.0000000000000007E-2</v>
      </c>
      <c r="CE348" s="5">
        <f t="shared" si="125"/>
        <v>474771.68037353642</v>
      </c>
      <c r="CF348" s="5">
        <f t="shared" si="126"/>
        <v>748274.52089170541</v>
      </c>
      <c r="CG348" s="5">
        <f t="shared" si="102"/>
        <v>64328.319626463686</v>
      </c>
      <c r="CH348" s="5">
        <f t="shared" si="103"/>
        <v>1223046.201265242</v>
      </c>
    </row>
    <row r="349" spans="9:86" ht="14.25" customHeight="1">
      <c r="I349" s="150"/>
      <c r="J349" s="2">
        <f t="shared" si="127"/>
        <v>342</v>
      </c>
      <c r="K349" s="118"/>
      <c r="L349" s="5">
        <f t="shared" si="104"/>
        <v>71906.342642491203</v>
      </c>
      <c r="M349" s="5">
        <f t="shared" si="67"/>
        <v>4050.0782624385383</v>
      </c>
      <c r="N349" s="5">
        <f t="shared" si="68"/>
        <v>3555.7221567714114</v>
      </c>
      <c r="O349" s="35">
        <f t="shared" si="69"/>
        <v>0.59339224209190955</v>
      </c>
      <c r="P349" s="5">
        <f t="shared" si="70"/>
        <v>494.356105667127</v>
      </c>
      <c r="Q349" s="35">
        <f t="shared" si="71"/>
        <v>8.2500000000000004E-2</v>
      </c>
      <c r="R349" s="5">
        <f t="shared" si="105"/>
        <v>470749.37951427995</v>
      </c>
      <c r="S349" s="5">
        <f t="shared" si="106"/>
        <v>914377.38623969967</v>
      </c>
      <c r="T349" s="5">
        <f t="shared" si="72"/>
        <v>68350.620485719788</v>
      </c>
      <c r="U349" s="5">
        <f t="shared" si="73"/>
        <v>1385126.7657539796</v>
      </c>
      <c r="V349" s="150"/>
      <c r="W349" s="2">
        <f t="shared" si="128"/>
        <v>342</v>
      </c>
      <c r="X349" s="118"/>
      <c r="Y349" s="5">
        <f t="shared" si="107"/>
        <v>70373.696468480295</v>
      </c>
      <c r="Z349" s="5">
        <f t="shared" si="108"/>
        <v>3955.7248177837241</v>
      </c>
      <c r="AA349" s="5">
        <f t="shared" si="74"/>
        <v>3486.5668413271887</v>
      </c>
      <c r="AB349" s="35">
        <f t="shared" si="75"/>
        <v>0.5945232977020819</v>
      </c>
      <c r="AC349" s="5">
        <f t="shared" si="76"/>
        <v>469.15797645653532</v>
      </c>
      <c r="AD349" s="35">
        <f t="shared" si="77"/>
        <v>0.08</v>
      </c>
      <c r="AE349" s="5">
        <f t="shared" si="109"/>
        <v>472212.8703728473</v>
      </c>
      <c r="AF349" s="5">
        <f t="shared" si="110"/>
        <v>880645.0173091864</v>
      </c>
      <c r="AG349" s="5">
        <f t="shared" si="78"/>
        <v>66887.129627153103</v>
      </c>
      <c r="AH349" s="5">
        <f t="shared" si="79"/>
        <v>1352857.8876820337</v>
      </c>
      <c r="AI349" s="150"/>
      <c r="AJ349" s="2">
        <f t="shared" si="129"/>
        <v>342</v>
      </c>
      <c r="AK349" s="118"/>
      <c r="AL349" s="5">
        <f t="shared" si="111"/>
        <v>68849.037110960518</v>
      </c>
      <c r="AM349" s="5">
        <f t="shared" si="112"/>
        <v>3862.1784158088099</v>
      </c>
      <c r="AN349" s="5">
        <f t="shared" si="80"/>
        <v>3417.5283844671899</v>
      </c>
      <c r="AO349" s="35">
        <f t="shared" si="81"/>
        <v>0.59565597914625856</v>
      </c>
      <c r="AP349" s="5">
        <f t="shared" si="82"/>
        <v>444.65003134162004</v>
      </c>
      <c r="AQ349" s="35">
        <f t="shared" si="83"/>
        <v>7.7499999999999999E-2</v>
      </c>
      <c r="AR349" s="5">
        <f t="shared" si="113"/>
        <v>473668.49127350695</v>
      </c>
      <c r="AS349" s="5">
        <f t="shared" si="114"/>
        <v>847196.52693310636</v>
      </c>
      <c r="AT349" s="5">
        <f t="shared" si="84"/>
        <v>65431.508726493332</v>
      </c>
      <c r="AU349" s="5">
        <f t="shared" si="85"/>
        <v>1320865.0182066134</v>
      </c>
      <c r="AV349" s="150"/>
      <c r="AW349" s="2">
        <f t="shared" si="130"/>
        <v>342</v>
      </c>
      <c r="AX349" s="118"/>
      <c r="AY349" s="5">
        <f t="shared" si="115"/>
        <v>67332.895185760077</v>
      </c>
      <c r="AZ349" s="5">
        <f t="shared" si="116"/>
        <v>3769.4654156080242</v>
      </c>
      <c r="BA349" s="5">
        <f t="shared" si="86"/>
        <v>3348.6348206970238</v>
      </c>
      <c r="BB349" s="35">
        <f t="shared" si="87"/>
        <v>0.59679028708782655</v>
      </c>
      <c r="BC349" s="5">
        <f t="shared" si="88"/>
        <v>420.83059491100045</v>
      </c>
      <c r="BD349" s="35">
        <f t="shared" si="89"/>
        <v>7.4999999999999997E-2</v>
      </c>
      <c r="BE349" s="5">
        <f t="shared" si="117"/>
        <v>475115.73963493697</v>
      </c>
      <c r="BF349" s="5">
        <f t="shared" si="118"/>
        <v>814041.43250300828</v>
      </c>
      <c r="BG349" s="5">
        <f t="shared" si="90"/>
        <v>63984.260365063055</v>
      </c>
      <c r="BH349" s="5">
        <f t="shared" si="91"/>
        <v>1289157.1721379452</v>
      </c>
      <c r="BI349" s="150"/>
      <c r="BJ349" s="2">
        <f t="shared" si="131"/>
        <v>342</v>
      </c>
      <c r="BK349" s="118"/>
      <c r="BL349" s="5">
        <f t="shared" si="119"/>
        <v>65825.808193298624</v>
      </c>
      <c r="BM349" s="5">
        <f t="shared" si="120"/>
        <v>3677.612325782929</v>
      </c>
      <c r="BN349" s="5">
        <f t="shared" si="92"/>
        <v>3279.914734615083</v>
      </c>
      <c r="BO349" s="35">
        <f t="shared" si="93"/>
        <v>0.59792622218632974</v>
      </c>
      <c r="BP349" s="5">
        <f t="shared" si="94"/>
        <v>397.69759116784587</v>
      </c>
      <c r="BQ349" s="35">
        <f t="shared" si="95"/>
        <v>7.2499999999999995E-2</v>
      </c>
      <c r="BR349" s="5">
        <f t="shared" si="121"/>
        <v>476554.10654131637</v>
      </c>
      <c r="BS349" s="5">
        <f t="shared" si="122"/>
        <v>781189.30887644517</v>
      </c>
      <c r="BT349" s="5">
        <f t="shared" si="96"/>
        <v>62545.893458683538</v>
      </c>
      <c r="BU349" s="5">
        <f t="shared" si="97"/>
        <v>1257743.4154177615</v>
      </c>
      <c r="BV349" s="150"/>
      <c r="BW349" s="2">
        <f t="shared" si="132"/>
        <v>342</v>
      </c>
      <c r="BX349" s="118"/>
      <c r="BY349" s="5">
        <f t="shared" si="123"/>
        <v>64328.319626463686</v>
      </c>
      <c r="BZ349" s="5">
        <f t="shared" si="124"/>
        <v>3586.6457515109732</v>
      </c>
      <c r="CA349" s="5">
        <f t="shared" si="98"/>
        <v>3211.3972203566018</v>
      </c>
      <c r="CB349" s="35">
        <f t="shared" si="99"/>
        <v>0.5990637850957603</v>
      </c>
      <c r="CC349" s="5">
        <f t="shared" si="100"/>
        <v>375.24853115437151</v>
      </c>
      <c r="CD349" s="35">
        <f t="shared" si="101"/>
        <v>7.0000000000000007E-2</v>
      </c>
      <c r="CE349" s="5">
        <f t="shared" si="125"/>
        <v>477983.07759389305</v>
      </c>
      <c r="CF349" s="5">
        <f t="shared" si="126"/>
        <v>748649.76942285977</v>
      </c>
      <c r="CG349" s="5">
        <f t="shared" si="102"/>
        <v>61116.922406107085</v>
      </c>
      <c r="CH349" s="5">
        <f t="shared" si="103"/>
        <v>1226632.8470167527</v>
      </c>
    </row>
    <row r="350" spans="9:86" ht="14.25" customHeight="1">
      <c r="I350" s="150"/>
      <c r="J350" s="2">
        <f t="shared" si="127"/>
        <v>343</v>
      </c>
      <c r="K350" s="118"/>
      <c r="L350" s="5">
        <f t="shared" si="104"/>
        <v>68350.620485719788</v>
      </c>
      <c r="M350" s="5">
        <f t="shared" si="67"/>
        <v>4050.0782624385383</v>
      </c>
      <c r="N350" s="5">
        <f t="shared" si="68"/>
        <v>3580.1677465992148</v>
      </c>
      <c r="O350" s="35">
        <f t="shared" si="69"/>
        <v>0.62855337162837388</v>
      </c>
      <c r="P350" s="5">
        <f t="shared" si="70"/>
        <v>469.91051583932352</v>
      </c>
      <c r="Q350" s="35">
        <f t="shared" si="71"/>
        <v>8.2500000000000004E-2</v>
      </c>
      <c r="R350" s="5">
        <f t="shared" si="105"/>
        <v>474329.54726087919</v>
      </c>
      <c r="S350" s="5">
        <f t="shared" si="106"/>
        <v>914847.29675553902</v>
      </c>
      <c r="T350" s="5">
        <f t="shared" si="72"/>
        <v>64770.45273912057</v>
      </c>
      <c r="U350" s="5">
        <f t="shared" si="73"/>
        <v>1389176.8440164183</v>
      </c>
      <c r="V350" s="150"/>
      <c r="W350" s="2">
        <f t="shared" si="128"/>
        <v>343</v>
      </c>
      <c r="X350" s="118"/>
      <c r="Y350" s="5">
        <f t="shared" si="107"/>
        <v>66887.129627153103</v>
      </c>
      <c r="Z350" s="5">
        <f t="shared" si="108"/>
        <v>3955.7248177837241</v>
      </c>
      <c r="AA350" s="5">
        <f t="shared" si="74"/>
        <v>3509.8106202693702</v>
      </c>
      <c r="AB350" s="35">
        <f t="shared" si="75"/>
        <v>0.62968358304516892</v>
      </c>
      <c r="AC350" s="5">
        <f t="shared" si="76"/>
        <v>445.91419751435404</v>
      </c>
      <c r="AD350" s="35">
        <f t="shared" si="77"/>
        <v>0.08</v>
      </c>
      <c r="AE350" s="5">
        <f t="shared" si="109"/>
        <v>475722.68099311669</v>
      </c>
      <c r="AF350" s="5">
        <f t="shared" si="110"/>
        <v>881090.9315067007</v>
      </c>
      <c r="AG350" s="5">
        <f t="shared" si="78"/>
        <v>63377.319006883736</v>
      </c>
      <c r="AH350" s="5">
        <f t="shared" si="79"/>
        <v>1356813.6124998173</v>
      </c>
      <c r="AI350" s="150"/>
      <c r="AJ350" s="2">
        <f t="shared" si="129"/>
        <v>343</v>
      </c>
      <c r="AK350" s="118"/>
      <c r="AL350" s="5">
        <f t="shared" si="111"/>
        <v>65431.508726493332</v>
      </c>
      <c r="AM350" s="5">
        <f t="shared" si="112"/>
        <v>3862.1784158088099</v>
      </c>
      <c r="AN350" s="5">
        <f t="shared" si="80"/>
        <v>3439.5999219502073</v>
      </c>
      <c r="AO350" s="35">
        <f t="shared" si="81"/>
        <v>0.63081533448868943</v>
      </c>
      <c r="AP350" s="5">
        <f t="shared" si="82"/>
        <v>422.57849385860277</v>
      </c>
      <c r="AQ350" s="35">
        <f t="shared" si="83"/>
        <v>7.7499999999999999E-2</v>
      </c>
      <c r="AR350" s="5">
        <f t="shared" si="113"/>
        <v>477108.09119545715</v>
      </c>
      <c r="AS350" s="5">
        <f t="shared" si="114"/>
        <v>847619.10542696493</v>
      </c>
      <c r="AT350" s="5">
        <f t="shared" si="84"/>
        <v>61991.908804543127</v>
      </c>
      <c r="AU350" s="5">
        <f t="shared" si="85"/>
        <v>1324727.196622422</v>
      </c>
      <c r="AV350" s="150"/>
      <c r="AW350" s="2">
        <f t="shared" si="130"/>
        <v>343</v>
      </c>
      <c r="AX350" s="118"/>
      <c r="AY350" s="5">
        <f t="shared" si="115"/>
        <v>63984.260365063055</v>
      </c>
      <c r="AZ350" s="5">
        <f t="shared" si="116"/>
        <v>3769.4654156080242</v>
      </c>
      <c r="BA350" s="5">
        <f t="shared" si="86"/>
        <v>3369.5637883263803</v>
      </c>
      <c r="BB350" s="35">
        <f t="shared" si="87"/>
        <v>0.63194862657183914</v>
      </c>
      <c r="BC350" s="5">
        <f t="shared" si="88"/>
        <v>399.90162728164404</v>
      </c>
      <c r="BD350" s="35">
        <f t="shared" si="89"/>
        <v>7.4999999999999997E-2</v>
      </c>
      <c r="BE350" s="5">
        <f t="shared" si="117"/>
        <v>478485.30342326337</v>
      </c>
      <c r="BF350" s="5">
        <f t="shared" si="118"/>
        <v>814441.33413028996</v>
      </c>
      <c r="BG350" s="5">
        <f t="shared" si="90"/>
        <v>60614.696576736678</v>
      </c>
      <c r="BH350" s="5">
        <f t="shared" si="91"/>
        <v>1292926.6375535533</v>
      </c>
      <c r="BI350" s="150"/>
      <c r="BJ350" s="2">
        <f t="shared" si="131"/>
        <v>343</v>
      </c>
      <c r="BK350" s="118"/>
      <c r="BL350" s="5">
        <f t="shared" si="119"/>
        <v>62545.893458683538</v>
      </c>
      <c r="BM350" s="5">
        <f t="shared" si="120"/>
        <v>3677.612325782929</v>
      </c>
      <c r="BN350" s="5">
        <f t="shared" si="92"/>
        <v>3299.730886136716</v>
      </c>
      <c r="BO350" s="35">
        <f t="shared" si="93"/>
        <v>0.63308345990448378</v>
      </c>
      <c r="BP350" s="5">
        <f t="shared" si="94"/>
        <v>377.88143964621304</v>
      </c>
      <c r="BQ350" s="35">
        <f t="shared" si="95"/>
        <v>7.2499999999999995E-2</v>
      </c>
      <c r="BR350" s="5">
        <f t="shared" si="121"/>
        <v>479853.83742745308</v>
      </c>
      <c r="BS350" s="5">
        <f t="shared" si="122"/>
        <v>781567.19031609141</v>
      </c>
      <c r="BT350" s="5">
        <f t="shared" si="96"/>
        <v>59246.162572546826</v>
      </c>
      <c r="BU350" s="5">
        <f t="shared" si="97"/>
        <v>1261421.0277435444</v>
      </c>
      <c r="BV350" s="150"/>
      <c r="BW350" s="2">
        <f t="shared" si="132"/>
        <v>343</v>
      </c>
      <c r="BX350" s="118"/>
      <c r="BY350" s="5">
        <f t="shared" si="123"/>
        <v>61116.922406107085</v>
      </c>
      <c r="BZ350" s="5">
        <f t="shared" si="124"/>
        <v>3586.6457515109732</v>
      </c>
      <c r="CA350" s="5">
        <f t="shared" si="98"/>
        <v>3230.1303708086821</v>
      </c>
      <c r="CB350" s="35">
        <f t="shared" si="99"/>
        <v>0.63421983509154822</v>
      </c>
      <c r="CC350" s="5">
        <f t="shared" si="100"/>
        <v>356.51538070229134</v>
      </c>
      <c r="CD350" s="35">
        <f t="shared" si="101"/>
        <v>7.0000000000000007E-2</v>
      </c>
      <c r="CE350" s="5">
        <f t="shared" si="125"/>
        <v>481213.20796470175</v>
      </c>
      <c r="CF350" s="5">
        <f t="shared" si="126"/>
        <v>749006.2848035621</v>
      </c>
      <c r="CG350" s="5">
        <f t="shared" si="102"/>
        <v>57886.7920352984</v>
      </c>
      <c r="CH350" s="5">
        <f t="shared" si="103"/>
        <v>1230219.4927682639</v>
      </c>
    </row>
    <row r="351" spans="9:86" ht="14.25" customHeight="1">
      <c r="I351" s="150"/>
      <c r="J351" s="2">
        <f t="shared" si="127"/>
        <v>344</v>
      </c>
      <c r="K351" s="118"/>
      <c r="L351" s="5">
        <f t="shared" si="104"/>
        <v>64770.45273912057</v>
      </c>
      <c r="M351" s="5">
        <f t="shared" si="67"/>
        <v>4050.0782624385383</v>
      </c>
      <c r="N351" s="5">
        <f t="shared" si="68"/>
        <v>3604.7813998570846</v>
      </c>
      <c r="O351" s="35">
        <f t="shared" si="69"/>
        <v>0.66785663784866656</v>
      </c>
      <c r="P351" s="5">
        <f t="shared" si="70"/>
        <v>445.29686258145392</v>
      </c>
      <c r="Q351" s="35">
        <f t="shared" si="71"/>
        <v>8.2500000000000004E-2</v>
      </c>
      <c r="R351" s="5">
        <f t="shared" si="105"/>
        <v>477934.32866073627</v>
      </c>
      <c r="S351" s="5">
        <f t="shared" si="106"/>
        <v>915292.59361812053</v>
      </c>
      <c r="T351" s="5">
        <f t="shared" si="72"/>
        <v>61165.671339263485</v>
      </c>
      <c r="U351" s="5">
        <f t="shared" si="73"/>
        <v>1393226.9222788569</v>
      </c>
      <c r="V351" s="150"/>
      <c r="W351" s="2">
        <f t="shared" si="128"/>
        <v>344</v>
      </c>
      <c r="X351" s="118"/>
      <c r="Y351" s="5">
        <f t="shared" si="107"/>
        <v>63377.319006883736</v>
      </c>
      <c r="Z351" s="5">
        <f t="shared" si="108"/>
        <v>3955.7248177837241</v>
      </c>
      <c r="AA351" s="5">
        <f t="shared" si="74"/>
        <v>3533.2093577378328</v>
      </c>
      <c r="AB351" s="35">
        <f t="shared" si="75"/>
        <v>0.66898557650014945</v>
      </c>
      <c r="AC351" s="5">
        <f t="shared" si="76"/>
        <v>422.51546004589159</v>
      </c>
      <c r="AD351" s="35">
        <f t="shared" si="77"/>
        <v>0.08</v>
      </c>
      <c r="AE351" s="5">
        <f t="shared" si="109"/>
        <v>479255.89035085455</v>
      </c>
      <c r="AF351" s="5">
        <f t="shared" si="110"/>
        <v>881513.44696674659</v>
      </c>
      <c r="AG351" s="5">
        <f t="shared" si="78"/>
        <v>59844.109649145903</v>
      </c>
      <c r="AH351" s="5">
        <f t="shared" si="79"/>
        <v>1360769.3373176011</v>
      </c>
      <c r="AI351" s="150"/>
      <c r="AJ351" s="2">
        <f t="shared" si="129"/>
        <v>344</v>
      </c>
      <c r="AK351" s="118"/>
      <c r="AL351" s="5">
        <f t="shared" si="111"/>
        <v>61991.908804543127</v>
      </c>
      <c r="AM351" s="5">
        <f t="shared" si="112"/>
        <v>3862.1784158088099</v>
      </c>
      <c r="AN351" s="5">
        <f t="shared" si="80"/>
        <v>3461.8140047794686</v>
      </c>
      <c r="AO351" s="35">
        <f t="shared" si="81"/>
        <v>0.67011596930064521</v>
      </c>
      <c r="AP351" s="5">
        <f t="shared" si="82"/>
        <v>400.364411029341</v>
      </c>
      <c r="AQ351" s="35">
        <f t="shared" si="83"/>
        <v>7.7499999999999986E-2</v>
      </c>
      <c r="AR351" s="5">
        <f t="shared" si="113"/>
        <v>480569.90520023659</v>
      </c>
      <c r="AS351" s="5">
        <f t="shared" si="114"/>
        <v>848019.46983799431</v>
      </c>
      <c r="AT351" s="5">
        <f t="shared" si="84"/>
        <v>58530.094799763661</v>
      </c>
      <c r="AU351" s="5">
        <f t="shared" si="85"/>
        <v>1328589.3750382308</v>
      </c>
      <c r="AV351" s="150"/>
      <c r="AW351" s="2">
        <f t="shared" si="130"/>
        <v>344</v>
      </c>
      <c r="AX351" s="118"/>
      <c r="AY351" s="5">
        <f t="shared" si="115"/>
        <v>60614.696576736678</v>
      </c>
      <c r="AZ351" s="5">
        <f t="shared" si="116"/>
        <v>3769.4654156080242</v>
      </c>
      <c r="BA351" s="5">
        <f t="shared" si="86"/>
        <v>3390.6235620034199</v>
      </c>
      <c r="BB351" s="35">
        <f t="shared" si="87"/>
        <v>0.67124781681504775</v>
      </c>
      <c r="BC351" s="5">
        <f t="shared" si="88"/>
        <v>378.84185360460418</v>
      </c>
      <c r="BD351" s="35">
        <f t="shared" si="89"/>
        <v>7.4999999999999997E-2</v>
      </c>
      <c r="BE351" s="5">
        <f t="shared" si="117"/>
        <v>481875.92698526679</v>
      </c>
      <c r="BF351" s="5">
        <f t="shared" si="118"/>
        <v>814820.17598389462</v>
      </c>
      <c r="BG351" s="5">
        <f t="shared" si="90"/>
        <v>57224.073014733258</v>
      </c>
      <c r="BH351" s="5">
        <f t="shared" si="91"/>
        <v>1296696.1029691615</v>
      </c>
      <c r="BI351" s="150"/>
      <c r="BJ351" s="2">
        <f t="shared" si="131"/>
        <v>344</v>
      </c>
      <c r="BK351" s="118"/>
      <c r="BL351" s="5">
        <f t="shared" si="119"/>
        <v>59246.162572546826</v>
      </c>
      <c r="BM351" s="5">
        <f t="shared" si="120"/>
        <v>3677.612325782929</v>
      </c>
      <c r="BN351" s="5">
        <f t="shared" si="92"/>
        <v>3319.6667602404586</v>
      </c>
      <c r="BO351" s="35">
        <f t="shared" si="93"/>
        <v>0.6723811196059557</v>
      </c>
      <c r="BP351" s="5">
        <f t="shared" si="94"/>
        <v>357.94556554247038</v>
      </c>
      <c r="BQ351" s="35">
        <f t="shared" si="95"/>
        <v>7.2499999999999995E-2</v>
      </c>
      <c r="BR351" s="5">
        <f t="shared" si="121"/>
        <v>483173.50418769353</v>
      </c>
      <c r="BS351" s="5">
        <f t="shared" si="122"/>
        <v>781925.13588163385</v>
      </c>
      <c r="BT351" s="5">
        <f t="shared" si="96"/>
        <v>55926.49581230637</v>
      </c>
      <c r="BU351" s="5">
        <f t="shared" si="97"/>
        <v>1265098.6400693273</v>
      </c>
      <c r="BV351" s="150"/>
      <c r="BW351" s="2">
        <f t="shared" si="132"/>
        <v>344</v>
      </c>
      <c r="BX351" s="118"/>
      <c r="BY351" s="5">
        <f t="shared" si="123"/>
        <v>57886.7920352984</v>
      </c>
      <c r="BZ351" s="5">
        <f t="shared" si="124"/>
        <v>3586.6457515109732</v>
      </c>
      <c r="CA351" s="5">
        <f t="shared" si="98"/>
        <v>3248.9727979717327</v>
      </c>
      <c r="CB351" s="35">
        <f t="shared" si="99"/>
        <v>0.6735158782315448</v>
      </c>
      <c r="CC351" s="5">
        <f t="shared" si="100"/>
        <v>337.67295353924067</v>
      </c>
      <c r="CD351" s="35">
        <f t="shared" si="101"/>
        <v>7.0000000000000007E-2</v>
      </c>
      <c r="CE351" s="5">
        <f t="shared" si="125"/>
        <v>484462.1807626735</v>
      </c>
      <c r="CF351" s="5">
        <f t="shared" si="126"/>
        <v>749343.95775710139</v>
      </c>
      <c r="CG351" s="5">
        <f t="shared" si="102"/>
        <v>54637.819237326665</v>
      </c>
      <c r="CH351" s="5">
        <f t="shared" si="103"/>
        <v>1233806.1385197749</v>
      </c>
    </row>
    <row r="352" spans="9:86" ht="14.25" customHeight="1">
      <c r="I352" s="150"/>
      <c r="J352" s="2">
        <f t="shared" si="127"/>
        <v>345</v>
      </c>
      <c r="K352" s="118"/>
      <c r="L352" s="5">
        <f t="shared" si="104"/>
        <v>61165.671339263485</v>
      </c>
      <c r="M352" s="5">
        <f t="shared" si="67"/>
        <v>4050.0782624385383</v>
      </c>
      <c r="N352" s="5">
        <f t="shared" si="68"/>
        <v>3629.5642719811017</v>
      </c>
      <c r="O352" s="35">
        <f t="shared" si="69"/>
        <v>0.71207869234674004</v>
      </c>
      <c r="P352" s="5">
        <f t="shared" si="70"/>
        <v>420.51399045743648</v>
      </c>
      <c r="Q352" s="35">
        <f t="shared" si="71"/>
        <v>8.2500000000000004E-2</v>
      </c>
      <c r="R352" s="5">
        <f t="shared" si="105"/>
        <v>481563.8929327174</v>
      </c>
      <c r="S352" s="5">
        <f t="shared" si="106"/>
        <v>915713.10760857794</v>
      </c>
      <c r="T352" s="5">
        <f t="shared" si="72"/>
        <v>57536.107067282384</v>
      </c>
      <c r="U352" s="5">
        <f t="shared" si="73"/>
        <v>1397277.0005412954</v>
      </c>
      <c r="V352" s="150"/>
      <c r="W352" s="2">
        <f t="shared" si="128"/>
        <v>345</v>
      </c>
      <c r="X352" s="118"/>
      <c r="Y352" s="5">
        <f t="shared" si="107"/>
        <v>59844.109649145903</v>
      </c>
      <c r="Z352" s="5">
        <f t="shared" si="108"/>
        <v>3955.7248177837241</v>
      </c>
      <c r="AA352" s="5">
        <f t="shared" si="74"/>
        <v>3556.7640867894179</v>
      </c>
      <c r="AB352" s="35">
        <f t="shared" si="75"/>
        <v>0.71320584919224639</v>
      </c>
      <c r="AC352" s="5">
        <f t="shared" si="76"/>
        <v>398.96073099430606</v>
      </c>
      <c r="AD352" s="35">
        <f t="shared" si="77"/>
        <v>0.08</v>
      </c>
      <c r="AE352" s="5">
        <f t="shared" si="109"/>
        <v>482812.65443764394</v>
      </c>
      <c r="AF352" s="5">
        <f t="shared" si="110"/>
        <v>881912.40769774094</v>
      </c>
      <c r="AG352" s="5">
        <f t="shared" si="78"/>
        <v>56287.345562356488</v>
      </c>
      <c r="AH352" s="5">
        <f t="shared" si="79"/>
        <v>1364725.0621353849</v>
      </c>
      <c r="AI352" s="150"/>
      <c r="AJ352" s="2">
        <f t="shared" si="129"/>
        <v>345</v>
      </c>
      <c r="AK352" s="118"/>
      <c r="AL352" s="5">
        <f t="shared" si="111"/>
        <v>58530.094799763661</v>
      </c>
      <c r="AM352" s="5">
        <f t="shared" si="112"/>
        <v>3862.1784158088099</v>
      </c>
      <c r="AN352" s="5">
        <f t="shared" si="80"/>
        <v>3484.1715535603362</v>
      </c>
      <c r="AO352" s="35">
        <f t="shared" si="81"/>
        <v>0.71433437423533541</v>
      </c>
      <c r="AP352" s="5">
        <f t="shared" si="82"/>
        <v>378.00686224847362</v>
      </c>
      <c r="AQ352" s="35">
        <f t="shared" si="83"/>
        <v>7.7499999999999999E-2</v>
      </c>
      <c r="AR352" s="5">
        <f t="shared" si="113"/>
        <v>484054.07675379695</v>
      </c>
      <c r="AS352" s="5">
        <f t="shared" si="114"/>
        <v>848397.47670024284</v>
      </c>
      <c r="AT352" s="5">
        <f t="shared" si="84"/>
        <v>55045.923246203325</v>
      </c>
      <c r="AU352" s="5">
        <f t="shared" si="85"/>
        <v>1332451.5534540399</v>
      </c>
      <c r="AV352" s="150"/>
      <c r="AW352" s="2">
        <f t="shared" si="130"/>
        <v>345</v>
      </c>
      <c r="AX352" s="118"/>
      <c r="AY352" s="5">
        <f t="shared" si="115"/>
        <v>57224.073014733258</v>
      </c>
      <c r="AZ352" s="5">
        <f t="shared" si="116"/>
        <v>3769.4654156080242</v>
      </c>
      <c r="BA352" s="5">
        <f t="shared" si="86"/>
        <v>3411.8149592659415</v>
      </c>
      <c r="BB352" s="35">
        <f t="shared" si="87"/>
        <v>0.71546426799522256</v>
      </c>
      <c r="BC352" s="5">
        <f t="shared" si="88"/>
        <v>357.6504563420828</v>
      </c>
      <c r="BD352" s="35">
        <f t="shared" si="89"/>
        <v>7.4999999999999983E-2</v>
      </c>
      <c r="BE352" s="5">
        <f t="shared" si="117"/>
        <v>485287.74194453273</v>
      </c>
      <c r="BF352" s="5">
        <f t="shared" si="118"/>
        <v>815177.82644023665</v>
      </c>
      <c r="BG352" s="5">
        <f t="shared" si="90"/>
        <v>53812.258055467319</v>
      </c>
      <c r="BH352" s="5">
        <f t="shared" si="91"/>
        <v>1300465.5683847694</v>
      </c>
      <c r="BI352" s="150"/>
      <c r="BJ352" s="2">
        <f t="shared" si="131"/>
        <v>345</v>
      </c>
      <c r="BK352" s="118"/>
      <c r="BL352" s="5">
        <f t="shared" si="119"/>
        <v>55926.49581230637</v>
      </c>
      <c r="BM352" s="5">
        <f t="shared" si="120"/>
        <v>3677.612325782929</v>
      </c>
      <c r="BN352" s="5">
        <f t="shared" si="92"/>
        <v>3339.7230802502445</v>
      </c>
      <c r="BO352" s="35">
        <f t="shared" si="93"/>
        <v>0.71659553098952156</v>
      </c>
      <c r="BP352" s="5">
        <f t="shared" si="94"/>
        <v>337.8892455326843</v>
      </c>
      <c r="BQ352" s="35">
        <f t="shared" si="95"/>
        <v>7.2499999999999995E-2</v>
      </c>
      <c r="BR352" s="5">
        <f t="shared" si="121"/>
        <v>486513.22726794379</v>
      </c>
      <c r="BS352" s="5">
        <f t="shared" si="122"/>
        <v>782263.02512716653</v>
      </c>
      <c r="BT352" s="5">
        <f t="shared" si="96"/>
        <v>52586.772732056124</v>
      </c>
      <c r="BU352" s="5">
        <f t="shared" si="97"/>
        <v>1268776.2523951102</v>
      </c>
      <c r="BV352" s="150"/>
      <c r="BW352" s="2">
        <f t="shared" si="132"/>
        <v>345</v>
      </c>
      <c r="BX352" s="118"/>
      <c r="BY352" s="5">
        <f t="shared" si="123"/>
        <v>54637.819237326665</v>
      </c>
      <c r="BZ352" s="5">
        <f t="shared" si="124"/>
        <v>3586.6457515109732</v>
      </c>
      <c r="CA352" s="5">
        <f t="shared" si="98"/>
        <v>3267.9251392932342</v>
      </c>
      <c r="CB352" s="35">
        <f t="shared" si="99"/>
        <v>0.71772816373184256</v>
      </c>
      <c r="CC352" s="5">
        <f t="shared" si="100"/>
        <v>318.7206122177389</v>
      </c>
      <c r="CD352" s="35">
        <f t="shared" si="101"/>
        <v>7.0000000000000007E-2</v>
      </c>
      <c r="CE352" s="5">
        <f t="shared" si="125"/>
        <v>487730.10590196674</v>
      </c>
      <c r="CF352" s="5">
        <f t="shared" si="126"/>
        <v>749662.67836931918</v>
      </c>
      <c r="CG352" s="5">
        <f t="shared" si="102"/>
        <v>51369.89409803343</v>
      </c>
      <c r="CH352" s="5">
        <f t="shared" si="103"/>
        <v>1237392.7842712859</v>
      </c>
    </row>
    <row r="353" spans="9:86" ht="14.25" customHeight="1">
      <c r="I353" s="150"/>
      <c r="J353" s="2">
        <f t="shared" si="127"/>
        <v>346</v>
      </c>
      <c r="K353" s="118"/>
      <c r="L353" s="5">
        <f t="shared" si="104"/>
        <v>57536.107067282384</v>
      </c>
      <c r="M353" s="5">
        <f t="shared" si="67"/>
        <v>4050.0782624385383</v>
      </c>
      <c r="N353" s="5">
        <f t="shared" si="68"/>
        <v>3654.5175263509718</v>
      </c>
      <c r="O353" s="35">
        <f t="shared" si="69"/>
        <v>0.76220329374958939</v>
      </c>
      <c r="P353" s="5">
        <f t="shared" si="70"/>
        <v>395.5607360875664</v>
      </c>
      <c r="Q353" s="35">
        <f t="shared" si="71"/>
        <v>8.2500000000000004E-2</v>
      </c>
      <c r="R353" s="5">
        <f t="shared" si="105"/>
        <v>485218.41045906837</v>
      </c>
      <c r="S353" s="5">
        <f t="shared" si="106"/>
        <v>916108.66834466555</v>
      </c>
      <c r="T353" s="5">
        <f t="shared" si="72"/>
        <v>53881.589540931411</v>
      </c>
      <c r="U353" s="5">
        <f t="shared" si="73"/>
        <v>1401327.0788037339</v>
      </c>
      <c r="V353" s="150"/>
      <c r="W353" s="2">
        <f t="shared" si="128"/>
        <v>346</v>
      </c>
      <c r="X353" s="118"/>
      <c r="Y353" s="5">
        <f t="shared" si="107"/>
        <v>56287.345562356488</v>
      </c>
      <c r="Z353" s="5">
        <f t="shared" si="108"/>
        <v>3955.7248177837241</v>
      </c>
      <c r="AA353" s="5">
        <f t="shared" si="74"/>
        <v>3580.475847368014</v>
      </c>
      <c r="AB353" s="35">
        <f t="shared" si="75"/>
        <v>0.7633280578281616</v>
      </c>
      <c r="AC353" s="5">
        <f t="shared" si="76"/>
        <v>375.24897041570995</v>
      </c>
      <c r="AD353" s="35">
        <f t="shared" si="77"/>
        <v>0.08</v>
      </c>
      <c r="AE353" s="5">
        <f t="shared" si="109"/>
        <v>486393.13028501195</v>
      </c>
      <c r="AF353" s="5">
        <f t="shared" si="110"/>
        <v>882287.65666815662</v>
      </c>
      <c r="AG353" s="5">
        <f t="shared" si="78"/>
        <v>52706.869714988476</v>
      </c>
      <c r="AH353" s="5">
        <f t="shared" si="79"/>
        <v>1368680.7869531685</v>
      </c>
      <c r="AI353" s="150"/>
      <c r="AJ353" s="2">
        <f t="shared" si="129"/>
        <v>346</v>
      </c>
      <c r="AK353" s="118"/>
      <c r="AL353" s="5">
        <f t="shared" si="111"/>
        <v>55045.923246203325</v>
      </c>
      <c r="AM353" s="5">
        <f t="shared" si="112"/>
        <v>3862.1784158088099</v>
      </c>
      <c r="AN353" s="5">
        <f t="shared" si="80"/>
        <v>3506.6734948437465</v>
      </c>
      <c r="AO353" s="35">
        <f t="shared" si="81"/>
        <v>0.76445410407440739</v>
      </c>
      <c r="AP353" s="5">
        <f t="shared" si="82"/>
        <v>355.50492096506315</v>
      </c>
      <c r="AQ353" s="35">
        <f t="shared" si="83"/>
        <v>7.7499999999999999E-2</v>
      </c>
      <c r="AR353" s="5">
        <f t="shared" si="113"/>
        <v>487560.75024864072</v>
      </c>
      <c r="AS353" s="5">
        <f t="shared" si="114"/>
        <v>848752.9816212079</v>
      </c>
      <c r="AT353" s="5">
        <f t="shared" si="84"/>
        <v>51539.249751359581</v>
      </c>
      <c r="AU353" s="5">
        <f t="shared" si="85"/>
        <v>1336313.7318698487</v>
      </c>
      <c r="AV353" s="150"/>
      <c r="AW353" s="2">
        <f t="shared" si="130"/>
        <v>346</v>
      </c>
      <c r="AX353" s="118"/>
      <c r="AY353" s="5">
        <f t="shared" si="115"/>
        <v>53812.258055467319</v>
      </c>
      <c r="AZ353" s="5">
        <f t="shared" si="116"/>
        <v>3769.4654156080242</v>
      </c>
      <c r="BA353" s="5">
        <f t="shared" si="86"/>
        <v>3433.1388027613534</v>
      </c>
      <c r="BB353" s="35">
        <f t="shared" si="87"/>
        <v>0.76558143296405601</v>
      </c>
      <c r="BC353" s="5">
        <f t="shared" si="88"/>
        <v>336.32661284667074</v>
      </c>
      <c r="BD353" s="35">
        <f t="shared" si="89"/>
        <v>7.5000000000000011E-2</v>
      </c>
      <c r="BE353" s="5">
        <f t="shared" si="117"/>
        <v>488720.88074729405</v>
      </c>
      <c r="BF353" s="5">
        <f t="shared" si="118"/>
        <v>815514.15305308334</v>
      </c>
      <c r="BG353" s="5">
        <f t="shared" si="90"/>
        <v>50379.119252705968</v>
      </c>
      <c r="BH353" s="5">
        <f t="shared" si="91"/>
        <v>1304235.0338003775</v>
      </c>
      <c r="BI353" s="150"/>
      <c r="BJ353" s="2">
        <f t="shared" si="131"/>
        <v>346</v>
      </c>
      <c r="BK353" s="118"/>
      <c r="BL353" s="5">
        <f t="shared" si="119"/>
        <v>52586.772732056124</v>
      </c>
      <c r="BM353" s="5">
        <f t="shared" si="120"/>
        <v>3677.612325782929</v>
      </c>
      <c r="BN353" s="5">
        <f t="shared" si="92"/>
        <v>3359.9005738600899</v>
      </c>
      <c r="BO353" s="35">
        <f t="shared" si="93"/>
        <v>0.76671004497188555</v>
      </c>
      <c r="BP353" s="5">
        <f t="shared" si="94"/>
        <v>317.71175192283908</v>
      </c>
      <c r="BQ353" s="35">
        <f t="shared" si="95"/>
        <v>7.2499999999999995E-2</v>
      </c>
      <c r="BR353" s="5">
        <f t="shared" si="121"/>
        <v>489873.12784180389</v>
      </c>
      <c r="BS353" s="5">
        <f t="shared" si="122"/>
        <v>782580.73687908938</v>
      </c>
      <c r="BT353" s="5">
        <f t="shared" si="96"/>
        <v>49226.872158196034</v>
      </c>
      <c r="BU353" s="5">
        <f t="shared" si="97"/>
        <v>1272453.8647208933</v>
      </c>
      <c r="BV353" s="150"/>
      <c r="BW353" s="2">
        <f t="shared" si="132"/>
        <v>346</v>
      </c>
      <c r="BX353" s="118"/>
      <c r="BY353" s="5">
        <f t="shared" si="123"/>
        <v>51369.89409803343</v>
      </c>
      <c r="BZ353" s="5">
        <f t="shared" si="124"/>
        <v>3586.6457515109732</v>
      </c>
      <c r="CA353" s="5">
        <f t="shared" si="98"/>
        <v>3286.9880359391118</v>
      </c>
      <c r="CB353" s="35">
        <f t="shared" si="99"/>
        <v>0.76783994056899085</v>
      </c>
      <c r="CC353" s="5">
        <f t="shared" si="100"/>
        <v>299.65771557186167</v>
      </c>
      <c r="CD353" s="35">
        <f t="shared" si="101"/>
        <v>7.0000000000000007E-2</v>
      </c>
      <c r="CE353" s="5">
        <f t="shared" si="125"/>
        <v>491017.09393790585</v>
      </c>
      <c r="CF353" s="5">
        <f t="shared" si="126"/>
        <v>749962.33608489099</v>
      </c>
      <c r="CG353" s="5">
        <f t="shared" si="102"/>
        <v>48082.90606209432</v>
      </c>
      <c r="CH353" s="5">
        <f t="shared" si="103"/>
        <v>1240979.4300227968</v>
      </c>
    </row>
    <row r="354" spans="9:86" ht="14.25" customHeight="1">
      <c r="I354" s="150"/>
      <c r="J354" s="2">
        <f t="shared" si="127"/>
        <v>347</v>
      </c>
      <c r="K354" s="118"/>
      <c r="L354" s="5">
        <f t="shared" si="104"/>
        <v>53881.589540931411</v>
      </c>
      <c r="M354" s="5">
        <f t="shared" si="67"/>
        <v>4050.0782624385383</v>
      </c>
      <c r="N354" s="5">
        <f t="shared" si="68"/>
        <v>3679.6423343446349</v>
      </c>
      <c r="O354" s="35">
        <f t="shared" si="69"/>
        <v>0.81949527451473059</v>
      </c>
      <c r="P354" s="5">
        <f t="shared" si="70"/>
        <v>370.43592809390344</v>
      </c>
      <c r="Q354" s="35">
        <f t="shared" si="71"/>
        <v>8.2500000000000004E-2</v>
      </c>
      <c r="R354" s="5">
        <f t="shared" si="105"/>
        <v>488898.05279341299</v>
      </c>
      <c r="S354" s="5">
        <f t="shared" si="106"/>
        <v>916479.1042727594</v>
      </c>
      <c r="T354" s="5">
        <f t="shared" si="72"/>
        <v>50201.947206586774</v>
      </c>
      <c r="U354" s="5">
        <f t="shared" si="73"/>
        <v>1405377.1570661725</v>
      </c>
      <c r="V354" s="150"/>
      <c r="W354" s="2">
        <f t="shared" si="128"/>
        <v>347</v>
      </c>
      <c r="X354" s="118"/>
      <c r="Y354" s="5">
        <f t="shared" si="107"/>
        <v>52706.869714988476</v>
      </c>
      <c r="Z354" s="5">
        <f t="shared" si="108"/>
        <v>3955.7248177837241</v>
      </c>
      <c r="AA354" s="5">
        <f t="shared" si="74"/>
        <v>3604.3456863504675</v>
      </c>
      <c r="AB354" s="35">
        <f t="shared" si="75"/>
        <v>0.82061690383228769</v>
      </c>
      <c r="AC354" s="5">
        <f t="shared" si="76"/>
        <v>351.37913143325653</v>
      </c>
      <c r="AD354" s="35">
        <f t="shared" si="77"/>
        <v>0.08</v>
      </c>
      <c r="AE354" s="5">
        <f t="shared" si="109"/>
        <v>489997.47597136244</v>
      </c>
      <c r="AF354" s="5">
        <f t="shared" si="110"/>
        <v>882639.03579958982</v>
      </c>
      <c r="AG354" s="5">
        <f t="shared" si="78"/>
        <v>49102.524028638007</v>
      </c>
      <c r="AH354" s="5">
        <f t="shared" si="79"/>
        <v>1372636.5117709523</v>
      </c>
      <c r="AI354" s="150"/>
      <c r="AJ354" s="2">
        <f t="shared" si="129"/>
        <v>347</v>
      </c>
      <c r="AK354" s="118"/>
      <c r="AL354" s="5">
        <f t="shared" si="111"/>
        <v>51539.249751359581</v>
      </c>
      <c r="AM354" s="5">
        <f t="shared" si="112"/>
        <v>3862.1784158088099</v>
      </c>
      <c r="AN354" s="5">
        <f t="shared" si="80"/>
        <v>3529.3207611646126</v>
      </c>
      <c r="AO354" s="35">
        <f t="shared" si="81"/>
        <v>0.82173972920236638</v>
      </c>
      <c r="AP354" s="5">
        <f t="shared" si="82"/>
        <v>332.85765464419728</v>
      </c>
      <c r="AQ354" s="35">
        <f t="shared" si="83"/>
        <v>7.7499999999999999E-2</v>
      </c>
      <c r="AR354" s="5">
        <f t="shared" si="113"/>
        <v>491090.07100980531</v>
      </c>
      <c r="AS354" s="5">
        <f t="shared" si="114"/>
        <v>849085.83927585208</v>
      </c>
      <c r="AT354" s="5">
        <f t="shared" si="84"/>
        <v>48009.928990194967</v>
      </c>
      <c r="AU354" s="5">
        <f t="shared" si="85"/>
        <v>1340175.9102856573</v>
      </c>
      <c r="AV354" s="150"/>
      <c r="AW354" s="2">
        <f t="shared" si="130"/>
        <v>347</v>
      </c>
      <c r="AX354" s="118"/>
      <c r="AY354" s="5">
        <f t="shared" si="115"/>
        <v>50379.119252705968</v>
      </c>
      <c r="AZ354" s="5">
        <f t="shared" si="116"/>
        <v>3769.4654156080242</v>
      </c>
      <c r="BA354" s="5">
        <f t="shared" si="86"/>
        <v>3454.5959202786116</v>
      </c>
      <c r="BB354" s="35">
        <f t="shared" si="87"/>
        <v>0.82286375105925846</v>
      </c>
      <c r="BC354" s="5">
        <f t="shared" si="88"/>
        <v>314.8694953294123</v>
      </c>
      <c r="BD354" s="35">
        <f t="shared" si="89"/>
        <v>7.5000000000000011E-2</v>
      </c>
      <c r="BE354" s="5">
        <f t="shared" si="117"/>
        <v>492175.47666757269</v>
      </c>
      <c r="BF354" s="5">
        <f t="shared" si="118"/>
        <v>815829.02254841279</v>
      </c>
      <c r="BG354" s="5">
        <f t="shared" si="90"/>
        <v>46924.523332427358</v>
      </c>
      <c r="BH354" s="5">
        <f t="shared" si="91"/>
        <v>1308004.4992159854</v>
      </c>
      <c r="BI354" s="150"/>
      <c r="BJ354" s="2">
        <f t="shared" si="131"/>
        <v>347</v>
      </c>
      <c r="BK354" s="118"/>
      <c r="BL354" s="5">
        <f t="shared" si="119"/>
        <v>49226.872158196034</v>
      </c>
      <c r="BM354" s="5">
        <f t="shared" si="120"/>
        <v>3677.612325782929</v>
      </c>
      <c r="BN354" s="5">
        <f t="shared" si="92"/>
        <v>3380.1999731604947</v>
      </c>
      <c r="BO354" s="35">
        <f t="shared" si="93"/>
        <v>0.8239889698369246</v>
      </c>
      <c r="BP354" s="5">
        <f t="shared" si="94"/>
        <v>297.41235262243435</v>
      </c>
      <c r="BQ354" s="35">
        <f t="shared" si="95"/>
        <v>7.2499999999999995E-2</v>
      </c>
      <c r="BR354" s="5">
        <f t="shared" si="121"/>
        <v>493253.3278149644</v>
      </c>
      <c r="BS354" s="5">
        <f t="shared" si="122"/>
        <v>782878.14923171187</v>
      </c>
      <c r="BT354" s="5">
        <f t="shared" si="96"/>
        <v>45846.672185035539</v>
      </c>
      <c r="BU354" s="5">
        <f t="shared" si="97"/>
        <v>1276131.4770466762</v>
      </c>
      <c r="BV354" s="150"/>
      <c r="BW354" s="2">
        <f t="shared" si="132"/>
        <v>347</v>
      </c>
      <c r="BX354" s="118"/>
      <c r="BY354" s="5">
        <f t="shared" si="123"/>
        <v>48082.90606209432</v>
      </c>
      <c r="BZ354" s="5">
        <f t="shared" si="124"/>
        <v>3586.6457515109732</v>
      </c>
      <c r="CA354" s="5">
        <f t="shared" si="98"/>
        <v>3306.1621328154229</v>
      </c>
      <c r="CB354" s="35">
        <f t="shared" si="99"/>
        <v>0.82511538596585865</v>
      </c>
      <c r="CC354" s="5">
        <f t="shared" si="100"/>
        <v>280.48361869555021</v>
      </c>
      <c r="CD354" s="35">
        <f t="shared" si="101"/>
        <v>7.0000000000000007E-2</v>
      </c>
      <c r="CE354" s="5">
        <f t="shared" si="125"/>
        <v>494323.25607072125</v>
      </c>
      <c r="CF354" s="5">
        <f t="shared" si="126"/>
        <v>750242.81970358652</v>
      </c>
      <c r="CG354" s="5">
        <f t="shared" si="102"/>
        <v>44776.743929278899</v>
      </c>
      <c r="CH354" s="5">
        <f t="shared" si="103"/>
        <v>1244566.0757743078</v>
      </c>
    </row>
    <row r="355" spans="9:86" ht="14.25" customHeight="1">
      <c r="I355" s="150"/>
      <c r="J355" s="2">
        <f t="shared" si="127"/>
        <v>348</v>
      </c>
      <c r="K355" s="118"/>
      <c r="L355" s="5">
        <f t="shared" si="104"/>
        <v>50201.947206586774</v>
      </c>
      <c r="M355" s="5">
        <f t="shared" si="67"/>
        <v>4050.0782624385383</v>
      </c>
      <c r="N355" s="5">
        <f t="shared" si="68"/>
        <v>3704.9398753932542</v>
      </c>
      <c r="O355" s="35">
        <f t="shared" si="69"/>
        <v>0.88560864624959701</v>
      </c>
      <c r="P355" s="5">
        <f t="shared" si="70"/>
        <v>345.13838704528405</v>
      </c>
      <c r="Q355" s="35">
        <f t="shared" si="71"/>
        <v>8.249999999999999E-2</v>
      </c>
      <c r="R355" s="5">
        <f t="shared" si="105"/>
        <v>492602.99266880623</v>
      </c>
      <c r="S355" s="5">
        <f t="shared" si="106"/>
        <v>916824.24265980464</v>
      </c>
      <c r="T355" s="5">
        <f t="shared" si="72"/>
        <v>46497.007331193519</v>
      </c>
      <c r="U355" s="5">
        <f t="shared" si="73"/>
        <v>1409427.235328611</v>
      </c>
      <c r="V355" s="150"/>
      <c r="W355" s="2">
        <f t="shared" si="128"/>
        <v>348</v>
      </c>
      <c r="X355" s="118"/>
      <c r="Y355" s="5">
        <f t="shared" si="107"/>
        <v>49102.524028638007</v>
      </c>
      <c r="Z355" s="5">
        <f t="shared" si="108"/>
        <v>3955.7248177837241</v>
      </c>
      <c r="AA355" s="5">
        <f t="shared" si="74"/>
        <v>3628.3746575928039</v>
      </c>
      <c r="AB355" s="35">
        <f t="shared" si="75"/>
        <v>0.88672622746886853</v>
      </c>
      <c r="AC355" s="5">
        <f t="shared" si="76"/>
        <v>327.35016019092006</v>
      </c>
      <c r="AD355" s="35">
        <f t="shared" si="77"/>
        <v>0.08</v>
      </c>
      <c r="AE355" s="5">
        <f t="shared" si="109"/>
        <v>493625.85062895523</v>
      </c>
      <c r="AF355" s="5">
        <f t="shared" si="110"/>
        <v>882966.38595978078</v>
      </c>
      <c r="AG355" s="5">
        <f t="shared" si="78"/>
        <v>45474.149371045205</v>
      </c>
      <c r="AH355" s="5">
        <f t="shared" si="79"/>
        <v>1376592.2365887361</v>
      </c>
      <c r="AI355" s="150"/>
      <c r="AJ355" s="2">
        <f t="shared" si="129"/>
        <v>348</v>
      </c>
      <c r="AK355" s="118"/>
      <c r="AL355" s="5">
        <f t="shared" si="111"/>
        <v>48009.928990194967</v>
      </c>
      <c r="AM355" s="5">
        <f t="shared" si="112"/>
        <v>3862.1784158088099</v>
      </c>
      <c r="AN355" s="5">
        <f t="shared" si="80"/>
        <v>3552.1142910804674</v>
      </c>
      <c r="AO355" s="35">
        <f t="shared" si="81"/>
        <v>0.88784491853072645</v>
      </c>
      <c r="AP355" s="5">
        <f t="shared" si="82"/>
        <v>310.06412472834251</v>
      </c>
      <c r="AQ355" s="35">
        <f t="shared" si="83"/>
        <v>7.7499999999999999E-2</v>
      </c>
      <c r="AR355" s="5">
        <f t="shared" si="113"/>
        <v>494642.18530088576</v>
      </c>
      <c r="AS355" s="5">
        <f t="shared" si="114"/>
        <v>849395.9034005804</v>
      </c>
      <c r="AT355" s="5">
        <f t="shared" si="84"/>
        <v>44457.814699114497</v>
      </c>
      <c r="AU355" s="5">
        <f t="shared" si="85"/>
        <v>1344038.0887014661</v>
      </c>
      <c r="AV355" s="150"/>
      <c r="AW355" s="2">
        <f t="shared" si="130"/>
        <v>348</v>
      </c>
      <c r="AX355" s="118"/>
      <c r="AY355" s="5">
        <f t="shared" si="115"/>
        <v>46924.523332427358</v>
      </c>
      <c r="AZ355" s="5">
        <f t="shared" si="116"/>
        <v>3769.4654156080242</v>
      </c>
      <c r="BA355" s="5">
        <f t="shared" si="86"/>
        <v>3476.1871447803533</v>
      </c>
      <c r="BB355" s="35">
        <f t="shared" si="87"/>
        <v>0.88896471982992864</v>
      </c>
      <c r="BC355" s="5">
        <f t="shared" si="88"/>
        <v>293.27827082767095</v>
      </c>
      <c r="BD355" s="35">
        <f t="shared" si="89"/>
        <v>7.4999999999999997E-2</v>
      </c>
      <c r="BE355" s="5">
        <f t="shared" si="117"/>
        <v>495651.66381235304</v>
      </c>
      <c r="BF355" s="5">
        <f t="shared" si="118"/>
        <v>816122.30081924051</v>
      </c>
      <c r="BG355" s="5">
        <f t="shared" si="90"/>
        <v>43448.336187647001</v>
      </c>
      <c r="BH355" s="5">
        <f t="shared" si="91"/>
        <v>1311773.9646315936</v>
      </c>
      <c r="BI355" s="150"/>
      <c r="BJ355" s="2">
        <f t="shared" si="131"/>
        <v>348</v>
      </c>
      <c r="BK355" s="118"/>
      <c r="BL355" s="5">
        <f t="shared" si="119"/>
        <v>45846.672185035539</v>
      </c>
      <c r="BM355" s="5">
        <f t="shared" si="120"/>
        <v>3677.612325782929</v>
      </c>
      <c r="BN355" s="5">
        <f t="shared" si="92"/>
        <v>3400.6220146650057</v>
      </c>
      <c r="BO355" s="35">
        <f t="shared" si="93"/>
        <v>0.89008563176150712</v>
      </c>
      <c r="BP355" s="5">
        <f t="shared" si="94"/>
        <v>276.99031111792306</v>
      </c>
      <c r="BQ355" s="35">
        <f t="shared" si="95"/>
        <v>7.2499999999999995E-2</v>
      </c>
      <c r="BR355" s="5">
        <f t="shared" si="121"/>
        <v>496653.94982962939</v>
      </c>
      <c r="BS355" s="5">
        <f t="shared" si="122"/>
        <v>783155.13954282983</v>
      </c>
      <c r="BT355" s="5">
        <f t="shared" si="96"/>
        <v>42446.05017037053</v>
      </c>
      <c r="BU355" s="5">
        <f t="shared" si="97"/>
        <v>1279809.0893724593</v>
      </c>
      <c r="BV355" s="150"/>
      <c r="BW355" s="2">
        <f t="shared" si="132"/>
        <v>348</v>
      </c>
      <c r="BX355" s="118"/>
      <c r="BY355" s="5">
        <f t="shared" si="123"/>
        <v>44776.743929278899</v>
      </c>
      <c r="BZ355" s="5">
        <f t="shared" si="124"/>
        <v>3586.6457515109732</v>
      </c>
      <c r="CA355" s="5">
        <f t="shared" si="98"/>
        <v>3325.4480785901796</v>
      </c>
      <c r="CB355" s="35">
        <f t="shared" si="99"/>
        <v>0.89120765471713037</v>
      </c>
      <c r="CC355" s="5">
        <f t="shared" si="100"/>
        <v>261.19767292079359</v>
      </c>
      <c r="CD355" s="35">
        <f t="shared" si="101"/>
        <v>7.0000000000000007E-2</v>
      </c>
      <c r="CE355" s="5">
        <f t="shared" si="125"/>
        <v>497648.70414931141</v>
      </c>
      <c r="CF355" s="5">
        <f t="shared" si="126"/>
        <v>750504.01737650728</v>
      </c>
      <c r="CG355" s="5">
        <f t="shared" si="102"/>
        <v>41451.295850688723</v>
      </c>
      <c r="CH355" s="5">
        <f t="shared" si="103"/>
        <v>1248152.7215258186</v>
      </c>
    </row>
    <row r="356" spans="9:86" ht="14.25" customHeight="1">
      <c r="I356" s="150"/>
      <c r="J356" s="2">
        <f t="shared" si="127"/>
        <v>349</v>
      </c>
      <c r="K356" s="118"/>
      <c r="L356" s="5">
        <f t="shared" si="104"/>
        <v>46497.007331193519</v>
      </c>
      <c r="M356" s="5">
        <f t="shared" si="67"/>
        <v>4050.0782624385383</v>
      </c>
      <c r="N356" s="5">
        <f t="shared" si="68"/>
        <v>3730.4113370365831</v>
      </c>
      <c r="O356" s="35">
        <f t="shared" si="69"/>
        <v>0.96274875769063684</v>
      </c>
      <c r="P356" s="5">
        <f t="shared" si="70"/>
        <v>319.66692540195544</v>
      </c>
      <c r="Q356" s="35">
        <f t="shared" si="71"/>
        <v>8.2500000000000004E-2</v>
      </c>
      <c r="R356" s="5">
        <f t="shared" si="105"/>
        <v>496333.40400584281</v>
      </c>
      <c r="S356" s="5">
        <f t="shared" si="106"/>
        <v>917143.90958520665</v>
      </c>
      <c r="T356" s="5">
        <f t="shared" si="72"/>
        <v>42766.595994156938</v>
      </c>
      <c r="U356" s="5">
        <f t="shared" si="73"/>
        <v>1413477.3135910495</v>
      </c>
      <c r="V356" s="150"/>
      <c r="W356" s="2">
        <f t="shared" si="128"/>
        <v>349</v>
      </c>
      <c r="X356" s="118"/>
      <c r="Y356" s="5">
        <f t="shared" si="107"/>
        <v>45474.149371045205</v>
      </c>
      <c r="Z356" s="5">
        <f t="shared" si="108"/>
        <v>3955.7248177837241</v>
      </c>
      <c r="AA356" s="5">
        <f t="shared" si="74"/>
        <v>3652.5638219767561</v>
      </c>
      <c r="AB356" s="35">
        <f t="shared" si="75"/>
        <v>0.96386114902524112</v>
      </c>
      <c r="AC356" s="5">
        <f t="shared" si="76"/>
        <v>303.16099580696806</v>
      </c>
      <c r="AD356" s="35">
        <f t="shared" si="77"/>
        <v>0.08</v>
      </c>
      <c r="AE356" s="5">
        <f t="shared" si="109"/>
        <v>497278.414450932</v>
      </c>
      <c r="AF356" s="5">
        <f t="shared" si="110"/>
        <v>883269.54695558769</v>
      </c>
      <c r="AG356" s="5">
        <f t="shared" si="78"/>
        <v>41821.585549068448</v>
      </c>
      <c r="AH356" s="5">
        <f t="shared" si="79"/>
        <v>1380547.9614065196</v>
      </c>
      <c r="AI356" s="150"/>
      <c r="AJ356" s="2">
        <f t="shared" si="129"/>
        <v>349</v>
      </c>
      <c r="AK356" s="118"/>
      <c r="AL356" s="5">
        <f t="shared" si="111"/>
        <v>44457.814699114497</v>
      </c>
      <c r="AM356" s="5">
        <f t="shared" si="112"/>
        <v>3862.1784158088099</v>
      </c>
      <c r="AN356" s="5">
        <f t="shared" si="80"/>
        <v>3575.0550292103621</v>
      </c>
      <c r="AO356" s="35">
        <f t="shared" si="81"/>
        <v>0.96497456388423952</v>
      </c>
      <c r="AP356" s="5">
        <f t="shared" si="82"/>
        <v>287.12338659844778</v>
      </c>
      <c r="AQ356" s="35">
        <f t="shared" si="83"/>
        <v>7.7499999999999999E-2</v>
      </c>
      <c r="AR356" s="5">
        <f t="shared" si="113"/>
        <v>498217.2403300961</v>
      </c>
      <c r="AS356" s="5">
        <f t="shared" si="114"/>
        <v>849683.02678717882</v>
      </c>
      <c r="AT356" s="5">
        <f t="shared" si="84"/>
        <v>40882.759669904131</v>
      </c>
      <c r="AU356" s="5">
        <f t="shared" si="85"/>
        <v>1347900.2671172749</v>
      </c>
      <c r="AV356" s="150"/>
      <c r="AW356" s="2">
        <f t="shared" si="130"/>
        <v>349</v>
      </c>
      <c r="AX356" s="118"/>
      <c r="AY356" s="5">
        <f t="shared" si="115"/>
        <v>43448.336187647001</v>
      </c>
      <c r="AZ356" s="5">
        <f t="shared" si="116"/>
        <v>3769.4654156080242</v>
      </c>
      <c r="BA356" s="5">
        <f t="shared" si="86"/>
        <v>3497.9133144352304</v>
      </c>
      <c r="BB356" s="35">
        <f t="shared" si="87"/>
        <v>0.96608900262461284</v>
      </c>
      <c r="BC356" s="5">
        <f t="shared" si="88"/>
        <v>271.55210117279375</v>
      </c>
      <c r="BD356" s="35">
        <f t="shared" si="89"/>
        <v>7.5000000000000011E-2</v>
      </c>
      <c r="BE356" s="5">
        <f t="shared" si="117"/>
        <v>499149.57712678827</v>
      </c>
      <c r="BF356" s="5">
        <f t="shared" si="118"/>
        <v>816393.85292041325</v>
      </c>
      <c r="BG356" s="5">
        <f t="shared" si="90"/>
        <v>39950.42287321177</v>
      </c>
      <c r="BH356" s="5">
        <f t="shared" si="91"/>
        <v>1315543.4300472015</v>
      </c>
      <c r="BI356" s="150"/>
      <c r="BJ356" s="2">
        <f t="shared" si="131"/>
        <v>349</v>
      </c>
      <c r="BK356" s="118"/>
      <c r="BL356" s="5">
        <f t="shared" si="119"/>
        <v>42446.05017037053</v>
      </c>
      <c r="BM356" s="5">
        <f t="shared" si="120"/>
        <v>3677.612325782929</v>
      </c>
      <c r="BN356" s="5">
        <f t="shared" si="92"/>
        <v>3421.1674393369403</v>
      </c>
      <c r="BO356" s="35">
        <f t="shared" si="93"/>
        <v>0.96720446560422346</v>
      </c>
      <c r="BP356" s="5">
        <f t="shared" si="94"/>
        <v>256.44488644598863</v>
      </c>
      <c r="BQ356" s="35">
        <f t="shared" si="95"/>
        <v>7.2499999999999995E-2</v>
      </c>
      <c r="BR356" s="5">
        <f t="shared" si="121"/>
        <v>500075.11726896634</v>
      </c>
      <c r="BS356" s="5">
        <f t="shared" si="122"/>
        <v>783411.58442927583</v>
      </c>
      <c r="BT356" s="5">
        <f t="shared" si="96"/>
        <v>39024.882731033591</v>
      </c>
      <c r="BU356" s="5">
        <f t="shared" si="97"/>
        <v>1283486.7016982422</v>
      </c>
      <c r="BV356" s="150"/>
      <c r="BW356" s="2">
        <f t="shared" si="132"/>
        <v>349</v>
      </c>
      <c r="BX356" s="118"/>
      <c r="BY356" s="5">
        <f t="shared" si="123"/>
        <v>41451.295850688723</v>
      </c>
      <c r="BZ356" s="5">
        <f t="shared" si="124"/>
        <v>3586.6457515109732</v>
      </c>
      <c r="CA356" s="5">
        <f t="shared" si="98"/>
        <v>3344.8465257152889</v>
      </c>
      <c r="CB356" s="35">
        <f t="shared" si="99"/>
        <v>0.96832095317754852</v>
      </c>
      <c r="CC356" s="5">
        <f t="shared" si="100"/>
        <v>241.79922579568424</v>
      </c>
      <c r="CD356" s="35">
        <f t="shared" si="101"/>
        <v>7.0000000000000007E-2</v>
      </c>
      <c r="CE356" s="5">
        <f t="shared" si="125"/>
        <v>500993.55067502672</v>
      </c>
      <c r="CF356" s="5">
        <f t="shared" si="126"/>
        <v>750745.81660230295</v>
      </c>
      <c r="CG356" s="5">
        <f t="shared" si="102"/>
        <v>38106.449324973437</v>
      </c>
      <c r="CH356" s="5">
        <f t="shared" si="103"/>
        <v>1251739.3672773298</v>
      </c>
    </row>
    <row r="357" spans="9:86" ht="14.25" customHeight="1">
      <c r="I357" s="150"/>
      <c r="J357" s="2">
        <f t="shared" si="127"/>
        <v>350</v>
      </c>
      <c r="K357" s="118"/>
      <c r="L357" s="5">
        <f t="shared" si="104"/>
        <v>42766.595994156938</v>
      </c>
      <c r="M357" s="5">
        <f t="shared" si="67"/>
        <v>4050.0782624385383</v>
      </c>
      <c r="N357" s="5">
        <f t="shared" si="68"/>
        <v>3756.0579149787095</v>
      </c>
      <c r="O357" s="35">
        <f t="shared" si="69"/>
        <v>1.0539229024891916</v>
      </c>
      <c r="P357" s="5">
        <f t="shared" si="70"/>
        <v>294.02034745982894</v>
      </c>
      <c r="Q357" s="35">
        <f t="shared" si="71"/>
        <v>8.2500000000000004E-2</v>
      </c>
      <c r="R357" s="5">
        <f t="shared" si="105"/>
        <v>500089.46192082152</v>
      </c>
      <c r="S357" s="5">
        <f t="shared" si="106"/>
        <v>917437.92993266648</v>
      </c>
      <c r="T357" s="5">
        <f t="shared" si="72"/>
        <v>39010.53807917823</v>
      </c>
      <c r="U357" s="5">
        <f t="shared" si="73"/>
        <v>1417527.3918534881</v>
      </c>
      <c r="V357" s="150"/>
      <c r="W357" s="2">
        <f t="shared" si="128"/>
        <v>350</v>
      </c>
      <c r="X357" s="118"/>
      <c r="Y357" s="5">
        <f t="shared" si="107"/>
        <v>41821.585549068448</v>
      </c>
      <c r="Z357" s="5">
        <f t="shared" si="108"/>
        <v>3955.7248177837241</v>
      </c>
      <c r="AA357" s="5">
        <f t="shared" si="74"/>
        <v>3676.9142474566011</v>
      </c>
      <c r="AB357" s="35">
        <f t="shared" si="75"/>
        <v>1.0550286506404831</v>
      </c>
      <c r="AC357" s="5">
        <f t="shared" si="76"/>
        <v>278.810570327123</v>
      </c>
      <c r="AD357" s="35">
        <f t="shared" si="77"/>
        <v>0.08</v>
      </c>
      <c r="AE357" s="5">
        <f t="shared" si="109"/>
        <v>500955.32869838859</v>
      </c>
      <c r="AF357" s="5">
        <f t="shared" si="110"/>
        <v>883548.35752591479</v>
      </c>
      <c r="AG357" s="5">
        <f t="shared" si="78"/>
        <v>38144.671301611845</v>
      </c>
      <c r="AH357" s="5">
        <f t="shared" si="79"/>
        <v>1384503.6862243034</v>
      </c>
      <c r="AI357" s="150"/>
      <c r="AJ357" s="2">
        <f t="shared" si="129"/>
        <v>350</v>
      </c>
      <c r="AK357" s="118"/>
      <c r="AL357" s="5">
        <f t="shared" si="111"/>
        <v>40882.759669904131</v>
      </c>
      <c r="AM357" s="5">
        <f t="shared" si="112"/>
        <v>3862.1784158088099</v>
      </c>
      <c r="AN357" s="5">
        <f t="shared" si="80"/>
        <v>3598.1439262740123</v>
      </c>
      <c r="AO357" s="35">
        <f t="shared" si="81"/>
        <v>1.056135335870525</v>
      </c>
      <c r="AP357" s="5">
        <f t="shared" si="82"/>
        <v>264.0344895347975</v>
      </c>
      <c r="AQ357" s="35">
        <f t="shared" si="83"/>
        <v>7.7499999999999999E-2</v>
      </c>
      <c r="AR357" s="5">
        <f t="shared" si="113"/>
        <v>501815.38425637013</v>
      </c>
      <c r="AS357" s="5">
        <f t="shared" si="114"/>
        <v>849947.06127671362</v>
      </c>
      <c r="AT357" s="5">
        <f t="shared" si="84"/>
        <v>37284.615743630122</v>
      </c>
      <c r="AU357" s="5">
        <f t="shared" si="85"/>
        <v>1351762.4455330838</v>
      </c>
      <c r="AV357" s="150"/>
      <c r="AW357" s="2">
        <f t="shared" si="130"/>
        <v>350</v>
      </c>
      <c r="AX357" s="118"/>
      <c r="AY357" s="5">
        <f t="shared" si="115"/>
        <v>39950.42287321177</v>
      </c>
      <c r="AZ357" s="5">
        <f t="shared" si="116"/>
        <v>3769.4654156080242</v>
      </c>
      <c r="BA357" s="5">
        <f t="shared" si="86"/>
        <v>3519.7752726504505</v>
      </c>
      <c r="BB357" s="35">
        <f t="shared" si="87"/>
        <v>1.0572429585001233</v>
      </c>
      <c r="BC357" s="5">
        <f t="shared" si="88"/>
        <v>249.69014295757353</v>
      </c>
      <c r="BD357" s="35">
        <f t="shared" si="89"/>
        <v>7.4999999999999997E-2</v>
      </c>
      <c r="BE357" s="5">
        <f t="shared" si="117"/>
        <v>502669.35239943874</v>
      </c>
      <c r="BF357" s="5">
        <f t="shared" si="118"/>
        <v>816643.54306337086</v>
      </c>
      <c r="BG357" s="5">
        <f t="shared" si="90"/>
        <v>36430.647600561322</v>
      </c>
      <c r="BH357" s="5">
        <f t="shared" si="91"/>
        <v>1319312.8954628096</v>
      </c>
      <c r="BI357" s="150"/>
      <c r="BJ357" s="2">
        <f t="shared" si="131"/>
        <v>350</v>
      </c>
      <c r="BK357" s="118"/>
      <c r="BL357" s="5">
        <f t="shared" si="119"/>
        <v>39024.882731033591</v>
      </c>
      <c r="BM357" s="5">
        <f t="shared" si="120"/>
        <v>3677.612325782929</v>
      </c>
      <c r="BN357" s="5">
        <f t="shared" si="92"/>
        <v>3441.8369926162677</v>
      </c>
      <c r="BO357" s="35">
        <f t="shared" si="93"/>
        <v>1.0583515188516059</v>
      </c>
      <c r="BP357" s="5">
        <f t="shared" si="94"/>
        <v>235.77533316666128</v>
      </c>
      <c r="BQ357" s="35">
        <f t="shared" si="95"/>
        <v>7.2499999999999995E-2</v>
      </c>
      <c r="BR357" s="5">
        <f t="shared" si="121"/>
        <v>503516.95426158258</v>
      </c>
      <c r="BS357" s="5">
        <f t="shared" si="122"/>
        <v>783647.35976244253</v>
      </c>
      <c r="BT357" s="5">
        <f t="shared" si="96"/>
        <v>35583.045738417321</v>
      </c>
      <c r="BU357" s="5">
        <f t="shared" si="97"/>
        <v>1287164.3140240251</v>
      </c>
      <c r="BV357" s="150"/>
      <c r="BW357" s="2">
        <f t="shared" si="132"/>
        <v>350</v>
      </c>
      <c r="BX357" s="118"/>
      <c r="BY357" s="5">
        <f t="shared" si="123"/>
        <v>38106.449324973437</v>
      </c>
      <c r="BZ357" s="5">
        <f t="shared" si="124"/>
        <v>3586.6457515109732</v>
      </c>
      <c r="CA357" s="5">
        <f t="shared" si="98"/>
        <v>3364.3581304486283</v>
      </c>
      <c r="CB357" s="35">
        <f t="shared" si="99"/>
        <v>1.059461017243744</v>
      </c>
      <c r="CC357" s="5">
        <f t="shared" si="100"/>
        <v>222.28762106234507</v>
      </c>
      <c r="CD357" s="35">
        <f t="shared" si="101"/>
        <v>7.0000000000000007E-2</v>
      </c>
      <c r="CE357" s="5">
        <f t="shared" si="125"/>
        <v>504357.90880547534</v>
      </c>
      <c r="CF357" s="5">
        <f t="shared" si="126"/>
        <v>750968.10422336531</v>
      </c>
      <c r="CG357" s="5">
        <f t="shared" si="102"/>
        <v>34742.091194524808</v>
      </c>
      <c r="CH357" s="5">
        <f t="shared" si="103"/>
        <v>1255326.0130288405</v>
      </c>
    </row>
    <row r="358" spans="9:86" ht="14.25" customHeight="1">
      <c r="I358" s="150"/>
      <c r="J358" s="2">
        <f t="shared" si="127"/>
        <v>351</v>
      </c>
      <c r="K358" s="118"/>
      <c r="L358" s="5">
        <f t="shared" si="104"/>
        <v>39010.53807917823</v>
      </c>
      <c r="M358" s="5">
        <f t="shared" si="67"/>
        <v>4050.0782624385383</v>
      </c>
      <c r="N358" s="5">
        <f t="shared" si="68"/>
        <v>3781.8808131441879</v>
      </c>
      <c r="O358" s="35">
        <f t="shared" si="69"/>
        <v>1.1633412916689063</v>
      </c>
      <c r="P358" s="5">
        <f t="shared" si="70"/>
        <v>268.19744929435035</v>
      </c>
      <c r="Q358" s="35">
        <f t="shared" si="71"/>
        <v>8.2500000000000004E-2</v>
      </c>
      <c r="R358" s="5">
        <f t="shared" si="105"/>
        <v>503871.34273396572</v>
      </c>
      <c r="S358" s="5">
        <f t="shared" si="106"/>
        <v>917706.12738196086</v>
      </c>
      <c r="T358" s="5">
        <f t="shared" si="72"/>
        <v>35228.657266034039</v>
      </c>
      <c r="U358" s="5">
        <f t="shared" si="73"/>
        <v>1421577.4701159266</v>
      </c>
      <c r="V358" s="150"/>
      <c r="W358" s="2">
        <f t="shared" si="128"/>
        <v>351</v>
      </c>
      <c r="X358" s="118"/>
      <c r="Y358" s="5">
        <f t="shared" si="107"/>
        <v>38144.671301611845</v>
      </c>
      <c r="Z358" s="5">
        <f t="shared" si="108"/>
        <v>3955.7248177837241</v>
      </c>
      <c r="AA358" s="5">
        <f t="shared" si="74"/>
        <v>3701.4270091063117</v>
      </c>
      <c r="AB358" s="35">
        <f t="shared" si="75"/>
        <v>1.1644385072312537</v>
      </c>
      <c r="AC358" s="5">
        <f t="shared" si="76"/>
        <v>254.29780867741232</v>
      </c>
      <c r="AD358" s="35">
        <f t="shared" si="77"/>
        <v>0.08</v>
      </c>
      <c r="AE358" s="5">
        <f t="shared" si="109"/>
        <v>504656.75570749491</v>
      </c>
      <c r="AF358" s="5">
        <f t="shared" si="110"/>
        <v>883802.65533459221</v>
      </c>
      <c r="AG358" s="5">
        <f t="shared" si="78"/>
        <v>34443.244292505537</v>
      </c>
      <c r="AH358" s="5">
        <f t="shared" si="79"/>
        <v>1388459.4110420872</v>
      </c>
      <c r="AI358" s="150"/>
      <c r="AJ358" s="2">
        <f t="shared" si="129"/>
        <v>351</v>
      </c>
      <c r="AK358" s="118"/>
      <c r="AL358" s="5">
        <f t="shared" si="111"/>
        <v>37284.615743630122</v>
      </c>
      <c r="AM358" s="5">
        <f t="shared" si="112"/>
        <v>3862.1784158088099</v>
      </c>
      <c r="AN358" s="5">
        <f t="shared" si="80"/>
        <v>3621.3819391311986</v>
      </c>
      <c r="AO358" s="35">
        <f t="shared" si="81"/>
        <v>1.1655365732714762</v>
      </c>
      <c r="AP358" s="5">
        <f t="shared" si="82"/>
        <v>240.7964766776112</v>
      </c>
      <c r="AQ358" s="35">
        <f t="shared" si="83"/>
        <v>7.7499999999999999E-2</v>
      </c>
      <c r="AR358" s="5">
        <f t="shared" si="113"/>
        <v>505436.76619550132</v>
      </c>
      <c r="AS358" s="5">
        <f t="shared" si="114"/>
        <v>850187.85775339126</v>
      </c>
      <c r="AT358" s="5">
        <f t="shared" si="84"/>
        <v>33663.233804498923</v>
      </c>
      <c r="AU358" s="5">
        <f t="shared" si="85"/>
        <v>1355624.6239488926</v>
      </c>
      <c r="AV358" s="150"/>
      <c r="AW358" s="2">
        <f t="shared" si="130"/>
        <v>351</v>
      </c>
      <c r="AX358" s="118"/>
      <c r="AY358" s="5">
        <f t="shared" si="115"/>
        <v>36430.647600561322</v>
      </c>
      <c r="AZ358" s="5">
        <f t="shared" si="116"/>
        <v>3769.4654156080242</v>
      </c>
      <c r="BA358" s="5">
        <f t="shared" si="86"/>
        <v>3541.7738681045157</v>
      </c>
      <c r="BB358" s="35">
        <f t="shared" si="87"/>
        <v>1.1666354900756506</v>
      </c>
      <c r="BC358" s="5">
        <f t="shared" si="88"/>
        <v>227.69154750350825</v>
      </c>
      <c r="BD358" s="35">
        <f t="shared" si="89"/>
        <v>7.4999999999999997E-2</v>
      </c>
      <c r="BE358" s="5">
        <f t="shared" si="117"/>
        <v>506211.12626754324</v>
      </c>
      <c r="BF358" s="5">
        <f t="shared" si="118"/>
        <v>816871.23461087432</v>
      </c>
      <c r="BG358" s="5">
        <f t="shared" si="90"/>
        <v>32888.873732456806</v>
      </c>
      <c r="BH358" s="5">
        <f t="shared" si="91"/>
        <v>1323082.3608784175</v>
      </c>
      <c r="BI358" s="150"/>
      <c r="BJ358" s="2">
        <f t="shared" si="131"/>
        <v>351</v>
      </c>
      <c r="BK358" s="118"/>
      <c r="BL358" s="5">
        <f t="shared" si="119"/>
        <v>35583.045738417321</v>
      </c>
      <c r="BM358" s="5">
        <f t="shared" si="120"/>
        <v>3677.612325782929</v>
      </c>
      <c r="BN358" s="5">
        <f t="shared" si="92"/>
        <v>3462.6314244466575</v>
      </c>
      <c r="BO358" s="35">
        <f t="shared" si="93"/>
        <v>1.1677352579320839</v>
      </c>
      <c r="BP358" s="5">
        <f t="shared" si="94"/>
        <v>214.9809013362713</v>
      </c>
      <c r="BQ358" s="35">
        <f t="shared" si="95"/>
        <v>7.2499999999999995E-2</v>
      </c>
      <c r="BR358" s="5">
        <f t="shared" si="121"/>
        <v>506979.58568602923</v>
      </c>
      <c r="BS358" s="5">
        <f t="shared" si="122"/>
        <v>783862.34066377883</v>
      </c>
      <c r="BT358" s="5">
        <f t="shared" si="96"/>
        <v>32120.414313970665</v>
      </c>
      <c r="BU358" s="5">
        <f t="shared" si="97"/>
        <v>1290841.926349808</v>
      </c>
      <c r="BV358" s="150"/>
      <c r="BW358" s="2">
        <f t="shared" si="132"/>
        <v>351</v>
      </c>
      <c r="BX358" s="118"/>
      <c r="BY358" s="5">
        <f t="shared" si="123"/>
        <v>34742.091194524808</v>
      </c>
      <c r="BZ358" s="5">
        <f t="shared" si="124"/>
        <v>3586.6457515109732</v>
      </c>
      <c r="CA358" s="5">
        <f t="shared" si="98"/>
        <v>3383.9835528762451</v>
      </c>
      <c r="CB358" s="35">
        <f t="shared" si="99"/>
        <v>1.1688358771251668</v>
      </c>
      <c r="CC358" s="5">
        <f t="shared" si="100"/>
        <v>202.66219863472804</v>
      </c>
      <c r="CD358" s="35">
        <f t="shared" si="101"/>
        <v>7.0000000000000007E-2</v>
      </c>
      <c r="CE358" s="5">
        <f t="shared" si="125"/>
        <v>507741.89235835156</v>
      </c>
      <c r="CF358" s="5">
        <f t="shared" si="126"/>
        <v>751170.76642200002</v>
      </c>
      <c r="CG358" s="5">
        <f t="shared" si="102"/>
        <v>31358.107641648563</v>
      </c>
      <c r="CH358" s="5">
        <f t="shared" si="103"/>
        <v>1258912.6587803515</v>
      </c>
    </row>
    <row r="359" spans="9:86" ht="14.25" customHeight="1">
      <c r="I359" s="150"/>
      <c r="J359" s="2">
        <f t="shared" si="127"/>
        <v>352</v>
      </c>
      <c r="K359" s="118"/>
      <c r="L359" s="5">
        <f t="shared" si="104"/>
        <v>35228.657266034039</v>
      </c>
      <c r="M359" s="5">
        <f t="shared" si="67"/>
        <v>4050.0782624385383</v>
      </c>
      <c r="N359" s="5">
        <f t="shared" si="68"/>
        <v>3807.8812437345541</v>
      </c>
      <c r="O359" s="35">
        <f t="shared" si="69"/>
        <v>1.2970853410547498</v>
      </c>
      <c r="P359" s="5">
        <f t="shared" si="70"/>
        <v>242.19701870398401</v>
      </c>
      <c r="Q359" s="35">
        <f t="shared" si="71"/>
        <v>8.2500000000000004E-2</v>
      </c>
      <c r="R359" s="5">
        <f t="shared" si="105"/>
        <v>507679.22397770028</v>
      </c>
      <c r="S359" s="5">
        <f t="shared" si="106"/>
        <v>917948.32440066489</v>
      </c>
      <c r="T359" s="5">
        <f t="shared" si="72"/>
        <v>31420.776022299484</v>
      </c>
      <c r="U359" s="5">
        <f t="shared" si="73"/>
        <v>1425627.5483783651</v>
      </c>
      <c r="V359" s="150"/>
      <c r="W359" s="2">
        <f t="shared" si="128"/>
        <v>352</v>
      </c>
      <c r="X359" s="118"/>
      <c r="Y359" s="5">
        <f t="shared" si="107"/>
        <v>34443.244292505537</v>
      </c>
      <c r="Z359" s="5">
        <f t="shared" si="108"/>
        <v>3955.7248177837241</v>
      </c>
      <c r="AA359" s="5">
        <f t="shared" si="74"/>
        <v>3726.1031891670204</v>
      </c>
      <c r="AB359" s="35">
        <f t="shared" si="75"/>
        <v>1.2981715047015285</v>
      </c>
      <c r="AC359" s="5">
        <f t="shared" si="76"/>
        <v>229.62162861670359</v>
      </c>
      <c r="AD359" s="35">
        <f t="shared" si="77"/>
        <v>0.08</v>
      </c>
      <c r="AE359" s="5">
        <f t="shared" si="109"/>
        <v>508382.85889666196</v>
      </c>
      <c r="AF359" s="5">
        <f t="shared" si="110"/>
        <v>884032.27696320892</v>
      </c>
      <c r="AG359" s="5">
        <f t="shared" si="78"/>
        <v>30717.141103338516</v>
      </c>
      <c r="AH359" s="5">
        <f t="shared" si="79"/>
        <v>1392415.1358598708</v>
      </c>
      <c r="AI359" s="150"/>
      <c r="AJ359" s="2">
        <f t="shared" si="129"/>
        <v>352</v>
      </c>
      <c r="AK359" s="118"/>
      <c r="AL359" s="5">
        <f t="shared" si="111"/>
        <v>33663.233804498923</v>
      </c>
      <c r="AM359" s="5">
        <f t="shared" si="112"/>
        <v>3862.1784158088099</v>
      </c>
      <c r="AN359" s="5">
        <f t="shared" si="80"/>
        <v>3644.7700308214212</v>
      </c>
      <c r="AO359" s="35">
        <f t="shared" si="81"/>
        <v>1.2992584320289451</v>
      </c>
      <c r="AP359" s="5">
        <f t="shared" si="82"/>
        <v>217.40838498738887</v>
      </c>
      <c r="AQ359" s="35">
        <f t="shared" si="83"/>
        <v>7.7499999999999999E-2</v>
      </c>
      <c r="AR359" s="5">
        <f t="shared" si="113"/>
        <v>509081.53622632276</v>
      </c>
      <c r="AS359" s="5">
        <f t="shared" si="114"/>
        <v>850405.26613837865</v>
      </c>
      <c r="AT359" s="5">
        <f t="shared" si="84"/>
        <v>30018.4637736775</v>
      </c>
      <c r="AU359" s="5">
        <f t="shared" si="85"/>
        <v>1359486.8023647014</v>
      </c>
      <c r="AV359" s="150"/>
      <c r="AW359" s="2">
        <f t="shared" si="130"/>
        <v>352</v>
      </c>
      <c r="AX359" s="118"/>
      <c r="AY359" s="5">
        <f t="shared" si="115"/>
        <v>32888.873732456806</v>
      </c>
      <c r="AZ359" s="5">
        <f t="shared" si="116"/>
        <v>3769.4654156080242</v>
      </c>
      <c r="BA359" s="5">
        <f t="shared" si="86"/>
        <v>3563.9099547801693</v>
      </c>
      <c r="BB359" s="35">
        <f t="shared" si="87"/>
        <v>1.3003461232896203</v>
      </c>
      <c r="BC359" s="5">
        <f t="shared" si="88"/>
        <v>205.55546082785503</v>
      </c>
      <c r="BD359" s="35">
        <f t="shared" si="89"/>
        <v>7.4999999999999997E-2</v>
      </c>
      <c r="BE359" s="5">
        <f t="shared" si="117"/>
        <v>509775.03622232343</v>
      </c>
      <c r="BF359" s="5">
        <f t="shared" si="118"/>
        <v>817076.79007170221</v>
      </c>
      <c r="BG359" s="5">
        <f t="shared" si="90"/>
        <v>29324.963777676636</v>
      </c>
      <c r="BH359" s="5">
        <f t="shared" si="91"/>
        <v>1326851.8262940256</v>
      </c>
      <c r="BI359" s="150"/>
      <c r="BJ359" s="2">
        <f t="shared" si="131"/>
        <v>352</v>
      </c>
      <c r="BK359" s="118"/>
      <c r="BL359" s="5">
        <f t="shared" si="119"/>
        <v>32120.414313970665</v>
      </c>
      <c r="BM359" s="5">
        <f t="shared" si="120"/>
        <v>3677.612325782929</v>
      </c>
      <c r="BN359" s="5">
        <f t="shared" si="92"/>
        <v>3483.5514893026898</v>
      </c>
      <c r="BO359" s="35">
        <f t="shared" si="93"/>
        <v>1.3014345787392403</v>
      </c>
      <c r="BP359" s="5">
        <f t="shared" si="94"/>
        <v>194.06083648023943</v>
      </c>
      <c r="BQ359" s="35">
        <f t="shared" si="95"/>
        <v>7.2499999999999995E-2</v>
      </c>
      <c r="BR359" s="5">
        <f t="shared" si="121"/>
        <v>510463.13717533194</v>
      </c>
      <c r="BS359" s="5">
        <f t="shared" si="122"/>
        <v>784056.40150025906</v>
      </c>
      <c r="BT359" s="5">
        <f t="shared" si="96"/>
        <v>28636.862824667976</v>
      </c>
      <c r="BU359" s="5">
        <f t="shared" si="97"/>
        <v>1294519.5386755909</v>
      </c>
      <c r="BV359" s="150"/>
      <c r="BW359" s="2">
        <f t="shared" si="132"/>
        <v>352</v>
      </c>
      <c r="BX359" s="118"/>
      <c r="BY359" s="5">
        <f t="shared" si="123"/>
        <v>31358.107641648563</v>
      </c>
      <c r="BZ359" s="5">
        <f t="shared" si="124"/>
        <v>3586.6457515109732</v>
      </c>
      <c r="CA359" s="5">
        <f t="shared" si="98"/>
        <v>3403.7234569346901</v>
      </c>
      <c r="CB359" s="35">
        <f t="shared" si="99"/>
        <v>1.3025237986289722</v>
      </c>
      <c r="CC359" s="5">
        <f t="shared" si="100"/>
        <v>182.92229457628329</v>
      </c>
      <c r="CD359" s="35">
        <f t="shared" si="101"/>
        <v>7.0000000000000007E-2</v>
      </c>
      <c r="CE359" s="5">
        <f t="shared" si="125"/>
        <v>511145.61581528623</v>
      </c>
      <c r="CF359" s="5">
        <f t="shared" si="126"/>
        <v>751353.68871657632</v>
      </c>
      <c r="CG359" s="5">
        <f t="shared" si="102"/>
        <v>27954.384184713872</v>
      </c>
      <c r="CH359" s="5">
        <f t="shared" si="103"/>
        <v>1262499.3045318625</v>
      </c>
    </row>
    <row r="360" spans="9:86" ht="14.25" customHeight="1">
      <c r="I360" s="150"/>
      <c r="J360" s="2">
        <f t="shared" si="127"/>
        <v>353</v>
      </c>
      <c r="K360" s="118"/>
      <c r="L360" s="5">
        <f t="shared" si="104"/>
        <v>31420.776022299484</v>
      </c>
      <c r="M360" s="5">
        <f t="shared" si="67"/>
        <v>4050.0782624385383</v>
      </c>
      <c r="N360" s="5">
        <f t="shared" si="68"/>
        <v>3834.0604272852293</v>
      </c>
      <c r="O360" s="35">
        <f t="shared" si="69"/>
        <v>1.464277174273803</v>
      </c>
      <c r="P360" s="5">
        <f t="shared" si="70"/>
        <v>216.01783515330897</v>
      </c>
      <c r="Q360" s="35">
        <f t="shared" si="71"/>
        <v>8.2500000000000004E-2</v>
      </c>
      <c r="R360" s="5">
        <f t="shared" si="105"/>
        <v>511513.28440498549</v>
      </c>
      <c r="S360" s="5">
        <f t="shared" si="106"/>
        <v>918164.34223581816</v>
      </c>
      <c r="T360" s="5">
        <f t="shared" si="72"/>
        <v>27586.715595014255</v>
      </c>
      <c r="U360" s="5">
        <f t="shared" si="73"/>
        <v>1429677.6266408036</v>
      </c>
      <c r="V360" s="150"/>
      <c r="W360" s="2">
        <f t="shared" si="128"/>
        <v>353</v>
      </c>
      <c r="X360" s="118"/>
      <c r="Y360" s="5">
        <f t="shared" si="107"/>
        <v>30717.141103338516</v>
      </c>
      <c r="Z360" s="5">
        <f t="shared" si="108"/>
        <v>3955.7248177837241</v>
      </c>
      <c r="AA360" s="5">
        <f t="shared" si="74"/>
        <v>3750.9438770948009</v>
      </c>
      <c r="AB360" s="35">
        <f t="shared" si="75"/>
        <v>1.4653488218096418</v>
      </c>
      <c r="AC360" s="5">
        <f t="shared" si="76"/>
        <v>204.78094068892347</v>
      </c>
      <c r="AD360" s="35">
        <f t="shared" si="77"/>
        <v>8.0000000000000016E-2</v>
      </c>
      <c r="AE360" s="5">
        <f t="shared" si="109"/>
        <v>512133.80277375673</v>
      </c>
      <c r="AF360" s="5">
        <f t="shared" si="110"/>
        <v>884237.05790389783</v>
      </c>
      <c r="AG360" s="5">
        <f t="shared" si="78"/>
        <v>26966.197226243716</v>
      </c>
      <c r="AH360" s="5">
        <f t="shared" si="79"/>
        <v>1396370.8606776546</v>
      </c>
      <c r="AI360" s="150"/>
      <c r="AJ360" s="2">
        <f t="shared" si="129"/>
        <v>353</v>
      </c>
      <c r="AK360" s="118"/>
      <c r="AL360" s="5">
        <f t="shared" si="111"/>
        <v>30018.4637736775</v>
      </c>
      <c r="AM360" s="5">
        <f t="shared" si="112"/>
        <v>3862.1784158088099</v>
      </c>
      <c r="AN360" s="5">
        <f t="shared" si="80"/>
        <v>3668.3091706038094</v>
      </c>
      <c r="AO360" s="35">
        <f t="shared" si="81"/>
        <v>1.4664211459696876</v>
      </c>
      <c r="AP360" s="5">
        <f t="shared" si="82"/>
        <v>193.86924520500051</v>
      </c>
      <c r="AQ360" s="35">
        <f t="shared" si="83"/>
        <v>7.7499999999999999E-2</v>
      </c>
      <c r="AR360" s="5">
        <f t="shared" si="113"/>
        <v>512749.84539692657</v>
      </c>
      <c r="AS360" s="5">
        <f t="shared" si="114"/>
        <v>850599.13538358361</v>
      </c>
      <c r="AT360" s="5">
        <f t="shared" si="84"/>
        <v>26350.15460307369</v>
      </c>
      <c r="AU360" s="5">
        <f t="shared" si="85"/>
        <v>1363348.9807805102</v>
      </c>
      <c r="AV360" s="150"/>
      <c r="AW360" s="2">
        <f t="shared" si="130"/>
        <v>353</v>
      </c>
      <c r="AX360" s="118"/>
      <c r="AY360" s="5">
        <f t="shared" si="115"/>
        <v>29324.963777676636</v>
      </c>
      <c r="AZ360" s="5">
        <f t="shared" si="116"/>
        <v>3769.4654156080242</v>
      </c>
      <c r="BA360" s="5">
        <f t="shared" si="86"/>
        <v>3586.1843919975454</v>
      </c>
      <c r="BB360" s="35">
        <f t="shared" si="87"/>
        <v>1.4674941469741882</v>
      </c>
      <c r="BC360" s="5">
        <f t="shared" si="88"/>
        <v>183.28102361047897</v>
      </c>
      <c r="BD360" s="35">
        <f t="shared" si="89"/>
        <v>7.4999999999999997E-2</v>
      </c>
      <c r="BE360" s="5">
        <f t="shared" si="117"/>
        <v>513361.22061432095</v>
      </c>
      <c r="BF360" s="5">
        <f t="shared" si="118"/>
        <v>817260.07109531271</v>
      </c>
      <c r="BG360" s="5">
        <f t="shared" si="90"/>
        <v>25738.779385679089</v>
      </c>
      <c r="BH360" s="5">
        <f t="shared" si="91"/>
        <v>1330621.2917096335</v>
      </c>
      <c r="BI360" s="150"/>
      <c r="BJ360" s="2">
        <f t="shared" si="131"/>
        <v>353</v>
      </c>
      <c r="BK360" s="118"/>
      <c r="BL360" s="5">
        <f t="shared" si="119"/>
        <v>28636.862824667976</v>
      </c>
      <c r="BM360" s="5">
        <f t="shared" si="120"/>
        <v>3677.612325782929</v>
      </c>
      <c r="BN360" s="5">
        <f t="shared" si="92"/>
        <v>3504.5979462172268</v>
      </c>
      <c r="BO360" s="35">
        <f t="shared" si="93"/>
        <v>1.4685678250475163</v>
      </c>
      <c r="BP360" s="5">
        <f t="shared" si="94"/>
        <v>173.01437956570234</v>
      </c>
      <c r="BQ360" s="35">
        <f t="shared" si="95"/>
        <v>7.2499999999999995E-2</v>
      </c>
      <c r="BR360" s="5">
        <f t="shared" si="121"/>
        <v>513967.73512154917</v>
      </c>
      <c r="BS360" s="5">
        <f t="shared" si="122"/>
        <v>784229.41587982478</v>
      </c>
      <c r="BT360" s="5">
        <f t="shared" si="96"/>
        <v>25132.264878450751</v>
      </c>
      <c r="BU360" s="5">
        <f t="shared" si="97"/>
        <v>1298197.151001374</v>
      </c>
      <c r="BV360" s="150"/>
      <c r="BW360" s="2">
        <f t="shared" si="132"/>
        <v>353</v>
      </c>
      <c r="BX360" s="118"/>
      <c r="BY360" s="5">
        <f t="shared" si="123"/>
        <v>27954.384184713872</v>
      </c>
      <c r="BZ360" s="5">
        <f t="shared" si="124"/>
        <v>3586.6457515109732</v>
      </c>
      <c r="CA360" s="5">
        <f t="shared" si="98"/>
        <v>3423.5785104334755</v>
      </c>
      <c r="CB360" s="35">
        <f t="shared" si="99"/>
        <v>1.4696421804085689</v>
      </c>
      <c r="CC360" s="5">
        <f t="shared" si="100"/>
        <v>163.06724107749758</v>
      </c>
      <c r="CD360" s="35">
        <f t="shared" si="101"/>
        <v>7.0000000000000007E-2</v>
      </c>
      <c r="CE360" s="5">
        <f t="shared" si="125"/>
        <v>514569.19432571973</v>
      </c>
      <c r="CF360" s="5">
        <f t="shared" si="126"/>
        <v>751516.75595765386</v>
      </c>
      <c r="CG360" s="5">
        <f t="shared" si="102"/>
        <v>24530.805674280396</v>
      </c>
      <c r="CH360" s="5">
        <f t="shared" si="103"/>
        <v>1266085.9502833737</v>
      </c>
    </row>
    <row r="361" spans="9:86" ht="14.25" customHeight="1">
      <c r="I361" s="150"/>
      <c r="J361" s="2">
        <f t="shared" si="127"/>
        <v>354</v>
      </c>
      <c r="K361" s="118"/>
      <c r="L361" s="5">
        <f t="shared" si="104"/>
        <v>27586.715595014255</v>
      </c>
      <c r="M361" s="5">
        <f t="shared" si="67"/>
        <v>4050.0782624385383</v>
      </c>
      <c r="N361" s="5">
        <f t="shared" si="68"/>
        <v>3860.4195927228152</v>
      </c>
      <c r="O361" s="35">
        <f t="shared" si="69"/>
        <v>1.6792515568995863</v>
      </c>
      <c r="P361" s="5">
        <f t="shared" si="70"/>
        <v>189.65866971572299</v>
      </c>
      <c r="Q361" s="35">
        <f t="shared" si="71"/>
        <v>8.2500000000000004E-2</v>
      </c>
      <c r="R361" s="5">
        <f t="shared" si="105"/>
        <v>515373.70399770833</v>
      </c>
      <c r="S361" s="5">
        <f t="shared" si="106"/>
        <v>918354.0009055339</v>
      </c>
      <c r="T361" s="5">
        <f t="shared" si="72"/>
        <v>23726.296002291441</v>
      </c>
      <c r="U361" s="5">
        <f t="shared" si="73"/>
        <v>1433727.7049032422</v>
      </c>
      <c r="V361" s="150"/>
      <c r="W361" s="2">
        <f t="shared" si="128"/>
        <v>354</v>
      </c>
      <c r="X361" s="118"/>
      <c r="Y361" s="5">
        <f t="shared" si="107"/>
        <v>26966.197226243716</v>
      </c>
      <c r="Z361" s="5">
        <f t="shared" si="108"/>
        <v>3955.7248177837241</v>
      </c>
      <c r="AA361" s="5">
        <f t="shared" si="74"/>
        <v>3775.9501696087659</v>
      </c>
      <c r="AB361" s="35">
        <f t="shared" si="75"/>
        <v>1.6803037393499363</v>
      </c>
      <c r="AC361" s="5">
        <f t="shared" si="76"/>
        <v>179.77464817495812</v>
      </c>
      <c r="AD361" s="35">
        <f t="shared" si="77"/>
        <v>0.08</v>
      </c>
      <c r="AE361" s="5">
        <f t="shared" si="109"/>
        <v>515909.75294336549</v>
      </c>
      <c r="AF361" s="5">
        <f t="shared" si="110"/>
        <v>884416.83255207282</v>
      </c>
      <c r="AG361" s="5">
        <f t="shared" si="78"/>
        <v>23190.247056634951</v>
      </c>
      <c r="AH361" s="5">
        <f t="shared" si="79"/>
        <v>1400326.5854954384</v>
      </c>
      <c r="AI361" s="150"/>
      <c r="AJ361" s="2">
        <f t="shared" si="129"/>
        <v>354</v>
      </c>
      <c r="AK361" s="118"/>
      <c r="AL361" s="5">
        <f t="shared" si="111"/>
        <v>26350.15460307369</v>
      </c>
      <c r="AM361" s="5">
        <f t="shared" si="112"/>
        <v>3862.1784158088099</v>
      </c>
      <c r="AN361" s="5">
        <f t="shared" si="80"/>
        <v>3692.0003339972923</v>
      </c>
      <c r="AO361" s="35">
        <f t="shared" si="81"/>
        <v>1.6813565110088402</v>
      </c>
      <c r="AP361" s="5">
        <f t="shared" si="82"/>
        <v>170.17808181151759</v>
      </c>
      <c r="AQ361" s="35">
        <f t="shared" si="83"/>
        <v>7.7499999999999999E-2</v>
      </c>
      <c r="AR361" s="5">
        <f t="shared" si="113"/>
        <v>516441.84573092387</v>
      </c>
      <c r="AS361" s="5">
        <f t="shared" si="114"/>
        <v>850769.31346539513</v>
      </c>
      <c r="AT361" s="5">
        <f t="shared" si="84"/>
        <v>22658.154269076396</v>
      </c>
      <c r="AU361" s="5">
        <f t="shared" si="85"/>
        <v>1367211.1591963191</v>
      </c>
      <c r="AV361" s="150"/>
      <c r="AW361" s="2">
        <f t="shared" si="130"/>
        <v>354</v>
      </c>
      <c r="AX361" s="118"/>
      <c r="AY361" s="5">
        <f t="shared" si="115"/>
        <v>25738.779385679089</v>
      </c>
      <c r="AZ361" s="5">
        <f t="shared" si="116"/>
        <v>3769.4654156080242</v>
      </c>
      <c r="BA361" s="5">
        <f t="shared" si="86"/>
        <v>3608.5980444475299</v>
      </c>
      <c r="BB361" s="35">
        <f t="shared" si="87"/>
        <v>1.6824098720650289</v>
      </c>
      <c r="BC361" s="5">
        <f t="shared" si="88"/>
        <v>160.86737116049429</v>
      </c>
      <c r="BD361" s="35">
        <f t="shared" si="89"/>
        <v>7.4999999999999997E-2</v>
      </c>
      <c r="BE361" s="5">
        <f t="shared" si="117"/>
        <v>516969.81865876849</v>
      </c>
      <c r="BF361" s="5">
        <f t="shared" si="118"/>
        <v>817420.93846647325</v>
      </c>
      <c r="BG361" s="5">
        <f t="shared" si="90"/>
        <v>22130.181341231561</v>
      </c>
      <c r="BH361" s="5">
        <f t="shared" si="91"/>
        <v>1334390.7571252417</v>
      </c>
      <c r="BI361" s="150"/>
      <c r="BJ361" s="2">
        <f t="shared" si="131"/>
        <v>354</v>
      </c>
      <c r="BK361" s="118"/>
      <c r="BL361" s="5">
        <f t="shared" si="119"/>
        <v>25132.264878450751</v>
      </c>
      <c r="BM361" s="5">
        <f t="shared" si="120"/>
        <v>3677.612325782929</v>
      </c>
      <c r="BN361" s="5">
        <f t="shared" si="92"/>
        <v>3525.7715588089559</v>
      </c>
      <c r="BO361" s="35">
        <f t="shared" si="93"/>
        <v>1.6834638227128051</v>
      </c>
      <c r="BP361" s="5">
        <f t="shared" si="94"/>
        <v>151.84076697397327</v>
      </c>
      <c r="BQ361" s="35">
        <f t="shared" si="95"/>
        <v>7.2499999999999995E-2</v>
      </c>
      <c r="BR361" s="5">
        <f t="shared" si="121"/>
        <v>517493.50668035814</v>
      </c>
      <c r="BS361" s="5">
        <f t="shared" si="122"/>
        <v>784381.25664679881</v>
      </c>
      <c r="BT361" s="5">
        <f t="shared" si="96"/>
        <v>21606.493319641795</v>
      </c>
      <c r="BU361" s="5">
        <f t="shared" si="97"/>
        <v>1301874.7633271569</v>
      </c>
      <c r="BV361" s="150"/>
      <c r="BW361" s="2">
        <f t="shared" si="132"/>
        <v>354</v>
      </c>
      <c r="BX361" s="118"/>
      <c r="BY361" s="5">
        <f t="shared" si="123"/>
        <v>24530.805674280396</v>
      </c>
      <c r="BZ361" s="5">
        <f t="shared" si="124"/>
        <v>3586.6457515109732</v>
      </c>
      <c r="CA361" s="5">
        <f t="shared" si="98"/>
        <v>3443.5493850776711</v>
      </c>
      <c r="CB361" s="35">
        <f t="shared" si="99"/>
        <v>1.6845183631395033</v>
      </c>
      <c r="CC361" s="5">
        <f t="shared" si="100"/>
        <v>143.09636643330231</v>
      </c>
      <c r="CD361" s="35">
        <f t="shared" si="101"/>
        <v>6.9999999999999993E-2</v>
      </c>
      <c r="CE361" s="5">
        <f t="shared" si="125"/>
        <v>518012.7437107974</v>
      </c>
      <c r="CF361" s="5">
        <f t="shared" si="126"/>
        <v>751659.85232408717</v>
      </c>
      <c r="CG361" s="5">
        <f t="shared" si="102"/>
        <v>21087.256289202727</v>
      </c>
      <c r="CH361" s="5">
        <f t="shared" si="103"/>
        <v>1269672.5960348845</v>
      </c>
    </row>
    <row r="362" spans="9:86" ht="14.25" customHeight="1">
      <c r="I362" s="150"/>
      <c r="J362" s="2">
        <f t="shared" si="127"/>
        <v>355</v>
      </c>
      <c r="K362" s="118"/>
      <c r="L362" s="5">
        <f t="shared" si="104"/>
        <v>23726.296002291441</v>
      </c>
      <c r="M362" s="5">
        <f t="shared" si="67"/>
        <v>4050.0782624385383</v>
      </c>
      <c r="N362" s="5">
        <f t="shared" si="68"/>
        <v>3886.9599774227845</v>
      </c>
      <c r="O362" s="35">
        <f t="shared" si="69"/>
        <v>1.9658997647407193</v>
      </c>
      <c r="P362" s="5">
        <f t="shared" si="70"/>
        <v>163.11828501575366</v>
      </c>
      <c r="Q362" s="35">
        <f t="shared" si="71"/>
        <v>8.2500000000000004E-2</v>
      </c>
      <c r="R362" s="5">
        <f t="shared" si="105"/>
        <v>519260.66397513112</v>
      </c>
      <c r="S362" s="5">
        <f t="shared" si="106"/>
        <v>918517.11919054971</v>
      </c>
      <c r="T362" s="5">
        <f t="shared" si="72"/>
        <v>19839.336024868659</v>
      </c>
      <c r="U362" s="5">
        <f t="shared" si="73"/>
        <v>1437777.7831656807</v>
      </c>
      <c r="V362" s="150"/>
      <c r="W362" s="2">
        <f t="shared" si="128"/>
        <v>355</v>
      </c>
      <c r="X362" s="118"/>
      <c r="Y362" s="5">
        <f t="shared" si="107"/>
        <v>23190.247056634951</v>
      </c>
      <c r="Z362" s="5">
        <f t="shared" si="108"/>
        <v>3955.7248177837241</v>
      </c>
      <c r="AA362" s="5">
        <f t="shared" si="74"/>
        <v>3801.1231707394909</v>
      </c>
      <c r="AB362" s="35">
        <f t="shared" si="75"/>
        <v>1.9669250585160731</v>
      </c>
      <c r="AC362" s="5">
        <f t="shared" si="76"/>
        <v>154.601647044233</v>
      </c>
      <c r="AD362" s="35">
        <f t="shared" si="77"/>
        <v>7.9999999999999988E-2</v>
      </c>
      <c r="AE362" s="5">
        <f t="shared" si="109"/>
        <v>519710.87611410499</v>
      </c>
      <c r="AF362" s="5">
        <f t="shared" si="110"/>
        <v>884571.43419911701</v>
      </c>
      <c r="AG362" s="5">
        <f t="shared" si="78"/>
        <v>19389.12388589546</v>
      </c>
      <c r="AH362" s="5">
        <f t="shared" si="79"/>
        <v>1404282.310313222</v>
      </c>
      <c r="AI362" s="150"/>
      <c r="AJ362" s="2">
        <f t="shared" si="129"/>
        <v>355</v>
      </c>
      <c r="AK362" s="118"/>
      <c r="AL362" s="5">
        <f t="shared" si="111"/>
        <v>22658.154269076396</v>
      </c>
      <c r="AM362" s="5">
        <f t="shared" si="112"/>
        <v>3862.1784158088099</v>
      </c>
      <c r="AN362" s="5">
        <f t="shared" si="80"/>
        <v>3715.8445028210249</v>
      </c>
      <c r="AO362" s="35">
        <f t="shared" si="81"/>
        <v>1.9679508535568773</v>
      </c>
      <c r="AP362" s="5">
        <f t="shared" si="82"/>
        <v>146.33391298778506</v>
      </c>
      <c r="AQ362" s="35">
        <f t="shared" si="83"/>
        <v>7.7499999999999999E-2</v>
      </c>
      <c r="AR362" s="5">
        <f t="shared" si="113"/>
        <v>520157.69023374491</v>
      </c>
      <c r="AS362" s="5">
        <f t="shared" si="114"/>
        <v>850915.64737838286</v>
      </c>
      <c r="AT362" s="5">
        <f t="shared" si="84"/>
        <v>18942.30976625537</v>
      </c>
      <c r="AU362" s="5">
        <f t="shared" si="85"/>
        <v>1371073.3376121279</v>
      </c>
      <c r="AV362" s="150"/>
      <c r="AW362" s="2">
        <f t="shared" si="130"/>
        <v>355</v>
      </c>
      <c r="AX362" s="118"/>
      <c r="AY362" s="5">
        <f t="shared" si="115"/>
        <v>22130.181341231561</v>
      </c>
      <c r="AZ362" s="5">
        <f t="shared" si="116"/>
        <v>3769.4654156080242</v>
      </c>
      <c r="BA362" s="5">
        <f t="shared" si="86"/>
        <v>3631.1517822253268</v>
      </c>
      <c r="BB362" s="35">
        <f t="shared" si="87"/>
        <v>1.9689771500209048</v>
      </c>
      <c r="BC362" s="5">
        <f t="shared" si="88"/>
        <v>138.31363338269725</v>
      </c>
      <c r="BD362" s="35">
        <f t="shared" si="89"/>
        <v>7.4999999999999997E-2</v>
      </c>
      <c r="BE362" s="5">
        <f t="shared" si="117"/>
        <v>520600.97044099384</v>
      </c>
      <c r="BF362" s="5">
        <f t="shared" si="118"/>
        <v>817559.25209985592</v>
      </c>
      <c r="BG362" s="5">
        <f t="shared" si="90"/>
        <v>18499.029559006234</v>
      </c>
      <c r="BH362" s="5">
        <f t="shared" si="91"/>
        <v>1338160.2225408498</v>
      </c>
      <c r="BI362" s="150"/>
      <c r="BJ362" s="2">
        <f t="shared" si="131"/>
        <v>355</v>
      </c>
      <c r="BK362" s="118"/>
      <c r="BL362" s="5">
        <f t="shared" si="119"/>
        <v>21606.493319641795</v>
      </c>
      <c r="BM362" s="5">
        <f t="shared" si="120"/>
        <v>3677.612325782929</v>
      </c>
      <c r="BN362" s="5">
        <f t="shared" si="92"/>
        <v>3547.0730953100933</v>
      </c>
      <c r="BO362" s="35">
        <f t="shared" si="93"/>
        <v>1.9700039480736424</v>
      </c>
      <c r="BP362" s="5">
        <f t="shared" si="94"/>
        <v>130.53923047283584</v>
      </c>
      <c r="BQ362" s="35">
        <f t="shared" si="95"/>
        <v>7.2499999999999995E-2</v>
      </c>
      <c r="BR362" s="5">
        <f t="shared" si="121"/>
        <v>521040.57977566822</v>
      </c>
      <c r="BS362" s="5">
        <f t="shared" si="122"/>
        <v>784511.79587727168</v>
      </c>
      <c r="BT362" s="5">
        <f t="shared" si="96"/>
        <v>18059.420224331701</v>
      </c>
      <c r="BU362" s="5">
        <f t="shared" si="97"/>
        <v>1305552.37565294</v>
      </c>
      <c r="BV362" s="150"/>
      <c r="BW362" s="2">
        <f t="shared" si="132"/>
        <v>355</v>
      </c>
      <c r="BX362" s="118"/>
      <c r="BY362" s="5">
        <f t="shared" si="123"/>
        <v>21087.256289202727</v>
      </c>
      <c r="BZ362" s="5">
        <f t="shared" si="124"/>
        <v>3586.6457515109732</v>
      </c>
      <c r="CA362" s="5">
        <f t="shared" si="98"/>
        <v>3463.6367564906241</v>
      </c>
      <c r="CB362" s="35">
        <f t="shared" si="99"/>
        <v>1.9710312478712204</v>
      </c>
      <c r="CC362" s="5">
        <f t="shared" si="100"/>
        <v>123.00899502034925</v>
      </c>
      <c r="CD362" s="35">
        <f t="shared" si="101"/>
        <v>7.0000000000000007E-2</v>
      </c>
      <c r="CE362" s="5">
        <f t="shared" si="125"/>
        <v>521476.38046728802</v>
      </c>
      <c r="CF362" s="5">
        <f t="shared" si="126"/>
        <v>751782.86131910747</v>
      </c>
      <c r="CG362" s="5">
        <f t="shared" si="102"/>
        <v>17623.619532712102</v>
      </c>
      <c r="CH362" s="5">
        <f t="shared" si="103"/>
        <v>1273259.2417863954</v>
      </c>
    </row>
    <row r="363" spans="9:86" ht="14.25" customHeight="1">
      <c r="I363" s="150"/>
      <c r="J363" s="2">
        <f t="shared" si="127"/>
        <v>356</v>
      </c>
      <c r="K363" s="118"/>
      <c r="L363" s="5">
        <f t="shared" si="104"/>
        <v>19839.336024868659</v>
      </c>
      <c r="M363" s="5">
        <f t="shared" si="67"/>
        <v>4050.0782624385383</v>
      </c>
      <c r="N363" s="5">
        <f t="shared" si="68"/>
        <v>3913.6828272675662</v>
      </c>
      <c r="O363" s="35">
        <f t="shared" si="69"/>
        <v>2.3672260940759839</v>
      </c>
      <c r="P363" s="5">
        <f t="shared" si="70"/>
        <v>136.39543517097204</v>
      </c>
      <c r="Q363" s="35">
        <f t="shared" si="71"/>
        <v>8.2500000000000004E-2</v>
      </c>
      <c r="R363" s="5">
        <f t="shared" si="105"/>
        <v>523174.34680239868</v>
      </c>
      <c r="S363" s="5">
        <f t="shared" si="106"/>
        <v>918653.51462572068</v>
      </c>
      <c r="T363" s="5">
        <f t="shared" si="72"/>
        <v>15925.653197601092</v>
      </c>
      <c r="U363" s="5">
        <f t="shared" si="73"/>
        <v>1441827.8614281192</v>
      </c>
      <c r="V363" s="150"/>
      <c r="W363" s="2">
        <f t="shared" si="128"/>
        <v>356</v>
      </c>
      <c r="X363" s="118"/>
      <c r="Y363" s="5">
        <f t="shared" si="107"/>
        <v>19389.12388589546</v>
      </c>
      <c r="Z363" s="5">
        <f t="shared" si="108"/>
        <v>3955.7248177837241</v>
      </c>
      <c r="AA363" s="5">
        <f t="shared" si="74"/>
        <v>3826.4639918777543</v>
      </c>
      <c r="AB363" s="35">
        <f t="shared" si="75"/>
        <v>2.3682126213003158</v>
      </c>
      <c r="AC363" s="5">
        <f t="shared" si="76"/>
        <v>129.26082590596974</v>
      </c>
      <c r="AD363" s="35">
        <f t="shared" si="77"/>
        <v>0.08</v>
      </c>
      <c r="AE363" s="5">
        <f t="shared" si="109"/>
        <v>523537.34010598273</v>
      </c>
      <c r="AF363" s="5">
        <f t="shared" si="110"/>
        <v>884700.69502502296</v>
      </c>
      <c r="AG363" s="5">
        <f t="shared" si="78"/>
        <v>15562.659894017706</v>
      </c>
      <c r="AH363" s="5">
        <f t="shared" si="79"/>
        <v>1408238.0351310056</v>
      </c>
      <c r="AI363" s="150"/>
      <c r="AJ363" s="2">
        <f t="shared" si="129"/>
        <v>356</v>
      </c>
      <c r="AK363" s="118"/>
      <c r="AL363" s="5">
        <f t="shared" si="111"/>
        <v>18942.30976625537</v>
      </c>
      <c r="AM363" s="5">
        <f t="shared" si="112"/>
        <v>3862.1784158088099</v>
      </c>
      <c r="AN363" s="5">
        <f t="shared" si="80"/>
        <v>3739.8426652350772</v>
      </c>
      <c r="AO363" s="35">
        <f t="shared" si="81"/>
        <v>2.3691995610149239</v>
      </c>
      <c r="AP363" s="5">
        <f t="shared" si="82"/>
        <v>122.3357505737326</v>
      </c>
      <c r="AQ363" s="35">
        <f t="shared" si="83"/>
        <v>7.7499999999999999E-2</v>
      </c>
      <c r="AR363" s="5">
        <f t="shared" si="113"/>
        <v>523897.53289898002</v>
      </c>
      <c r="AS363" s="5">
        <f t="shared" si="114"/>
        <v>851037.98312895664</v>
      </c>
      <c r="AT363" s="5">
        <f t="shared" si="84"/>
        <v>15202.467101020293</v>
      </c>
      <c r="AU363" s="5">
        <f t="shared" si="85"/>
        <v>1374935.5160279367</v>
      </c>
      <c r="AV363" s="150"/>
      <c r="AW363" s="2">
        <f t="shared" si="130"/>
        <v>356</v>
      </c>
      <c r="AX363" s="118"/>
      <c r="AY363" s="5">
        <f t="shared" si="115"/>
        <v>18499.029559006234</v>
      </c>
      <c r="AZ363" s="5">
        <f t="shared" si="116"/>
        <v>3769.4654156080242</v>
      </c>
      <c r="BA363" s="5">
        <f t="shared" si="86"/>
        <v>3653.8464808642352</v>
      </c>
      <c r="BB363" s="35">
        <f t="shared" si="87"/>
        <v>2.3701869133467253</v>
      </c>
      <c r="BC363" s="5">
        <f t="shared" si="88"/>
        <v>115.61893474378896</v>
      </c>
      <c r="BD363" s="35">
        <f t="shared" si="89"/>
        <v>7.4999999999999997E-2</v>
      </c>
      <c r="BE363" s="5">
        <f t="shared" si="117"/>
        <v>524254.81692185806</v>
      </c>
      <c r="BF363" s="5">
        <f t="shared" si="118"/>
        <v>817674.87103459972</v>
      </c>
      <c r="BG363" s="5">
        <f t="shared" si="90"/>
        <v>14845.183078141999</v>
      </c>
      <c r="BH363" s="5">
        <f t="shared" si="91"/>
        <v>1341929.6879564577</v>
      </c>
      <c r="BI363" s="150"/>
      <c r="BJ363" s="2">
        <f t="shared" si="131"/>
        <v>356</v>
      </c>
      <c r="BK363" s="118"/>
      <c r="BL363" s="5">
        <f t="shared" si="119"/>
        <v>18059.420224331701</v>
      </c>
      <c r="BM363" s="5">
        <f t="shared" si="120"/>
        <v>3677.612325782929</v>
      </c>
      <c r="BN363" s="5">
        <f t="shared" si="92"/>
        <v>3568.5033285942582</v>
      </c>
      <c r="BO363" s="35">
        <f t="shared" si="93"/>
        <v>2.3711746784338286</v>
      </c>
      <c r="BP363" s="5">
        <f t="shared" si="94"/>
        <v>109.1089971886707</v>
      </c>
      <c r="BQ363" s="35">
        <f t="shared" si="95"/>
        <v>7.2499999999999995E-2</v>
      </c>
      <c r="BR363" s="5">
        <f t="shared" si="121"/>
        <v>524609.08310426248</v>
      </c>
      <c r="BS363" s="5">
        <f t="shared" si="122"/>
        <v>784620.90487446031</v>
      </c>
      <c r="BT363" s="5">
        <f t="shared" si="96"/>
        <v>14490.916895737442</v>
      </c>
      <c r="BU363" s="5">
        <f t="shared" si="97"/>
        <v>1309229.9879787229</v>
      </c>
      <c r="BV363" s="150"/>
      <c r="BW363" s="2">
        <f t="shared" si="132"/>
        <v>356</v>
      </c>
      <c r="BX363" s="118"/>
      <c r="BY363" s="5">
        <f t="shared" si="123"/>
        <v>17623.619532712102</v>
      </c>
      <c r="BZ363" s="5">
        <f t="shared" si="124"/>
        <v>3586.6457515109732</v>
      </c>
      <c r="CA363" s="5">
        <f t="shared" si="98"/>
        <v>3483.8413042368193</v>
      </c>
      <c r="CB363" s="35">
        <f t="shared" si="99"/>
        <v>2.3721628564009452</v>
      </c>
      <c r="CC363" s="5">
        <f t="shared" si="100"/>
        <v>102.80444727415393</v>
      </c>
      <c r="CD363" s="35">
        <f t="shared" si="101"/>
        <v>7.0000000000000007E-2</v>
      </c>
      <c r="CE363" s="5">
        <f t="shared" si="125"/>
        <v>524960.22177152487</v>
      </c>
      <c r="CF363" s="5">
        <f t="shared" si="126"/>
        <v>751885.66576638166</v>
      </c>
      <c r="CG363" s="5">
        <f t="shared" si="102"/>
        <v>14139.778228475283</v>
      </c>
      <c r="CH363" s="5">
        <f t="shared" si="103"/>
        <v>1276845.8875379064</v>
      </c>
    </row>
    <row r="364" spans="9:86" ht="14.25" customHeight="1">
      <c r="I364" s="150"/>
      <c r="J364" s="2">
        <f t="shared" si="127"/>
        <v>357</v>
      </c>
      <c r="K364" s="118"/>
      <c r="L364" s="5">
        <f t="shared" si="104"/>
        <v>15925.653197601092</v>
      </c>
      <c r="M364" s="5">
        <f t="shared" si="67"/>
        <v>4050.0782624385383</v>
      </c>
      <c r="N364" s="5">
        <f t="shared" si="68"/>
        <v>3940.5893967050306</v>
      </c>
      <c r="O364" s="35">
        <f t="shared" si="69"/>
        <v>2.9692391372420004</v>
      </c>
      <c r="P364" s="5">
        <f t="shared" si="70"/>
        <v>109.48886573350751</v>
      </c>
      <c r="Q364" s="35">
        <f t="shared" si="71"/>
        <v>8.2500000000000004E-2</v>
      </c>
      <c r="R364" s="5">
        <f t="shared" si="105"/>
        <v>527114.93619910371</v>
      </c>
      <c r="S364" s="5">
        <f t="shared" si="106"/>
        <v>918763.00349145418</v>
      </c>
      <c r="T364" s="5">
        <f t="shared" si="72"/>
        <v>11985.063800896061</v>
      </c>
      <c r="U364" s="5">
        <f t="shared" si="73"/>
        <v>1445877.9396905578</v>
      </c>
      <c r="V364" s="150"/>
      <c r="W364" s="2">
        <f t="shared" si="128"/>
        <v>357</v>
      </c>
      <c r="X364" s="118"/>
      <c r="Y364" s="5">
        <f t="shared" si="107"/>
        <v>15562.659894017706</v>
      </c>
      <c r="Z364" s="5">
        <f t="shared" si="108"/>
        <v>3955.7248177837241</v>
      </c>
      <c r="AA364" s="5">
        <f t="shared" si="74"/>
        <v>3851.9737518236061</v>
      </c>
      <c r="AB364" s="35">
        <f t="shared" si="75"/>
        <v>2.9701661114917561</v>
      </c>
      <c r="AC364" s="5">
        <f t="shared" si="76"/>
        <v>103.75106596011805</v>
      </c>
      <c r="AD364" s="35">
        <f t="shared" si="77"/>
        <v>0.08</v>
      </c>
      <c r="AE364" s="5">
        <f t="shared" si="109"/>
        <v>527389.31385780638</v>
      </c>
      <c r="AF364" s="5">
        <f t="shared" si="110"/>
        <v>884804.44609098311</v>
      </c>
      <c r="AG364" s="5">
        <f t="shared" si="78"/>
        <v>11710.686142194099</v>
      </c>
      <c r="AH364" s="5">
        <f t="shared" si="79"/>
        <v>1412193.7599487896</v>
      </c>
      <c r="AI364" s="150"/>
      <c r="AJ364" s="2">
        <f t="shared" si="129"/>
        <v>357</v>
      </c>
      <c r="AK364" s="118"/>
      <c r="AL364" s="5">
        <f t="shared" si="111"/>
        <v>15202.467101020293</v>
      </c>
      <c r="AM364" s="5">
        <f t="shared" si="112"/>
        <v>3862.1784158088099</v>
      </c>
      <c r="AN364" s="5">
        <f t="shared" si="80"/>
        <v>3763.9958157813871</v>
      </c>
      <c r="AO364" s="35">
        <f t="shared" si="81"/>
        <v>2.9710934080130498</v>
      </c>
      <c r="AP364" s="5">
        <f t="shared" si="82"/>
        <v>98.182600027422723</v>
      </c>
      <c r="AQ364" s="35">
        <f t="shared" si="83"/>
        <v>7.7499999999999999E-2</v>
      </c>
      <c r="AR364" s="5">
        <f t="shared" si="113"/>
        <v>527661.52871476137</v>
      </c>
      <c r="AS364" s="5">
        <f t="shared" si="114"/>
        <v>851136.16572898405</v>
      </c>
      <c r="AT364" s="5">
        <f t="shared" si="84"/>
        <v>11438.471285238906</v>
      </c>
      <c r="AU364" s="5">
        <f t="shared" si="85"/>
        <v>1378797.6944437455</v>
      </c>
      <c r="AV364" s="150"/>
      <c r="AW364" s="2">
        <f t="shared" si="130"/>
        <v>357</v>
      </c>
      <c r="AX364" s="118"/>
      <c r="AY364" s="5">
        <f t="shared" si="115"/>
        <v>14845.183078141999</v>
      </c>
      <c r="AZ364" s="5">
        <f t="shared" si="116"/>
        <v>3769.4654156080242</v>
      </c>
      <c r="BA364" s="5">
        <f t="shared" si="86"/>
        <v>3676.6830213696367</v>
      </c>
      <c r="BB364" s="35">
        <f t="shared" si="87"/>
        <v>2.9720210269011824</v>
      </c>
      <c r="BC364" s="5">
        <f t="shared" si="88"/>
        <v>92.782394238387482</v>
      </c>
      <c r="BD364" s="35">
        <f t="shared" si="89"/>
        <v>7.4999999999999983E-2</v>
      </c>
      <c r="BE364" s="5">
        <f t="shared" si="117"/>
        <v>527931.49994322774</v>
      </c>
      <c r="BF364" s="5">
        <f t="shared" si="118"/>
        <v>817767.65342883812</v>
      </c>
      <c r="BG364" s="5">
        <f t="shared" si="90"/>
        <v>11168.500056772362</v>
      </c>
      <c r="BH364" s="5">
        <f t="shared" si="91"/>
        <v>1345699.1533720659</v>
      </c>
      <c r="BI364" s="150"/>
      <c r="BJ364" s="2">
        <f t="shared" si="131"/>
        <v>357</v>
      </c>
      <c r="BK364" s="118"/>
      <c r="BL364" s="5">
        <f t="shared" si="119"/>
        <v>14490.916895737442</v>
      </c>
      <c r="BM364" s="5">
        <f t="shared" si="120"/>
        <v>3677.612325782929</v>
      </c>
      <c r="BN364" s="5">
        <f t="shared" si="92"/>
        <v>3590.0630362045154</v>
      </c>
      <c r="BO364" s="35">
        <f t="shared" si="93"/>
        <v>2.9729489682689816</v>
      </c>
      <c r="BP364" s="5">
        <f t="shared" si="94"/>
        <v>87.549289578413706</v>
      </c>
      <c r="BQ364" s="35">
        <f t="shared" si="95"/>
        <v>7.2499999999999995E-2</v>
      </c>
      <c r="BR364" s="5">
        <f t="shared" si="121"/>
        <v>528199.14614046703</v>
      </c>
      <c r="BS364" s="5">
        <f t="shared" si="122"/>
        <v>784708.45416403876</v>
      </c>
      <c r="BT364" s="5">
        <f t="shared" si="96"/>
        <v>10900.853859532926</v>
      </c>
      <c r="BU364" s="5">
        <f t="shared" si="97"/>
        <v>1312907.6003045058</v>
      </c>
      <c r="BV364" s="150"/>
      <c r="BW364" s="2">
        <f t="shared" si="132"/>
        <v>357</v>
      </c>
      <c r="BX364" s="118"/>
      <c r="BY364" s="5">
        <f t="shared" si="123"/>
        <v>14139.778228475283</v>
      </c>
      <c r="BZ364" s="5">
        <f t="shared" si="124"/>
        <v>3586.6457515109732</v>
      </c>
      <c r="CA364" s="5">
        <f t="shared" si="98"/>
        <v>3504.1637118448675</v>
      </c>
      <c r="CB364" s="35">
        <f t="shared" si="99"/>
        <v>2.9738772322083817</v>
      </c>
      <c r="CC364" s="5">
        <f t="shared" si="100"/>
        <v>82.48203966610582</v>
      </c>
      <c r="CD364" s="35">
        <f t="shared" si="101"/>
        <v>7.0000000000000007E-2</v>
      </c>
      <c r="CE364" s="5">
        <f t="shared" si="125"/>
        <v>528464.3854833697</v>
      </c>
      <c r="CF364" s="5">
        <f t="shared" si="126"/>
        <v>751968.14780604781</v>
      </c>
      <c r="CG364" s="5">
        <f t="shared" si="102"/>
        <v>10635.614516630416</v>
      </c>
      <c r="CH364" s="5">
        <f t="shared" si="103"/>
        <v>1280432.5332894176</v>
      </c>
    </row>
    <row r="365" spans="9:86" ht="14.25" customHeight="1">
      <c r="I365" s="150"/>
      <c r="J365" s="2">
        <f t="shared" si="127"/>
        <v>358</v>
      </c>
      <c r="K365" s="118"/>
      <c r="L365" s="5">
        <f t="shared" si="104"/>
        <v>11985.063800896061</v>
      </c>
      <c r="M365" s="5">
        <f t="shared" si="67"/>
        <v>4050.0782624385383</v>
      </c>
      <c r="N365" s="5">
        <f t="shared" si="68"/>
        <v>3967.6809488073777</v>
      </c>
      <c r="O365" s="35">
        <f t="shared" si="69"/>
        <v>3.9726256093963235</v>
      </c>
      <c r="P365" s="5">
        <f t="shared" si="70"/>
        <v>82.397313631160429</v>
      </c>
      <c r="Q365" s="35">
        <f t="shared" si="71"/>
        <v>8.2500000000000018E-2</v>
      </c>
      <c r="R365" s="5">
        <f t="shared" si="105"/>
        <v>531082.61714791111</v>
      </c>
      <c r="S365" s="5">
        <f t="shared" si="106"/>
        <v>918845.40080508532</v>
      </c>
      <c r="T365" s="5">
        <f t="shared" si="72"/>
        <v>8017.3828520886836</v>
      </c>
      <c r="U365" s="5">
        <f t="shared" si="73"/>
        <v>1449928.0179529963</v>
      </c>
      <c r="V365" s="150"/>
      <c r="W365" s="2">
        <f t="shared" si="128"/>
        <v>358</v>
      </c>
      <c r="X365" s="118"/>
      <c r="Y365" s="5">
        <f t="shared" si="107"/>
        <v>11710.686142194099</v>
      </c>
      <c r="Z365" s="5">
        <f t="shared" si="108"/>
        <v>3955.7248177837241</v>
      </c>
      <c r="AA365" s="5">
        <f t="shared" si="74"/>
        <v>3877.6535768357635</v>
      </c>
      <c r="AB365" s="35">
        <f t="shared" si="75"/>
        <v>3.9734514576710378</v>
      </c>
      <c r="AC365" s="5">
        <f t="shared" si="76"/>
        <v>78.071240947960661</v>
      </c>
      <c r="AD365" s="35">
        <f t="shared" si="77"/>
        <v>7.9999999999999988E-2</v>
      </c>
      <c r="AE365" s="5">
        <f t="shared" si="109"/>
        <v>531266.96743464214</v>
      </c>
      <c r="AF365" s="5">
        <f t="shared" si="110"/>
        <v>884882.51733193104</v>
      </c>
      <c r="AG365" s="5">
        <f t="shared" si="78"/>
        <v>7833.0325653583359</v>
      </c>
      <c r="AH365" s="5">
        <f t="shared" si="79"/>
        <v>1416149.4847665732</v>
      </c>
      <c r="AI365" s="150"/>
      <c r="AJ365" s="2">
        <f t="shared" si="129"/>
        <v>358</v>
      </c>
      <c r="AK365" s="118"/>
      <c r="AL365" s="5">
        <f t="shared" si="111"/>
        <v>11438.471285238906</v>
      </c>
      <c r="AM365" s="5">
        <f t="shared" si="112"/>
        <v>3862.1784158088099</v>
      </c>
      <c r="AN365" s="5">
        <f t="shared" si="80"/>
        <v>3788.3049554249751</v>
      </c>
      <c r="AO365" s="35">
        <f t="shared" si="81"/>
        <v>3.9742775351252044</v>
      </c>
      <c r="AP365" s="5">
        <f t="shared" si="82"/>
        <v>73.873460383834598</v>
      </c>
      <c r="AQ365" s="35">
        <f t="shared" si="83"/>
        <v>7.7499999999999999E-2</v>
      </c>
      <c r="AR365" s="5">
        <f t="shared" si="113"/>
        <v>531449.83367018634</v>
      </c>
      <c r="AS365" s="5">
        <f t="shared" si="114"/>
        <v>851210.0391893679</v>
      </c>
      <c r="AT365" s="5">
        <f t="shared" si="84"/>
        <v>7650.1663298139301</v>
      </c>
      <c r="AU365" s="5">
        <f t="shared" si="85"/>
        <v>1382659.8728595544</v>
      </c>
      <c r="AV365" s="150"/>
      <c r="AW365" s="2">
        <f t="shared" si="130"/>
        <v>358</v>
      </c>
      <c r="AX365" s="118"/>
      <c r="AY365" s="5">
        <f t="shared" si="115"/>
        <v>11168.500056772362</v>
      </c>
      <c r="AZ365" s="5">
        <f t="shared" si="116"/>
        <v>3769.4654156080242</v>
      </c>
      <c r="BA365" s="5">
        <f t="shared" si="86"/>
        <v>3699.6622902531967</v>
      </c>
      <c r="BB365" s="35">
        <f t="shared" si="87"/>
        <v>3.9751038418196112</v>
      </c>
      <c r="BC365" s="5">
        <f t="shared" si="88"/>
        <v>69.803125354827259</v>
      </c>
      <c r="BD365" s="35">
        <f t="shared" si="89"/>
        <v>7.4999999999999997E-2</v>
      </c>
      <c r="BE365" s="5">
        <f t="shared" si="117"/>
        <v>531631.16223348095</v>
      </c>
      <c r="BF365" s="5">
        <f t="shared" si="118"/>
        <v>817837.45655419293</v>
      </c>
      <c r="BG365" s="5">
        <f t="shared" si="90"/>
        <v>7468.8377665191656</v>
      </c>
      <c r="BH365" s="5">
        <f t="shared" si="91"/>
        <v>1349468.6187876738</v>
      </c>
      <c r="BI365" s="150"/>
      <c r="BJ365" s="2">
        <f t="shared" si="131"/>
        <v>358</v>
      </c>
      <c r="BK365" s="118"/>
      <c r="BL365" s="5">
        <f t="shared" si="119"/>
        <v>10900.853859532926</v>
      </c>
      <c r="BM365" s="5">
        <f t="shared" si="120"/>
        <v>3677.612325782929</v>
      </c>
      <c r="BN365" s="5">
        <f t="shared" si="92"/>
        <v>3611.7530003815841</v>
      </c>
      <c r="BO365" s="35">
        <f t="shared" si="93"/>
        <v>3.975930377846205</v>
      </c>
      <c r="BP365" s="5">
        <f t="shared" si="94"/>
        <v>65.859325401344762</v>
      </c>
      <c r="BQ365" s="35">
        <f t="shared" si="95"/>
        <v>7.2499999999999995E-2</v>
      </c>
      <c r="BR365" s="5">
        <f t="shared" si="121"/>
        <v>531810.89914084866</v>
      </c>
      <c r="BS365" s="5">
        <f t="shared" si="122"/>
        <v>784774.31348944013</v>
      </c>
      <c r="BT365" s="5">
        <f t="shared" si="96"/>
        <v>7289.1008591513419</v>
      </c>
      <c r="BU365" s="5">
        <f t="shared" si="97"/>
        <v>1316585.2126302887</v>
      </c>
      <c r="BV365" s="150"/>
      <c r="BW365" s="2">
        <f t="shared" si="132"/>
        <v>358</v>
      </c>
      <c r="BX365" s="118"/>
      <c r="BY365" s="5">
        <f t="shared" si="123"/>
        <v>10635.614516630416</v>
      </c>
      <c r="BZ365" s="5">
        <f t="shared" si="124"/>
        <v>3586.6457515109732</v>
      </c>
      <c r="CA365" s="5">
        <f t="shared" si="98"/>
        <v>3524.604666830629</v>
      </c>
      <c r="CB365" s="35">
        <f t="shared" si="99"/>
        <v>3.9767571432597926</v>
      </c>
      <c r="CC365" s="5">
        <f t="shared" si="100"/>
        <v>62.041084680344099</v>
      </c>
      <c r="CD365" s="35">
        <f t="shared" si="101"/>
        <v>7.0000000000000007E-2</v>
      </c>
      <c r="CE365" s="5">
        <f t="shared" si="125"/>
        <v>531988.99015020032</v>
      </c>
      <c r="CF365" s="5">
        <f t="shared" si="126"/>
        <v>752030.18889072817</v>
      </c>
      <c r="CG365" s="5">
        <f t="shared" si="102"/>
        <v>7111.0098497997869</v>
      </c>
      <c r="CH365" s="5">
        <f t="shared" si="103"/>
        <v>1284019.1790409284</v>
      </c>
    </row>
    <row r="366" spans="9:86" ht="14.25" customHeight="1">
      <c r="I366" s="150"/>
      <c r="J366" s="2">
        <f t="shared" si="127"/>
        <v>359</v>
      </c>
      <c r="K366" s="118"/>
      <c r="L366" s="5">
        <f t="shared" si="104"/>
        <v>8017.3828520886836</v>
      </c>
      <c r="M366" s="5">
        <f t="shared" si="67"/>
        <v>4050.0782624385383</v>
      </c>
      <c r="N366" s="5">
        <f t="shared" si="68"/>
        <v>3994.9587553304286</v>
      </c>
      <c r="O366" s="35">
        <f t="shared" si="69"/>
        <v>5.9794456555702551</v>
      </c>
      <c r="P366" s="5">
        <f t="shared" si="70"/>
        <v>55.119507108109701</v>
      </c>
      <c r="Q366" s="35">
        <f t="shared" si="71"/>
        <v>8.2500000000000004E-2</v>
      </c>
      <c r="R366" s="5">
        <f t="shared" si="105"/>
        <v>535077.57590324152</v>
      </c>
      <c r="S366" s="5">
        <f t="shared" si="106"/>
        <v>918900.52031219343</v>
      </c>
      <c r="T366" s="5">
        <f t="shared" si="72"/>
        <v>4022.424096758255</v>
      </c>
      <c r="U366" s="5">
        <f t="shared" si="73"/>
        <v>1453978.0962154348</v>
      </c>
      <c r="V366" s="150"/>
      <c r="W366" s="2">
        <f t="shared" si="128"/>
        <v>359</v>
      </c>
      <c r="X366" s="118"/>
      <c r="Y366" s="5">
        <f t="shared" si="107"/>
        <v>7833.0325653583359</v>
      </c>
      <c r="Z366" s="5">
        <f t="shared" si="108"/>
        <v>3955.7248177837241</v>
      </c>
      <c r="AA366" s="5">
        <f t="shared" si="74"/>
        <v>3903.5046006813354</v>
      </c>
      <c r="AB366" s="35">
        <f t="shared" si="75"/>
        <v>5.9800664451895011</v>
      </c>
      <c r="AC366" s="5">
        <f t="shared" si="76"/>
        <v>52.220217102388908</v>
      </c>
      <c r="AD366" s="35">
        <f t="shared" si="77"/>
        <v>0.08</v>
      </c>
      <c r="AE366" s="5">
        <f t="shared" si="109"/>
        <v>535170.4720353235</v>
      </c>
      <c r="AF366" s="5">
        <f t="shared" si="110"/>
        <v>884934.73754903348</v>
      </c>
      <c r="AG366" s="5">
        <f t="shared" si="78"/>
        <v>3929.5279646770005</v>
      </c>
      <c r="AH366" s="5">
        <f t="shared" si="79"/>
        <v>1420105.209584357</v>
      </c>
      <c r="AI366" s="150"/>
      <c r="AJ366" s="2">
        <f t="shared" si="129"/>
        <v>359</v>
      </c>
      <c r="AK366" s="118"/>
      <c r="AL366" s="5">
        <f t="shared" si="111"/>
        <v>7650.1663298139301</v>
      </c>
      <c r="AM366" s="5">
        <f t="shared" si="112"/>
        <v>3862.1784158088099</v>
      </c>
      <c r="AN366" s="5">
        <f t="shared" si="80"/>
        <v>3812.7710915954281</v>
      </c>
      <c r="AO366" s="35">
        <f t="shared" si="81"/>
        <v>5.980687363729249</v>
      </c>
      <c r="AP366" s="5">
        <f t="shared" si="82"/>
        <v>49.407324213381635</v>
      </c>
      <c r="AQ366" s="35">
        <f t="shared" si="83"/>
        <v>7.7499999999999999E-2</v>
      </c>
      <c r="AR366" s="5">
        <f t="shared" si="113"/>
        <v>535262.60476178175</v>
      </c>
      <c r="AS366" s="5">
        <f t="shared" si="114"/>
        <v>851259.44651358132</v>
      </c>
      <c r="AT366" s="5">
        <f t="shared" si="84"/>
        <v>3837.3952382185021</v>
      </c>
      <c r="AU366" s="5">
        <f t="shared" si="85"/>
        <v>1386522.0512753632</v>
      </c>
      <c r="AV366" s="150"/>
      <c r="AW366" s="2">
        <f t="shared" si="130"/>
        <v>359</v>
      </c>
      <c r="AX366" s="118"/>
      <c r="AY366" s="5">
        <f t="shared" si="115"/>
        <v>7468.8377665191656</v>
      </c>
      <c r="AZ366" s="5">
        <f t="shared" si="116"/>
        <v>3769.4654156080242</v>
      </c>
      <c r="BA366" s="5">
        <f t="shared" si="86"/>
        <v>3722.7851795672796</v>
      </c>
      <c r="BB366" s="35">
        <f t="shared" si="87"/>
        <v>5.9813084112050943</v>
      </c>
      <c r="BC366" s="5">
        <f t="shared" si="88"/>
        <v>46.680236040744781</v>
      </c>
      <c r="BD366" s="35">
        <f t="shared" si="89"/>
        <v>7.4999999999999997E-2</v>
      </c>
      <c r="BE366" s="5">
        <f t="shared" si="117"/>
        <v>535353.94741304824</v>
      </c>
      <c r="BF366" s="5">
        <f t="shared" si="118"/>
        <v>817884.13679023366</v>
      </c>
      <c r="BG366" s="5">
        <f t="shared" si="90"/>
        <v>3746.052586951886</v>
      </c>
      <c r="BH366" s="5">
        <f t="shared" si="91"/>
        <v>1353238.0842032819</v>
      </c>
      <c r="BI366" s="150"/>
      <c r="BJ366" s="2">
        <f t="shared" si="131"/>
        <v>359</v>
      </c>
      <c r="BK366" s="118"/>
      <c r="BL366" s="5">
        <f t="shared" si="119"/>
        <v>7289.1008591513419</v>
      </c>
      <c r="BM366" s="5">
        <f t="shared" si="120"/>
        <v>3677.612325782929</v>
      </c>
      <c r="BN366" s="5">
        <f t="shared" si="92"/>
        <v>3633.5740080922228</v>
      </c>
      <c r="BO366" s="35">
        <f t="shared" si="93"/>
        <v>5.9819295877027123</v>
      </c>
      <c r="BP366" s="5">
        <f t="shared" si="94"/>
        <v>44.038317690706023</v>
      </c>
      <c r="BQ366" s="35">
        <f t="shared" si="95"/>
        <v>7.2499999999999995E-2</v>
      </c>
      <c r="BR366" s="5">
        <f t="shared" si="121"/>
        <v>535444.47314894083</v>
      </c>
      <c r="BS366" s="5">
        <f t="shared" si="122"/>
        <v>784818.35180713085</v>
      </c>
      <c r="BT366" s="5">
        <f t="shared" si="96"/>
        <v>3655.5268510591191</v>
      </c>
      <c r="BU366" s="5">
        <f t="shared" si="97"/>
        <v>1320262.8249560716</v>
      </c>
      <c r="BV366" s="150"/>
      <c r="BW366" s="2">
        <f t="shared" si="132"/>
        <v>359</v>
      </c>
      <c r="BX366" s="118"/>
      <c r="BY366" s="5">
        <f t="shared" si="123"/>
        <v>7111.0098497997869</v>
      </c>
      <c r="BZ366" s="5">
        <f t="shared" si="124"/>
        <v>3586.6457515109732</v>
      </c>
      <c r="CA366" s="5">
        <f t="shared" si="98"/>
        <v>3545.1648607204743</v>
      </c>
      <c r="CB366" s="35">
        <f t="shared" si="99"/>
        <v>5.9825508932241851</v>
      </c>
      <c r="CC366" s="5">
        <f t="shared" si="100"/>
        <v>41.480890790498762</v>
      </c>
      <c r="CD366" s="35">
        <f t="shared" si="101"/>
        <v>7.0000000000000007E-2</v>
      </c>
      <c r="CE366" s="5">
        <f t="shared" si="125"/>
        <v>535534.15501092083</v>
      </c>
      <c r="CF366" s="5">
        <f t="shared" si="126"/>
        <v>752071.66978151863</v>
      </c>
      <c r="CG366" s="5">
        <f t="shared" si="102"/>
        <v>3565.8449890793127</v>
      </c>
      <c r="CH366" s="5">
        <f t="shared" si="103"/>
        <v>1287605.8247924396</v>
      </c>
    </row>
    <row r="367" spans="9:86" ht="14.25" customHeight="1">
      <c r="I367" s="150"/>
      <c r="J367" s="2">
        <f t="shared" si="127"/>
        <v>360</v>
      </c>
      <c r="K367" s="118"/>
      <c r="L367" s="5">
        <f t="shared" si="104"/>
        <v>4022.424096758255</v>
      </c>
      <c r="M367" s="5">
        <f t="shared" si="67"/>
        <v>4050.0782624385383</v>
      </c>
      <c r="N367" s="5">
        <f t="shared" si="68"/>
        <v>4022.4240967733253</v>
      </c>
      <c r="O367" s="35">
        <f t="shared" si="69"/>
        <v>12.00000000004496</v>
      </c>
      <c r="P367" s="5">
        <f t="shared" si="70"/>
        <v>27.654165665213004</v>
      </c>
      <c r="Q367" s="35">
        <f t="shared" si="71"/>
        <v>8.2500000000000004E-2</v>
      </c>
      <c r="R367" s="5">
        <f t="shared" si="105"/>
        <v>539100.0000000149</v>
      </c>
      <c r="S367" s="166">
        <f t="shared" si="106"/>
        <v>918928.1744778587</v>
      </c>
      <c r="T367" s="5">
        <f t="shared" si="72"/>
        <v>-1.5070327208377421E-8</v>
      </c>
      <c r="U367" s="166">
        <f t="shared" si="73"/>
        <v>1458028.1744778736</v>
      </c>
      <c r="V367" s="150"/>
      <c r="W367" s="2">
        <f t="shared" si="128"/>
        <v>360</v>
      </c>
      <c r="X367" s="118"/>
      <c r="Y367" s="5">
        <f t="shared" si="107"/>
        <v>3929.5279646770005</v>
      </c>
      <c r="Z367" s="5">
        <f t="shared" si="108"/>
        <v>3955.7248177837241</v>
      </c>
      <c r="AA367" s="5">
        <f t="shared" si="74"/>
        <v>3929.5279646858776</v>
      </c>
      <c r="AB367" s="35">
        <f t="shared" si="75"/>
        <v>12.000000000027109</v>
      </c>
      <c r="AC367" s="5">
        <f t="shared" si="76"/>
        <v>26.19685309784667</v>
      </c>
      <c r="AD367" s="35">
        <f t="shared" si="77"/>
        <v>0.08</v>
      </c>
      <c r="AE367" s="5">
        <f t="shared" si="109"/>
        <v>539100.00000000943</v>
      </c>
      <c r="AF367" s="166">
        <f t="shared" si="110"/>
        <v>884960.93440213136</v>
      </c>
      <c r="AG367" s="5">
        <f t="shared" si="78"/>
        <v>-8.8771230366546661E-9</v>
      </c>
      <c r="AH367" s="166">
        <f t="shared" si="79"/>
        <v>1424060.9344021408</v>
      </c>
      <c r="AI367" s="150"/>
      <c r="AJ367" s="2">
        <f t="shared" si="129"/>
        <v>360</v>
      </c>
      <c r="AK367" s="118"/>
      <c r="AL367" s="5">
        <f t="shared" si="111"/>
        <v>3837.3952382185021</v>
      </c>
      <c r="AM367" s="5">
        <f t="shared" si="112"/>
        <v>3862.1784158088099</v>
      </c>
      <c r="AN367" s="5">
        <f t="shared" si="80"/>
        <v>3837.3952382286489</v>
      </c>
      <c r="AO367" s="35">
        <f t="shared" si="81"/>
        <v>12.000000000031729</v>
      </c>
      <c r="AP367" s="5">
        <f t="shared" si="82"/>
        <v>24.783177580161158</v>
      </c>
      <c r="AQ367" s="35">
        <f t="shared" si="83"/>
        <v>7.7499999999999999E-2</v>
      </c>
      <c r="AR367" s="5">
        <f t="shared" si="113"/>
        <v>539100.00000001036</v>
      </c>
      <c r="AS367" s="166">
        <f t="shared" si="114"/>
        <v>851284.22969116154</v>
      </c>
      <c r="AT367" s="5">
        <f t="shared" si="84"/>
        <v>-1.0146777640329674E-8</v>
      </c>
      <c r="AU367" s="166">
        <f t="shared" si="85"/>
        <v>1390384.229691172</v>
      </c>
      <c r="AV367" s="150"/>
      <c r="AW367" s="2">
        <f t="shared" si="130"/>
        <v>360</v>
      </c>
      <c r="AX367" s="118"/>
      <c r="AY367" s="5">
        <f t="shared" si="115"/>
        <v>3746.052586951886</v>
      </c>
      <c r="AZ367" s="5">
        <f t="shared" si="116"/>
        <v>3769.4654156080242</v>
      </c>
      <c r="BA367" s="5">
        <f t="shared" si="86"/>
        <v>3746.0525869395747</v>
      </c>
      <c r="BB367" s="35">
        <f t="shared" si="87"/>
        <v>11.999999999960561</v>
      </c>
      <c r="BC367" s="5">
        <f t="shared" si="88"/>
        <v>23.412828668449286</v>
      </c>
      <c r="BD367" s="35">
        <f t="shared" si="89"/>
        <v>7.4999999999999997E-2</v>
      </c>
      <c r="BE367" s="5">
        <f t="shared" si="117"/>
        <v>539099.99999998778</v>
      </c>
      <c r="BF367" s="166">
        <f t="shared" si="118"/>
        <v>817907.54961890215</v>
      </c>
      <c r="BG367" s="5">
        <f t="shared" si="90"/>
        <v>1.2311375030549243E-8</v>
      </c>
      <c r="BH367" s="166">
        <f t="shared" si="91"/>
        <v>1357007.54961889</v>
      </c>
      <c r="BI367" s="150"/>
      <c r="BJ367" s="2">
        <f t="shared" si="131"/>
        <v>360</v>
      </c>
      <c r="BK367" s="118"/>
      <c r="BL367" s="5">
        <f t="shared" si="119"/>
        <v>3655.5268510591191</v>
      </c>
      <c r="BM367" s="5">
        <f t="shared" si="120"/>
        <v>3677.612325782929</v>
      </c>
      <c r="BN367" s="5">
        <f t="shared" si="92"/>
        <v>3655.5268510577803</v>
      </c>
      <c r="BO367" s="35">
        <f t="shared" si="93"/>
        <v>11.999999999995605</v>
      </c>
      <c r="BP367" s="5">
        <f t="shared" si="94"/>
        <v>22.085474725148845</v>
      </c>
      <c r="BQ367" s="35">
        <f t="shared" si="95"/>
        <v>7.2500000000000009E-2</v>
      </c>
      <c r="BR367" s="5">
        <f t="shared" si="121"/>
        <v>539099.9999999986</v>
      </c>
      <c r="BS367" s="166">
        <f t="shared" si="122"/>
        <v>784840.43728185596</v>
      </c>
      <c r="BT367" s="5">
        <f t="shared" si="96"/>
        <v>1.3387762010097504E-9</v>
      </c>
      <c r="BU367" s="166">
        <f t="shared" si="97"/>
        <v>1323940.4372818545</v>
      </c>
      <c r="BV367" s="150"/>
      <c r="BW367" s="2">
        <f t="shared" si="132"/>
        <v>360</v>
      </c>
      <c r="BX367" s="118"/>
      <c r="BY367" s="5">
        <f t="shared" si="123"/>
        <v>3565.8449890793127</v>
      </c>
      <c r="BZ367" s="5">
        <f t="shared" si="124"/>
        <v>3586.6457515109732</v>
      </c>
      <c r="CA367" s="5">
        <f t="shared" si="98"/>
        <v>3565.8449890746774</v>
      </c>
      <c r="CB367" s="35">
        <f t="shared" si="99"/>
        <v>11.999999999984402</v>
      </c>
      <c r="CC367" s="5">
        <f t="shared" si="100"/>
        <v>20.80076243629599</v>
      </c>
      <c r="CD367" s="35">
        <f t="shared" si="101"/>
        <v>7.0000000000000007E-2</v>
      </c>
      <c r="CE367" s="5">
        <f t="shared" si="125"/>
        <v>539099.99999999546</v>
      </c>
      <c r="CF367" s="166">
        <f t="shared" si="126"/>
        <v>752092.47054395499</v>
      </c>
      <c r="CG367" s="5">
        <f t="shared" si="102"/>
        <v>4.6352397475857288E-9</v>
      </c>
      <c r="CH367" s="166">
        <f t="shared" si="103"/>
        <v>1291192.4705439503</v>
      </c>
    </row>
  </sheetData>
  <mergeCells count="1">
    <mergeCell ref="A1:H2"/>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H365"/>
  <sheetViews>
    <sheetView topLeftCell="L1"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2"/>
      <c r="B1" s="2"/>
      <c r="C1" s="2"/>
      <c r="I1" s="150"/>
      <c r="J1" s="2" t="s">
        <v>172</v>
      </c>
      <c r="K1" s="206">
        <f>'Interest Rate Comparison'!B3</f>
        <v>8.2500000000000004E-2</v>
      </c>
      <c r="N1" s="2">
        <f>K1/12</f>
        <v>6.875E-3</v>
      </c>
      <c r="O1" s="2" t="s">
        <v>173</v>
      </c>
      <c r="V1" s="150"/>
      <c r="W1" s="2" t="s">
        <v>172</v>
      </c>
      <c r="X1" s="206">
        <f>'Interest Rate Comparison'!B4</f>
        <v>0.08</v>
      </c>
      <c r="AA1" s="2">
        <f>X1/12</f>
        <v>6.6666666666666671E-3</v>
      </c>
      <c r="AB1" s="2" t="s">
        <v>173</v>
      </c>
      <c r="AI1" s="150"/>
      <c r="AJ1" s="2" t="s">
        <v>172</v>
      </c>
      <c r="AK1" s="206">
        <f>'Interest Rate Comparison'!B5</f>
        <v>7.7499999999999999E-2</v>
      </c>
      <c r="AN1" s="2">
        <f>AK1/12</f>
        <v>6.4583333333333333E-3</v>
      </c>
      <c r="AO1" s="2" t="s">
        <v>173</v>
      </c>
      <c r="AV1" s="150"/>
      <c r="AW1" s="2" t="s">
        <v>172</v>
      </c>
      <c r="AX1" s="206">
        <f>'Interest Rate Comparison'!B6</f>
        <v>7.4999999999999997E-2</v>
      </c>
      <c r="BA1" s="2">
        <f>AX1/12</f>
        <v>6.2499999999999995E-3</v>
      </c>
      <c r="BB1" s="2" t="s">
        <v>173</v>
      </c>
      <c r="BI1" s="150"/>
      <c r="BJ1" s="2" t="s">
        <v>172</v>
      </c>
      <c r="BK1" s="206">
        <f>'Interest Rate Comparison'!B7</f>
        <v>7.2499999999999995E-2</v>
      </c>
      <c r="BN1" s="2">
        <f>BK1/12</f>
        <v>6.0416666666666665E-3</v>
      </c>
      <c r="BO1" s="2" t="s">
        <v>173</v>
      </c>
      <c r="BV1" s="150"/>
      <c r="BW1" s="2" t="s">
        <v>172</v>
      </c>
      <c r="BX1" s="206">
        <f>'Interest Rate Comparison'!B8</f>
        <v>7.0000000000000007E-2</v>
      </c>
      <c r="CA1" s="2">
        <f>BX1/12</f>
        <v>5.8333333333333336E-3</v>
      </c>
      <c r="CB1" s="2" t="s">
        <v>173</v>
      </c>
    </row>
    <row r="2" spans="1:86" ht="14.25" customHeight="1">
      <c r="B2" s="205"/>
      <c r="C2" s="205"/>
      <c r="I2" s="150"/>
      <c r="J2" s="2" t="s">
        <v>175</v>
      </c>
      <c r="K2" s="2">
        <f>$L$2*12</f>
        <v>360</v>
      </c>
      <c r="L2" s="2">
        <f>'STR Calculator'!I9</f>
        <v>30</v>
      </c>
      <c r="M2" s="2" t="s">
        <v>176</v>
      </c>
      <c r="N2" s="2">
        <f>(1+N1)^K2</f>
        <v>11.781505620888151</v>
      </c>
      <c r="O2" s="2" t="s">
        <v>177</v>
      </c>
      <c r="V2" s="150"/>
      <c r="W2" s="2" t="s">
        <v>175</v>
      </c>
      <c r="X2" s="2">
        <f>$L$2*12</f>
        <v>360</v>
      </c>
      <c r="Y2" s="2">
        <v>30</v>
      </c>
      <c r="Z2" s="2" t="s">
        <v>176</v>
      </c>
      <c r="AA2" s="2">
        <f>(1+AA1)^X2</f>
        <v>10.935729657755621</v>
      </c>
      <c r="AB2" s="2" t="s">
        <v>177</v>
      </c>
      <c r="AI2" s="150"/>
      <c r="AJ2" s="2" t="s">
        <v>175</v>
      </c>
      <c r="AK2" s="2">
        <f>$L$2*12</f>
        <v>360</v>
      </c>
      <c r="AL2" s="2">
        <v>30</v>
      </c>
      <c r="AM2" s="2" t="s">
        <v>176</v>
      </c>
      <c r="AN2" s="2">
        <f>(1+AN1)^AK2</f>
        <v>10.150514126201864</v>
      </c>
      <c r="AO2" s="2" t="s">
        <v>177</v>
      </c>
      <c r="AV2" s="150"/>
      <c r="AW2" s="2" t="s">
        <v>175</v>
      </c>
      <c r="AX2" s="2">
        <f>$L$2*12</f>
        <v>360</v>
      </c>
      <c r="AY2" s="2">
        <v>30</v>
      </c>
      <c r="AZ2" s="2" t="s">
        <v>176</v>
      </c>
      <c r="BA2" s="2">
        <f>(1+BA1)^AX2</f>
        <v>9.4215339047287756</v>
      </c>
      <c r="BB2" s="2" t="s">
        <v>177</v>
      </c>
      <c r="BI2" s="150"/>
      <c r="BJ2" s="2" t="s">
        <v>175</v>
      </c>
      <c r="BK2" s="2">
        <f>$L$2*12</f>
        <v>360</v>
      </c>
      <c r="BL2" s="2">
        <v>30</v>
      </c>
      <c r="BM2" s="2" t="s">
        <v>176</v>
      </c>
      <c r="BN2" s="2">
        <f>(1+BN1)^BK2</f>
        <v>8.744771963551262</v>
      </c>
      <c r="BO2" s="2" t="s">
        <v>177</v>
      </c>
      <c r="BV2" s="150"/>
      <c r="BW2" s="2" t="s">
        <v>175</v>
      </c>
      <c r="BX2" s="2">
        <f>$L$2*12</f>
        <v>360</v>
      </c>
      <c r="BY2" s="2">
        <v>30</v>
      </c>
      <c r="BZ2" s="2" t="s">
        <v>176</v>
      </c>
      <c r="CA2" s="2">
        <f>(1+CA1)^BX2</f>
        <v>8.1164974753596617</v>
      </c>
      <c r="CB2" s="2" t="s">
        <v>177</v>
      </c>
    </row>
    <row r="3" spans="1:86" ht="14.25" customHeight="1">
      <c r="A3" s="2" t="s">
        <v>178</v>
      </c>
      <c r="B3" s="11">
        <f>'STR Calculator'!B5</f>
        <v>599000</v>
      </c>
      <c r="C3" s="29" t="e">
        <f>B3/B1</f>
        <v>#DIV/0!</v>
      </c>
      <c r="D3" s="2" t="s">
        <v>171</v>
      </c>
      <c r="I3" s="150"/>
      <c r="J3" s="2" t="s">
        <v>179</v>
      </c>
      <c r="V3" s="150"/>
      <c r="W3" s="2" t="s">
        <v>179</v>
      </c>
      <c r="AI3" s="150"/>
      <c r="AJ3" s="2" t="s">
        <v>179</v>
      </c>
      <c r="AV3" s="150"/>
      <c r="AW3" s="2" t="s">
        <v>179</v>
      </c>
      <c r="BI3" s="150"/>
      <c r="BJ3" s="2" t="s">
        <v>179</v>
      </c>
      <c r="BV3" s="150"/>
      <c r="BW3" s="2" t="s">
        <v>179</v>
      </c>
    </row>
    <row r="4" spans="1:86" ht="14.25" customHeight="1">
      <c r="A4" s="2" t="s">
        <v>147</v>
      </c>
      <c r="B4" s="9">
        <v>0.15</v>
      </c>
      <c r="I4" s="150"/>
      <c r="V4" s="150"/>
      <c r="AI4" s="150"/>
      <c r="AV4" s="150"/>
      <c r="BI4" s="150"/>
      <c r="BV4" s="150"/>
    </row>
    <row r="5" spans="1:86" ht="14.25" customHeight="1">
      <c r="A5" s="2" t="s">
        <v>180</v>
      </c>
      <c r="B5" s="11">
        <f>B3-(B3*B4)</f>
        <v>509150</v>
      </c>
      <c r="C5" s="2" t="s">
        <v>181</v>
      </c>
      <c r="I5" s="150"/>
      <c r="J5" s="2" t="s">
        <v>182</v>
      </c>
      <c r="K5" s="2" t="s">
        <v>183</v>
      </c>
      <c r="L5" s="2" t="s">
        <v>184</v>
      </c>
      <c r="M5" s="2" t="s">
        <v>179</v>
      </c>
      <c r="N5" s="2" t="s">
        <v>185</v>
      </c>
      <c r="O5" s="2" t="s">
        <v>186</v>
      </c>
      <c r="P5" s="2" t="s">
        <v>187</v>
      </c>
      <c r="Q5" s="2" t="s">
        <v>188</v>
      </c>
      <c r="R5" s="2" t="s">
        <v>189</v>
      </c>
      <c r="S5" s="2" t="s">
        <v>190</v>
      </c>
      <c r="T5" s="2" t="s">
        <v>191</v>
      </c>
      <c r="U5" s="107" t="s">
        <v>192</v>
      </c>
      <c r="V5" s="150"/>
      <c r="W5" s="2" t="s">
        <v>182</v>
      </c>
      <c r="X5" s="2" t="s">
        <v>183</v>
      </c>
      <c r="Y5" s="2" t="s">
        <v>184</v>
      </c>
      <c r="Z5" s="2" t="s">
        <v>179</v>
      </c>
      <c r="AA5" s="2" t="s">
        <v>185</v>
      </c>
      <c r="AB5" s="2" t="s">
        <v>186</v>
      </c>
      <c r="AC5" s="2" t="s">
        <v>187</v>
      </c>
      <c r="AD5" s="2" t="s">
        <v>188</v>
      </c>
      <c r="AE5" s="2" t="s">
        <v>189</v>
      </c>
      <c r="AF5" s="2" t="s">
        <v>190</v>
      </c>
      <c r="AG5" s="2" t="s">
        <v>191</v>
      </c>
      <c r="AH5" s="107" t="s">
        <v>192</v>
      </c>
      <c r="AI5" s="150"/>
      <c r="AJ5" s="2" t="s">
        <v>182</v>
      </c>
      <c r="AK5" s="2" t="s">
        <v>183</v>
      </c>
      <c r="AL5" s="2" t="s">
        <v>184</v>
      </c>
      <c r="AM5" s="2" t="s">
        <v>179</v>
      </c>
      <c r="AN5" s="2" t="s">
        <v>185</v>
      </c>
      <c r="AO5" s="2" t="s">
        <v>186</v>
      </c>
      <c r="AP5" s="2" t="s">
        <v>187</v>
      </c>
      <c r="AQ5" s="2" t="s">
        <v>188</v>
      </c>
      <c r="AR5" s="2" t="s">
        <v>189</v>
      </c>
      <c r="AS5" s="2" t="s">
        <v>190</v>
      </c>
      <c r="AT5" s="2" t="s">
        <v>191</v>
      </c>
      <c r="AU5" s="107" t="s">
        <v>192</v>
      </c>
      <c r="AV5" s="150"/>
      <c r="AW5" s="2" t="s">
        <v>182</v>
      </c>
      <c r="AX5" s="2" t="s">
        <v>183</v>
      </c>
      <c r="AY5" s="2" t="s">
        <v>184</v>
      </c>
      <c r="AZ5" s="2" t="s">
        <v>179</v>
      </c>
      <c r="BA5" s="2" t="s">
        <v>185</v>
      </c>
      <c r="BB5" s="2" t="s">
        <v>186</v>
      </c>
      <c r="BC5" s="2" t="s">
        <v>187</v>
      </c>
      <c r="BD5" s="2" t="s">
        <v>188</v>
      </c>
      <c r="BE5" s="2" t="s">
        <v>189</v>
      </c>
      <c r="BF5" s="2" t="s">
        <v>190</v>
      </c>
      <c r="BG5" s="2" t="s">
        <v>191</v>
      </c>
      <c r="BH5" s="107" t="s">
        <v>192</v>
      </c>
      <c r="BI5" s="150"/>
      <c r="BJ5" s="2" t="s">
        <v>182</v>
      </c>
      <c r="BK5" s="2" t="s">
        <v>183</v>
      </c>
      <c r="BL5" s="2" t="s">
        <v>184</v>
      </c>
      <c r="BM5" s="2" t="s">
        <v>179</v>
      </c>
      <c r="BN5" s="2" t="s">
        <v>185</v>
      </c>
      <c r="BO5" s="2" t="s">
        <v>186</v>
      </c>
      <c r="BP5" s="2" t="s">
        <v>187</v>
      </c>
      <c r="BQ5" s="2" t="s">
        <v>188</v>
      </c>
      <c r="BR5" s="2" t="s">
        <v>189</v>
      </c>
      <c r="BS5" s="2" t="s">
        <v>190</v>
      </c>
      <c r="BT5" s="2" t="s">
        <v>191</v>
      </c>
      <c r="BU5" s="107" t="s">
        <v>192</v>
      </c>
      <c r="BV5" s="150"/>
      <c r="BW5" s="2" t="s">
        <v>182</v>
      </c>
      <c r="BX5" s="2" t="s">
        <v>183</v>
      </c>
      <c r="BY5" s="2" t="s">
        <v>184</v>
      </c>
      <c r="BZ5" s="2" t="s">
        <v>179</v>
      </c>
      <c r="CA5" s="2" t="s">
        <v>185</v>
      </c>
      <c r="CB5" s="2" t="s">
        <v>186</v>
      </c>
      <c r="CC5" s="2" t="s">
        <v>187</v>
      </c>
      <c r="CD5" s="2" t="s">
        <v>188</v>
      </c>
      <c r="CE5" s="2" t="s">
        <v>189</v>
      </c>
      <c r="CF5" s="2" t="s">
        <v>190</v>
      </c>
      <c r="CG5" s="2" t="s">
        <v>191</v>
      </c>
      <c r="CH5" s="107" t="s">
        <v>192</v>
      </c>
    </row>
    <row r="6" spans="1:86" ht="14.25" customHeight="1">
      <c r="A6" s="2" t="s">
        <v>193</v>
      </c>
      <c r="B6" s="11">
        <f>B3-B5</f>
        <v>89850</v>
      </c>
      <c r="I6" s="150"/>
      <c r="J6" s="2">
        <v>1</v>
      </c>
      <c r="K6" s="118">
        <v>44866</v>
      </c>
      <c r="L6" s="11">
        <f>'Amoritization Scenario 15% DP'!$B$5</f>
        <v>509150</v>
      </c>
      <c r="M6" s="151">
        <f t="shared" ref="M6:M260" si="0">$L$6/((($N$2)-1)/($N$1*$N$2))</f>
        <v>3825.0739145252865</v>
      </c>
      <c r="N6" s="5">
        <f t="shared" ref="N6:N260" si="1">M6-P6</f>
        <v>324.66766452528645</v>
      </c>
      <c r="O6" s="35">
        <f t="shared" ref="O6:O260" si="2">(N6/L6)*12</f>
        <v>7.6519924861110427E-3</v>
      </c>
      <c r="P6" s="5">
        <f t="shared" ref="P6:P260" si="3">L6*($K$1/12)</f>
        <v>3500.40625</v>
      </c>
      <c r="Q6" s="35">
        <f t="shared" ref="Q6:Q260" si="4">(P6/L6)*12</f>
        <v>8.2500000000000004E-2</v>
      </c>
      <c r="R6" s="5">
        <f>N6</f>
        <v>324.66766452528645</v>
      </c>
      <c r="S6" s="5">
        <f>P6</f>
        <v>3500.40625</v>
      </c>
      <c r="T6" s="5">
        <f t="shared" ref="T6:T260" si="5">L6-N6</f>
        <v>508825.33233547473</v>
      </c>
      <c r="U6" s="5">
        <f t="shared" ref="U6:U260" si="6">R6+S6</f>
        <v>3825.0739145252865</v>
      </c>
      <c r="V6" s="150"/>
      <c r="W6" s="2">
        <v>1</v>
      </c>
      <c r="X6" s="118">
        <v>44866</v>
      </c>
      <c r="Y6" s="11">
        <f>'Amoritization Scenario 15% DP'!$B$5</f>
        <v>509150</v>
      </c>
      <c r="Z6" s="151">
        <f>$Y$6/((($AA$2)-1)/($AA$1*$AA$2))</f>
        <v>3735.9623279068505</v>
      </c>
      <c r="AA6" s="5">
        <f t="shared" ref="AA6:AA260" si="7">Z6-AC6</f>
        <v>341.62899457351705</v>
      </c>
      <c r="AB6" s="35">
        <f t="shared" ref="AB6:AB260" si="8">(AA6/Y6)*12</f>
        <v>8.0517488655252965E-3</v>
      </c>
      <c r="AC6" s="5">
        <f t="shared" ref="AC6:AC260" si="9">Y6*($X$1/12)</f>
        <v>3394.3333333333335</v>
      </c>
      <c r="AD6" s="35">
        <f t="shared" ref="AD6:AD260" si="10">(AC6/Y6)*12</f>
        <v>0.08</v>
      </c>
      <c r="AE6" s="5">
        <f>AA6</f>
        <v>341.62899457351705</v>
      </c>
      <c r="AF6" s="5">
        <f>AC6</f>
        <v>3394.3333333333335</v>
      </c>
      <c r="AG6" s="5">
        <f t="shared" ref="AG6:AG260" si="11">Y6-AA6</f>
        <v>508808.37100542651</v>
      </c>
      <c r="AH6" s="5">
        <f t="shared" ref="AH6:AH260" si="12">AE6+AF6</f>
        <v>3735.9623279068505</v>
      </c>
      <c r="AI6" s="150"/>
      <c r="AJ6" s="2">
        <v>1</v>
      </c>
      <c r="AK6" s="118">
        <v>44866</v>
      </c>
      <c r="AL6" s="11">
        <f>'Amoritization Scenario 15% DP'!$B$5</f>
        <v>509150</v>
      </c>
      <c r="AM6" s="151">
        <f>$AL$6/((($AN$2)-1)/($AN$1*$AN$2))</f>
        <v>3647.6129482638758</v>
      </c>
      <c r="AN6" s="5">
        <f t="shared" ref="AN6:AN260" si="13">AM6-AP6</f>
        <v>359.35253159720924</v>
      </c>
      <c r="AO6" s="35">
        <f t="shared" ref="AO6:AO260" si="14">(AN6/AL6)*12</f>
        <v>8.4694694670853585E-3</v>
      </c>
      <c r="AP6" s="5">
        <f t="shared" ref="AP6:AP260" si="15">AL6*($AK$1/12)</f>
        <v>3288.2604166666665</v>
      </c>
      <c r="AQ6" s="35">
        <f t="shared" ref="AQ6:AQ260" si="16">(AP6/AL6)*12</f>
        <v>7.7499999999999999E-2</v>
      </c>
      <c r="AR6" s="5">
        <f>AN6</f>
        <v>359.35253159720924</v>
      </c>
      <c r="AS6" s="5">
        <f>AP6</f>
        <v>3288.2604166666665</v>
      </c>
      <c r="AT6" s="5">
        <f t="shared" ref="AT6:AT260" si="17">AL6-AN6</f>
        <v>508790.64746840281</v>
      </c>
      <c r="AU6" s="5">
        <f t="shared" ref="AU6:AU260" si="18">AR6+AS6</f>
        <v>3647.6129482638758</v>
      </c>
      <c r="AV6" s="150"/>
      <c r="AW6" s="2">
        <v>1</v>
      </c>
      <c r="AX6" s="118">
        <v>44866</v>
      </c>
      <c r="AY6" s="11">
        <f>'Amoritization Scenario 15% DP'!$B$5</f>
        <v>509150</v>
      </c>
      <c r="AZ6" s="151">
        <f>$AY$6/((($BA$2)-1)/($BA$1*$BA$2))</f>
        <v>3560.0506702964672</v>
      </c>
      <c r="BA6" s="5">
        <f t="shared" ref="BA6:BA260" si="19">AZ6-BC6</f>
        <v>377.86317029646762</v>
      </c>
      <c r="BB6" s="35">
        <f t="shared" ref="BB6:BB260" si="20">(BA6/AY6)*12</f>
        <v>8.9057410263333227E-3</v>
      </c>
      <c r="BC6" s="5">
        <f t="shared" ref="BC6:BC260" si="21">AY6*($AX$1/12)</f>
        <v>3182.1874999999995</v>
      </c>
      <c r="BD6" s="35">
        <f t="shared" ref="BD6:BD260" si="22">(BC6/AY6)*12</f>
        <v>7.4999999999999997E-2</v>
      </c>
      <c r="BE6" s="5">
        <f>BA6</f>
        <v>377.86317029646762</v>
      </c>
      <c r="BF6" s="5">
        <f>BC6</f>
        <v>3182.1874999999995</v>
      </c>
      <c r="BG6" s="5">
        <f t="shared" ref="BG6:BG260" si="23">AY6-BA6</f>
        <v>508772.13682970352</v>
      </c>
      <c r="BH6" s="5">
        <f t="shared" ref="BH6:BH260" si="24">BE6+BF6</f>
        <v>3560.0506702964672</v>
      </c>
      <c r="BI6" s="150"/>
      <c r="BJ6" s="2">
        <v>1</v>
      </c>
      <c r="BK6" s="118">
        <v>44866</v>
      </c>
      <c r="BL6" s="11">
        <f>'Amoritization Scenario 15% DP'!$B$5</f>
        <v>509150</v>
      </c>
      <c r="BM6" s="151">
        <f>$BL$6/((($BN$2)-1)/($BN$1*$BN$2))</f>
        <v>3473.3005299060997</v>
      </c>
      <c r="BN6" s="5">
        <f t="shared" ref="BN6:BN260" si="25">BM6-BP6</f>
        <v>397.18594657276617</v>
      </c>
      <c r="BO6" s="35">
        <f t="shared" ref="BO6:BO260" si="26">(BN6/BL6)*12</f>
        <v>9.3611536067429914E-3</v>
      </c>
      <c r="BP6" s="5">
        <f t="shared" ref="BP6:BP260" si="27">BL6*($BK$1/12)</f>
        <v>3076.1145833333335</v>
      </c>
      <c r="BQ6" s="35">
        <f t="shared" ref="BQ6:BQ260" si="28">(BP6/BL6)*12</f>
        <v>7.2499999999999995E-2</v>
      </c>
      <c r="BR6" s="5">
        <f>BN6</f>
        <v>397.18594657276617</v>
      </c>
      <c r="BS6" s="5">
        <f>BP6</f>
        <v>3076.1145833333335</v>
      </c>
      <c r="BT6" s="5">
        <f t="shared" ref="BT6:BT260" si="29">BL6-BN6</f>
        <v>508752.81405342725</v>
      </c>
      <c r="BU6" s="5">
        <f t="shared" ref="BU6:BU260" si="30">BR6+BS6</f>
        <v>3473.3005299060997</v>
      </c>
      <c r="BV6" s="150"/>
      <c r="BW6" s="2">
        <v>1</v>
      </c>
      <c r="BX6" s="118">
        <v>44866</v>
      </c>
      <c r="BY6" s="11">
        <f>'Amoritization Scenario 15% DP'!$B$5</f>
        <v>509150</v>
      </c>
      <c r="BZ6" s="151">
        <f>$BY$6/((($CA$2)-1)/($CA$1*$CA$2))</f>
        <v>3387.3876542048083</v>
      </c>
      <c r="CA6" s="5">
        <f t="shared" ref="CA6:CA260" si="31">BZ6-CC6</f>
        <v>417.34598753814134</v>
      </c>
      <c r="CB6" s="35">
        <f t="shared" ref="CB6:CB260" si="32">(CA6/BY6)*12</f>
        <v>9.8362994215019078E-3</v>
      </c>
      <c r="CC6" s="5">
        <f t="shared" ref="CC6:CC260" si="33">BY6*($BX$1/12)</f>
        <v>2970.041666666667</v>
      </c>
      <c r="CD6" s="35">
        <f t="shared" ref="CD6:CD260" si="34">(CC6/BY6)*12</f>
        <v>7.0000000000000007E-2</v>
      </c>
      <c r="CE6" s="5">
        <f>CA6</f>
        <v>417.34598753814134</v>
      </c>
      <c r="CF6" s="5">
        <f>CC6</f>
        <v>2970.041666666667</v>
      </c>
      <c r="CG6" s="5">
        <f t="shared" ref="CG6:CG260" si="35">BY6-CA6</f>
        <v>508732.65401246183</v>
      </c>
      <c r="CH6" s="5">
        <f t="shared" ref="CH6:CH260" si="36">CE6+CF6</f>
        <v>3387.3876542048083</v>
      </c>
    </row>
    <row r="7" spans="1:86" ht="14.25" customHeight="1">
      <c r="I7" s="150"/>
      <c r="J7" s="2">
        <v>2</v>
      </c>
      <c r="K7" s="118">
        <v>44896</v>
      </c>
      <c r="L7" s="5">
        <f t="shared" ref="L7:L261" si="37">T6</f>
        <v>508825.33233547473</v>
      </c>
      <c r="M7" s="5">
        <f t="shared" si="0"/>
        <v>3825.0739145252865</v>
      </c>
      <c r="N7" s="5">
        <f t="shared" si="1"/>
        <v>326.89975471889784</v>
      </c>
      <c r="O7" s="35">
        <f t="shared" si="2"/>
        <v>7.7095160310147962E-3</v>
      </c>
      <c r="P7" s="5">
        <f t="shared" si="3"/>
        <v>3498.1741598063886</v>
      </c>
      <c r="Q7" s="35">
        <f t="shared" si="4"/>
        <v>8.2500000000000004E-2</v>
      </c>
      <c r="R7" s="5">
        <f t="shared" ref="R7:R261" si="38">R6+N7</f>
        <v>651.56741924418429</v>
      </c>
      <c r="S7" s="5">
        <f t="shared" ref="S7:S261" si="39">S6+P7</f>
        <v>6998.5804098063891</v>
      </c>
      <c r="T7" s="5">
        <f t="shared" si="5"/>
        <v>508498.43258075585</v>
      </c>
      <c r="U7" s="5">
        <f t="shared" si="6"/>
        <v>7650.1478290505729</v>
      </c>
      <c r="V7" s="150"/>
      <c r="W7" s="2">
        <v>2</v>
      </c>
      <c r="X7" s="118">
        <v>44896</v>
      </c>
      <c r="Y7" s="5">
        <f t="shared" ref="Y7:Y261" si="40">AG6</f>
        <v>508808.37100542651</v>
      </c>
      <c r="Z7" s="5">
        <f t="shared" ref="Z7:Z261" si="41">Z6</f>
        <v>3735.9623279068505</v>
      </c>
      <c r="AA7" s="5">
        <f t="shared" si="7"/>
        <v>343.90652120400682</v>
      </c>
      <c r="AB7" s="35">
        <f t="shared" si="8"/>
        <v>8.1108694149296303E-3</v>
      </c>
      <c r="AC7" s="5">
        <f t="shared" si="9"/>
        <v>3392.0558067028437</v>
      </c>
      <c r="AD7" s="35">
        <f t="shared" si="10"/>
        <v>0.08</v>
      </c>
      <c r="AE7" s="5">
        <f t="shared" ref="AE7:AE261" si="42">AE6+AA7</f>
        <v>685.53551577752387</v>
      </c>
      <c r="AF7" s="5">
        <f t="shared" ref="AF7:AF261" si="43">AF6+AC7</f>
        <v>6786.3891400361772</v>
      </c>
      <c r="AG7" s="5">
        <f t="shared" si="11"/>
        <v>508464.46448422252</v>
      </c>
      <c r="AH7" s="5">
        <f t="shared" si="12"/>
        <v>7471.9246558137011</v>
      </c>
      <c r="AI7" s="150"/>
      <c r="AJ7" s="2">
        <v>2</v>
      </c>
      <c r="AK7" s="118">
        <v>44896</v>
      </c>
      <c r="AL7" s="5">
        <f t="shared" ref="AL7:AL261" si="44">AT6</f>
        <v>508790.64746840281</v>
      </c>
      <c r="AM7" s="5">
        <f t="shared" ref="AM7:AM261" si="45">AM6</f>
        <v>3647.6129482638758</v>
      </c>
      <c r="AN7" s="5">
        <f t="shared" si="13"/>
        <v>361.67335003044082</v>
      </c>
      <c r="AO7" s="35">
        <f t="shared" si="14"/>
        <v>8.530188638412069E-3</v>
      </c>
      <c r="AP7" s="5">
        <f t="shared" si="15"/>
        <v>3285.9395982334349</v>
      </c>
      <c r="AQ7" s="35">
        <f t="shared" si="16"/>
        <v>7.7499999999999999E-2</v>
      </c>
      <c r="AR7" s="5">
        <f t="shared" ref="AR7:AR261" si="46">AR6+AN7</f>
        <v>721.02588162765005</v>
      </c>
      <c r="AS7" s="5">
        <f t="shared" ref="AS7:AS261" si="47">AS6+AP7</f>
        <v>6574.2000149001015</v>
      </c>
      <c r="AT7" s="5">
        <f t="shared" si="17"/>
        <v>508428.97411837237</v>
      </c>
      <c r="AU7" s="5">
        <f t="shared" si="18"/>
        <v>7295.2258965277515</v>
      </c>
      <c r="AV7" s="150"/>
      <c r="AW7" s="2">
        <v>2</v>
      </c>
      <c r="AX7" s="118">
        <v>44896</v>
      </c>
      <c r="AY7" s="5">
        <f t="shared" ref="AY7:AY261" si="48">BG6</f>
        <v>508772.13682970352</v>
      </c>
      <c r="AZ7" s="5">
        <f t="shared" ref="AZ7:AZ261" si="49">AZ6</f>
        <v>3560.0506702964672</v>
      </c>
      <c r="BA7" s="5">
        <f t="shared" si="19"/>
        <v>380.2248151108206</v>
      </c>
      <c r="BB7" s="35">
        <f t="shared" si="20"/>
        <v>8.9680575075538685E-3</v>
      </c>
      <c r="BC7" s="5">
        <f t="shared" si="21"/>
        <v>3179.8258551856466</v>
      </c>
      <c r="BD7" s="35">
        <f t="shared" si="22"/>
        <v>7.4999999999999997E-2</v>
      </c>
      <c r="BE7" s="5">
        <f t="shared" ref="BE7:BE261" si="50">BE6+BA7</f>
        <v>758.08798540728822</v>
      </c>
      <c r="BF7" s="5">
        <f t="shared" ref="BF7:BF261" si="51">BF6+BC7</f>
        <v>6362.0133551856461</v>
      </c>
      <c r="BG7" s="5">
        <f t="shared" si="23"/>
        <v>508391.91201459273</v>
      </c>
      <c r="BH7" s="5">
        <f t="shared" si="24"/>
        <v>7120.1013405929343</v>
      </c>
      <c r="BI7" s="150"/>
      <c r="BJ7" s="2">
        <v>2</v>
      </c>
      <c r="BK7" s="118">
        <v>44896</v>
      </c>
      <c r="BL7" s="5">
        <f t="shared" ref="BL7:BL261" si="52">BT6</f>
        <v>508752.81405342725</v>
      </c>
      <c r="BM7" s="5">
        <f t="shared" ref="BM7:BM261" si="53">BM6</f>
        <v>3473.3005299060997</v>
      </c>
      <c r="BN7" s="5">
        <f t="shared" si="25"/>
        <v>399.58561166664322</v>
      </c>
      <c r="BO7" s="35">
        <f t="shared" si="26"/>
        <v>9.4250630316831292E-3</v>
      </c>
      <c r="BP7" s="5">
        <f t="shared" si="27"/>
        <v>3073.7149182394564</v>
      </c>
      <c r="BQ7" s="35">
        <f t="shared" si="28"/>
        <v>7.2499999999999995E-2</v>
      </c>
      <c r="BR7" s="5">
        <f t="shared" ref="BR7:BR261" si="54">BR6+BN7</f>
        <v>796.77155823940939</v>
      </c>
      <c r="BS7" s="5">
        <f t="shared" ref="BS7:BS261" si="55">BS6+BP7</f>
        <v>6149.8295015727899</v>
      </c>
      <c r="BT7" s="5">
        <f t="shared" si="29"/>
        <v>508353.22844176058</v>
      </c>
      <c r="BU7" s="5">
        <f t="shared" si="30"/>
        <v>6946.6010598121993</v>
      </c>
      <c r="BV7" s="150"/>
      <c r="BW7" s="2">
        <v>2</v>
      </c>
      <c r="BX7" s="118">
        <v>44896</v>
      </c>
      <c r="BY7" s="5">
        <f t="shared" ref="BY7:BY261" si="56">CG6</f>
        <v>508732.65401246183</v>
      </c>
      <c r="BZ7" s="5">
        <f t="shared" ref="BZ7:BZ261" si="57">BZ6</f>
        <v>3387.3876542048083</v>
      </c>
      <c r="CA7" s="5">
        <f t="shared" si="31"/>
        <v>419.78050579878072</v>
      </c>
      <c r="CB7" s="35">
        <f t="shared" si="32"/>
        <v>9.9017942525505241E-3</v>
      </c>
      <c r="CC7" s="5">
        <f t="shared" si="33"/>
        <v>2967.6071484060276</v>
      </c>
      <c r="CD7" s="35">
        <f t="shared" si="34"/>
        <v>7.0000000000000007E-2</v>
      </c>
      <c r="CE7" s="5">
        <f t="shared" ref="CE7:CE261" si="58">CE6+CA7</f>
        <v>837.12649333692207</v>
      </c>
      <c r="CF7" s="5">
        <f t="shared" ref="CF7:CF261" si="59">CF6+CC7</f>
        <v>5937.6488150726946</v>
      </c>
      <c r="CG7" s="5">
        <f t="shared" si="35"/>
        <v>508312.87350666308</v>
      </c>
      <c r="CH7" s="5">
        <f t="shared" si="36"/>
        <v>6774.7753084096166</v>
      </c>
    </row>
    <row r="8" spans="1:86" ht="48" customHeight="1">
      <c r="A8" s="136" t="s">
        <v>104</v>
      </c>
      <c r="B8" s="152" t="str">
        <f>"Cum Interest @ "&amp;K1&amp;"%"</f>
        <v>Cum Interest @ 0.0825%</v>
      </c>
      <c r="C8" s="153" t="str">
        <f>"Cum Interest @ "&amp;X1&amp;"%"</f>
        <v>Cum Interest @ 0.08%</v>
      </c>
      <c r="D8" s="154" t="str">
        <f>"Cum Interest @ "&amp;AK1&amp;"%"</f>
        <v>Cum Interest @ 0.0775%</v>
      </c>
      <c r="E8" s="154" t="str">
        <f>"Cum Interest @ "&amp;AX1&amp;"%"</f>
        <v>Cum Interest @ 0.075%</v>
      </c>
      <c r="F8" s="154" t="str">
        <f>"Cum Interest @ "&amp;BK1&amp;"%"</f>
        <v>Cum Interest @ 0.0725%</v>
      </c>
      <c r="G8" s="155" t="str">
        <f>"Cum Interest @ "&amp;BX1&amp;"%"</f>
        <v>Cum Interest @ 0.07%</v>
      </c>
      <c r="H8" s="156"/>
      <c r="I8" s="150"/>
      <c r="J8" s="2">
        <v>3</v>
      </c>
      <c r="K8" s="118">
        <v>44927</v>
      </c>
      <c r="L8" s="5">
        <f t="shared" si="37"/>
        <v>508498.43258075585</v>
      </c>
      <c r="M8" s="5">
        <f t="shared" si="0"/>
        <v>3825.0739145252865</v>
      </c>
      <c r="N8" s="5">
        <f t="shared" si="1"/>
        <v>329.14719053258978</v>
      </c>
      <c r="O8" s="35">
        <f t="shared" si="2"/>
        <v>7.7675092651614125E-3</v>
      </c>
      <c r="P8" s="5">
        <f t="shared" si="3"/>
        <v>3495.9267239926967</v>
      </c>
      <c r="Q8" s="35">
        <f t="shared" si="4"/>
        <v>8.2500000000000004E-2</v>
      </c>
      <c r="R8" s="5">
        <f t="shared" si="38"/>
        <v>980.71460977677407</v>
      </c>
      <c r="S8" s="5">
        <f t="shared" si="39"/>
        <v>10494.507133799085</v>
      </c>
      <c r="T8" s="5">
        <f t="shared" si="5"/>
        <v>508169.28539022326</v>
      </c>
      <c r="U8" s="5">
        <f t="shared" si="6"/>
        <v>11475.221743575859</v>
      </c>
      <c r="V8" s="150"/>
      <c r="W8" s="2">
        <v>3</v>
      </c>
      <c r="X8" s="118">
        <v>44927</v>
      </c>
      <c r="Y8" s="5">
        <f t="shared" si="40"/>
        <v>508464.46448422252</v>
      </c>
      <c r="Z8" s="5">
        <f t="shared" si="41"/>
        <v>3735.9623279068505</v>
      </c>
      <c r="AA8" s="5">
        <f t="shared" si="7"/>
        <v>346.19923134536702</v>
      </c>
      <c r="AB8" s="35">
        <f t="shared" si="8"/>
        <v>8.1704643418071422E-3</v>
      </c>
      <c r="AC8" s="5">
        <f t="shared" si="9"/>
        <v>3389.7630965614835</v>
      </c>
      <c r="AD8" s="35">
        <f t="shared" si="10"/>
        <v>0.08</v>
      </c>
      <c r="AE8" s="5">
        <f t="shared" si="42"/>
        <v>1031.7347471228909</v>
      </c>
      <c r="AF8" s="5">
        <f t="shared" si="43"/>
        <v>10176.15223659766</v>
      </c>
      <c r="AG8" s="5">
        <f t="shared" si="11"/>
        <v>508118.26525287714</v>
      </c>
      <c r="AH8" s="5">
        <f t="shared" si="12"/>
        <v>11207.886983720551</v>
      </c>
      <c r="AI8" s="150"/>
      <c r="AJ8" s="2">
        <v>3</v>
      </c>
      <c r="AK8" s="118">
        <v>44927</v>
      </c>
      <c r="AL8" s="5">
        <f t="shared" si="44"/>
        <v>508428.97411837237</v>
      </c>
      <c r="AM8" s="5">
        <f t="shared" si="45"/>
        <v>3647.6129482638758</v>
      </c>
      <c r="AN8" s="5">
        <f t="shared" si="13"/>
        <v>364.00915708272078</v>
      </c>
      <c r="AO8" s="35">
        <f t="shared" si="14"/>
        <v>8.5913866190790028E-3</v>
      </c>
      <c r="AP8" s="5">
        <f t="shared" si="15"/>
        <v>3283.603791181155</v>
      </c>
      <c r="AQ8" s="35">
        <f t="shared" si="16"/>
        <v>7.7499999999999999E-2</v>
      </c>
      <c r="AR8" s="5">
        <f t="shared" si="46"/>
        <v>1085.0350387103708</v>
      </c>
      <c r="AS8" s="5">
        <f t="shared" si="47"/>
        <v>9857.803806081256</v>
      </c>
      <c r="AT8" s="5">
        <f t="shared" si="17"/>
        <v>508064.96496128966</v>
      </c>
      <c r="AU8" s="5">
        <f t="shared" si="18"/>
        <v>10942.838844791626</v>
      </c>
      <c r="AV8" s="150"/>
      <c r="AW8" s="2">
        <v>3</v>
      </c>
      <c r="AX8" s="118">
        <v>44927</v>
      </c>
      <c r="AY8" s="5">
        <f t="shared" si="48"/>
        <v>508391.91201459273</v>
      </c>
      <c r="AZ8" s="5">
        <f t="shared" si="49"/>
        <v>3560.0506702964672</v>
      </c>
      <c r="BA8" s="5">
        <f t="shared" si="19"/>
        <v>382.60122020526296</v>
      </c>
      <c r="BB8" s="35">
        <f t="shared" si="20"/>
        <v>9.0308569706973839E-3</v>
      </c>
      <c r="BC8" s="5">
        <f t="shared" si="21"/>
        <v>3177.4494500912042</v>
      </c>
      <c r="BD8" s="35">
        <f t="shared" si="22"/>
        <v>7.4999999999999997E-2</v>
      </c>
      <c r="BE8" s="5">
        <f t="shared" si="50"/>
        <v>1140.6892056125512</v>
      </c>
      <c r="BF8" s="5">
        <f t="shared" si="51"/>
        <v>9539.4628052768494</v>
      </c>
      <c r="BG8" s="5">
        <f t="shared" si="23"/>
        <v>508009.31079438748</v>
      </c>
      <c r="BH8" s="5">
        <f t="shared" si="24"/>
        <v>10680.1520108894</v>
      </c>
      <c r="BI8" s="150"/>
      <c r="BJ8" s="2">
        <v>3</v>
      </c>
      <c r="BK8" s="118">
        <v>44927</v>
      </c>
      <c r="BL8" s="5">
        <f t="shared" si="52"/>
        <v>508353.22844176058</v>
      </c>
      <c r="BM8" s="5">
        <f t="shared" si="53"/>
        <v>3473.3005299060997</v>
      </c>
      <c r="BN8" s="5">
        <f t="shared" si="25"/>
        <v>401.99977473712943</v>
      </c>
      <c r="BO8" s="35">
        <f t="shared" si="26"/>
        <v>9.4894593502089144E-3</v>
      </c>
      <c r="BP8" s="5">
        <f t="shared" si="27"/>
        <v>3071.3007551689702</v>
      </c>
      <c r="BQ8" s="35">
        <f t="shared" si="28"/>
        <v>7.2499999999999995E-2</v>
      </c>
      <c r="BR8" s="5">
        <f t="shared" si="54"/>
        <v>1198.7713329765388</v>
      </c>
      <c r="BS8" s="5">
        <f t="shared" si="55"/>
        <v>9221.1302567417606</v>
      </c>
      <c r="BT8" s="5">
        <f t="shared" si="29"/>
        <v>507951.22866702348</v>
      </c>
      <c r="BU8" s="5">
        <f t="shared" si="30"/>
        <v>10419.9015897183</v>
      </c>
      <c r="BV8" s="150"/>
      <c r="BW8" s="2">
        <v>3</v>
      </c>
      <c r="BX8" s="118">
        <v>44927</v>
      </c>
      <c r="BY8" s="5">
        <f t="shared" si="56"/>
        <v>508312.87350666308</v>
      </c>
      <c r="BZ8" s="5">
        <f t="shared" si="57"/>
        <v>3387.3876542048083</v>
      </c>
      <c r="CA8" s="5">
        <f t="shared" si="31"/>
        <v>422.22922541594016</v>
      </c>
      <c r="CB8" s="35">
        <f t="shared" si="32"/>
        <v>9.9677796276093442E-3</v>
      </c>
      <c r="CC8" s="5">
        <f t="shared" si="33"/>
        <v>2965.1584287888682</v>
      </c>
      <c r="CD8" s="35">
        <f t="shared" si="34"/>
        <v>7.0000000000000007E-2</v>
      </c>
      <c r="CE8" s="5">
        <f t="shared" si="58"/>
        <v>1259.3557187528622</v>
      </c>
      <c r="CF8" s="5">
        <f t="shared" si="59"/>
        <v>8902.8072438615636</v>
      </c>
      <c r="CG8" s="5">
        <f t="shared" si="35"/>
        <v>507890.64428124717</v>
      </c>
      <c r="CH8" s="5">
        <f t="shared" si="36"/>
        <v>10162.162962614426</v>
      </c>
    </row>
    <row r="9" spans="1:86" ht="14.25" customHeight="1">
      <c r="A9" s="157">
        <v>1</v>
      </c>
      <c r="B9" s="158">
        <f>VLOOKUP($A$9*12,$J$5:$U$365,10)</f>
        <v>41854.12820865192</v>
      </c>
      <c r="C9" s="159">
        <f t="shared" ref="C9:C38" si="60">VLOOKUP(A9*12,$W$5:$AH$365,10)</f>
        <v>40578.292225770056</v>
      </c>
      <c r="D9" s="158">
        <f t="shared" ref="D9:D38" si="61">VLOOKUP(A9*12,$AJ$5:$AU$365,10)</f>
        <v>39302.605071583486</v>
      </c>
      <c r="E9" s="158">
        <f t="shared" ref="E9:E38" si="62">VLOOKUP(A9*12,$AW$5:$BH$365,10)</f>
        <v>38027.088056022658</v>
      </c>
      <c r="F9" s="158">
        <f t="shared" ref="F9:F38" si="63">VLOOKUP(A9*12,$BJ$5:$BU$365,10)</f>
        <v>36751.763768841804</v>
      </c>
      <c r="G9" s="160">
        <f t="shared" ref="G9:G38" si="64">VLOOKUP(A9*12,$BW$5:$CH$365,10)</f>
        <v>35476.65610460208</v>
      </c>
      <c r="H9" s="11"/>
      <c r="I9" s="150"/>
      <c r="J9" s="2">
        <v>4</v>
      </c>
      <c r="K9" s="118">
        <v>44958</v>
      </c>
      <c r="L9" s="5">
        <f t="shared" si="37"/>
        <v>508169.28539022326</v>
      </c>
      <c r="M9" s="5">
        <f t="shared" si="0"/>
        <v>3825.0739145252865</v>
      </c>
      <c r="N9" s="5">
        <f t="shared" si="1"/>
        <v>331.41007746750165</v>
      </c>
      <c r="O9" s="35">
        <f t="shared" si="2"/>
        <v>7.8259765868300014E-3</v>
      </c>
      <c r="P9" s="5">
        <f t="shared" si="3"/>
        <v>3493.6638370577848</v>
      </c>
      <c r="Q9" s="35">
        <f t="shared" si="4"/>
        <v>8.2500000000000004E-2</v>
      </c>
      <c r="R9" s="5">
        <f t="shared" si="38"/>
        <v>1312.1246872442757</v>
      </c>
      <c r="S9" s="5">
        <f t="shared" si="39"/>
        <v>13988.170970856871</v>
      </c>
      <c r="T9" s="5">
        <f t="shared" si="5"/>
        <v>507837.87531275576</v>
      </c>
      <c r="U9" s="5">
        <f t="shared" si="6"/>
        <v>15300.295658101146</v>
      </c>
      <c r="V9" s="150"/>
      <c r="W9" s="2">
        <v>4</v>
      </c>
      <c r="X9" s="118">
        <v>44958</v>
      </c>
      <c r="Y9" s="5">
        <f t="shared" si="40"/>
        <v>508118.26525287714</v>
      </c>
      <c r="Z9" s="5">
        <f t="shared" si="41"/>
        <v>3735.9623279068505</v>
      </c>
      <c r="AA9" s="5">
        <f t="shared" si="7"/>
        <v>348.50722622100284</v>
      </c>
      <c r="AB9" s="35">
        <f t="shared" si="8"/>
        <v>8.2305380472215833E-3</v>
      </c>
      <c r="AC9" s="5">
        <f t="shared" si="9"/>
        <v>3387.4551016858477</v>
      </c>
      <c r="AD9" s="35">
        <f t="shared" si="10"/>
        <v>0.08</v>
      </c>
      <c r="AE9" s="5">
        <f t="shared" si="42"/>
        <v>1380.2419733438937</v>
      </c>
      <c r="AF9" s="5">
        <f t="shared" si="43"/>
        <v>13563.607338283507</v>
      </c>
      <c r="AG9" s="5">
        <f t="shared" si="11"/>
        <v>507769.75802665611</v>
      </c>
      <c r="AH9" s="5">
        <f t="shared" si="12"/>
        <v>14943.8493116274</v>
      </c>
      <c r="AI9" s="150"/>
      <c r="AJ9" s="2">
        <v>4</v>
      </c>
      <c r="AK9" s="118">
        <v>44958</v>
      </c>
      <c r="AL9" s="5">
        <f t="shared" si="44"/>
        <v>508064.96496128966</v>
      </c>
      <c r="AM9" s="5">
        <f t="shared" si="45"/>
        <v>3647.6129482638758</v>
      </c>
      <c r="AN9" s="5">
        <f t="shared" si="13"/>
        <v>366.36004955554654</v>
      </c>
      <c r="AO9" s="35">
        <f t="shared" si="14"/>
        <v>8.6530678119116546E-3</v>
      </c>
      <c r="AP9" s="5">
        <f t="shared" si="15"/>
        <v>3281.2528987083292</v>
      </c>
      <c r="AQ9" s="35">
        <f t="shared" si="16"/>
        <v>7.7499999999999999E-2</v>
      </c>
      <c r="AR9" s="5">
        <f t="shared" si="46"/>
        <v>1451.3950882659174</v>
      </c>
      <c r="AS9" s="5">
        <f t="shared" si="47"/>
        <v>13139.056704789586</v>
      </c>
      <c r="AT9" s="5">
        <f t="shared" si="17"/>
        <v>507698.60491173412</v>
      </c>
      <c r="AU9" s="5">
        <f t="shared" si="18"/>
        <v>14590.451793055503</v>
      </c>
      <c r="AV9" s="150"/>
      <c r="AW9" s="2">
        <v>4</v>
      </c>
      <c r="AX9" s="118">
        <v>44958</v>
      </c>
      <c r="AY9" s="5">
        <f t="shared" si="48"/>
        <v>508009.31079438748</v>
      </c>
      <c r="AZ9" s="5">
        <f t="shared" si="49"/>
        <v>3560.0506702964672</v>
      </c>
      <c r="BA9" s="5">
        <f t="shared" si="19"/>
        <v>384.99247783154578</v>
      </c>
      <c r="BB9" s="35">
        <f t="shared" si="20"/>
        <v>9.0941438194396002E-3</v>
      </c>
      <c r="BC9" s="5">
        <f t="shared" si="21"/>
        <v>3175.0581924649214</v>
      </c>
      <c r="BD9" s="35">
        <f t="shared" si="22"/>
        <v>7.4999999999999997E-2</v>
      </c>
      <c r="BE9" s="5">
        <f t="shared" si="50"/>
        <v>1525.681683444097</v>
      </c>
      <c r="BF9" s="5">
        <f t="shared" si="51"/>
        <v>12714.520997741771</v>
      </c>
      <c r="BG9" s="5">
        <f t="shared" si="23"/>
        <v>507624.31831655593</v>
      </c>
      <c r="BH9" s="5">
        <f t="shared" si="24"/>
        <v>14240.202681185867</v>
      </c>
      <c r="BI9" s="150"/>
      <c r="BJ9" s="2">
        <v>4</v>
      </c>
      <c r="BK9" s="118">
        <v>44958</v>
      </c>
      <c r="BL9" s="5">
        <f t="shared" si="52"/>
        <v>507951.22866702348</v>
      </c>
      <c r="BM9" s="5">
        <f t="shared" si="53"/>
        <v>3473.3005299060997</v>
      </c>
      <c r="BN9" s="5">
        <f t="shared" si="25"/>
        <v>404.42852337616614</v>
      </c>
      <c r="BO9" s="35">
        <f t="shared" si="26"/>
        <v>9.5543469660457625E-3</v>
      </c>
      <c r="BP9" s="5">
        <f t="shared" si="27"/>
        <v>3068.8720065299335</v>
      </c>
      <c r="BQ9" s="35">
        <f t="shared" si="28"/>
        <v>7.2499999999999995E-2</v>
      </c>
      <c r="BR9" s="5">
        <f t="shared" si="54"/>
        <v>1603.199856352705</v>
      </c>
      <c r="BS9" s="5">
        <f t="shared" si="55"/>
        <v>12290.002263271694</v>
      </c>
      <c r="BT9" s="5">
        <f t="shared" si="29"/>
        <v>507546.8001436473</v>
      </c>
      <c r="BU9" s="5">
        <f t="shared" si="30"/>
        <v>13893.202119624399</v>
      </c>
      <c r="BV9" s="150"/>
      <c r="BW9" s="2">
        <v>4</v>
      </c>
      <c r="BX9" s="118">
        <v>44958</v>
      </c>
      <c r="BY9" s="5">
        <f t="shared" si="56"/>
        <v>507890.64428124717</v>
      </c>
      <c r="BZ9" s="5">
        <f t="shared" si="57"/>
        <v>3387.3876542048083</v>
      </c>
      <c r="CA9" s="5">
        <f t="shared" si="31"/>
        <v>424.69222923086636</v>
      </c>
      <c r="CB9" s="35">
        <f t="shared" si="32"/>
        <v>1.003425994976251E-2</v>
      </c>
      <c r="CC9" s="5">
        <f t="shared" si="33"/>
        <v>2962.695424973942</v>
      </c>
      <c r="CD9" s="35">
        <f t="shared" si="34"/>
        <v>7.0000000000000007E-2</v>
      </c>
      <c r="CE9" s="5">
        <f t="shared" si="58"/>
        <v>1684.0479479837286</v>
      </c>
      <c r="CF9" s="5">
        <f t="shared" si="59"/>
        <v>11865.502668835506</v>
      </c>
      <c r="CG9" s="5">
        <f t="shared" si="35"/>
        <v>507465.95205201628</v>
      </c>
      <c r="CH9" s="5">
        <f t="shared" si="36"/>
        <v>13549.550616819235</v>
      </c>
    </row>
    <row r="10" spans="1:86" ht="14.25" customHeight="1">
      <c r="A10" s="161">
        <f t="shared" ref="A10:A38" si="65">A9+1</f>
        <v>2</v>
      </c>
      <c r="B10" s="11">
        <f t="shared" ref="B10:B38" si="66">VLOOKUP(A10*12,$J$5:$U$365,10)</f>
        <v>83361.481004196918</v>
      </c>
      <c r="C10" s="162">
        <f t="shared" si="60"/>
        <v>80803.566325357562</v>
      </c>
      <c r="D10" s="11">
        <f t="shared" si="61"/>
        <v>78246.311409666989</v>
      </c>
      <c r="E10" s="11">
        <f t="shared" si="62"/>
        <v>75689.805957630277</v>
      </c>
      <c r="F10" s="11">
        <f t="shared" si="63"/>
        <v>73134.144847174539</v>
      </c>
      <c r="G10" s="22">
        <f t="shared" si="64"/>
        <v>70579.428218548157</v>
      </c>
      <c r="H10" s="11"/>
      <c r="I10" s="150"/>
      <c r="J10" s="2">
        <v>5</v>
      </c>
      <c r="K10" s="118">
        <v>44986</v>
      </c>
      <c r="L10" s="5">
        <f t="shared" si="37"/>
        <v>507837.87531275576</v>
      </c>
      <c r="M10" s="5">
        <f t="shared" si="0"/>
        <v>3825.0739145252865</v>
      </c>
      <c r="N10" s="5">
        <f t="shared" si="1"/>
        <v>333.68852175009079</v>
      </c>
      <c r="O10" s="35">
        <f t="shared" si="2"/>
        <v>7.884922444067478E-3</v>
      </c>
      <c r="P10" s="5">
        <f t="shared" si="3"/>
        <v>3491.3853927751957</v>
      </c>
      <c r="Q10" s="35">
        <f t="shared" si="4"/>
        <v>8.2500000000000004E-2</v>
      </c>
      <c r="R10" s="5">
        <f t="shared" si="38"/>
        <v>1645.8132089943665</v>
      </c>
      <c r="S10" s="5">
        <f t="shared" si="39"/>
        <v>17479.556363632066</v>
      </c>
      <c r="T10" s="5">
        <f t="shared" si="5"/>
        <v>507504.18679100566</v>
      </c>
      <c r="U10" s="5">
        <f t="shared" si="6"/>
        <v>19125.369572626434</v>
      </c>
      <c r="V10" s="150"/>
      <c r="W10" s="2">
        <v>5</v>
      </c>
      <c r="X10" s="118">
        <v>44986</v>
      </c>
      <c r="Y10" s="5">
        <f t="shared" si="40"/>
        <v>507769.75802665611</v>
      </c>
      <c r="Z10" s="5">
        <f t="shared" si="41"/>
        <v>3735.9623279068505</v>
      </c>
      <c r="AA10" s="5">
        <f t="shared" si="7"/>
        <v>350.83060772914268</v>
      </c>
      <c r="AB10" s="35">
        <f t="shared" si="8"/>
        <v>8.2910949819282147E-3</v>
      </c>
      <c r="AC10" s="5">
        <f t="shared" si="9"/>
        <v>3385.1317201777078</v>
      </c>
      <c r="AD10" s="35">
        <f t="shared" si="10"/>
        <v>0.08</v>
      </c>
      <c r="AE10" s="5">
        <f t="shared" si="42"/>
        <v>1731.0725810730364</v>
      </c>
      <c r="AF10" s="5">
        <f t="shared" si="43"/>
        <v>16948.739058461215</v>
      </c>
      <c r="AG10" s="5">
        <f t="shared" si="11"/>
        <v>507418.92741892696</v>
      </c>
      <c r="AH10" s="5">
        <f t="shared" si="12"/>
        <v>18679.811639534251</v>
      </c>
      <c r="AI10" s="150"/>
      <c r="AJ10" s="2">
        <v>5</v>
      </c>
      <c r="AK10" s="118">
        <v>44986</v>
      </c>
      <c r="AL10" s="5">
        <f t="shared" si="44"/>
        <v>507698.60491173412</v>
      </c>
      <c r="AM10" s="5">
        <f t="shared" si="45"/>
        <v>3647.6129482638758</v>
      </c>
      <c r="AN10" s="5">
        <f t="shared" si="13"/>
        <v>368.72612487559309</v>
      </c>
      <c r="AO10" s="35">
        <f t="shared" si="14"/>
        <v>8.715236669354991E-3</v>
      </c>
      <c r="AP10" s="5">
        <f t="shared" si="15"/>
        <v>3278.8868233882827</v>
      </c>
      <c r="AQ10" s="35">
        <f t="shared" si="16"/>
        <v>7.7499999999999999E-2</v>
      </c>
      <c r="AR10" s="5">
        <f t="shared" si="46"/>
        <v>1820.1212131415105</v>
      </c>
      <c r="AS10" s="5">
        <f t="shared" si="47"/>
        <v>16417.943528177868</v>
      </c>
      <c r="AT10" s="5">
        <f t="shared" si="17"/>
        <v>507329.87878685852</v>
      </c>
      <c r="AU10" s="5">
        <f t="shared" si="18"/>
        <v>18238.06474131938</v>
      </c>
      <c r="AV10" s="150"/>
      <c r="AW10" s="2">
        <v>5</v>
      </c>
      <c r="AX10" s="118">
        <v>44986</v>
      </c>
      <c r="AY10" s="5">
        <f t="shared" si="48"/>
        <v>507624.31831655593</v>
      </c>
      <c r="AZ10" s="5">
        <f t="shared" si="49"/>
        <v>3560.0506702964672</v>
      </c>
      <c r="BA10" s="5">
        <f t="shared" si="19"/>
        <v>387.39868081799295</v>
      </c>
      <c r="BB10" s="35">
        <f t="shared" si="20"/>
        <v>9.1579225070082659E-3</v>
      </c>
      <c r="BC10" s="5">
        <f t="shared" si="21"/>
        <v>3172.6519894784742</v>
      </c>
      <c r="BD10" s="35">
        <f t="shared" si="22"/>
        <v>7.4999999999999997E-2</v>
      </c>
      <c r="BE10" s="5">
        <f t="shared" si="50"/>
        <v>1913.0803642620899</v>
      </c>
      <c r="BF10" s="5">
        <f t="shared" si="51"/>
        <v>15887.172987220245</v>
      </c>
      <c r="BG10" s="5">
        <f t="shared" si="23"/>
        <v>507236.91963573796</v>
      </c>
      <c r="BH10" s="5">
        <f t="shared" si="24"/>
        <v>17800.253351482334</v>
      </c>
      <c r="BI10" s="150"/>
      <c r="BJ10" s="2">
        <v>5</v>
      </c>
      <c r="BK10" s="118">
        <v>44986</v>
      </c>
      <c r="BL10" s="5">
        <f t="shared" si="52"/>
        <v>507546.8001436473</v>
      </c>
      <c r="BM10" s="5">
        <f t="shared" si="53"/>
        <v>3473.3005299060997</v>
      </c>
      <c r="BN10" s="5">
        <f t="shared" si="25"/>
        <v>406.87194570489737</v>
      </c>
      <c r="BO10" s="35">
        <f t="shared" si="26"/>
        <v>9.6197303324085989E-3</v>
      </c>
      <c r="BP10" s="5">
        <f t="shared" si="27"/>
        <v>3066.4285842012023</v>
      </c>
      <c r="BQ10" s="35">
        <f t="shared" si="28"/>
        <v>7.2499999999999995E-2</v>
      </c>
      <c r="BR10" s="5">
        <f t="shared" si="54"/>
        <v>2010.0718020576023</v>
      </c>
      <c r="BS10" s="5">
        <f t="shared" si="55"/>
        <v>15356.430847472897</v>
      </c>
      <c r="BT10" s="5">
        <f t="shared" si="29"/>
        <v>507139.92819794238</v>
      </c>
      <c r="BU10" s="5">
        <f t="shared" si="30"/>
        <v>17366.502649530499</v>
      </c>
      <c r="BV10" s="150"/>
      <c r="BW10" s="2">
        <v>5</v>
      </c>
      <c r="BX10" s="118">
        <v>44986</v>
      </c>
      <c r="BY10" s="5">
        <f t="shared" si="56"/>
        <v>507465.95205201628</v>
      </c>
      <c r="BZ10" s="5">
        <f t="shared" si="57"/>
        <v>3387.3876542048083</v>
      </c>
      <c r="CA10" s="5">
        <f t="shared" si="31"/>
        <v>427.16960056804646</v>
      </c>
      <c r="CB10" s="35">
        <f t="shared" si="32"/>
        <v>1.0101239671526039E-2</v>
      </c>
      <c r="CC10" s="5">
        <f t="shared" si="33"/>
        <v>2960.2180536367619</v>
      </c>
      <c r="CD10" s="35">
        <f t="shared" si="34"/>
        <v>7.0000000000000007E-2</v>
      </c>
      <c r="CE10" s="5">
        <f t="shared" si="58"/>
        <v>2111.2175485517751</v>
      </c>
      <c r="CF10" s="5">
        <f t="shared" si="59"/>
        <v>14825.720722472268</v>
      </c>
      <c r="CG10" s="5">
        <f t="shared" si="35"/>
        <v>507038.78245144821</v>
      </c>
      <c r="CH10" s="5">
        <f t="shared" si="36"/>
        <v>16936.938271024042</v>
      </c>
    </row>
    <row r="11" spans="1:86" ht="14.25" customHeight="1">
      <c r="A11" s="161">
        <f t="shared" si="65"/>
        <v>3</v>
      </c>
      <c r="B11" s="11">
        <f t="shared" si="66"/>
        <v>124492.34245986509</v>
      </c>
      <c r="C11" s="162">
        <f t="shared" si="60"/>
        <v>120646.52196839527</v>
      </c>
      <c r="D11" s="11">
        <f t="shared" si="61"/>
        <v>116802.29478106624</v>
      </c>
      <c r="E11" s="11">
        <f t="shared" si="62"/>
        <v>112959.86670278999</v>
      </c>
      <c r="F11" s="11">
        <f t="shared" si="63"/>
        <v>109119.45493742076</v>
      </c>
      <c r="G11" s="22">
        <f t="shared" si="64"/>
        <v>105281.28823792284</v>
      </c>
      <c r="H11" s="11"/>
      <c r="I11" s="150"/>
      <c r="J11" s="2">
        <v>6</v>
      </c>
      <c r="K11" s="118">
        <v>45017</v>
      </c>
      <c r="L11" s="5">
        <f t="shared" si="37"/>
        <v>507504.18679100566</v>
      </c>
      <c r="M11" s="5">
        <f t="shared" si="0"/>
        <v>3825.0739145252865</v>
      </c>
      <c r="N11" s="5">
        <f t="shared" si="1"/>
        <v>335.98263033712237</v>
      </c>
      <c r="O11" s="35">
        <f t="shared" si="2"/>
        <v>7.944351335382762E-3</v>
      </c>
      <c r="P11" s="5">
        <f t="shared" si="3"/>
        <v>3489.0912841881641</v>
      </c>
      <c r="Q11" s="35">
        <f t="shared" si="4"/>
        <v>8.2500000000000004E-2</v>
      </c>
      <c r="R11" s="5">
        <f t="shared" si="38"/>
        <v>1981.7958393314889</v>
      </c>
      <c r="S11" s="5">
        <f t="shared" si="39"/>
        <v>20968.647647820231</v>
      </c>
      <c r="T11" s="5">
        <f t="shared" si="5"/>
        <v>507168.20416066854</v>
      </c>
      <c r="U11" s="5">
        <f t="shared" si="6"/>
        <v>22950.443487151719</v>
      </c>
      <c r="V11" s="150"/>
      <c r="W11" s="2">
        <v>6</v>
      </c>
      <c r="X11" s="118">
        <v>45017</v>
      </c>
      <c r="Y11" s="5">
        <f t="shared" si="40"/>
        <v>507418.92741892696</v>
      </c>
      <c r="Z11" s="5">
        <f t="shared" si="41"/>
        <v>3735.9623279068505</v>
      </c>
      <c r="AA11" s="5">
        <f t="shared" si="7"/>
        <v>353.16947844733704</v>
      </c>
      <c r="AB11" s="35">
        <f t="shared" si="8"/>
        <v>8.3521396470674185E-3</v>
      </c>
      <c r="AC11" s="5">
        <f t="shared" si="9"/>
        <v>3382.7928494595135</v>
      </c>
      <c r="AD11" s="35">
        <f t="shared" si="10"/>
        <v>0.08</v>
      </c>
      <c r="AE11" s="5">
        <f t="shared" si="42"/>
        <v>2084.2420595203735</v>
      </c>
      <c r="AF11" s="5">
        <f t="shared" si="43"/>
        <v>20331.531907920729</v>
      </c>
      <c r="AG11" s="5">
        <f t="shared" si="11"/>
        <v>507065.75794047961</v>
      </c>
      <c r="AH11" s="5">
        <f t="shared" si="12"/>
        <v>22415.773967441102</v>
      </c>
      <c r="AI11" s="150"/>
      <c r="AJ11" s="2">
        <v>6</v>
      </c>
      <c r="AK11" s="118">
        <v>45017</v>
      </c>
      <c r="AL11" s="5">
        <f t="shared" si="44"/>
        <v>507329.87878685852</v>
      </c>
      <c r="AM11" s="5">
        <f t="shared" si="45"/>
        <v>3647.6129482638758</v>
      </c>
      <c r="AN11" s="5">
        <f t="shared" si="13"/>
        <v>371.10748109874794</v>
      </c>
      <c r="AO11" s="35">
        <f t="shared" si="14"/>
        <v>8.7778976941665782E-3</v>
      </c>
      <c r="AP11" s="5">
        <f t="shared" si="15"/>
        <v>3276.5054671651278</v>
      </c>
      <c r="AQ11" s="35">
        <f t="shared" si="16"/>
        <v>7.7499999999999999E-2</v>
      </c>
      <c r="AR11" s="5">
        <f t="shared" si="46"/>
        <v>2191.2286942402584</v>
      </c>
      <c r="AS11" s="5">
        <f t="shared" si="47"/>
        <v>19694.448995342995</v>
      </c>
      <c r="AT11" s="5">
        <f t="shared" si="17"/>
        <v>506958.77130575979</v>
      </c>
      <c r="AU11" s="5">
        <f t="shared" si="18"/>
        <v>21885.677689583252</v>
      </c>
      <c r="AV11" s="150"/>
      <c r="AW11" s="2">
        <v>6</v>
      </c>
      <c r="AX11" s="118">
        <v>45017</v>
      </c>
      <c r="AY11" s="5">
        <f t="shared" si="48"/>
        <v>507236.91963573796</v>
      </c>
      <c r="AZ11" s="5">
        <f t="shared" si="49"/>
        <v>3560.0506702964672</v>
      </c>
      <c r="BA11" s="5">
        <f t="shared" si="19"/>
        <v>389.81992257310503</v>
      </c>
      <c r="BB11" s="35">
        <f t="shared" si="20"/>
        <v>9.2221975368759774E-3</v>
      </c>
      <c r="BC11" s="5">
        <f t="shared" si="21"/>
        <v>3170.2307477233621</v>
      </c>
      <c r="BD11" s="35">
        <f t="shared" si="22"/>
        <v>7.4999999999999997E-2</v>
      </c>
      <c r="BE11" s="5">
        <f t="shared" si="50"/>
        <v>2302.9002868351949</v>
      </c>
      <c r="BF11" s="5">
        <f t="shared" si="51"/>
        <v>19057.403734943608</v>
      </c>
      <c r="BG11" s="5">
        <f t="shared" si="23"/>
        <v>506847.09971316485</v>
      </c>
      <c r="BH11" s="5">
        <f t="shared" si="24"/>
        <v>21360.304021778804</v>
      </c>
      <c r="BI11" s="150"/>
      <c r="BJ11" s="2">
        <v>6</v>
      </c>
      <c r="BK11" s="118">
        <v>45017</v>
      </c>
      <c r="BL11" s="5">
        <f t="shared" si="52"/>
        <v>507139.92819794238</v>
      </c>
      <c r="BM11" s="5">
        <f t="shared" si="53"/>
        <v>3473.3005299060997</v>
      </c>
      <c r="BN11" s="5">
        <f t="shared" si="25"/>
        <v>409.33013037686442</v>
      </c>
      <c r="BO11" s="35">
        <f t="shared" si="26"/>
        <v>9.6856139526942941E-3</v>
      </c>
      <c r="BP11" s="5">
        <f t="shared" si="27"/>
        <v>3063.9703995292352</v>
      </c>
      <c r="BQ11" s="35">
        <f t="shared" si="28"/>
        <v>7.2499999999999995E-2</v>
      </c>
      <c r="BR11" s="5">
        <f t="shared" si="54"/>
        <v>2419.4019324344667</v>
      </c>
      <c r="BS11" s="5">
        <f t="shared" si="55"/>
        <v>18420.401247002133</v>
      </c>
      <c r="BT11" s="5">
        <f t="shared" si="29"/>
        <v>506730.59806756553</v>
      </c>
      <c r="BU11" s="5">
        <f t="shared" si="30"/>
        <v>20839.8031794366</v>
      </c>
      <c r="BV11" s="150"/>
      <c r="BW11" s="2">
        <v>6</v>
      </c>
      <c r="BX11" s="118">
        <v>45017</v>
      </c>
      <c r="BY11" s="5">
        <f t="shared" si="56"/>
        <v>507038.78245144821</v>
      </c>
      <c r="BZ11" s="5">
        <f t="shared" si="57"/>
        <v>3387.3876542048083</v>
      </c>
      <c r="CA11" s="5">
        <f t="shared" si="31"/>
        <v>429.66142323802706</v>
      </c>
      <c r="CB11" s="35">
        <f t="shared" si="32"/>
        <v>1.0168723295540088E-2</v>
      </c>
      <c r="CC11" s="5">
        <f t="shared" si="33"/>
        <v>2957.7262309667813</v>
      </c>
      <c r="CD11" s="35">
        <f t="shared" si="34"/>
        <v>7.0000000000000007E-2</v>
      </c>
      <c r="CE11" s="5">
        <f t="shared" si="58"/>
        <v>2540.8789717898021</v>
      </c>
      <c r="CF11" s="5">
        <f t="shared" si="59"/>
        <v>17783.446953439048</v>
      </c>
      <c r="CG11" s="5">
        <f t="shared" si="35"/>
        <v>506609.12102821015</v>
      </c>
      <c r="CH11" s="5">
        <f t="shared" si="36"/>
        <v>20324.325925228852</v>
      </c>
    </row>
    <row r="12" spans="1:86" ht="14.25" customHeight="1">
      <c r="A12" s="161">
        <f t="shared" si="65"/>
        <v>4</v>
      </c>
      <c r="B12" s="11">
        <f t="shared" si="66"/>
        <v>165214.45022757057</v>
      </c>
      <c r="C12" s="162">
        <f t="shared" si="60"/>
        <v>160075.42691154615</v>
      </c>
      <c r="D12" s="11">
        <f t="shared" si="61"/>
        <v>154939.4159920215</v>
      </c>
      <c r="E12" s="11">
        <f t="shared" si="62"/>
        <v>149806.78729598736</v>
      </c>
      <c r="F12" s="11">
        <f t="shared" si="63"/>
        <v>144677.93027435805</v>
      </c>
      <c r="G12" s="22">
        <f t="shared" si="64"/>
        <v>139553.25419499332</v>
      </c>
      <c r="H12" s="11"/>
      <c r="I12" s="150"/>
      <c r="J12" s="2">
        <v>7</v>
      </c>
      <c r="K12" s="118">
        <v>45047</v>
      </c>
      <c r="L12" s="5">
        <f t="shared" si="37"/>
        <v>507168.20416066854</v>
      </c>
      <c r="M12" s="5">
        <f t="shared" si="0"/>
        <v>3825.0739145252865</v>
      </c>
      <c r="N12" s="5">
        <f t="shared" si="1"/>
        <v>338.29251092069035</v>
      </c>
      <c r="O12" s="35">
        <f t="shared" si="2"/>
        <v>8.0042678104525859E-3</v>
      </c>
      <c r="P12" s="5">
        <f t="shared" si="3"/>
        <v>3486.7814036045961</v>
      </c>
      <c r="Q12" s="35">
        <f t="shared" si="4"/>
        <v>8.2500000000000004E-2</v>
      </c>
      <c r="R12" s="5">
        <f t="shared" si="38"/>
        <v>2320.0883502521792</v>
      </c>
      <c r="S12" s="5">
        <f t="shared" si="39"/>
        <v>24455.429051424828</v>
      </c>
      <c r="T12" s="5">
        <f t="shared" si="5"/>
        <v>506829.91164974787</v>
      </c>
      <c r="U12" s="5">
        <f t="shared" si="6"/>
        <v>26775.517401677007</v>
      </c>
      <c r="V12" s="150"/>
      <c r="W12" s="2">
        <v>7</v>
      </c>
      <c r="X12" s="118">
        <v>45047</v>
      </c>
      <c r="Y12" s="5">
        <f t="shared" si="40"/>
        <v>507065.75794047961</v>
      </c>
      <c r="Z12" s="5">
        <f t="shared" si="41"/>
        <v>3735.9623279068505</v>
      </c>
      <c r="AA12" s="5">
        <f t="shared" si="7"/>
        <v>355.52394163698636</v>
      </c>
      <c r="AB12" s="35">
        <f t="shared" si="8"/>
        <v>8.4136765948700128E-3</v>
      </c>
      <c r="AC12" s="5">
        <f t="shared" si="9"/>
        <v>3380.4383862698642</v>
      </c>
      <c r="AD12" s="35">
        <f t="shared" si="10"/>
        <v>0.08</v>
      </c>
      <c r="AE12" s="5">
        <f t="shared" si="42"/>
        <v>2439.7660011573598</v>
      </c>
      <c r="AF12" s="5">
        <f t="shared" si="43"/>
        <v>23711.970294190593</v>
      </c>
      <c r="AG12" s="5">
        <f t="shared" si="11"/>
        <v>506710.23399884265</v>
      </c>
      <c r="AH12" s="5">
        <f t="shared" si="12"/>
        <v>26151.736295347953</v>
      </c>
      <c r="AI12" s="150"/>
      <c r="AJ12" s="2">
        <v>7</v>
      </c>
      <c r="AK12" s="118">
        <v>45047</v>
      </c>
      <c r="AL12" s="5">
        <f t="shared" si="44"/>
        <v>506958.77130575979</v>
      </c>
      <c r="AM12" s="5">
        <f t="shared" si="45"/>
        <v>3647.6129482638758</v>
      </c>
      <c r="AN12" s="5">
        <f t="shared" si="13"/>
        <v>373.50421691417705</v>
      </c>
      <c r="AO12" s="35">
        <f t="shared" si="14"/>
        <v>8.8410554401215508E-3</v>
      </c>
      <c r="AP12" s="5">
        <f t="shared" si="15"/>
        <v>3274.1087313496987</v>
      </c>
      <c r="AQ12" s="35">
        <f t="shared" si="16"/>
        <v>7.7499999999999999E-2</v>
      </c>
      <c r="AR12" s="5">
        <f t="shared" si="46"/>
        <v>2564.7329111544354</v>
      </c>
      <c r="AS12" s="5">
        <f t="shared" si="47"/>
        <v>22968.557726692692</v>
      </c>
      <c r="AT12" s="5">
        <f t="shared" si="17"/>
        <v>506585.26708884561</v>
      </c>
      <c r="AU12" s="5">
        <f t="shared" si="18"/>
        <v>25533.290637847127</v>
      </c>
      <c r="AV12" s="150"/>
      <c r="AW12" s="2">
        <v>7</v>
      </c>
      <c r="AX12" s="118">
        <v>45047</v>
      </c>
      <c r="AY12" s="5">
        <f t="shared" si="48"/>
        <v>506847.09971316485</v>
      </c>
      <c r="AZ12" s="5">
        <f t="shared" si="49"/>
        <v>3560.0506702964672</v>
      </c>
      <c r="BA12" s="5">
        <f t="shared" si="19"/>
        <v>392.25629708918723</v>
      </c>
      <c r="BB12" s="35">
        <f t="shared" si="20"/>
        <v>9.2869734634647757E-3</v>
      </c>
      <c r="BC12" s="5">
        <f t="shared" si="21"/>
        <v>3167.7943732072799</v>
      </c>
      <c r="BD12" s="35">
        <f t="shared" si="22"/>
        <v>7.4999999999999997E-2</v>
      </c>
      <c r="BE12" s="5">
        <f t="shared" si="50"/>
        <v>2695.1565839243822</v>
      </c>
      <c r="BF12" s="5">
        <f t="shared" si="51"/>
        <v>22225.198108150886</v>
      </c>
      <c r="BG12" s="5">
        <f t="shared" si="23"/>
        <v>506454.84341607569</v>
      </c>
      <c r="BH12" s="5">
        <f t="shared" si="24"/>
        <v>24920.354692075267</v>
      </c>
      <c r="BI12" s="150"/>
      <c r="BJ12" s="2">
        <v>7</v>
      </c>
      <c r="BK12" s="118">
        <v>45047</v>
      </c>
      <c r="BL12" s="5">
        <f t="shared" si="52"/>
        <v>506730.59806756553</v>
      </c>
      <c r="BM12" s="5">
        <f t="shared" si="53"/>
        <v>3473.3005299060997</v>
      </c>
      <c r="BN12" s="5">
        <f t="shared" si="25"/>
        <v>411.80316658122456</v>
      </c>
      <c r="BO12" s="35">
        <f t="shared" si="26"/>
        <v>9.7520023811859795E-3</v>
      </c>
      <c r="BP12" s="5">
        <f t="shared" si="27"/>
        <v>3061.4973633248751</v>
      </c>
      <c r="BQ12" s="35">
        <f t="shared" si="28"/>
        <v>7.2499999999999995E-2</v>
      </c>
      <c r="BR12" s="5">
        <f t="shared" si="54"/>
        <v>2831.2050990156913</v>
      </c>
      <c r="BS12" s="5">
        <f t="shared" si="55"/>
        <v>21481.898610327007</v>
      </c>
      <c r="BT12" s="5">
        <f t="shared" si="29"/>
        <v>506318.79490098433</v>
      </c>
      <c r="BU12" s="5">
        <f t="shared" si="30"/>
        <v>24313.1037093427</v>
      </c>
      <c r="BV12" s="150"/>
      <c r="BW12" s="2">
        <v>7</v>
      </c>
      <c r="BX12" s="118">
        <v>45047</v>
      </c>
      <c r="BY12" s="5">
        <f t="shared" si="56"/>
        <v>506609.12102821015</v>
      </c>
      <c r="BZ12" s="5">
        <f t="shared" si="57"/>
        <v>3387.3876542048083</v>
      </c>
      <c r="CA12" s="5">
        <f t="shared" si="31"/>
        <v>432.16778154024905</v>
      </c>
      <c r="CB12" s="35">
        <f t="shared" si="32"/>
        <v>1.023671537527294E-2</v>
      </c>
      <c r="CC12" s="5">
        <f t="shared" si="33"/>
        <v>2955.2198726645593</v>
      </c>
      <c r="CD12" s="35">
        <f t="shared" si="34"/>
        <v>7.0000000000000007E-2</v>
      </c>
      <c r="CE12" s="5">
        <f t="shared" si="58"/>
        <v>2973.0467533300512</v>
      </c>
      <c r="CF12" s="5">
        <f t="shared" si="59"/>
        <v>20738.666826103607</v>
      </c>
      <c r="CG12" s="5">
        <f t="shared" si="35"/>
        <v>506176.9532466699</v>
      </c>
      <c r="CH12" s="5">
        <f t="shared" si="36"/>
        <v>23711.713579433657</v>
      </c>
    </row>
    <row r="13" spans="1:86" ht="14.25" customHeight="1">
      <c r="A13" s="161">
        <f t="shared" si="65"/>
        <v>5</v>
      </c>
      <c r="B13" s="11">
        <f t="shared" si="66"/>
        <v>205492.77732962318</v>
      </c>
      <c r="C13" s="162">
        <f t="shared" si="60"/>
        <v>199055.91515092633</v>
      </c>
      <c r="D13" s="11">
        <f t="shared" si="61"/>
        <v>192624.03496677391</v>
      </c>
      <c r="E13" s="11">
        <f t="shared" si="62"/>
        <v>186197.71826754525</v>
      </c>
      <c r="F13" s="11">
        <f t="shared" si="63"/>
        <v>179777.57605159815</v>
      </c>
      <c r="G13" s="22">
        <f t="shared" si="64"/>
        <v>173364.24901323603</v>
      </c>
      <c r="H13" s="11"/>
      <c r="I13" s="150"/>
      <c r="J13" s="2">
        <v>8</v>
      </c>
      <c r="K13" s="118">
        <v>45078</v>
      </c>
      <c r="L13" s="5">
        <f t="shared" si="37"/>
        <v>506829.91164974787</v>
      </c>
      <c r="M13" s="5">
        <f t="shared" si="0"/>
        <v>3825.0739145252865</v>
      </c>
      <c r="N13" s="5">
        <f t="shared" si="1"/>
        <v>340.61827193326963</v>
      </c>
      <c r="O13" s="35">
        <f t="shared" si="2"/>
        <v>8.064676470839206E-3</v>
      </c>
      <c r="P13" s="5">
        <f t="shared" si="3"/>
        <v>3484.4556425920168</v>
      </c>
      <c r="Q13" s="35">
        <f t="shared" si="4"/>
        <v>8.2500000000000004E-2</v>
      </c>
      <c r="R13" s="5">
        <f t="shared" si="38"/>
        <v>2660.7066221854489</v>
      </c>
      <c r="S13" s="5">
        <f t="shared" si="39"/>
        <v>27939.884694016844</v>
      </c>
      <c r="T13" s="5">
        <f t="shared" si="5"/>
        <v>506489.29337781458</v>
      </c>
      <c r="U13" s="5">
        <f t="shared" si="6"/>
        <v>30600.591316202292</v>
      </c>
      <c r="V13" s="150"/>
      <c r="W13" s="2">
        <v>8</v>
      </c>
      <c r="X13" s="118">
        <v>45078</v>
      </c>
      <c r="Y13" s="5">
        <f t="shared" si="40"/>
        <v>506710.23399884265</v>
      </c>
      <c r="Z13" s="5">
        <f t="shared" si="41"/>
        <v>3735.9623279068505</v>
      </c>
      <c r="AA13" s="5">
        <f t="shared" si="7"/>
        <v>357.89410124789947</v>
      </c>
      <c r="AB13" s="35">
        <f t="shared" si="8"/>
        <v>8.4757104293745195E-3</v>
      </c>
      <c r="AC13" s="5">
        <f t="shared" si="9"/>
        <v>3378.0682266589511</v>
      </c>
      <c r="AD13" s="35">
        <f t="shared" si="10"/>
        <v>0.08</v>
      </c>
      <c r="AE13" s="5">
        <f t="shared" si="42"/>
        <v>2797.6601024052593</v>
      </c>
      <c r="AF13" s="5">
        <f t="shared" si="43"/>
        <v>27090.038520849543</v>
      </c>
      <c r="AG13" s="5">
        <f t="shared" si="11"/>
        <v>506352.33989759476</v>
      </c>
      <c r="AH13" s="5">
        <f t="shared" si="12"/>
        <v>29887.698623254801</v>
      </c>
      <c r="AI13" s="150"/>
      <c r="AJ13" s="2">
        <v>8</v>
      </c>
      <c r="AK13" s="118">
        <v>45078</v>
      </c>
      <c r="AL13" s="5">
        <f t="shared" si="44"/>
        <v>506585.26708884561</v>
      </c>
      <c r="AM13" s="5">
        <f t="shared" si="45"/>
        <v>3647.6129482638758</v>
      </c>
      <c r="AN13" s="5">
        <f t="shared" si="13"/>
        <v>375.9164316484148</v>
      </c>
      <c r="AO13" s="35">
        <f t="shared" si="14"/>
        <v>8.9047145127294693E-3</v>
      </c>
      <c r="AP13" s="5">
        <f t="shared" si="15"/>
        <v>3271.696516615461</v>
      </c>
      <c r="AQ13" s="35">
        <f t="shared" si="16"/>
        <v>7.7499999999999986E-2</v>
      </c>
      <c r="AR13" s="5">
        <f t="shared" si="46"/>
        <v>2940.6493428028502</v>
      </c>
      <c r="AS13" s="5">
        <f t="shared" si="47"/>
        <v>26240.254243308154</v>
      </c>
      <c r="AT13" s="5">
        <f t="shared" si="17"/>
        <v>506209.35065719718</v>
      </c>
      <c r="AU13" s="5">
        <f t="shared" si="18"/>
        <v>29180.903586111006</v>
      </c>
      <c r="AV13" s="150"/>
      <c r="AW13" s="2">
        <v>8</v>
      </c>
      <c r="AX13" s="118">
        <v>45078</v>
      </c>
      <c r="AY13" s="5">
        <f t="shared" si="48"/>
        <v>506454.84341607569</v>
      </c>
      <c r="AZ13" s="5">
        <f t="shared" si="49"/>
        <v>3560.0506702964672</v>
      </c>
      <c r="BA13" s="5">
        <f t="shared" si="19"/>
        <v>394.7078989459942</v>
      </c>
      <c r="BB13" s="35">
        <f t="shared" si="20"/>
        <v>9.3522548928625503E-3</v>
      </c>
      <c r="BC13" s="5">
        <f t="shared" si="21"/>
        <v>3165.342771350473</v>
      </c>
      <c r="BD13" s="35">
        <f t="shared" si="22"/>
        <v>7.4999999999999997E-2</v>
      </c>
      <c r="BE13" s="5">
        <f t="shared" si="50"/>
        <v>3089.8644828703764</v>
      </c>
      <c r="BF13" s="5">
        <f t="shared" si="51"/>
        <v>25390.540879501357</v>
      </c>
      <c r="BG13" s="5">
        <f t="shared" si="23"/>
        <v>506060.13551712967</v>
      </c>
      <c r="BH13" s="5">
        <f t="shared" si="24"/>
        <v>28480.405362371734</v>
      </c>
      <c r="BI13" s="150"/>
      <c r="BJ13" s="2">
        <v>8</v>
      </c>
      <c r="BK13" s="118">
        <v>45078</v>
      </c>
      <c r="BL13" s="5">
        <f t="shared" si="52"/>
        <v>506318.79490098433</v>
      </c>
      <c r="BM13" s="5">
        <f t="shared" si="53"/>
        <v>3473.3005299060997</v>
      </c>
      <c r="BN13" s="5">
        <f t="shared" si="25"/>
        <v>414.29114404598613</v>
      </c>
      <c r="BO13" s="35">
        <f t="shared" si="26"/>
        <v>9.8189002237692134E-3</v>
      </c>
      <c r="BP13" s="5">
        <f t="shared" si="27"/>
        <v>3059.0093858601135</v>
      </c>
      <c r="BQ13" s="35">
        <f t="shared" si="28"/>
        <v>7.2499999999999995E-2</v>
      </c>
      <c r="BR13" s="5">
        <f t="shared" si="54"/>
        <v>3245.4962430616774</v>
      </c>
      <c r="BS13" s="5">
        <f t="shared" si="55"/>
        <v>24540.907996187121</v>
      </c>
      <c r="BT13" s="5">
        <f t="shared" si="29"/>
        <v>505904.50375693833</v>
      </c>
      <c r="BU13" s="5">
        <f t="shared" si="30"/>
        <v>27786.404239248797</v>
      </c>
      <c r="BV13" s="150"/>
      <c r="BW13" s="2">
        <v>8</v>
      </c>
      <c r="BX13" s="118">
        <v>45078</v>
      </c>
      <c r="BY13" s="5">
        <f t="shared" si="56"/>
        <v>506176.9532466699</v>
      </c>
      <c r="BZ13" s="5">
        <f t="shared" si="57"/>
        <v>3387.3876542048083</v>
      </c>
      <c r="CA13" s="5">
        <f t="shared" si="31"/>
        <v>434.68876026590033</v>
      </c>
      <c r="CB13" s="35">
        <f t="shared" si="32"/>
        <v>1.0305220515736947E-2</v>
      </c>
      <c r="CC13" s="5">
        <f t="shared" si="33"/>
        <v>2952.698893938908</v>
      </c>
      <c r="CD13" s="35">
        <f t="shared" si="34"/>
        <v>7.0000000000000007E-2</v>
      </c>
      <c r="CE13" s="5">
        <f t="shared" si="58"/>
        <v>3407.7355135959515</v>
      </c>
      <c r="CF13" s="5">
        <f t="shared" si="59"/>
        <v>23691.365720042515</v>
      </c>
      <c r="CG13" s="5">
        <f t="shared" si="35"/>
        <v>505742.26448640402</v>
      </c>
      <c r="CH13" s="5">
        <f t="shared" si="36"/>
        <v>27099.101233638467</v>
      </c>
    </row>
    <row r="14" spans="1:86" ht="14.25" customHeight="1">
      <c r="A14" s="161">
        <f t="shared" si="65"/>
        <v>6</v>
      </c>
      <c r="B14" s="11">
        <f t="shared" si="66"/>
        <v>245289.29525170496</v>
      </c>
      <c r="C14" s="162">
        <f t="shared" si="60"/>
        <v>237550.76832127851</v>
      </c>
      <c r="D14" s="11">
        <f t="shared" si="61"/>
        <v>229819.80989423516</v>
      </c>
      <c r="E14" s="11">
        <f t="shared" si="62"/>
        <v>222097.25995808435</v>
      </c>
      <c r="F14" s="11">
        <f t="shared" si="63"/>
        <v>214383.99918653956</v>
      </c>
      <c r="G14" s="22">
        <f t="shared" si="64"/>
        <v>206680.94905175269</v>
      </c>
      <c r="H14" s="11"/>
      <c r="I14" s="150"/>
      <c r="J14" s="2">
        <v>9</v>
      </c>
      <c r="K14" s="118">
        <v>45108</v>
      </c>
      <c r="L14" s="5">
        <f t="shared" si="37"/>
        <v>506489.29337781458</v>
      </c>
      <c r="M14" s="5">
        <f t="shared" si="0"/>
        <v>3825.0739145252865</v>
      </c>
      <c r="N14" s="5">
        <f t="shared" si="1"/>
        <v>342.9600225528111</v>
      </c>
      <c r="O14" s="35">
        <f t="shared" si="2"/>
        <v>8.1255819707204933E-3</v>
      </c>
      <c r="P14" s="5">
        <f t="shared" si="3"/>
        <v>3482.1138919724754</v>
      </c>
      <c r="Q14" s="35">
        <f t="shared" si="4"/>
        <v>8.2500000000000004E-2</v>
      </c>
      <c r="R14" s="5">
        <f t="shared" si="38"/>
        <v>3003.6666447382599</v>
      </c>
      <c r="S14" s="5">
        <f t="shared" si="39"/>
        <v>31421.99858598932</v>
      </c>
      <c r="T14" s="5">
        <f t="shared" si="5"/>
        <v>506146.33335526177</v>
      </c>
      <c r="U14" s="5">
        <f t="shared" si="6"/>
        <v>34425.66523072758</v>
      </c>
      <c r="V14" s="150"/>
      <c r="W14" s="2">
        <v>9</v>
      </c>
      <c r="X14" s="118">
        <v>45108</v>
      </c>
      <c r="Y14" s="5">
        <f t="shared" si="40"/>
        <v>506352.33989759476</v>
      </c>
      <c r="Z14" s="5">
        <f t="shared" si="41"/>
        <v>3735.9623279068505</v>
      </c>
      <c r="AA14" s="5">
        <f t="shared" si="7"/>
        <v>360.28006192288512</v>
      </c>
      <c r="AB14" s="35">
        <f t="shared" si="8"/>
        <v>8.538245807156699E-3</v>
      </c>
      <c r="AC14" s="5">
        <f t="shared" si="9"/>
        <v>3375.6822659839654</v>
      </c>
      <c r="AD14" s="35">
        <f t="shared" si="10"/>
        <v>0.08</v>
      </c>
      <c r="AE14" s="5">
        <f t="shared" si="42"/>
        <v>3157.9401643281444</v>
      </c>
      <c r="AF14" s="5">
        <f t="shared" si="43"/>
        <v>30465.72078683351</v>
      </c>
      <c r="AG14" s="5">
        <f t="shared" si="11"/>
        <v>505992.05983567185</v>
      </c>
      <c r="AH14" s="5">
        <f t="shared" si="12"/>
        <v>33623.660951161655</v>
      </c>
      <c r="AI14" s="150"/>
      <c r="AJ14" s="2">
        <v>9</v>
      </c>
      <c r="AK14" s="118">
        <v>45108</v>
      </c>
      <c r="AL14" s="5">
        <f t="shared" si="44"/>
        <v>506209.35065719718</v>
      </c>
      <c r="AM14" s="5">
        <f t="shared" si="45"/>
        <v>3647.6129482638758</v>
      </c>
      <c r="AN14" s="5">
        <f t="shared" si="13"/>
        <v>378.34422526947719</v>
      </c>
      <c r="AO14" s="35">
        <f t="shared" si="14"/>
        <v>8.9688795699633048E-3</v>
      </c>
      <c r="AP14" s="5">
        <f t="shared" si="15"/>
        <v>3269.2687229943986</v>
      </c>
      <c r="AQ14" s="35">
        <f t="shared" si="16"/>
        <v>7.7499999999999999E-2</v>
      </c>
      <c r="AR14" s="5">
        <f t="shared" si="46"/>
        <v>3318.9935680723274</v>
      </c>
      <c r="AS14" s="5">
        <f t="shared" si="47"/>
        <v>29509.522966302553</v>
      </c>
      <c r="AT14" s="5">
        <f t="shared" si="17"/>
        <v>505831.00643192773</v>
      </c>
      <c r="AU14" s="5">
        <f t="shared" si="18"/>
        <v>32828.516534374881</v>
      </c>
      <c r="AV14" s="150"/>
      <c r="AW14" s="2">
        <v>9</v>
      </c>
      <c r="AX14" s="118">
        <v>45108</v>
      </c>
      <c r="AY14" s="5">
        <f t="shared" si="48"/>
        <v>506060.13551712967</v>
      </c>
      <c r="AZ14" s="5">
        <f t="shared" si="49"/>
        <v>3560.0506702964672</v>
      </c>
      <c r="BA14" s="5">
        <f t="shared" si="19"/>
        <v>397.17482331440715</v>
      </c>
      <c r="BB14" s="35">
        <f t="shared" si="20"/>
        <v>9.4180464835518698E-3</v>
      </c>
      <c r="BC14" s="5">
        <f t="shared" si="21"/>
        <v>3162.87584698206</v>
      </c>
      <c r="BD14" s="35">
        <f t="shared" si="22"/>
        <v>7.4999999999999997E-2</v>
      </c>
      <c r="BE14" s="5">
        <f t="shared" si="50"/>
        <v>3487.0393061847835</v>
      </c>
      <c r="BF14" s="5">
        <f t="shared" si="51"/>
        <v>28553.416726483418</v>
      </c>
      <c r="BG14" s="5">
        <f t="shared" si="23"/>
        <v>505662.96069381526</v>
      </c>
      <c r="BH14" s="5">
        <f t="shared" si="24"/>
        <v>32040.4560326682</v>
      </c>
      <c r="BI14" s="150"/>
      <c r="BJ14" s="2">
        <v>9</v>
      </c>
      <c r="BK14" s="118">
        <v>45108</v>
      </c>
      <c r="BL14" s="5">
        <f t="shared" si="52"/>
        <v>505904.50375693833</v>
      </c>
      <c r="BM14" s="5">
        <f t="shared" si="53"/>
        <v>3473.3005299060997</v>
      </c>
      <c r="BN14" s="5">
        <f t="shared" si="25"/>
        <v>416.79415304126405</v>
      </c>
      <c r="BO14" s="35">
        <f t="shared" si="26"/>
        <v>9.8863121386603657E-3</v>
      </c>
      <c r="BP14" s="5">
        <f t="shared" si="27"/>
        <v>3056.5063768648356</v>
      </c>
      <c r="BQ14" s="35">
        <f t="shared" si="28"/>
        <v>7.2499999999999995E-2</v>
      </c>
      <c r="BR14" s="5">
        <f t="shared" si="54"/>
        <v>3662.2903961029415</v>
      </c>
      <c r="BS14" s="5">
        <f t="shared" si="55"/>
        <v>27597.414373051957</v>
      </c>
      <c r="BT14" s="5">
        <f t="shared" si="29"/>
        <v>505487.70960389706</v>
      </c>
      <c r="BU14" s="5">
        <f t="shared" si="30"/>
        <v>31259.704769154898</v>
      </c>
      <c r="BV14" s="150"/>
      <c r="BW14" s="2">
        <v>9</v>
      </c>
      <c r="BX14" s="118">
        <v>45108</v>
      </c>
      <c r="BY14" s="5">
        <f t="shared" si="56"/>
        <v>505742.26448640402</v>
      </c>
      <c r="BZ14" s="5">
        <f t="shared" si="57"/>
        <v>3387.3876542048083</v>
      </c>
      <c r="CA14" s="5">
        <f t="shared" si="31"/>
        <v>437.22444470078472</v>
      </c>
      <c r="CB14" s="35">
        <f t="shared" si="32"/>
        <v>1.037424337421668E-2</v>
      </c>
      <c r="CC14" s="5">
        <f t="shared" si="33"/>
        <v>2950.1632095040236</v>
      </c>
      <c r="CD14" s="35">
        <f t="shared" si="34"/>
        <v>7.0000000000000007E-2</v>
      </c>
      <c r="CE14" s="5">
        <f t="shared" si="58"/>
        <v>3844.9599582967362</v>
      </c>
      <c r="CF14" s="5">
        <f t="shared" si="59"/>
        <v>26641.528929546537</v>
      </c>
      <c r="CG14" s="5">
        <f t="shared" si="35"/>
        <v>505305.04004170321</v>
      </c>
      <c r="CH14" s="5">
        <f t="shared" si="36"/>
        <v>30486.488887843272</v>
      </c>
    </row>
    <row r="15" spans="1:86" ht="14.25" customHeight="1">
      <c r="A15" s="161">
        <f t="shared" si="65"/>
        <v>7</v>
      </c>
      <c r="B15" s="11">
        <f t="shared" si="66"/>
        <v>284562.7167347775</v>
      </c>
      <c r="C15" s="162">
        <f t="shared" si="60"/>
        <v>275519.67895138485</v>
      </c>
      <c r="D15" s="11">
        <f t="shared" si="61"/>
        <v>266487.48024352401</v>
      </c>
      <c r="E15" s="11">
        <f t="shared" si="62"/>
        <v>257467.26454066922</v>
      </c>
      <c r="F15" s="11">
        <f t="shared" si="63"/>
        <v>248460.228549666</v>
      </c>
      <c r="G15" s="22">
        <f t="shared" si="64"/>
        <v>239467.62170095017</v>
      </c>
      <c r="H15" s="11"/>
      <c r="I15" s="150"/>
      <c r="J15" s="2">
        <v>10</v>
      </c>
      <c r="K15" s="118">
        <v>45139</v>
      </c>
      <c r="L15" s="5">
        <f t="shared" si="37"/>
        <v>506146.33335526177</v>
      </c>
      <c r="M15" s="5">
        <f t="shared" si="0"/>
        <v>3825.0739145252865</v>
      </c>
      <c r="N15" s="5">
        <f t="shared" si="1"/>
        <v>345.31787270786162</v>
      </c>
      <c r="O15" s="35">
        <f t="shared" si="2"/>
        <v>8.1869890176322103E-3</v>
      </c>
      <c r="P15" s="5">
        <f t="shared" si="3"/>
        <v>3479.7560418174248</v>
      </c>
      <c r="Q15" s="35">
        <f t="shared" si="4"/>
        <v>8.2500000000000004E-2</v>
      </c>
      <c r="R15" s="5">
        <f t="shared" si="38"/>
        <v>3348.9845174461216</v>
      </c>
      <c r="S15" s="5">
        <f t="shared" si="39"/>
        <v>34901.754627806746</v>
      </c>
      <c r="T15" s="5">
        <f t="shared" si="5"/>
        <v>505801.01548255392</v>
      </c>
      <c r="U15" s="5">
        <f t="shared" si="6"/>
        <v>38250.739145252868</v>
      </c>
      <c r="V15" s="150"/>
      <c r="W15" s="2">
        <v>10</v>
      </c>
      <c r="X15" s="118">
        <v>45139</v>
      </c>
      <c r="Y15" s="5">
        <f t="shared" si="40"/>
        <v>505992.05983567185</v>
      </c>
      <c r="Z15" s="5">
        <f t="shared" si="41"/>
        <v>3735.9623279068505</v>
      </c>
      <c r="AA15" s="5">
        <f t="shared" si="7"/>
        <v>362.68192900237136</v>
      </c>
      <c r="AB15" s="35">
        <f t="shared" si="8"/>
        <v>8.6012874380714394E-3</v>
      </c>
      <c r="AC15" s="5">
        <f t="shared" si="9"/>
        <v>3373.2803989044792</v>
      </c>
      <c r="AD15" s="35">
        <f t="shared" si="10"/>
        <v>0.08</v>
      </c>
      <c r="AE15" s="5">
        <f t="shared" si="42"/>
        <v>3520.6220933305158</v>
      </c>
      <c r="AF15" s="5">
        <f t="shared" si="43"/>
        <v>33839.001185737987</v>
      </c>
      <c r="AG15" s="5">
        <f t="shared" si="11"/>
        <v>505629.37790666946</v>
      </c>
      <c r="AH15" s="5">
        <f t="shared" si="12"/>
        <v>37359.623279068503</v>
      </c>
      <c r="AI15" s="150"/>
      <c r="AJ15" s="2">
        <v>10</v>
      </c>
      <c r="AK15" s="118">
        <v>45139</v>
      </c>
      <c r="AL15" s="5">
        <f t="shared" si="44"/>
        <v>505831.00643192773</v>
      </c>
      <c r="AM15" s="5">
        <f t="shared" si="45"/>
        <v>3647.6129482638758</v>
      </c>
      <c r="AN15" s="5">
        <f t="shared" si="13"/>
        <v>380.78769839100914</v>
      </c>
      <c r="AO15" s="35">
        <f t="shared" si="14"/>
        <v>9.0335553230010308E-3</v>
      </c>
      <c r="AP15" s="5">
        <f t="shared" si="15"/>
        <v>3266.8252498728666</v>
      </c>
      <c r="AQ15" s="35">
        <f t="shared" si="16"/>
        <v>7.7499999999999999E-2</v>
      </c>
      <c r="AR15" s="5">
        <f t="shared" si="46"/>
        <v>3699.7812664633366</v>
      </c>
      <c r="AS15" s="5">
        <f t="shared" si="47"/>
        <v>32776.348216175422</v>
      </c>
      <c r="AT15" s="5">
        <f t="shared" si="17"/>
        <v>505450.21873353672</v>
      </c>
      <c r="AU15" s="5">
        <f t="shared" si="18"/>
        <v>36476.12948263876</v>
      </c>
      <c r="AV15" s="150"/>
      <c r="AW15" s="2">
        <v>10</v>
      </c>
      <c r="AX15" s="118">
        <v>45139</v>
      </c>
      <c r="AY15" s="5">
        <f t="shared" si="48"/>
        <v>505662.96069381526</v>
      </c>
      <c r="AZ15" s="5">
        <f t="shared" si="49"/>
        <v>3560.0506702964672</v>
      </c>
      <c r="BA15" s="5">
        <f t="shared" si="19"/>
        <v>399.65716596012226</v>
      </c>
      <c r="BB15" s="35">
        <f t="shared" si="20"/>
        <v>9.4843529471509615E-3</v>
      </c>
      <c r="BC15" s="5">
        <f t="shared" si="21"/>
        <v>3160.3935043363449</v>
      </c>
      <c r="BD15" s="35">
        <f t="shared" si="22"/>
        <v>7.4999999999999997E-2</v>
      </c>
      <c r="BE15" s="5">
        <f t="shared" si="50"/>
        <v>3886.6964721449058</v>
      </c>
      <c r="BF15" s="5">
        <f t="shared" si="51"/>
        <v>31713.810230819763</v>
      </c>
      <c r="BG15" s="5">
        <f t="shared" si="23"/>
        <v>505263.30352785514</v>
      </c>
      <c r="BH15" s="5">
        <f t="shared" si="24"/>
        <v>35600.506702964667</v>
      </c>
      <c r="BI15" s="150"/>
      <c r="BJ15" s="2">
        <v>10</v>
      </c>
      <c r="BK15" s="118">
        <v>45139</v>
      </c>
      <c r="BL15" s="5">
        <f t="shared" si="52"/>
        <v>505487.70960389706</v>
      </c>
      <c r="BM15" s="5">
        <f t="shared" si="53"/>
        <v>3473.3005299060997</v>
      </c>
      <c r="BN15" s="5">
        <f t="shared" si="25"/>
        <v>419.31228438255494</v>
      </c>
      <c r="BO15" s="35">
        <f t="shared" si="26"/>
        <v>9.9542428371474437E-3</v>
      </c>
      <c r="BP15" s="5">
        <f t="shared" si="27"/>
        <v>3053.9882455235447</v>
      </c>
      <c r="BQ15" s="35">
        <f t="shared" si="28"/>
        <v>7.2499999999999995E-2</v>
      </c>
      <c r="BR15" s="5">
        <f t="shared" si="54"/>
        <v>4081.6026804854964</v>
      </c>
      <c r="BS15" s="5">
        <f t="shared" si="55"/>
        <v>30651.402618575503</v>
      </c>
      <c r="BT15" s="5">
        <f t="shared" si="29"/>
        <v>505068.39731951454</v>
      </c>
      <c r="BU15" s="5">
        <f t="shared" si="30"/>
        <v>34733.005299060998</v>
      </c>
      <c r="BV15" s="150"/>
      <c r="BW15" s="2">
        <v>10</v>
      </c>
      <c r="BX15" s="118">
        <v>45139</v>
      </c>
      <c r="BY15" s="5">
        <f t="shared" si="56"/>
        <v>505305.04004170321</v>
      </c>
      <c r="BZ15" s="5">
        <f t="shared" si="57"/>
        <v>3387.3876542048083</v>
      </c>
      <c r="CA15" s="5">
        <f t="shared" si="31"/>
        <v>439.77492062820602</v>
      </c>
      <c r="CB15" s="35">
        <f t="shared" si="32"/>
        <v>1.0443788661009463E-2</v>
      </c>
      <c r="CC15" s="5">
        <f t="shared" si="33"/>
        <v>2947.6127335766023</v>
      </c>
      <c r="CD15" s="35">
        <f t="shared" si="34"/>
        <v>7.0000000000000007E-2</v>
      </c>
      <c r="CE15" s="5">
        <f t="shared" si="58"/>
        <v>4284.7348789249427</v>
      </c>
      <c r="CF15" s="5">
        <f t="shared" si="59"/>
        <v>29589.14166312314</v>
      </c>
      <c r="CG15" s="5">
        <f t="shared" si="35"/>
        <v>504865.26512107498</v>
      </c>
      <c r="CH15" s="5">
        <f t="shared" si="36"/>
        <v>33873.876542048085</v>
      </c>
    </row>
    <row r="16" spans="1:86" ht="14.25" customHeight="1">
      <c r="A16" s="161">
        <f t="shared" si="65"/>
        <v>8</v>
      </c>
      <c r="B16" s="11">
        <f t="shared" si="66"/>
        <v>323268.21652627789</v>
      </c>
      <c r="C16" s="162">
        <f t="shared" si="60"/>
        <v>312918.99406979606</v>
      </c>
      <c r="D16" s="11">
        <f t="shared" si="61"/>
        <v>302584.63235282985</v>
      </c>
      <c r="E16" s="11">
        <f t="shared" si="62"/>
        <v>292266.62267341866</v>
      </c>
      <c r="F16" s="11">
        <f t="shared" si="63"/>
        <v>281966.52171853872</v>
      </c>
      <c r="G16" s="22">
        <f t="shared" si="64"/>
        <v>271685.95123799844</v>
      </c>
      <c r="H16" s="11"/>
      <c r="I16" s="150"/>
      <c r="J16" s="2">
        <v>11</v>
      </c>
      <c r="K16" s="118">
        <v>45170</v>
      </c>
      <c r="L16" s="5">
        <f t="shared" si="37"/>
        <v>505801.01548255392</v>
      </c>
      <c r="M16" s="5">
        <f t="shared" si="0"/>
        <v>3825.0739145252865</v>
      </c>
      <c r="N16" s="5">
        <f t="shared" si="1"/>
        <v>347.69193308272816</v>
      </c>
      <c r="O16" s="35">
        <f t="shared" si="2"/>
        <v>8.2489023732231891E-3</v>
      </c>
      <c r="P16" s="5">
        <f t="shared" si="3"/>
        <v>3477.3819814425583</v>
      </c>
      <c r="Q16" s="35">
        <f t="shared" si="4"/>
        <v>8.2500000000000004E-2</v>
      </c>
      <c r="R16" s="5">
        <f t="shared" si="38"/>
        <v>3696.6764505288497</v>
      </c>
      <c r="S16" s="5">
        <f t="shared" si="39"/>
        <v>38379.136609249304</v>
      </c>
      <c r="T16" s="5">
        <f t="shared" si="5"/>
        <v>505453.32354947121</v>
      </c>
      <c r="U16" s="5">
        <f t="shared" si="6"/>
        <v>42075.813059778156</v>
      </c>
      <c r="V16" s="150"/>
      <c r="W16" s="2">
        <v>11</v>
      </c>
      <c r="X16" s="118">
        <v>45170</v>
      </c>
      <c r="Y16" s="5">
        <f t="shared" si="40"/>
        <v>505629.37790666946</v>
      </c>
      <c r="Z16" s="5">
        <f t="shared" si="41"/>
        <v>3735.9623279068505</v>
      </c>
      <c r="AA16" s="5">
        <f t="shared" si="7"/>
        <v>365.09980852905392</v>
      </c>
      <c r="AB16" s="35">
        <f t="shared" si="8"/>
        <v>8.6648400860073072E-3</v>
      </c>
      <c r="AC16" s="5">
        <f t="shared" si="9"/>
        <v>3370.8625193777966</v>
      </c>
      <c r="AD16" s="35">
        <f t="shared" si="10"/>
        <v>0.08</v>
      </c>
      <c r="AE16" s="5">
        <f t="shared" si="42"/>
        <v>3885.7219018595697</v>
      </c>
      <c r="AF16" s="5">
        <f t="shared" si="43"/>
        <v>37209.863705115786</v>
      </c>
      <c r="AG16" s="5">
        <f t="shared" si="11"/>
        <v>505264.27809814038</v>
      </c>
      <c r="AH16" s="5">
        <f t="shared" si="12"/>
        <v>41095.585606975357</v>
      </c>
      <c r="AI16" s="150"/>
      <c r="AJ16" s="2">
        <v>11</v>
      </c>
      <c r="AK16" s="118">
        <v>45170</v>
      </c>
      <c r="AL16" s="5">
        <f t="shared" si="44"/>
        <v>505450.21873353672</v>
      </c>
      <c r="AM16" s="5">
        <f t="shared" si="45"/>
        <v>3647.6129482638758</v>
      </c>
      <c r="AN16" s="5">
        <f t="shared" si="13"/>
        <v>383.24695227645134</v>
      </c>
      <c r="AO16" s="35">
        <f t="shared" si="14"/>
        <v>9.0987465369797346E-3</v>
      </c>
      <c r="AP16" s="5">
        <f t="shared" si="15"/>
        <v>3264.3659959874244</v>
      </c>
      <c r="AQ16" s="35">
        <f t="shared" si="16"/>
        <v>7.7499999999999999E-2</v>
      </c>
      <c r="AR16" s="5">
        <f t="shared" si="46"/>
        <v>4083.0282187397879</v>
      </c>
      <c r="AS16" s="5">
        <f t="shared" si="47"/>
        <v>36040.714212162849</v>
      </c>
      <c r="AT16" s="5">
        <f t="shared" si="17"/>
        <v>505066.97178126028</v>
      </c>
      <c r="AU16" s="5">
        <f t="shared" si="18"/>
        <v>40123.742430902639</v>
      </c>
      <c r="AV16" s="150"/>
      <c r="AW16" s="2">
        <v>11</v>
      </c>
      <c r="AX16" s="118">
        <v>45170</v>
      </c>
      <c r="AY16" s="5">
        <f t="shared" si="48"/>
        <v>505263.30352785514</v>
      </c>
      <c r="AZ16" s="5">
        <f t="shared" si="49"/>
        <v>3560.0506702964672</v>
      </c>
      <c r="BA16" s="5">
        <f t="shared" si="19"/>
        <v>402.15502324737281</v>
      </c>
      <c r="BB16" s="35">
        <f t="shared" si="20"/>
        <v>9.5511790491676282E-3</v>
      </c>
      <c r="BC16" s="5">
        <f t="shared" si="21"/>
        <v>3157.8956470490944</v>
      </c>
      <c r="BD16" s="35">
        <f t="shared" si="22"/>
        <v>7.4999999999999997E-2</v>
      </c>
      <c r="BE16" s="5">
        <f t="shared" si="50"/>
        <v>4288.8514953922786</v>
      </c>
      <c r="BF16" s="5">
        <f t="shared" si="51"/>
        <v>34871.705877868859</v>
      </c>
      <c r="BG16" s="5">
        <f t="shared" si="23"/>
        <v>504861.14850460779</v>
      </c>
      <c r="BH16" s="5">
        <f t="shared" si="24"/>
        <v>39160.557373261137</v>
      </c>
      <c r="BI16" s="150"/>
      <c r="BJ16" s="2">
        <v>11</v>
      </c>
      <c r="BK16" s="118">
        <v>45170</v>
      </c>
      <c r="BL16" s="5">
        <f t="shared" si="52"/>
        <v>505068.39731951454</v>
      </c>
      <c r="BM16" s="5">
        <f t="shared" si="53"/>
        <v>3473.3005299060997</v>
      </c>
      <c r="BN16" s="5">
        <f t="shared" si="25"/>
        <v>421.84562943403262</v>
      </c>
      <c r="BO16" s="35">
        <f t="shared" si="26"/>
        <v>1.0022697084343595E-2</v>
      </c>
      <c r="BP16" s="5">
        <f t="shared" si="27"/>
        <v>3051.454900472067</v>
      </c>
      <c r="BQ16" s="35">
        <f t="shared" si="28"/>
        <v>7.2499999999999995E-2</v>
      </c>
      <c r="BR16" s="5">
        <f t="shared" si="54"/>
        <v>4503.4483099195295</v>
      </c>
      <c r="BS16" s="5">
        <f t="shared" si="55"/>
        <v>33702.857519047568</v>
      </c>
      <c r="BT16" s="5">
        <f t="shared" si="29"/>
        <v>504646.55169008049</v>
      </c>
      <c r="BU16" s="5">
        <f t="shared" si="30"/>
        <v>38206.305828967095</v>
      </c>
      <c r="BV16" s="150"/>
      <c r="BW16" s="2">
        <v>11</v>
      </c>
      <c r="BX16" s="118">
        <v>45170</v>
      </c>
      <c r="BY16" s="5">
        <f t="shared" si="56"/>
        <v>504865.26512107498</v>
      </c>
      <c r="BZ16" s="5">
        <f t="shared" si="57"/>
        <v>3387.3876542048083</v>
      </c>
      <c r="CA16" s="5">
        <f t="shared" si="31"/>
        <v>442.34027433187066</v>
      </c>
      <c r="CB16" s="35">
        <f t="shared" si="32"/>
        <v>1.0513861140178622E-2</v>
      </c>
      <c r="CC16" s="5">
        <f t="shared" si="33"/>
        <v>2945.0473798729377</v>
      </c>
      <c r="CD16" s="35">
        <f t="shared" si="34"/>
        <v>7.0000000000000007E-2</v>
      </c>
      <c r="CE16" s="5">
        <f t="shared" si="58"/>
        <v>4727.0751532568138</v>
      </c>
      <c r="CF16" s="5">
        <f t="shared" si="59"/>
        <v>32534.189042996077</v>
      </c>
      <c r="CG16" s="5">
        <f t="shared" si="35"/>
        <v>504422.92484674312</v>
      </c>
      <c r="CH16" s="5">
        <f t="shared" si="36"/>
        <v>37261.264196252887</v>
      </c>
    </row>
    <row r="17" spans="1:86" ht="14.25" customHeight="1">
      <c r="A17" s="161">
        <f t="shared" si="65"/>
        <v>9</v>
      </c>
      <c r="B17" s="11">
        <f t="shared" si="66"/>
        <v>361357.12820188666</v>
      </c>
      <c r="C17" s="162">
        <f t="shared" si="60"/>
        <v>349701.43752996158</v>
      </c>
      <c r="D17" s="11">
        <f t="shared" si="61"/>
        <v>338065.44619201543</v>
      </c>
      <c r="E17" s="11">
        <f t="shared" si="62"/>
        <v>326451.0335894039</v>
      </c>
      <c r="F17" s="11">
        <f t="shared" si="63"/>
        <v>314860.15724639781</v>
      </c>
      <c r="G17" s="22">
        <f t="shared" si="64"/>
        <v>303294.85209336627</v>
      </c>
      <c r="H17" s="11"/>
      <c r="I17" s="150"/>
      <c r="J17" s="2">
        <v>12</v>
      </c>
      <c r="K17" s="118">
        <v>45200</v>
      </c>
      <c r="L17" s="5">
        <f t="shared" si="37"/>
        <v>505453.32354947121</v>
      </c>
      <c r="M17" s="5">
        <f t="shared" si="0"/>
        <v>3825.0739145252865</v>
      </c>
      <c r="N17" s="5">
        <f t="shared" si="1"/>
        <v>350.08231512267184</v>
      </c>
      <c r="O17" s="35">
        <f t="shared" si="2"/>
        <v>8.3113268540233286E-3</v>
      </c>
      <c r="P17" s="5">
        <f t="shared" si="3"/>
        <v>3474.9915994026146</v>
      </c>
      <c r="Q17" s="35">
        <f t="shared" si="4"/>
        <v>8.2500000000000004E-2</v>
      </c>
      <c r="R17" s="5">
        <f t="shared" si="38"/>
        <v>4046.7587656515216</v>
      </c>
      <c r="S17" s="5">
        <f t="shared" si="39"/>
        <v>41854.12820865192</v>
      </c>
      <c r="T17" s="5">
        <f t="shared" si="5"/>
        <v>505103.24123434856</v>
      </c>
      <c r="U17" s="5">
        <f t="shared" si="6"/>
        <v>45900.886974303445</v>
      </c>
      <c r="V17" s="150"/>
      <c r="W17" s="2">
        <v>12</v>
      </c>
      <c r="X17" s="118">
        <v>45200</v>
      </c>
      <c r="Y17" s="5">
        <f t="shared" si="40"/>
        <v>505264.27809814038</v>
      </c>
      <c r="Z17" s="5">
        <f t="shared" si="41"/>
        <v>3735.9623279068505</v>
      </c>
      <c r="AA17" s="5">
        <f t="shared" si="7"/>
        <v>367.53380725258103</v>
      </c>
      <c r="AB17" s="35">
        <f t="shared" si="8"/>
        <v>8.7289085696541438E-3</v>
      </c>
      <c r="AC17" s="5">
        <f t="shared" si="9"/>
        <v>3368.4285206542695</v>
      </c>
      <c r="AD17" s="35">
        <f t="shared" si="10"/>
        <v>0.08</v>
      </c>
      <c r="AE17" s="5">
        <f t="shared" si="42"/>
        <v>4253.2557091121507</v>
      </c>
      <c r="AF17" s="5">
        <f t="shared" si="43"/>
        <v>40578.292225770056</v>
      </c>
      <c r="AG17" s="5">
        <f t="shared" si="11"/>
        <v>504896.74429088779</v>
      </c>
      <c r="AH17" s="5">
        <f t="shared" si="12"/>
        <v>44831.547934882205</v>
      </c>
      <c r="AI17" s="150"/>
      <c r="AJ17" s="2">
        <v>12</v>
      </c>
      <c r="AK17" s="118">
        <v>45200</v>
      </c>
      <c r="AL17" s="5">
        <f t="shared" si="44"/>
        <v>505066.97178126028</v>
      </c>
      <c r="AM17" s="5">
        <f t="shared" si="45"/>
        <v>3647.6129482638758</v>
      </c>
      <c r="AN17" s="5">
        <f t="shared" si="13"/>
        <v>385.72208884323663</v>
      </c>
      <c r="AO17" s="35">
        <f t="shared" si="14"/>
        <v>9.1644580317627074E-3</v>
      </c>
      <c r="AP17" s="5">
        <f t="shared" si="15"/>
        <v>3261.8908594206391</v>
      </c>
      <c r="AQ17" s="35">
        <f t="shared" si="16"/>
        <v>7.7499999999999999E-2</v>
      </c>
      <c r="AR17" s="5">
        <f t="shared" si="46"/>
        <v>4468.7503075830246</v>
      </c>
      <c r="AS17" s="5">
        <f t="shared" si="47"/>
        <v>39302.605071583486</v>
      </c>
      <c r="AT17" s="5">
        <f t="shared" si="17"/>
        <v>504681.24969241704</v>
      </c>
      <c r="AU17" s="5">
        <f t="shared" si="18"/>
        <v>43771.355379166511</v>
      </c>
      <c r="AV17" s="150"/>
      <c r="AW17" s="2">
        <v>12</v>
      </c>
      <c r="AX17" s="118">
        <v>45200</v>
      </c>
      <c r="AY17" s="5">
        <f t="shared" si="48"/>
        <v>504861.14850460779</v>
      </c>
      <c r="AZ17" s="5">
        <f t="shared" si="49"/>
        <v>3560.0506702964672</v>
      </c>
      <c r="BA17" s="5">
        <f t="shared" si="19"/>
        <v>404.66849214266858</v>
      </c>
      <c r="BB17" s="35">
        <f t="shared" si="20"/>
        <v>9.6185296097659675E-3</v>
      </c>
      <c r="BC17" s="5">
        <f t="shared" si="21"/>
        <v>3155.3821781537986</v>
      </c>
      <c r="BD17" s="35">
        <f t="shared" si="22"/>
        <v>7.4999999999999997E-2</v>
      </c>
      <c r="BE17" s="5">
        <f t="shared" si="50"/>
        <v>4693.5199875349472</v>
      </c>
      <c r="BF17" s="5">
        <f t="shared" si="51"/>
        <v>38027.088056022658</v>
      </c>
      <c r="BG17" s="5">
        <f t="shared" si="23"/>
        <v>504456.48001246509</v>
      </c>
      <c r="BH17" s="5">
        <f t="shared" si="24"/>
        <v>42720.608043557608</v>
      </c>
      <c r="BI17" s="150"/>
      <c r="BJ17" s="2">
        <v>12</v>
      </c>
      <c r="BK17" s="118">
        <v>45200</v>
      </c>
      <c r="BL17" s="5">
        <f t="shared" si="52"/>
        <v>504646.55169008049</v>
      </c>
      <c r="BM17" s="5">
        <f t="shared" si="53"/>
        <v>3473.3005299060997</v>
      </c>
      <c r="BN17" s="5">
        <f t="shared" si="25"/>
        <v>424.39428011186328</v>
      </c>
      <c r="BO17" s="35">
        <f t="shared" si="26"/>
        <v>1.0091679699953579E-2</v>
      </c>
      <c r="BP17" s="5">
        <f t="shared" si="27"/>
        <v>3048.9062497942364</v>
      </c>
      <c r="BQ17" s="35">
        <f t="shared" si="28"/>
        <v>7.2499999999999995E-2</v>
      </c>
      <c r="BR17" s="5">
        <f t="shared" si="54"/>
        <v>4927.8425900313923</v>
      </c>
      <c r="BS17" s="5">
        <f t="shared" si="55"/>
        <v>36751.763768841804</v>
      </c>
      <c r="BT17" s="5">
        <f t="shared" si="29"/>
        <v>504222.15740996861</v>
      </c>
      <c r="BU17" s="5">
        <f t="shared" si="30"/>
        <v>41679.606358873192</v>
      </c>
      <c r="BV17" s="150"/>
      <c r="BW17" s="2">
        <v>12</v>
      </c>
      <c r="BX17" s="118">
        <v>45200</v>
      </c>
      <c r="BY17" s="5">
        <f t="shared" si="56"/>
        <v>504422.92484674312</v>
      </c>
      <c r="BZ17" s="5">
        <f t="shared" si="57"/>
        <v>3387.3876542048083</v>
      </c>
      <c r="CA17" s="5">
        <f t="shared" si="31"/>
        <v>444.92059259880671</v>
      </c>
      <c r="CB17" s="35">
        <f t="shared" si="32"/>
        <v>1.0584465630319683E-2</v>
      </c>
      <c r="CC17" s="5">
        <f t="shared" si="33"/>
        <v>2942.4670616060016</v>
      </c>
      <c r="CD17" s="35">
        <f t="shared" si="34"/>
        <v>7.0000000000000007E-2</v>
      </c>
      <c r="CE17" s="5">
        <f t="shared" si="58"/>
        <v>5171.99574585562</v>
      </c>
      <c r="CF17" s="5">
        <f t="shared" si="59"/>
        <v>35476.65610460208</v>
      </c>
      <c r="CG17" s="5">
        <f t="shared" si="35"/>
        <v>503978.00425414433</v>
      </c>
      <c r="CH17" s="5">
        <f t="shared" si="36"/>
        <v>40648.651850457696</v>
      </c>
    </row>
    <row r="18" spans="1:86" ht="14.25" customHeight="1">
      <c r="A18" s="161">
        <f t="shared" si="65"/>
        <v>10</v>
      </c>
      <c r="B18" s="11">
        <f t="shared" si="66"/>
        <v>398776.61500730552</v>
      </c>
      <c r="C18" s="162">
        <f t="shared" si="60"/>
        <v>385815.80928848346</v>
      </c>
      <c r="D18" s="11">
        <f t="shared" si="61"/>
        <v>372880.42178696545</v>
      </c>
      <c r="E18" s="11">
        <f t="shared" si="62"/>
        <v>359972.75733802834</v>
      </c>
      <c r="F18" s="11">
        <f t="shared" si="63"/>
        <v>347095.21135957062</v>
      </c>
      <c r="G18" s="22">
        <f t="shared" si="64"/>
        <v>334250.26861837873</v>
      </c>
      <c r="H18" s="11"/>
      <c r="I18" s="150"/>
      <c r="J18" s="2">
        <v>13</v>
      </c>
      <c r="K18" s="118">
        <v>45231</v>
      </c>
      <c r="L18" s="5">
        <f t="shared" si="37"/>
        <v>505103.24123434856</v>
      </c>
      <c r="M18" s="5">
        <f t="shared" si="0"/>
        <v>3825.0739145252865</v>
      </c>
      <c r="N18" s="5">
        <f t="shared" si="1"/>
        <v>352.48913103913992</v>
      </c>
      <c r="O18" s="35">
        <f t="shared" si="2"/>
        <v>8.3742673322248218E-3</v>
      </c>
      <c r="P18" s="5">
        <f t="shared" si="3"/>
        <v>3472.5847834861465</v>
      </c>
      <c r="Q18" s="35">
        <f t="shared" si="4"/>
        <v>8.2500000000000004E-2</v>
      </c>
      <c r="R18" s="5">
        <f t="shared" si="38"/>
        <v>4399.2478966906619</v>
      </c>
      <c r="S18" s="5">
        <f t="shared" si="39"/>
        <v>45326.712992138069</v>
      </c>
      <c r="T18" s="5">
        <f t="shared" si="5"/>
        <v>504750.75210330944</v>
      </c>
      <c r="U18" s="5">
        <f t="shared" si="6"/>
        <v>49725.960888828733</v>
      </c>
      <c r="V18" s="150"/>
      <c r="W18" s="2">
        <v>13</v>
      </c>
      <c r="X18" s="118">
        <v>45231</v>
      </c>
      <c r="Y18" s="5">
        <f t="shared" si="40"/>
        <v>504896.74429088779</v>
      </c>
      <c r="Z18" s="5">
        <f t="shared" si="41"/>
        <v>3735.9623279068505</v>
      </c>
      <c r="AA18" s="5">
        <f t="shared" si="7"/>
        <v>369.98403263426508</v>
      </c>
      <c r="AB18" s="35">
        <f t="shared" si="8"/>
        <v>8.7934977632837738E-3</v>
      </c>
      <c r="AC18" s="5">
        <f t="shared" si="9"/>
        <v>3365.9782952725855</v>
      </c>
      <c r="AD18" s="35">
        <f t="shared" si="10"/>
        <v>0.08</v>
      </c>
      <c r="AE18" s="5">
        <f t="shared" si="42"/>
        <v>4623.2397417464163</v>
      </c>
      <c r="AF18" s="5">
        <f t="shared" si="43"/>
        <v>43944.270521042643</v>
      </c>
      <c r="AG18" s="5">
        <f t="shared" si="11"/>
        <v>504526.76025825355</v>
      </c>
      <c r="AH18" s="5">
        <f t="shared" si="12"/>
        <v>48567.510262789059</v>
      </c>
      <c r="AI18" s="150"/>
      <c r="AJ18" s="2">
        <v>13</v>
      </c>
      <c r="AK18" s="118">
        <v>45231</v>
      </c>
      <c r="AL18" s="5">
        <f t="shared" si="44"/>
        <v>504681.24969241704</v>
      </c>
      <c r="AM18" s="5">
        <f t="shared" si="45"/>
        <v>3647.6129482638758</v>
      </c>
      <c r="AN18" s="5">
        <f t="shared" si="13"/>
        <v>388.21321066701557</v>
      </c>
      <c r="AO18" s="35">
        <f t="shared" si="14"/>
        <v>9.2306946827198193E-3</v>
      </c>
      <c r="AP18" s="5">
        <f t="shared" si="15"/>
        <v>3259.3997375968602</v>
      </c>
      <c r="AQ18" s="35">
        <f t="shared" si="16"/>
        <v>7.7499999999999999E-2</v>
      </c>
      <c r="AR18" s="5">
        <f t="shared" si="46"/>
        <v>4856.9635182500406</v>
      </c>
      <c r="AS18" s="5">
        <f t="shared" si="47"/>
        <v>42562.004809180347</v>
      </c>
      <c r="AT18" s="5">
        <f t="shared" si="17"/>
        <v>504293.03648175002</v>
      </c>
      <c r="AU18" s="5">
        <f t="shared" si="18"/>
        <v>47418.96832743039</v>
      </c>
      <c r="AV18" s="150"/>
      <c r="AW18" s="2">
        <v>13</v>
      </c>
      <c r="AX18" s="118">
        <v>45231</v>
      </c>
      <c r="AY18" s="5">
        <f t="shared" si="48"/>
        <v>504456.48001246509</v>
      </c>
      <c r="AZ18" s="5">
        <f t="shared" si="49"/>
        <v>3560.0506702964672</v>
      </c>
      <c r="BA18" s="5">
        <f t="shared" si="19"/>
        <v>407.19767021856069</v>
      </c>
      <c r="BB18" s="35">
        <f t="shared" si="20"/>
        <v>9.6864095045463318E-3</v>
      </c>
      <c r="BC18" s="5">
        <f t="shared" si="21"/>
        <v>3152.8530000779065</v>
      </c>
      <c r="BD18" s="35">
        <f t="shared" si="22"/>
        <v>7.4999999999999997E-2</v>
      </c>
      <c r="BE18" s="5">
        <f t="shared" si="50"/>
        <v>5100.7176577535083</v>
      </c>
      <c r="BF18" s="5">
        <f t="shared" si="51"/>
        <v>41179.941056100564</v>
      </c>
      <c r="BG18" s="5">
        <f t="shared" si="23"/>
        <v>504049.28234224656</v>
      </c>
      <c r="BH18" s="5">
        <f t="shared" si="24"/>
        <v>46280.658713854071</v>
      </c>
      <c r="BI18" s="150"/>
      <c r="BJ18" s="2">
        <v>13</v>
      </c>
      <c r="BK18" s="118">
        <v>45231</v>
      </c>
      <c r="BL18" s="5">
        <f t="shared" si="52"/>
        <v>504222.15740996861</v>
      </c>
      <c r="BM18" s="5">
        <f t="shared" si="53"/>
        <v>3473.3005299060997</v>
      </c>
      <c r="BN18" s="5">
        <f t="shared" si="25"/>
        <v>426.95832888753921</v>
      </c>
      <c r="BO18" s="35">
        <f t="shared" si="26"/>
        <v>1.0161195559053347E-2</v>
      </c>
      <c r="BP18" s="5">
        <f t="shared" si="27"/>
        <v>3046.3422010185604</v>
      </c>
      <c r="BQ18" s="35">
        <f t="shared" si="28"/>
        <v>7.2499999999999995E-2</v>
      </c>
      <c r="BR18" s="5">
        <f t="shared" si="54"/>
        <v>5354.8009189189315</v>
      </c>
      <c r="BS18" s="5">
        <f t="shared" si="55"/>
        <v>39798.105969860364</v>
      </c>
      <c r="BT18" s="5">
        <f t="shared" si="29"/>
        <v>503795.19908108108</v>
      </c>
      <c r="BU18" s="5">
        <f t="shared" si="30"/>
        <v>45152.906888779296</v>
      </c>
      <c r="BV18" s="150"/>
      <c r="BW18" s="2">
        <v>13</v>
      </c>
      <c r="BX18" s="118">
        <v>45231</v>
      </c>
      <c r="BY18" s="5">
        <f t="shared" si="56"/>
        <v>503978.00425414433</v>
      </c>
      <c r="BZ18" s="5">
        <f t="shared" si="57"/>
        <v>3387.3876542048083</v>
      </c>
      <c r="CA18" s="5">
        <f t="shared" si="31"/>
        <v>447.51596272229972</v>
      </c>
      <c r="CB18" s="35">
        <f t="shared" si="32"/>
        <v>1.065560700533973E-2</v>
      </c>
      <c r="CC18" s="5">
        <f t="shared" si="33"/>
        <v>2939.8716914825086</v>
      </c>
      <c r="CD18" s="35">
        <f t="shared" si="34"/>
        <v>7.0000000000000007E-2</v>
      </c>
      <c r="CE18" s="5">
        <f t="shared" si="58"/>
        <v>5619.5117085779202</v>
      </c>
      <c r="CF18" s="5">
        <f t="shared" si="59"/>
        <v>38416.527796084585</v>
      </c>
      <c r="CG18" s="5">
        <f t="shared" si="35"/>
        <v>503530.48829142202</v>
      </c>
      <c r="CH18" s="5">
        <f t="shared" si="36"/>
        <v>44036.039504662505</v>
      </c>
    </row>
    <row r="19" spans="1:86" ht="14.25" customHeight="1">
      <c r="A19" s="161">
        <f t="shared" si="65"/>
        <v>11</v>
      </c>
      <c r="B19" s="11">
        <f t="shared" si="66"/>
        <v>435469.3124937627</v>
      </c>
      <c r="C19" s="162">
        <f t="shared" si="60"/>
        <v>421206.65972361335</v>
      </c>
      <c r="D19" s="11">
        <f t="shared" si="61"/>
        <v>406976.08367225371</v>
      </c>
      <c r="E19" s="11">
        <f t="shared" si="62"/>
        <v>392780.34779226122</v>
      </c>
      <c r="F19" s="11">
        <f t="shared" si="63"/>
        <v>378622.31791649887</v>
      </c>
      <c r="G19" s="22">
        <f t="shared" si="64"/>
        <v>364504.96037795622</v>
      </c>
      <c r="H19" s="11"/>
      <c r="I19" s="150"/>
      <c r="J19" s="2">
        <v>14</v>
      </c>
      <c r="K19" s="118">
        <v>45261</v>
      </c>
      <c r="L19" s="5">
        <f t="shared" si="37"/>
        <v>504750.75210330944</v>
      </c>
      <c r="M19" s="5">
        <f t="shared" si="0"/>
        <v>3825.0739145252865</v>
      </c>
      <c r="N19" s="5">
        <f t="shared" si="1"/>
        <v>354.91249381503394</v>
      </c>
      <c r="O19" s="35">
        <f t="shared" si="2"/>
        <v>8.437728736476871E-3</v>
      </c>
      <c r="P19" s="5">
        <f t="shared" si="3"/>
        <v>3470.1614207102525</v>
      </c>
      <c r="Q19" s="35">
        <f t="shared" si="4"/>
        <v>8.2500000000000004E-2</v>
      </c>
      <c r="R19" s="5">
        <f t="shared" si="38"/>
        <v>4754.1603905056963</v>
      </c>
      <c r="S19" s="5">
        <f t="shared" si="39"/>
        <v>48796.874412848323</v>
      </c>
      <c r="T19" s="5">
        <f t="shared" si="5"/>
        <v>504395.83960949443</v>
      </c>
      <c r="U19" s="5">
        <f t="shared" si="6"/>
        <v>53551.034803354021</v>
      </c>
      <c r="V19" s="150"/>
      <c r="W19" s="2">
        <v>14</v>
      </c>
      <c r="X19" s="118">
        <v>45261</v>
      </c>
      <c r="Y19" s="5">
        <f t="shared" si="40"/>
        <v>504526.76025825355</v>
      </c>
      <c r="Z19" s="5">
        <f t="shared" si="41"/>
        <v>3735.9623279068505</v>
      </c>
      <c r="AA19" s="5">
        <f t="shared" si="7"/>
        <v>372.45059285182651</v>
      </c>
      <c r="AB19" s="35">
        <f t="shared" si="8"/>
        <v>8.8586125975441826E-3</v>
      </c>
      <c r="AC19" s="5">
        <f t="shared" si="9"/>
        <v>3363.511735055024</v>
      </c>
      <c r="AD19" s="35">
        <f t="shared" si="10"/>
        <v>0.08</v>
      </c>
      <c r="AE19" s="5">
        <f t="shared" si="42"/>
        <v>4995.6903345982428</v>
      </c>
      <c r="AF19" s="5">
        <f t="shared" si="43"/>
        <v>47307.782256097664</v>
      </c>
      <c r="AG19" s="5">
        <f t="shared" si="11"/>
        <v>504154.3096654017</v>
      </c>
      <c r="AH19" s="5">
        <f t="shared" si="12"/>
        <v>52303.472590695907</v>
      </c>
      <c r="AI19" s="150"/>
      <c r="AJ19" s="2">
        <v>14</v>
      </c>
      <c r="AK19" s="118">
        <v>45261</v>
      </c>
      <c r="AL19" s="5">
        <f t="shared" si="44"/>
        <v>504293.03648175002</v>
      </c>
      <c r="AM19" s="5">
        <f t="shared" si="45"/>
        <v>3647.6129482638758</v>
      </c>
      <c r="AN19" s="5">
        <f t="shared" si="13"/>
        <v>390.72042098590691</v>
      </c>
      <c r="AO19" s="35">
        <f t="shared" si="14"/>
        <v>9.2974614215212588E-3</v>
      </c>
      <c r="AP19" s="5">
        <f t="shared" si="15"/>
        <v>3256.8925272779688</v>
      </c>
      <c r="AQ19" s="35">
        <f t="shared" si="16"/>
        <v>7.7499999999999999E-2</v>
      </c>
      <c r="AR19" s="5">
        <f t="shared" si="46"/>
        <v>5247.683939235947</v>
      </c>
      <c r="AS19" s="5">
        <f t="shared" si="47"/>
        <v>45818.897336458314</v>
      </c>
      <c r="AT19" s="5">
        <f t="shared" si="17"/>
        <v>503902.31606076413</v>
      </c>
      <c r="AU19" s="5">
        <f t="shared" si="18"/>
        <v>51066.581275694261</v>
      </c>
      <c r="AV19" s="150"/>
      <c r="AW19" s="2">
        <v>14</v>
      </c>
      <c r="AX19" s="118">
        <v>45261</v>
      </c>
      <c r="AY19" s="5">
        <f t="shared" si="48"/>
        <v>504049.28234224656</v>
      </c>
      <c r="AZ19" s="5">
        <f t="shared" si="49"/>
        <v>3560.0506702964672</v>
      </c>
      <c r="BA19" s="5">
        <f t="shared" si="19"/>
        <v>409.74265565742644</v>
      </c>
      <c r="BB19" s="35">
        <f t="shared" si="20"/>
        <v>9.7548236653386654E-3</v>
      </c>
      <c r="BC19" s="5">
        <f t="shared" si="21"/>
        <v>3150.3080146390407</v>
      </c>
      <c r="BD19" s="35">
        <f t="shared" si="22"/>
        <v>7.4999999999999997E-2</v>
      </c>
      <c r="BE19" s="5">
        <f t="shared" si="50"/>
        <v>5510.4603134109348</v>
      </c>
      <c r="BF19" s="5">
        <f t="shared" si="51"/>
        <v>44330.249070739606</v>
      </c>
      <c r="BG19" s="5">
        <f t="shared" si="23"/>
        <v>503639.53968658915</v>
      </c>
      <c r="BH19" s="5">
        <f t="shared" si="24"/>
        <v>49840.709384150541</v>
      </c>
      <c r="BI19" s="150"/>
      <c r="BJ19" s="2">
        <v>14</v>
      </c>
      <c r="BK19" s="118">
        <v>45261</v>
      </c>
      <c r="BL19" s="5">
        <f t="shared" si="52"/>
        <v>503795.19908108108</v>
      </c>
      <c r="BM19" s="5">
        <f t="shared" si="53"/>
        <v>3473.3005299060997</v>
      </c>
      <c r="BN19" s="5">
        <f t="shared" si="25"/>
        <v>429.53786879123481</v>
      </c>
      <c r="BO19" s="35">
        <f t="shared" si="26"/>
        <v>1.0231249592883192E-2</v>
      </c>
      <c r="BP19" s="5">
        <f t="shared" si="27"/>
        <v>3043.7626611148648</v>
      </c>
      <c r="BQ19" s="35">
        <f t="shared" si="28"/>
        <v>7.2499999999999995E-2</v>
      </c>
      <c r="BR19" s="5">
        <f t="shared" si="54"/>
        <v>5784.3387877101668</v>
      </c>
      <c r="BS19" s="5">
        <f t="shared" si="55"/>
        <v>42841.86863097523</v>
      </c>
      <c r="BT19" s="5">
        <f t="shared" si="29"/>
        <v>503365.66121228982</v>
      </c>
      <c r="BU19" s="5">
        <f t="shared" si="30"/>
        <v>48626.207418685401</v>
      </c>
      <c r="BV19" s="150"/>
      <c r="BW19" s="2">
        <v>14</v>
      </c>
      <c r="BX19" s="118">
        <v>45261</v>
      </c>
      <c r="BY19" s="5">
        <f t="shared" si="56"/>
        <v>503530.48829142202</v>
      </c>
      <c r="BZ19" s="5">
        <f t="shared" si="57"/>
        <v>3387.3876542048083</v>
      </c>
      <c r="CA19" s="5">
        <f t="shared" si="31"/>
        <v>450.12647250484633</v>
      </c>
      <c r="CB19" s="35">
        <f t="shared" si="32"/>
        <v>1.0727290195250278E-2</v>
      </c>
      <c r="CC19" s="5">
        <f t="shared" si="33"/>
        <v>2937.261181699962</v>
      </c>
      <c r="CD19" s="35">
        <f t="shared" si="34"/>
        <v>7.0000000000000007E-2</v>
      </c>
      <c r="CE19" s="5">
        <f t="shared" si="58"/>
        <v>6069.6381810827661</v>
      </c>
      <c r="CF19" s="5">
        <f t="shared" si="59"/>
        <v>41353.788977784548</v>
      </c>
      <c r="CG19" s="5">
        <f t="shared" si="35"/>
        <v>503080.36181891715</v>
      </c>
      <c r="CH19" s="5">
        <f t="shared" si="36"/>
        <v>47423.427158867315</v>
      </c>
    </row>
    <row r="20" spans="1:86" ht="14.25" customHeight="1">
      <c r="A20" s="161">
        <f t="shared" si="65"/>
        <v>12</v>
      </c>
      <c r="B20" s="11">
        <f t="shared" si="66"/>
        <v>471372.94053019036</v>
      </c>
      <c r="C20" s="162">
        <f t="shared" si="60"/>
        <v>455813.93692234479</v>
      </c>
      <c r="D20" s="11">
        <f t="shared" si="61"/>
        <v>440294.66160751798</v>
      </c>
      <c r="E20" s="11">
        <f t="shared" si="62"/>
        <v>424818.36492852913</v>
      </c>
      <c r="F20" s="11">
        <f t="shared" si="63"/>
        <v>409388.41037370305</v>
      </c>
      <c r="G20" s="22">
        <f t="shared" si="64"/>
        <v>394008.27192214754</v>
      </c>
      <c r="H20" s="11"/>
      <c r="I20" s="150"/>
      <c r="J20" s="2">
        <v>15</v>
      </c>
      <c r="K20" s="118">
        <v>45292</v>
      </c>
      <c r="L20" s="5">
        <f t="shared" si="37"/>
        <v>504395.83960949443</v>
      </c>
      <c r="M20" s="5">
        <f t="shared" si="0"/>
        <v>3825.0739145252865</v>
      </c>
      <c r="N20" s="5">
        <f t="shared" si="1"/>
        <v>357.35251721001214</v>
      </c>
      <c r="O20" s="35">
        <f t="shared" si="2"/>
        <v>8.5017160526940777E-3</v>
      </c>
      <c r="P20" s="5">
        <f t="shared" si="3"/>
        <v>3467.7213973152743</v>
      </c>
      <c r="Q20" s="35">
        <f t="shared" si="4"/>
        <v>8.2500000000000004E-2</v>
      </c>
      <c r="R20" s="5">
        <f t="shared" si="38"/>
        <v>5111.5129077157089</v>
      </c>
      <c r="S20" s="5">
        <f t="shared" si="39"/>
        <v>52264.595810163599</v>
      </c>
      <c r="T20" s="5">
        <f t="shared" si="5"/>
        <v>504038.48709228443</v>
      </c>
      <c r="U20" s="5">
        <f t="shared" si="6"/>
        <v>57376.10871787931</v>
      </c>
      <c r="V20" s="150"/>
      <c r="W20" s="2">
        <v>15</v>
      </c>
      <c r="X20" s="118">
        <v>45292</v>
      </c>
      <c r="Y20" s="5">
        <f t="shared" si="40"/>
        <v>504154.3096654017</v>
      </c>
      <c r="Z20" s="5">
        <f t="shared" si="41"/>
        <v>3735.9623279068505</v>
      </c>
      <c r="AA20" s="5">
        <f t="shared" si="7"/>
        <v>374.93359680417234</v>
      </c>
      <c r="AB20" s="35">
        <f t="shared" si="8"/>
        <v>8.9242580602675193E-3</v>
      </c>
      <c r="AC20" s="5">
        <f t="shared" si="9"/>
        <v>3361.0287311026782</v>
      </c>
      <c r="AD20" s="35">
        <f t="shared" si="10"/>
        <v>0.08</v>
      </c>
      <c r="AE20" s="5">
        <f t="shared" si="42"/>
        <v>5370.6239314024151</v>
      </c>
      <c r="AF20" s="5">
        <f t="shared" si="43"/>
        <v>50668.810987200341</v>
      </c>
      <c r="AG20" s="5">
        <f t="shared" si="11"/>
        <v>503779.37606859754</v>
      </c>
      <c r="AH20" s="5">
        <f t="shared" si="12"/>
        <v>56039.434918602754</v>
      </c>
      <c r="AI20" s="150"/>
      <c r="AJ20" s="2">
        <v>15</v>
      </c>
      <c r="AK20" s="118">
        <v>45292</v>
      </c>
      <c r="AL20" s="5">
        <f t="shared" si="44"/>
        <v>503902.31606076413</v>
      </c>
      <c r="AM20" s="5">
        <f t="shared" si="45"/>
        <v>3647.6129482638758</v>
      </c>
      <c r="AN20" s="5">
        <f t="shared" si="13"/>
        <v>393.24382370477406</v>
      </c>
      <c r="AO20" s="35">
        <f t="shared" si="14"/>
        <v>9.3647632369450087E-3</v>
      </c>
      <c r="AP20" s="5">
        <f t="shared" si="15"/>
        <v>3254.3691245591017</v>
      </c>
      <c r="AQ20" s="35">
        <f t="shared" si="16"/>
        <v>7.7499999999999999E-2</v>
      </c>
      <c r="AR20" s="5">
        <f t="shared" si="46"/>
        <v>5640.9277629407206</v>
      </c>
      <c r="AS20" s="5">
        <f t="shared" si="47"/>
        <v>49073.266461017418</v>
      </c>
      <c r="AT20" s="5">
        <f t="shared" si="17"/>
        <v>503509.07223705936</v>
      </c>
      <c r="AU20" s="5">
        <f t="shared" si="18"/>
        <v>54714.19422395814</v>
      </c>
      <c r="AV20" s="150"/>
      <c r="AW20" s="2">
        <v>15</v>
      </c>
      <c r="AX20" s="118">
        <v>45292</v>
      </c>
      <c r="AY20" s="5">
        <f t="shared" si="48"/>
        <v>503639.53968658915</v>
      </c>
      <c r="AZ20" s="5">
        <f t="shared" si="49"/>
        <v>3560.0506702964672</v>
      </c>
      <c r="BA20" s="5">
        <f t="shared" si="19"/>
        <v>412.30354725528514</v>
      </c>
      <c r="BB20" s="35">
        <f t="shared" si="20"/>
        <v>9.8237770810097637E-3</v>
      </c>
      <c r="BC20" s="5">
        <f t="shared" si="21"/>
        <v>3147.747123041182</v>
      </c>
      <c r="BD20" s="35">
        <f t="shared" si="22"/>
        <v>7.4999999999999997E-2</v>
      </c>
      <c r="BE20" s="5">
        <f t="shared" si="50"/>
        <v>5922.7638606662204</v>
      </c>
      <c r="BF20" s="5">
        <f t="shared" si="51"/>
        <v>47477.996193780789</v>
      </c>
      <c r="BG20" s="5">
        <f t="shared" si="23"/>
        <v>503227.23613933387</v>
      </c>
      <c r="BH20" s="5">
        <f t="shared" si="24"/>
        <v>53400.760054447011</v>
      </c>
      <c r="BI20" s="150"/>
      <c r="BJ20" s="2">
        <v>15</v>
      </c>
      <c r="BK20" s="118">
        <v>45292</v>
      </c>
      <c r="BL20" s="5">
        <f t="shared" si="52"/>
        <v>503365.66121228982</v>
      </c>
      <c r="BM20" s="5">
        <f t="shared" si="53"/>
        <v>3473.3005299060997</v>
      </c>
      <c r="BN20" s="5">
        <f t="shared" si="25"/>
        <v>432.13299341518223</v>
      </c>
      <c r="BO20" s="35">
        <f t="shared" si="26"/>
        <v>1.0301846789654588E-2</v>
      </c>
      <c r="BP20" s="5">
        <f t="shared" si="27"/>
        <v>3041.1675364909174</v>
      </c>
      <c r="BQ20" s="35">
        <f t="shared" si="28"/>
        <v>7.2499999999999995E-2</v>
      </c>
      <c r="BR20" s="5">
        <f t="shared" si="54"/>
        <v>6216.4717811253486</v>
      </c>
      <c r="BS20" s="5">
        <f t="shared" si="55"/>
        <v>45883.036167466147</v>
      </c>
      <c r="BT20" s="5">
        <f t="shared" si="29"/>
        <v>502933.52821887465</v>
      </c>
      <c r="BU20" s="5">
        <f t="shared" si="30"/>
        <v>52099.507948591498</v>
      </c>
      <c r="BV20" s="150"/>
      <c r="BW20" s="2">
        <v>15</v>
      </c>
      <c r="BX20" s="118">
        <v>45292</v>
      </c>
      <c r="BY20" s="5">
        <f t="shared" si="56"/>
        <v>503080.36181891715</v>
      </c>
      <c r="BZ20" s="5">
        <f t="shared" si="57"/>
        <v>3387.3876542048083</v>
      </c>
      <c r="CA20" s="5">
        <f t="shared" si="31"/>
        <v>452.75221026112467</v>
      </c>
      <c r="CB20" s="35">
        <f t="shared" si="32"/>
        <v>1.0799520186973834E-2</v>
      </c>
      <c r="CC20" s="5">
        <f t="shared" si="33"/>
        <v>2934.6354439436836</v>
      </c>
      <c r="CD20" s="35">
        <f t="shared" si="34"/>
        <v>7.0000000000000007E-2</v>
      </c>
      <c r="CE20" s="5">
        <f t="shared" si="58"/>
        <v>6522.3903913438908</v>
      </c>
      <c r="CF20" s="5">
        <f t="shared" si="59"/>
        <v>44288.424421728232</v>
      </c>
      <c r="CG20" s="5">
        <f t="shared" si="35"/>
        <v>502627.60960865603</v>
      </c>
      <c r="CH20" s="5">
        <f t="shared" si="36"/>
        <v>50810.814813072124</v>
      </c>
    </row>
    <row r="21" spans="1:86" ht="14.25" customHeight="1">
      <c r="A21" s="161">
        <f t="shared" si="65"/>
        <v>13</v>
      </c>
      <c r="B21" s="11">
        <f t="shared" si="66"/>
        <v>506419.88206789608</v>
      </c>
      <c r="C21" s="162">
        <f t="shared" si="60"/>
        <v>489572.60469250928</v>
      </c>
      <c r="D21" s="11">
        <f t="shared" si="61"/>
        <v>472773.74565121077</v>
      </c>
      <c r="E21" s="11">
        <f t="shared" si="62"/>
        <v>456027.06477014843</v>
      </c>
      <c r="F21" s="11">
        <f t="shared" si="63"/>
        <v>439336.44440995407</v>
      </c>
      <c r="G21" s="22">
        <f t="shared" si="64"/>
        <v>422705.88591442851</v>
      </c>
      <c r="H21" s="11"/>
      <c r="I21" s="150"/>
      <c r="J21" s="2">
        <v>16</v>
      </c>
      <c r="K21" s="118">
        <v>45323</v>
      </c>
      <c r="L21" s="5">
        <f t="shared" si="37"/>
        <v>504038.48709228443</v>
      </c>
      <c r="M21" s="5">
        <f t="shared" si="0"/>
        <v>3825.0739145252865</v>
      </c>
      <c r="N21" s="5">
        <f t="shared" si="1"/>
        <v>359.80931576583089</v>
      </c>
      <c r="O21" s="35">
        <f t="shared" si="2"/>
        <v>8.5662343248789265E-3</v>
      </c>
      <c r="P21" s="5">
        <f t="shared" si="3"/>
        <v>3465.2645987594556</v>
      </c>
      <c r="Q21" s="35">
        <f t="shared" si="4"/>
        <v>8.2500000000000004E-2</v>
      </c>
      <c r="R21" s="5">
        <f t="shared" si="38"/>
        <v>5471.3222234815403</v>
      </c>
      <c r="S21" s="5">
        <f t="shared" si="39"/>
        <v>55729.860408923058</v>
      </c>
      <c r="T21" s="5">
        <f t="shared" si="5"/>
        <v>503678.67777651857</v>
      </c>
      <c r="U21" s="5">
        <f t="shared" si="6"/>
        <v>61201.182632404598</v>
      </c>
      <c r="V21" s="150"/>
      <c r="W21" s="2">
        <v>16</v>
      </c>
      <c r="X21" s="118">
        <v>45323</v>
      </c>
      <c r="Y21" s="5">
        <f t="shared" si="40"/>
        <v>503779.37606859754</v>
      </c>
      <c r="Z21" s="5">
        <f t="shared" si="41"/>
        <v>3735.9623279068505</v>
      </c>
      <c r="AA21" s="5">
        <f t="shared" si="7"/>
        <v>377.43315411620006</v>
      </c>
      <c r="AB21" s="35">
        <f t="shared" si="8"/>
        <v>8.9904391972919495E-3</v>
      </c>
      <c r="AC21" s="5">
        <f t="shared" si="9"/>
        <v>3358.5291737906505</v>
      </c>
      <c r="AD21" s="35">
        <f t="shared" si="10"/>
        <v>0.08</v>
      </c>
      <c r="AE21" s="5">
        <f t="shared" si="42"/>
        <v>5748.0570855186152</v>
      </c>
      <c r="AF21" s="5">
        <f t="shared" si="43"/>
        <v>54027.340160990992</v>
      </c>
      <c r="AG21" s="5">
        <f t="shared" si="11"/>
        <v>503401.94291448133</v>
      </c>
      <c r="AH21" s="5">
        <f t="shared" si="12"/>
        <v>59775.397246509609</v>
      </c>
      <c r="AI21" s="150"/>
      <c r="AJ21" s="2">
        <v>16</v>
      </c>
      <c r="AK21" s="118">
        <v>45323</v>
      </c>
      <c r="AL21" s="5">
        <f t="shared" si="44"/>
        <v>503509.07223705936</v>
      </c>
      <c r="AM21" s="5">
        <f t="shared" si="45"/>
        <v>3647.6129482638758</v>
      </c>
      <c r="AN21" s="5">
        <f t="shared" si="13"/>
        <v>395.78352339953426</v>
      </c>
      <c r="AO21" s="35">
        <f t="shared" si="14"/>
        <v>9.4326051756984507E-3</v>
      </c>
      <c r="AP21" s="5">
        <f t="shared" si="15"/>
        <v>3251.8294248643415</v>
      </c>
      <c r="AQ21" s="35">
        <f t="shared" si="16"/>
        <v>7.7499999999999999E-2</v>
      </c>
      <c r="AR21" s="5">
        <f t="shared" si="46"/>
        <v>6036.7112863402544</v>
      </c>
      <c r="AS21" s="5">
        <f t="shared" si="47"/>
        <v>52325.095885881761</v>
      </c>
      <c r="AT21" s="5">
        <f t="shared" si="17"/>
        <v>503113.2887136598</v>
      </c>
      <c r="AU21" s="5">
        <f t="shared" si="18"/>
        <v>58361.807172222019</v>
      </c>
      <c r="AV21" s="150"/>
      <c r="AW21" s="2">
        <v>16</v>
      </c>
      <c r="AX21" s="118">
        <v>45323</v>
      </c>
      <c r="AY21" s="5">
        <f t="shared" si="48"/>
        <v>503227.23613933387</v>
      </c>
      <c r="AZ21" s="5">
        <f t="shared" si="49"/>
        <v>3560.0506702964672</v>
      </c>
      <c r="BA21" s="5">
        <f t="shared" si="19"/>
        <v>414.88044442563069</v>
      </c>
      <c r="BB21" s="35">
        <f t="shared" si="20"/>
        <v>9.8932747982843679E-3</v>
      </c>
      <c r="BC21" s="5">
        <f t="shared" si="21"/>
        <v>3145.1702258708365</v>
      </c>
      <c r="BD21" s="35">
        <f t="shared" si="22"/>
        <v>7.4999999999999997E-2</v>
      </c>
      <c r="BE21" s="5">
        <f t="shared" si="50"/>
        <v>6337.6443050918515</v>
      </c>
      <c r="BF21" s="5">
        <f t="shared" si="51"/>
        <v>50623.166419651629</v>
      </c>
      <c r="BG21" s="5">
        <f t="shared" si="23"/>
        <v>502812.35569490824</v>
      </c>
      <c r="BH21" s="5">
        <f t="shared" si="24"/>
        <v>56960.810724743482</v>
      </c>
      <c r="BI21" s="150"/>
      <c r="BJ21" s="2">
        <v>16</v>
      </c>
      <c r="BK21" s="118">
        <v>45323</v>
      </c>
      <c r="BL21" s="5">
        <f t="shared" si="52"/>
        <v>502933.52821887465</v>
      </c>
      <c r="BM21" s="5">
        <f t="shared" si="53"/>
        <v>3473.3005299060997</v>
      </c>
      <c r="BN21" s="5">
        <f t="shared" si="25"/>
        <v>434.74379691706554</v>
      </c>
      <c r="BO21" s="35">
        <f t="shared" si="26"/>
        <v>1.0372992195370998E-2</v>
      </c>
      <c r="BP21" s="5">
        <f t="shared" si="27"/>
        <v>3038.5567329890341</v>
      </c>
      <c r="BQ21" s="35">
        <f t="shared" si="28"/>
        <v>7.2499999999999995E-2</v>
      </c>
      <c r="BR21" s="5">
        <f t="shared" si="54"/>
        <v>6651.2155780424146</v>
      </c>
      <c r="BS21" s="5">
        <f t="shared" si="55"/>
        <v>48921.59290045518</v>
      </c>
      <c r="BT21" s="5">
        <f t="shared" si="29"/>
        <v>502498.78442195756</v>
      </c>
      <c r="BU21" s="5">
        <f t="shared" si="30"/>
        <v>55572.808478497594</v>
      </c>
      <c r="BV21" s="150"/>
      <c r="BW21" s="2">
        <v>16</v>
      </c>
      <c r="BX21" s="118">
        <v>45323</v>
      </c>
      <c r="BY21" s="5">
        <f t="shared" si="56"/>
        <v>502627.60960865603</v>
      </c>
      <c r="BZ21" s="5">
        <f t="shared" si="57"/>
        <v>3387.3876542048083</v>
      </c>
      <c r="CA21" s="5">
        <f t="shared" si="31"/>
        <v>455.39326482098113</v>
      </c>
      <c r="CB21" s="35">
        <f t="shared" si="32"/>
        <v>1.0872302025164482E-2</v>
      </c>
      <c r="CC21" s="5">
        <f t="shared" si="33"/>
        <v>2931.9943893838272</v>
      </c>
      <c r="CD21" s="35">
        <f t="shared" si="34"/>
        <v>7.0000000000000007E-2</v>
      </c>
      <c r="CE21" s="5">
        <f t="shared" si="58"/>
        <v>6977.7836561648719</v>
      </c>
      <c r="CF21" s="5">
        <f t="shared" si="59"/>
        <v>47220.41881111206</v>
      </c>
      <c r="CG21" s="5">
        <f t="shared" si="35"/>
        <v>502172.21634383505</v>
      </c>
      <c r="CH21" s="5">
        <f t="shared" si="36"/>
        <v>54198.202467276933</v>
      </c>
    </row>
    <row r="22" spans="1:86" ht="14.25" customHeight="1">
      <c r="A22" s="161">
        <f t="shared" si="65"/>
        <v>14</v>
      </c>
      <c r="B22" s="11">
        <f t="shared" si="66"/>
        <v>540536.7258086775</v>
      </c>
      <c r="C22" s="162">
        <f t="shared" si="60"/>
        <v>522412.22887006355</v>
      </c>
      <c r="D22" s="11">
        <f t="shared" si="61"/>
        <v>504345.91353228822</v>
      </c>
      <c r="E22" s="11">
        <f t="shared" si="62"/>
        <v>486342.0652602592</v>
      </c>
      <c r="F22" s="11">
        <f t="shared" si="63"/>
        <v>468405.09975882614</v>
      </c>
      <c r="G22" s="22">
        <f t="shared" si="64"/>
        <v>450539.55841362599</v>
      </c>
      <c r="H22" s="11"/>
      <c r="I22" s="150"/>
      <c r="J22" s="2">
        <v>17</v>
      </c>
      <c r="K22" s="118">
        <v>45352</v>
      </c>
      <c r="L22" s="5">
        <f t="shared" si="37"/>
        <v>503678.67777651857</v>
      </c>
      <c r="M22" s="5">
        <f t="shared" si="0"/>
        <v>3825.0739145252865</v>
      </c>
      <c r="N22" s="5">
        <f t="shared" si="1"/>
        <v>362.28300481172118</v>
      </c>
      <c r="O22" s="35">
        <f t="shared" si="2"/>
        <v>8.6312886559585262E-3</v>
      </c>
      <c r="P22" s="5">
        <f t="shared" si="3"/>
        <v>3462.7909097135653</v>
      </c>
      <c r="Q22" s="35">
        <f t="shared" si="4"/>
        <v>8.2500000000000004E-2</v>
      </c>
      <c r="R22" s="5">
        <f t="shared" si="38"/>
        <v>5833.6052282932615</v>
      </c>
      <c r="S22" s="5">
        <f t="shared" si="39"/>
        <v>59192.651318636621</v>
      </c>
      <c r="T22" s="5">
        <f t="shared" si="5"/>
        <v>503316.39477170684</v>
      </c>
      <c r="U22" s="5">
        <f t="shared" si="6"/>
        <v>65026.256546929886</v>
      </c>
      <c r="V22" s="150"/>
      <c r="W22" s="2">
        <v>17</v>
      </c>
      <c r="X22" s="118">
        <v>45352</v>
      </c>
      <c r="Y22" s="5">
        <f t="shared" si="40"/>
        <v>503401.94291448133</v>
      </c>
      <c r="Z22" s="5">
        <f t="shared" si="41"/>
        <v>3735.9623279068505</v>
      </c>
      <c r="AA22" s="5">
        <f t="shared" si="7"/>
        <v>379.94937514364165</v>
      </c>
      <c r="AB22" s="35">
        <f t="shared" si="8"/>
        <v>9.0571611132980005E-3</v>
      </c>
      <c r="AC22" s="5">
        <f t="shared" si="9"/>
        <v>3356.0129527632089</v>
      </c>
      <c r="AD22" s="35">
        <f t="shared" si="10"/>
        <v>0.08</v>
      </c>
      <c r="AE22" s="5">
        <f t="shared" si="42"/>
        <v>6128.0064606622564</v>
      </c>
      <c r="AF22" s="5">
        <f t="shared" si="43"/>
        <v>57383.353113754201</v>
      </c>
      <c r="AG22" s="5">
        <f t="shared" si="11"/>
        <v>503021.99353933771</v>
      </c>
      <c r="AH22" s="5">
        <f t="shared" si="12"/>
        <v>63511.359574416456</v>
      </c>
      <c r="AI22" s="150"/>
      <c r="AJ22" s="2">
        <v>17</v>
      </c>
      <c r="AK22" s="118">
        <v>45352</v>
      </c>
      <c r="AL22" s="5">
        <f t="shared" si="44"/>
        <v>503113.2887136598</v>
      </c>
      <c r="AM22" s="5">
        <f t="shared" si="45"/>
        <v>3647.6129482638758</v>
      </c>
      <c r="AN22" s="5">
        <f t="shared" si="13"/>
        <v>398.33962532148962</v>
      </c>
      <c r="AO22" s="35">
        <f t="shared" si="14"/>
        <v>9.5009923432541089E-3</v>
      </c>
      <c r="AP22" s="5">
        <f t="shared" si="15"/>
        <v>3249.2733229423861</v>
      </c>
      <c r="AQ22" s="35">
        <f t="shared" si="16"/>
        <v>7.7499999999999999E-2</v>
      </c>
      <c r="AR22" s="5">
        <f t="shared" si="46"/>
        <v>6435.0509116617441</v>
      </c>
      <c r="AS22" s="5">
        <f t="shared" si="47"/>
        <v>55574.369208824144</v>
      </c>
      <c r="AT22" s="5">
        <f t="shared" si="17"/>
        <v>502714.9490883383</v>
      </c>
      <c r="AU22" s="5">
        <f t="shared" si="18"/>
        <v>62009.420120485891</v>
      </c>
      <c r="AV22" s="150"/>
      <c r="AW22" s="2">
        <v>17</v>
      </c>
      <c r="AX22" s="118">
        <v>45352</v>
      </c>
      <c r="AY22" s="5">
        <f t="shared" si="48"/>
        <v>502812.35569490824</v>
      </c>
      <c r="AZ22" s="5">
        <f t="shared" si="49"/>
        <v>3560.0506702964672</v>
      </c>
      <c r="BA22" s="5">
        <f t="shared" si="19"/>
        <v>417.47344720329102</v>
      </c>
      <c r="BB22" s="35">
        <f t="shared" si="20"/>
        <v>9.9633219225806358E-3</v>
      </c>
      <c r="BC22" s="5">
        <f t="shared" si="21"/>
        <v>3142.5772230931761</v>
      </c>
      <c r="BD22" s="35">
        <f t="shared" si="22"/>
        <v>7.4999999999999997E-2</v>
      </c>
      <c r="BE22" s="5">
        <f t="shared" si="50"/>
        <v>6755.1177522951421</v>
      </c>
      <c r="BF22" s="5">
        <f t="shared" si="51"/>
        <v>53765.743642744805</v>
      </c>
      <c r="BG22" s="5">
        <f t="shared" si="23"/>
        <v>502394.88224770495</v>
      </c>
      <c r="BH22" s="5">
        <f t="shared" si="24"/>
        <v>60520.861395039945</v>
      </c>
      <c r="BI22" s="150"/>
      <c r="BJ22" s="2">
        <v>17</v>
      </c>
      <c r="BK22" s="118">
        <v>45352</v>
      </c>
      <c r="BL22" s="5">
        <f t="shared" si="52"/>
        <v>502498.78442195756</v>
      </c>
      <c r="BM22" s="5">
        <f t="shared" si="53"/>
        <v>3473.3005299060997</v>
      </c>
      <c r="BN22" s="5">
        <f t="shared" si="25"/>
        <v>437.37037402343958</v>
      </c>
      <c r="BO22" s="35">
        <f t="shared" si="26"/>
        <v>1.0444690914663107E-2</v>
      </c>
      <c r="BP22" s="5">
        <f t="shared" si="27"/>
        <v>3035.9301558826601</v>
      </c>
      <c r="BQ22" s="35">
        <f t="shared" si="28"/>
        <v>7.2499999999999995E-2</v>
      </c>
      <c r="BR22" s="5">
        <f t="shared" si="54"/>
        <v>7088.5859520658541</v>
      </c>
      <c r="BS22" s="5">
        <f t="shared" si="55"/>
        <v>51957.523056337843</v>
      </c>
      <c r="BT22" s="5">
        <f t="shared" si="29"/>
        <v>502061.41404793411</v>
      </c>
      <c r="BU22" s="5">
        <f t="shared" si="30"/>
        <v>59046.109008403699</v>
      </c>
      <c r="BV22" s="150"/>
      <c r="BW22" s="2">
        <v>17</v>
      </c>
      <c r="BX22" s="118">
        <v>45352</v>
      </c>
      <c r="BY22" s="5">
        <f t="shared" si="56"/>
        <v>502172.21634383505</v>
      </c>
      <c r="BZ22" s="5">
        <f t="shared" si="57"/>
        <v>3387.3876542048083</v>
      </c>
      <c r="CA22" s="5">
        <f t="shared" si="31"/>
        <v>458.04972553243715</v>
      </c>
      <c r="CB22" s="35">
        <f t="shared" si="32"/>
        <v>1.0945640813042813E-2</v>
      </c>
      <c r="CC22" s="5">
        <f t="shared" si="33"/>
        <v>2929.3379286723712</v>
      </c>
      <c r="CD22" s="35">
        <f t="shared" si="34"/>
        <v>7.0000000000000007E-2</v>
      </c>
      <c r="CE22" s="5">
        <f t="shared" si="58"/>
        <v>7435.8333816973091</v>
      </c>
      <c r="CF22" s="5">
        <f t="shared" si="59"/>
        <v>50149.756739784432</v>
      </c>
      <c r="CG22" s="5">
        <f t="shared" si="35"/>
        <v>501714.16661830264</v>
      </c>
      <c r="CH22" s="5">
        <f t="shared" si="36"/>
        <v>57585.590121481742</v>
      </c>
    </row>
    <row r="23" spans="1:86" ht="14.25" customHeight="1">
      <c r="A23" s="161">
        <f t="shared" si="65"/>
        <v>15</v>
      </c>
      <c r="B23" s="11">
        <f t="shared" si="66"/>
        <v>573643.76968319085</v>
      </c>
      <c r="C23" s="162">
        <f t="shared" si="60"/>
        <v>554256.52929008636</v>
      </c>
      <c r="D23" s="11">
        <f t="shared" si="61"/>
        <v>534938.32809500198</v>
      </c>
      <c r="E23" s="11">
        <f t="shared" si="62"/>
        <v>515693.98619560793</v>
      </c>
      <c r="F23" s="11">
        <f t="shared" si="63"/>
        <v>496528.45969112479</v>
      </c>
      <c r="G23" s="22">
        <f t="shared" si="64"/>
        <v>477446.83501935005</v>
      </c>
      <c r="H23" s="11"/>
      <c r="I23" s="150"/>
      <c r="J23" s="2">
        <v>18</v>
      </c>
      <c r="K23" s="118">
        <v>45383</v>
      </c>
      <c r="L23" s="5">
        <f t="shared" si="37"/>
        <v>503316.39477170684</v>
      </c>
      <c r="M23" s="5">
        <f t="shared" si="0"/>
        <v>3825.0739145252865</v>
      </c>
      <c r="N23" s="5">
        <f t="shared" si="1"/>
        <v>364.77370046980195</v>
      </c>
      <c r="O23" s="35">
        <f t="shared" si="2"/>
        <v>8.6968842086359265E-3</v>
      </c>
      <c r="P23" s="5">
        <f t="shared" si="3"/>
        <v>3460.3002140554845</v>
      </c>
      <c r="Q23" s="35">
        <f t="shared" si="4"/>
        <v>8.2500000000000004E-2</v>
      </c>
      <c r="R23" s="5">
        <f t="shared" si="38"/>
        <v>6198.3789287630634</v>
      </c>
      <c r="S23" s="5">
        <f t="shared" si="39"/>
        <v>62652.951532692103</v>
      </c>
      <c r="T23" s="5">
        <f t="shared" si="5"/>
        <v>502951.62107123702</v>
      </c>
      <c r="U23" s="5">
        <f t="shared" si="6"/>
        <v>68851.33046145516</v>
      </c>
      <c r="V23" s="150"/>
      <c r="W23" s="2">
        <v>18</v>
      </c>
      <c r="X23" s="118">
        <v>45383</v>
      </c>
      <c r="Y23" s="5">
        <f t="shared" si="40"/>
        <v>503021.99353933771</v>
      </c>
      <c r="Z23" s="5">
        <f t="shared" si="41"/>
        <v>3735.9623279068505</v>
      </c>
      <c r="AA23" s="5">
        <f t="shared" si="7"/>
        <v>382.48237097793208</v>
      </c>
      <c r="AB23" s="35">
        <f t="shared" si="8"/>
        <v>9.124428972659325E-3</v>
      </c>
      <c r="AC23" s="5">
        <f t="shared" si="9"/>
        <v>3353.4799569289185</v>
      </c>
      <c r="AD23" s="35">
        <f t="shared" si="10"/>
        <v>0.08</v>
      </c>
      <c r="AE23" s="5">
        <f t="shared" si="42"/>
        <v>6510.4888316401884</v>
      </c>
      <c r="AF23" s="5">
        <f t="shared" si="43"/>
        <v>60736.833070683118</v>
      </c>
      <c r="AG23" s="5">
        <f t="shared" si="11"/>
        <v>502639.51116835978</v>
      </c>
      <c r="AH23" s="5">
        <f t="shared" si="12"/>
        <v>67247.32190232331</v>
      </c>
      <c r="AI23" s="150"/>
      <c r="AJ23" s="2">
        <v>18</v>
      </c>
      <c r="AK23" s="118">
        <v>45383</v>
      </c>
      <c r="AL23" s="5">
        <f t="shared" si="44"/>
        <v>502714.9490883383</v>
      </c>
      <c r="AM23" s="5">
        <f t="shared" si="45"/>
        <v>3647.6129482638758</v>
      </c>
      <c r="AN23" s="5">
        <f t="shared" si="13"/>
        <v>400.91223540169085</v>
      </c>
      <c r="AO23" s="35">
        <f t="shared" si="14"/>
        <v>9.5699299047001252E-3</v>
      </c>
      <c r="AP23" s="5">
        <f t="shared" si="15"/>
        <v>3246.7007128621849</v>
      </c>
      <c r="AQ23" s="35">
        <f t="shared" si="16"/>
        <v>7.7499999999999999E-2</v>
      </c>
      <c r="AR23" s="5">
        <f t="shared" si="46"/>
        <v>6835.9631470634349</v>
      </c>
      <c r="AS23" s="5">
        <f t="shared" si="47"/>
        <v>58821.069921686329</v>
      </c>
      <c r="AT23" s="5">
        <f t="shared" si="17"/>
        <v>502314.03685293661</v>
      </c>
      <c r="AU23" s="5">
        <f t="shared" si="18"/>
        <v>65657.033068749763</v>
      </c>
      <c r="AV23" s="150"/>
      <c r="AW23" s="2">
        <v>18</v>
      </c>
      <c r="AX23" s="118">
        <v>45383</v>
      </c>
      <c r="AY23" s="5">
        <f t="shared" si="48"/>
        <v>502394.88224770495</v>
      </c>
      <c r="AZ23" s="5">
        <f t="shared" si="49"/>
        <v>3560.0506702964672</v>
      </c>
      <c r="BA23" s="5">
        <f t="shared" si="19"/>
        <v>420.08265624831165</v>
      </c>
      <c r="BB23" s="35">
        <f t="shared" si="20"/>
        <v>1.0033923618860208E-2</v>
      </c>
      <c r="BC23" s="5">
        <f t="shared" si="21"/>
        <v>3139.9680140481555</v>
      </c>
      <c r="BD23" s="35">
        <f t="shared" si="22"/>
        <v>7.4999999999999997E-2</v>
      </c>
      <c r="BE23" s="5">
        <f t="shared" si="50"/>
        <v>7175.2004085434537</v>
      </c>
      <c r="BF23" s="5">
        <f t="shared" si="51"/>
        <v>56905.711656792962</v>
      </c>
      <c r="BG23" s="5">
        <f t="shared" si="23"/>
        <v>501974.79959145666</v>
      </c>
      <c r="BH23" s="5">
        <f t="shared" si="24"/>
        <v>64080.912065336415</v>
      </c>
      <c r="BI23" s="150"/>
      <c r="BJ23" s="2">
        <v>18</v>
      </c>
      <c r="BK23" s="118">
        <v>45383</v>
      </c>
      <c r="BL23" s="5">
        <f t="shared" si="52"/>
        <v>502061.41404793411</v>
      </c>
      <c r="BM23" s="5">
        <f t="shared" si="53"/>
        <v>3473.3005299060997</v>
      </c>
      <c r="BN23" s="5">
        <f t="shared" si="25"/>
        <v>440.01282003316464</v>
      </c>
      <c r="BO23" s="35">
        <f t="shared" si="26"/>
        <v>1.05169481116385E-2</v>
      </c>
      <c r="BP23" s="5">
        <f t="shared" si="27"/>
        <v>3033.287709872935</v>
      </c>
      <c r="BQ23" s="35">
        <f t="shared" si="28"/>
        <v>7.2499999999999995E-2</v>
      </c>
      <c r="BR23" s="5">
        <f t="shared" si="54"/>
        <v>7528.5987720990188</v>
      </c>
      <c r="BS23" s="5">
        <f t="shared" si="55"/>
        <v>54990.81076621078</v>
      </c>
      <c r="BT23" s="5">
        <f t="shared" si="29"/>
        <v>501621.40122790093</v>
      </c>
      <c r="BU23" s="5">
        <f t="shared" si="30"/>
        <v>62519.409538309796</v>
      </c>
      <c r="BV23" s="150"/>
      <c r="BW23" s="2">
        <v>18</v>
      </c>
      <c r="BX23" s="118">
        <v>45383</v>
      </c>
      <c r="BY23" s="5">
        <f t="shared" si="56"/>
        <v>501714.16661830264</v>
      </c>
      <c r="BZ23" s="5">
        <f t="shared" si="57"/>
        <v>3387.3876542048083</v>
      </c>
      <c r="CA23" s="5">
        <f t="shared" si="31"/>
        <v>460.72168226470967</v>
      </c>
      <c r="CB23" s="35">
        <f t="shared" si="32"/>
        <v>1.1019541713245356E-2</v>
      </c>
      <c r="CC23" s="5">
        <f t="shared" si="33"/>
        <v>2926.6659719400986</v>
      </c>
      <c r="CD23" s="35">
        <f t="shared" si="34"/>
        <v>6.9999999999999993E-2</v>
      </c>
      <c r="CE23" s="5">
        <f t="shared" si="58"/>
        <v>7896.5550639620187</v>
      </c>
      <c r="CF23" s="5">
        <f t="shared" si="59"/>
        <v>53076.422711724532</v>
      </c>
      <c r="CG23" s="5">
        <f t="shared" si="35"/>
        <v>501253.44493603794</v>
      </c>
      <c r="CH23" s="5">
        <f t="shared" si="36"/>
        <v>60972.977775686551</v>
      </c>
    </row>
    <row r="24" spans="1:86" ht="14.25" customHeight="1">
      <c r="A24" s="161">
        <f t="shared" si="65"/>
        <v>16</v>
      </c>
      <c r="B24" s="11">
        <f t="shared" si="66"/>
        <v>605654.4817813175</v>
      </c>
      <c r="C24" s="162">
        <f t="shared" si="60"/>
        <v>585022.89457158849</v>
      </c>
      <c r="D24" s="11">
        <f t="shared" si="61"/>
        <v>564472.30241327663</v>
      </c>
      <c r="E24" s="11">
        <f t="shared" si="62"/>
        <v>544008.06120745314</v>
      </c>
      <c r="F24" s="11">
        <f t="shared" si="63"/>
        <v>523635.66647186351</v>
      </c>
      <c r="G24" s="22">
        <f t="shared" si="64"/>
        <v>503360.74649755628</v>
      </c>
      <c r="H24" s="11"/>
      <c r="I24" s="150"/>
      <c r="J24" s="2">
        <v>19</v>
      </c>
      <c r="K24" s="118">
        <v>45413</v>
      </c>
      <c r="L24" s="5">
        <f t="shared" si="37"/>
        <v>502951.62107123702</v>
      </c>
      <c r="M24" s="5">
        <f t="shared" si="0"/>
        <v>3825.0739145252865</v>
      </c>
      <c r="N24" s="5">
        <f t="shared" si="1"/>
        <v>367.28151966053201</v>
      </c>
      <c r="O24" s="35">
        <f t="shared" si="2"/>
        <v>8.7630262062563906E-3</v>
      </c>
      <c r="P24" s="5">
        <f t="shared" si="3"/>
        <v>3457.7923948647544</v>
      </c>
      <c r="Q24" s="35">
        <f t="shared" si="4"/>
        <v>8.2500000000000004E-2</v>
      </c>
      <c r="R24" s="5">
        <f t="shared" si="38"/>
        <v>6565.6604484235959</v>
      </c>
      <c r="S24" s="5">
        <f t="shared" si="39"/>
        <v>66110.743927556861</v>
      </c>
      <c r="T24" s="5">
        <f t="shared" si="5"/>
        <v>502584.33955157647</v>
      </c>
      <c r="U24" s="5">
        <f t="shared" si="6"/>
        <v>72676.404375980463</v>
      </c>
      <c r="V24" s="150"/>
      <c r="W24" s="2">
        <v>19</v>
      </c>
      <c r="X24" s="118">
        <v>45413</v>
      </c>
      <c r="Y24" s="5">
        <f t="shared" si="40"/>
        <v>502639.51116835978</v>
      </c>
      <c r="Z24" s="5">
        <f t="shared" si="41"/>
        <v>3735.9623279068505</v>
      </c>
      <c r="AA24" s="5">
        <f t="shared" si="7"/>
        <v>385.03225345111832</v>
      </c>
      <c r="AB24" s="35">
        <f t="shared" si="8"/>
        <v>9.1922480003085449E-3</v>
      </c>
      <c r="AC24" s="5">
        <f t="shared" si="9"/>
        <v>3350.9300744557322</v>
      </c>
      <c r="AD24" s="35">
        <f t="shared" si="10"/>
        <v>0.08</v>
      </c>
      <c r="AE24" s="5">
        <f t="shared" si="42"/>
        <v>6895.5210850913063</v>
      </c>
      <c r="AF24" s="5">
        <f t="shared" si="43"/>
        <v>64087.763145138852</v>
      </c>
      <c r="AG24" s="5">
        <f t="shared" si="11"/>
        <v>502254.47891490866</v>
      </c>
      <c r="AH24" s="5">
        <f t="shared" si="12"/>
        <v>70983.284230230158</v>
      </c>
      <c r="AI24" s="150"/>
      <c r="AJ24" s="2">
        <v>19</v>
      </c>
      <c r="AK24" s="118">
        <v>45413</v>
      </c>
      <c r="AL24" s="5">
        <f t="shared" si="44"/>
        <v>502314.03685293661</v>
      </c>
      <c r="AM24" s="5">
        <f t="shared" si="45"/>
        <v>3647.6129482638758</v>
      </c>
      <c r="AN24" s="5">
        <f t="shared" si="13"/>
        <v>403.50146025532695</v>
      </c>
      <c r="AO24" s="35">
        <f t="shared" si="14"/>
        <v>9.6394230856055689E-3</v>
      </c>
      <c r="AP24" s="5">
        <f t="shared" si="15"/>
        <v>3244.1114880085488</v>
      </c>
      <c r="AQ24" s="35">
        <f t="shared" si="16"/>
        <v>7.7499999999999999E-2</v>
      </c>
      <c r="AR24" s="5">
        <f t="shared" si="46"/>
        <v>7239.4646073187614</v>
      </c>
      <c r="AS24" s="5">
        <f t="shared" si="47"/>
        <v>62065.18140969488</v>
      </c>
      <c r="AT24" s="5">
        <f t="shared" si="17"/>
        <v>501910.53539268131</v>
      </c>
      <c r="AU24" s="5">
        <f t="shared" si="18"/>
        <v>69304.646017013642</v>
      </c>
      <c r="AV24" s="150"/>
      <c r="AW24" s="2">
        <v>19</v>
      </c>
      <c r="AX24" s="118">
        <v>45413</v>
      </c>
      <c r="AY24" s="5">
        <f t="shared" si="48"/>
        <v>501974.79959145666</v>
      </c>
      <c r="AZ24" s="5">
        <f t="shared" si="49"/>
        <v>3560.0506702964672</v>
      </c>
      <c r="BA24" s="5">
        <f t="shared" si="19"/>
        <v>422.70817284986333</v>
      </c>
      <c r="BB24" s="35">
        <f t="shared" si="20"/>
        <v>1.0105085112493147E-2</v>
      </c>
      <c r="BC24" s="5">
        <f t="shared" si="21"/>
        <v>3137.3424974466038</v>
      </c>
      <c r="BD24" s="35">
        <f t="shared" si="22"/>
        <v>7.4999999999999997E-2</v>
      </c>
      <c r="BE24" s="5">
        <f t="shared" si="50"/>
        <v>7597.908581393317</v>
      </c>
      <c r="BF24" s="5">
        <f t="shared" si="51"/>
        <v>60043.054154239566</v>
      </c>
      <c r="BG24" s="5">
        <f t="shared" si="23"/>
        <v>501552.09141860681</v>
      </c>
      <c r="BH24" s="5">
        <f t="shared" si="24"/>
        <v>67640.962735632886</v>
      </c>
      <c r="BI24" s="150"/>
      <c r="BJ24" s="2">
        <v>19</v>
      </c>
      <c r="BK24" s="118">
        <v>45413</v>
      </c>
      <c r="BL24" s="5">
        <f t="shared" si="52"/>
        <v>501621.40122790093</v>
      </c>
      <c r="BM24" s="5">
        <f t="shared" si="53"/>
        <v>3473.3005299060997</v>
      </c>
      <c r="BN24" s="5">
        <f t="shared" si="25"/>
        <v>442.67123082086482</v>
      </c>
      <c r="BO24" s="35">
        <f t="shared" si="26"/>
        <v>1.0589769010746333E-2</v>
      </c>
      <c r="BP24" s="5">
        <f t="shared" si="27"/>
        <v>3030.6292990852348</v>
      </c>
      <c r="BQ24" s="35">
        <f t="shared" si="28"/>
        <v>7.2499999999999995E-2</v>
      </c>
      <c r="BR24" s="5">
        <f t="shared" si="54"/>
        <v>7971.2700029198841</v>
      </c>
      <c r="BS24" s="5">
        <f t="shared" si="55"/>
        <v>58021.440065296018</v>
      </c>
      <c r="BT24" s="5">
        <f t="shared" si="29"/>
        <v>501178.72999708005</v>
      </c>
      <c r="BU24" s="5">
        <f t="shared" si="30"/>
        <v>65992.710068215907</v>
      </c>
      <c r="BV24" s="150"/>
      <c r="BW24" s="2">
        <v>19</v>
      </c>
      <c r="BX24" s="118">
        <v>45413</v>
      </c>
      <c r="BY24" s="5">
        <f t="shared" si="56"/>
        <v>501253.44493603794</v>
      </c>
      <c r="BZ24" s="5">
        <f t="shared" si="57"/>
        <v>3387.3876542048083</v>
      </c>
      <c r="CA24" s="5">
        <f t="shared" si="31"/>
        <v>463.40922541125337</v>
      </c>
      <c r="CB24" s="35">
        <f t="shared" si="32"/>
        <v>1.1094009948689004E-2</v>
      </c>
      <c r="CC24" s="5">
        <f t="shared" si="33"/>
        <v>2923.9784287935549</v>
      </c>
      <c r="CD24" s="35">
        <f t="shared" si="34"/>
        <v>7.0000000000000007E-2</v>
      </c>
      <c r="CE24" s="5">
        <f t="shared" si="58"/>
        <v>8359.9642893732725</v>
      </c>
      <c r="CF24" s="5">
        <f t="shared" si="59"/>
        <v>56000.401140518086</v>
      </c>
      <c r="CG24" s="5">
        <f t="shared" si="35"/>
        <v>500790.03571062669</v>
      </c>
      <c r="CH24" s="5">
        <f t="shared" si="36"/>
        <v>64360.365429891361</v>
      </c>
    </row>
    <row r="25" spans="1:86" ht="14.25" customHeight="1">
      <c r="A25" s="161">
        <f t="shared" si="65"/>
        <v>17</v>
      </c>
      <c r="B25" s="11">
        <f t="shared" si="66"/>
        <v>636474.91508850199</v>
      </c>
      <c r="C25" s="162">
        <f t="shared" si="60"/>
        <v>614621.85662970261</v>
      </c>
      <c r="D25" s="11">
        <f t="shared" si="61"/>
        <v>592862.82997811784</v>
      </c>
      <c r="E25" s="11">
        <f t="shared" si="62"/>
        <v>571203.71961954143</v>
      </c>
      <c r="F25" s="11">
        <f t="shared" si="63"/>
        <v>549650.55099088175</v>
      </c>
      <c r="G25" s="22">
        <f t="shared" si="64"/>
        <v>528209.48240285681</v>
      </c>
      <c r="H25" s="11"/>
      <c r="I25" s="150"/>
      <c r="J25" s="2">
        <v>20</v>
      </c>
      <c r="K25" s="118">
        <v>45444</v>
      </c>
      <c r="L25" s="5">
        <f t="shared" si="37"/>
        <v>502584.33955157647</v>
      </c>
      <c r="M25" s="5">
        <f t="shared" si="0"/>
        <v>3825.0739145252865</v>
      </c>
      <c r="N25" s="5">
        <f t="shared" si="1"/>
        <v>369.80658010819798</v>
      </c>
      <c r="O25" s="35">
        <f t="shared" si="2"/>
        <v>8.8297199336887996E-3</v>
      </c>
      <c r="P25" s="5">
        <f t="shared" si="3"/>
        <v>3455.2673344170885</v>
      </c>
      <c r="Q25" s="35">
        <f t="shared" si="4"/>
        <v>8.2500000000000018E-2</v>
      </c>
      <c r="R25" s="5">
        <f t="shared" si="38"/>
        <v>6935.4670285317934</v>
      </c>
      <c r="S25" s="5">
        <f t="shared" si="39"/>
        <v>69566.011261973952</v>
      </c>
      <c r="T25" s="5">
        <f t="shared" si="5"/>
        <v>502214.53297146829</v>
      </c>
      <c r="U25" s="5">
        <f t="shared" si="6"/>
        <v>76501.478290505751</v>
      </c>
      <c r="V25" s="150"/>
      <c r="W25" s="2">
        <v>20</v>
      </c>
      <c r="X25" s="118">
        <v>45444</v>
      </c>
      <c r="Y25" s="5">
        <f t="shared" si="40"/>
        <v>502254.47891490866</v>
      </c>
      <c r="Z25" s="5">
        <f t="shared" si="41"/>
        <v>3735.9623279068505</v>
      </c>
      <c r="AA25" s="5">
        <f t="shared" si="7"/>
        <v>387.59913514079244</v>
      </c>
      <c r="AB25" s="35">
        <f t="shared" si="8"/>
        <v>9.2606234826180765E-3</v>
      </c>
      <c r="AC25" s="5">
        <f t="shared" si="9"/>
        <v>3348.3631927660581</v>
      </c>
      <c r="AD25" s="35">
        <f t="shared" si="10"/>
        <v>0.08</v>
      </c>
      <c r="AE25" s="5">
        <f t="shared" si="42"/>
        <v>7283.1202202320983</v>
      </c>
      <c r="AF25" s="5">
        <f t="shared" si="43"/>
        <v>67436.126337904905</v>
      </c>
      <c r="AG25" s="5">
        <f t="shared" si="11"/>
        <v>501866.87977976789</v>
      </c>
      <c r="AH25" s="5">
        <f t="shared" si="12"/>
        <v>74719.246558137005</v>
      </c>
      <c r="AI25" s="150"/>
      <c r="AJ25" s="2">
        <v>20</v>
      </c>
      <c r="AK25" s="118">
        <v>45444</v>
      </c>
      <c r="AL25" s="5">
        <f t="shared" si="44"/>
        <v>501910.53539268131</v>
      </c>
      <c r="AM25" s="5">
        <f t="shared" si="45"/>
        <v>3647.6129482638758</v>
      </c>
      <c r="AN25" s="5">
        <f t="shared" si="13"/>
        <v>406.10740718614215</v>
      </c>
      <c r="AO25" s="35">
        <f t="shared" si="14"/>
        <v>9.7094771729008961E-3</v>
      </c>
      <c r="AP25" s="5">
        <f t="shared" si="15"/>
        <v>3241.5055410777336</v>
      </c>
      <c r="AQ25" s="35">
        <f t="shared" si="16"/>
        <v>7.7499999999999999E-2</v>
      </c>
      <c r="AR25" s="5">
        <f t="shared" si="46"/>
        <v>7645.5720145049036</v>
      </c>
      <c r="AS25" s="5">
        <f t="shared" si="47"/>
        <v>65306.686950772615</v>
      </c>
      <c r="AT25" s="5">
        <f t="shared" si="17"/>
        <v>501504.42798549519</v>
      </c>
      <c r="AU25" s="5">
        <f t="shared" si="18"/>
        <v>72952.25896527752</v>
      </c>
      <c r="AV25" s="150"/>
      <c r="AW25" s="2">
        <v>20</v>
      </c>
      <c r="AX25" s="118">
        <v>45444</v>
      </c>
      <c r="AY25" s="5">
        <f t="shared" si="48"/>
        <v>501552.09141860681</v>
      </c>
      <c r="AZ25" s="5">
        <f t="shared" si="49"/>
        <v>3560.0506702964672</v>
      </c>
      <c r="BA25" s="5">
        <f t="shared" si="19"/>
        <v>425.35009893017468</v>
      </c>
      <c r="BB25" s="35">
        <f t="shared" si="20"/>
        <v>1.0176811690138111E-2</v>
      </c>
      <c r="BC25" s="5">
        <f t="shared" si="21"/>
        <v>3134.7005713662925</v>
      </c>
      <c r="BD25" s="35">
        <f t="shared" si="22"/>
        <v>7.4999999999999997E-2</v>
      </c>
      <c r="BE25" s="5">
        <f t="shared" si="50"/>
        <v>8023.2586803234917</v>
      </c>
      <c r="BF25" s="5">
        <f t="shared" si="51"/>
        <v>63177.754725605861</v>
      </c>
      <c r="BG25" s="5">
        <f t="shared" si="23"/>
        <v>501126.74131967663</v>
      </c>
      <c r="BH25" s="5">
        <f t="shared" si="24"/>
        <v>71201.013405929349</v>
      </c>
      <c r="BI25" s="150"/>
      <c r="BJ25" s="2">
        <v>20</v>
      </c>
      <c r="BK25" s="118">
        <v>45444</v>
      </c>
      <c r="BL25" s="5">
        <f t="shared" si="52"/>
        <v>501178.72999708005</v>
      </c>
      <c r="BM25" s="5">
        <f t="shared" si="53"/>
        <v>3473.3005299060997</v>
      </c>
      <c r="BN25" s="5">
        <f t="shared" si="25"/>
        <v>445.34570284040774</v>
      </c>
      <c r="BO25" s="35">
        <f t="shared" si="26"/>
        <v>1.0663158897657187E-2</v>
      </c>
      <c r="BP25" s="5">
        <f t="shared" si="27"/>
        <v>3027.9548270656919</v>
      </c>
      <c r="BQ25" s="35">
        <f t="shared" si="28"/>
        <v>7.2499999999999995E-2</v>
      </c>
      <c r="BR25" s="5">
        <f t="shared" si="54"/>
        <v>8416.6157057602923</v>
      </c>
      <c r="BS25" s="5">
        <f t="shared" si="55"/>
        <v>61049.394892361706</v>
      </c>
      <c r="BT25" s="5">
        <f t="shared" si="29"/>
        <v>500733.38429423963</v>
      </c>
      <c r="BU25" s="5">
        <f t="shared" si="30"/>
        <v>69466.010598121997</v>
      </c>
      <c r="BV25" s="150"/>
      <c r="BW25" s="2">
        <v>20</v>
      </c>
      <c r="BX25" s="118">
        <v>45444</v>
      </c>
      <c r="BY25" s="5">
        <f t="shared" si="56"/>
        <v>500790.03571062669</v>
      </c>
      <c r="BZ25" s="5">
        <f t="shared" si="57"/>
        <v>3387.3876542048083</v>
      </c>
      <c r="CA25" s="5">
        <f t="shared" si="31"/>
        <v>466.11244589281932</v>
      </c>
      <c r="CB25" s="35">
        <f t="shared" si="32"/>
        <v>1.1169050803450604E-2</v>
      </c>
      <c r="CC25" s="5">
        <f t="shared" si="33"/>
        <v>2921.275208311989</v>
      </c>
      <c r="CD25" s="35">
        <f t="shared" si="34"/>
        <v>7.0000000000000007E-2</v>
      </c>
      <c r="CE25" s="5">
        <f t="shared" si="58"/>
        <v>8826.0767352660914</v>
      </c>
      <c r="CF25" s="5">
        <f t="shared" si="59"/>
        <v>58921.676348830078</v>
      </c>
      <c r="CG25" s="5">
        <f t="shared" si="35"/>
        <v>500323.92326473386</v>
      </c>
      <c r="CH25" s="5">
        <f t="shared" si="36"/>
        <v>67747.75308409617</v>
      </c>
    </row>
    <row r="26" spans="1:86" ht="14.25" customHeight="1">
      <c r="A26" s="161">
        <f t="shared" si="65"/>
        <v>18</v>
      </c>
      <c r="B26" s="11">
        <f t="shared" si="66"/>
        <v>666003.07206959487</v>
      </c>
      <c r="C26" s="162">
        <f t="shared" si="60"/>
        <v>642956.52157264203</v>
      </c>
      <c r="D26" s="11">
        <f t="shared" si="61"/>
        <v>620018.07715296326</v>
      </c>
      <c r="E26" s="11">
        <f t="shared" si="62"/>
        <v>597194.13584462972</v>
      </c>
      <c r="F26" s="11">
        <f t="shared" si="63"/>
        <v>574491.23463120591</v>
      </c>
      <c r="G26" s="22">
        <f t="shared" si="64"/>
        <v>551916.04110696039</v>
      </c>
      <c r="H26" s="11"/>
      <c r="I26" s="150"/>
      <c r="J26" s="2">
        <v>21</v>
      </c>
      <c r="K26" s="118">
        <v>45474</v>
      </c>
      <c r="L26" s="5">
        <f t="shared" si="37"/>
        <v>502214.53297146829</v>
      </c>
      <c r="M26" s="5">
        <f t="shared" si="0"/>
        <v>3825.0739145252865</v>
      </c>
      <c r="N26" s="5">
        <f t="shared" si="1"/>
        <v>372.34900034644215</v>
      </c>
      <c r="O26" s="35">
        <f t="shared" si="2"/>
        <v>8.8969707382226468E-3</v>
      </c>
      <c r="P26" s="5">
        <f t="shared" si="3"/>
        <v>3452.7249141788443</v>
      </c>
      <c r="Q26" s="35">
        <f t="shared" si="4"/>
        <v>8.2500000000000004E-2</v>
      </c>
      <c r="R26" s="5">
        <f t="shared" si="38"/>
        <v>7307.8160288782356</v>
      </c>
      <c r="S26" s="5">
        <f t="shared" si="39"/>
        <v>73018.736176152801</v>
      </c>
      <c r="T26" s="5">
        <f t="shared" si="5"/>
        <v>501842.18397112185</v>
      </c>
      <c r="U26" s="5">
        <f t="shared" si="6"/>
        <v>80326.552205031039</v>
      </c>
      <c r="V26" s="150"/>
      <c r="W26" s="2">
        <v>21</v>
      </c>
      <c r="X26" s="118">
        <v>45474</v>
      </c>
      <c r="Y26" s="5">
        <f t="shared" si="40"/>
        <v>501866.87977976789</v>
      </c>
      <c r="Z26" s="5">
        <f t="shared" si="41"/>
        <v>3735.9623279068505</v>
      </c>
      <c r="AA26" s="5">
        <f t="shared" si="7"/>
        <v>390.18312937506425</v>
      </c>
      <c r="AB26" s="35">
        <f t="shared" si="8"/>
        <v>9.3295607682966457E-3</v>
      </c>
      <c r="AC26" s="5">
        <f t="shared" si="9"/>
        <v>3345.7791985317863</v>
      </c>
      <c r="AD26" s="35">
        <f t="shared" si="10"/>
        <v>0.08</v>
      </c>
      <c r="AE26" s="5">
        <f t="shared" si="42"/>
        <v>7673.3033496071621</v>
      </c>
      <c r="AF26" s="5">
        <f t="shared" si="43"/>
        <v>70781.905536436694</v>
      </c>
      <c r="AG26" s="5">
        <f t="shared" si="11"/>
        <v>501476.69665039284</v>
      </c>
      <c r="AH26" s="5">
        <f t="shared" si="12"/>
        <v>78455.208886043853</v>
      </c>
      <c r="AI26" s="150"/>
      <c r="AJ26" s="2">
        <v>21</v>
      </c>
      <c r="AK26" s="118">
        <v>45474</v>
      </c>
      <c r="AL26" s="5">
        <f t="shared" si="44"/>
        <v>501504.42798549519</v>
      </c>
      <c r="AM26" s="5">
        <f t="shared" si="45"/>
        <v>3647.6129482638758</v>
      </c>
      <c r="AN26" s="5">
        <f t="shared" si="13"/>
        <v>408.73018419088612</v>
      </c>
      <c r="AO26" s="35">
        <f t="shared" si="14"/>
        <v>9.7800975157740621E-3</v>
      </c>
      <c r="AP26" s="5">
        <f t="shared" si="15"/>
        <v>3238.8827640729896</v>
      </c>
      <c r="AQ26" s="35">
        <f t="shared" si="16"/>
        <v>7.7499999999999999E-2</v>
      </c>
      <c r="AR26" s="5">
        <f t="shared" si="46"/>
        <v>8054.3021986957901</v>
      </c>
      <c r="AS26" s="5">
        <f t="shared" si="47"/>
        <v>68545.569714845609</v>
      </c>
      <c r="AT26" s="5">
        <f t="shared" si="17"/>
        <v>501095.69780130428</v>
      </c>
      <c r="AU26" s="5">
        <f t="shared" si="18"/>
        <v>76599.871913541399</v>
      </c>
      <c r="AV26" s="150"/>
      <c r="AW26" s="2">
        <v>21</v>
      </c>
      <c r="AX26" s="118">
        <v>45474</v>
      </c>
      <c r="AY26" s="5">
        <f t="shared" si="48"/>
        <v>501126.74131967663</v>
      </c>
      <c r="AZ26" s="5">
        <f t="shared" si="49"/>
        <v>3560.0506702964672</v>
      </c>
      <c r="BA26" s="5">
        <f t="shared" si="19"/>
        <v>428.00853704848851</v>
      </c>
      <c r="BB26" s="35">
        <f t="shared" si="20"/>
        <v>1.0249108700637992E-2</v>
      </c>
      <c r="BC26" s="5">
        <f t="shared" si="21"/>
        <v>3132.0421332479787</v>
      </c>
      <c r="BD26" s="35">
        <f t="shared" si="22"/>
        <v>7.4999999999999997E-2</v>
      </c>
      <c r="BE26" s="5">
        <f t="shared" si="50"/>
        <v>8451.2672173719802</v>
      </c>
      <c r="BF26" s="5">
        <f t="shared" si="51"/>
        <v>66309.796858853835</v>
      </c>
      <c r="BG26" s="5">
        <f t="shared" si="23"/>
        <v>500698.73278262815</v>
      </c>
      <c r="BH26" s="5">
        <f t="shared" si="24"/>
        <v>74761.064076225812</v>
      </c>
      <c r="BI26" s="150"/>
      <c r="BJ26" s="2">
        <v>21</v>
      </c>
      <c r="BK26" s="118">
        <v>45474</v>
      </c>
      <c r="BL26" s="5">
        <f t="shared" si="52"/>
        <v>500733.38429423963</v>
      </c>
      <c r="BM26" s="5">
        <f t="shared" si="53"/>
        <v>3473.3005299060997</v>
      </c>
      <c r="BN26" s="5">
        <f t="shared" si="25"/>
        <v>448.03633312840202</v>
      </c>
      <c r="BO26" s="35">
        <f t="shared" si="26"/>
        <v>1.0737123120158365E-2</v>
      </c>
      <c r="BP26" s="5">
        <f t="shared" si="27"/>
        <v>3025.2641967776976</v>
      </c>
      <c r="BQ26" s="35">
        <f t="shared" si="28"/>
        <v>7.2499999999999995E-2</v>
      </c>
      <c r="BR26" s="5">
        <f t="shared" si="54"/>
        <v>8864.6520388886947</v>
      </c>
      <c r="BS26" s="5">
        <f t="shared" si="55"/>
        <v>64074.659089139401</v>
      </c>
      <c r="BT26" s="5">
        <f t="shared" si="29"/>
        <v>500285.34796111123</v>
      </c>
      <c r="BU26" s="5">
        <f t="shared" si="30"/>
        <v>72939.311128028101</v>
      </c>
      <c r="BV26" s="150"/>
      <c r="BW26" s="2">
        <v>21</v>
      </c>
      <c r="BX26" s="118">
        <v>45474</v>
      </c>
      <c r="BY26" s="5">
        <f t="shared" si="56"/>
        <v>500323.92326473386</v>
      </c>
      <c r="BZ26" s="5">
        <f t="shared" si="57"/>
        <v>3387.3876542048083</v>
      </c>
      <c r="CA26" s="5">
        <f t="shared" si="31"/>
        <v>468.83143516052723</v>
      </c>
      <c r="CB26" s="35">
        <f t="shared" si="32"/>
        <v>1.1244669623661954E-2</v>
      </c>
      <c r="CC26" s="5">
        <f t="shared" si="33"/>
        <v>2918.5562190442811</v>
      </c>
      <c r="CD26" s="35">
        <f t="shared" si="34"/>
        <v>7.0000000000000007E-2</v>
      </c>
      <c r="CE26" s="5">
        <f t="shared" si="58"/>
        <v>9294.9081704266191</v>
      </c>
      <c r="CF26" s="5">
        <f t="shared" si="59"/>
        <v>61840.232567874358</v>
      </c>
      <c r="CG26" s="5">
        <f t="shared" si="35"/>
        <v>499855.09182957333</v>
      </c>
      <c r="CH26" s="5">
        <f t="shared" si="36"/>
        <v>71135.140738300979</v>
      </c>
    </row>
    <row r="27" spans="1:86" ht="14.25" customHeight="1">
      <c r="A27" s="161">
        <f t="shared" si="65"/>
        <v>19</v>
      </c>
      <c r="B27" s="11">
        <f t="shared" si="66"/>
        <v>694128.21480252559</v>
      </c>
      <c r="C27" s="162">
        <f t="shared" si="60"/>
        <v>669921.95336338889</v>
      </c>
      <c r="D27" s="11">
        <f t="shared" si="61"/>
        <v>645838.83486660302</v>
      </c>
      <c r="E27" s="11">
        <f t="shared" si="62"/>
        <v>621885.74379949027</v>
      </c>
      <c r="F27" s="11">
        <f t="shared" si="63"/>
        <v>598069.70129413845</v>
      </c>
      <c r="G27" s="22">
        <f t="shared" si="64"/>
        <v>574397.85452764004</v>
      </c>
      <c r="H27" s="11"/>
      <c r="I27" s="150"/>
      <c r="J27" s="2">
        <v>22</v>
      </c>
      <c r="K27" s="118">
        <v>45505</v>
      </c>
      <c r="L27" s="5">
        <f t="shared" si="37"/>
        <v>501842.18397112185</v>
      </c>
      <c r="M27" s="5">
        <f t="shared" si="0"/>
        <v>3825.0739145252865</v>
      </c>
      <c r="N27" s="5">
        <f t="shared" si="1"/>
        <v>374.90889972382365</v>
      </c>
      <c r="O27" s="35">
        <f t="shared" si="2"/>
        <v>8.9647840304807255E-3</v>
      </c>
      <c r="P27" s="5">
        <f t="shared" si="3"/>
        <v>3450.1650148014628</v>
      </c>
      <c r="Q27" s="35">
        <f t="shared" si="4"/>
        <v>8.2500000000000004E-2</v>
      </c>
      <c r="R27" s="5">
        <f t="shared" si="38"/>
        <v>7682.7249286020597</v>
      </c>
      <c r="S27" s="5">
        <f t="shared" si="39"/>
        <v>76468.901190954261</v>
      </c>
      <c r="T27" s="5">
        <f t="shared" si="5"/>
        <v>501467.27507139801</v>
      </c>
      <c r="U27" s="5">
        <f t="shared" si="6"/>
        <v>84151.626119556313</v>
      </c>
      <c r="V27" s="150"/>
      <c r="W27" s="2">
        <v>22</v>
      </c>
      <c r="X27" s="118">
        <v>45505</v>
      </c>
      <c r="Y27" s="5">
        <f t="shared" si="40"/>
        <v>501476.69665039284</v>
      </c>
      <c r="Z27" s="5">
        <f t="shared" si="41"/>
        <v>3735.9623279068505</v>
      </c>
      <c r="AA27" s="5">
        <f t="shared" si="7"/>
        <v>392.78435023756492</v>
      </c>
      <c r="AB27" s="35">
        <f t="shared" si="8"/>
        <v>9.3990652693015549E-3</v>
      </c>
      <c r="AC27" s="5">
        <f t="shared" si="9"/>
        <v>3343.1779776692856</v>
      </c>
      <c r="AD27" s="35">
        <f t="shared" si="10"/>
        <v>0.08</v>
      </c>
      <c r="AE27" s="5">
        <f t="shared" si="42"/>
        <v>8066.0876998447275</v>
      </c>
      <c r="AF27" s="5">
        <f t="shared" si="43"/>
        <v>74125.08351410598</v>
      </c>
      <c r="AG27" s="5">
        <f t="shared" si="11"/>
        <v>501083.91230015527</v>
      </c>
      <c r="AH27" s="5">
        <f t="shared" si="12"/>
        <v>82191.1712139507</v>
      </c>
      <c r="AI27" s="150"/>
      <c r="AJ27" s="2">
        <v>22</v>
      </c>
      <c r="AK27" s="118">
        <v>45505</v>
      </c>
      <c r="AL27" s="5">
        <f t="shared" si="44"/>
        <v>501095.69780130428</v>
      </c>
      <c r="AM27" s="5">
        <f t="shared" si="45"/>
        <v>3647.6129482638758</v>
      </c>
      <c r="AN27" s="5">
        <f t="shared" si="13"/>
        <v>411.36989996378543</v>
      </c>
      <c r="AO27" s="35">
        <f t="shared" si="14"/>
        <v>9.8512895265822735E-3</v>
      </c>
      <c r="AP27" s="5">
        <f t="shared" si="15"/>
        <v>3236.2430483000903</v>
      </c>
      <c r="AQ27" s="35">
        <f t="shared" si="16"/>
        <v>7.7499999999999999E-2</v>
      </c>
      <c r="AR27" s="5">
        <f t="shared" si="46"/>
        <v>8465.6720986595756</v>
      </c>
      <c r="AS27" s="5">
        <f t="shared" si="47"/>
        <v>71781.812763145703</v>
      </c>
      <c r="AT27" s="5">
        <f t="shared" si="17"/>
        <v>500684.3279013405</v>
      </c>
      <c r="AU27" s="5">
        <f t="shared" si="18"/>
        <v>80247.484861805278</v>
      </c>
      <c r="AV27" s="150"/>
      <c r="AW27" s="2">
        <v>22</v>
      </c>
      <c r="AX27" s="118">
        <v>45505</v>
      </c>
      <c r="AY27" s="5">
        <f t="shared" si="48"/>
        <v>500698.73278262815</v>
      </c>
      <c r="AZ27" s="5">
        <f t="shared" si="49"/>
        <v>3560.0506702964672</v>
      </c>
      <c r="BA27" s="5">
        <f t="shared" si="19"/>
        <v>430.68359040504129</v>
      </c>
      <c r="BB27" s="35">
        <f t="shared" si="20"/>
        <v>1.0321981555931366E-2</v>
      </c>
      <c r="BC27" s="5">
        <f t="shared" si="21"/>
        <v>3129.3670798914259</v>
      </c>
      <c r="BD27" s="35">
        <f t="shared" si="22"/>
        <v>7.4999999999999997E-2</v>
      </c>
      <c r="BE27" s="5">
        <f t="shared" si="50"/>
        <v>8881.9508077770224</v>
      </c>
      <c r="BF27" s="5">
        <f t="shared" si="51"/>
        <v>69439.16393874526</v>
      </c>
      <c r="BG27" s="5">
        <f t="shared" si="23"/>
        <v>500268.04919222312</v>
      </c>
      <c r="BH27" s="5">
        <f t="shared" si="24"/>
        <v>78321.114746522275</v>
      </c>
      <c r="BI27" s="150"/>
      <c r="BJ27" s="2">
        <v>22</v>
      </c>
      <c r="BK27" s="118">
        <v>45505</v>
      </c>
      <c r="BL27" s="5">
        <f t="shared" si="52"/>
        <v>500285.34796111123</v>
      </c>
      <c r="BM27" s="5">
        <f t="shared" si="53"/>
        <v>3473.3005299060997</v>
      </c>
      <c r="BN27" s="5">
        <f t="shared" si="25"/>
        <v>450.7432193077193</v>
      </c>
      <c r="BO27" s="35">
        <f t="shared" si="26"/>
        <v>1.0811667089065106E-2</v>
      </c>
      <c r="BP27" s="5">
        <f t="shared" si="27"/>
        <v>3022.5573105983804</v>
      </c>
      <c r="BQ27" s="35">
        <f t="shared" si="28"/>
        <v>7.2499999999999995E-2</v>
      </c>
      <c r="BR27" s="5">
        <f t="shared" si="54"/>
        <v>9315.3952581964149</v>
      </c>
      <c r="BS27" s="5">
        <f t="shared" si="55"/>
        <v>67097.216399737779</v>
      </c>
      <c r="BT27" s="5">
        <f t="shared" si="29"/>
        <v>499834.60474180349</v>
      </c>
      <c r="BU27" s="5">
        <f t="shared" si="30"/>
        <v>76412.611657934191</v>
      </c>
      <c r="BV27" s="150"/>
      <c r="BW27" s="2">
        <v>22</v>
      </c>
      <c r="BX27" s="118">
        <v>45505</v>
      </c>
      <c r="BY27" s="5">
        <f t="shared" si="56"/>
        <v>499855.09182957333</v>
      </c>
      <c r="BZ27" s="5">
        <f t="shared" si="57"/>
        <v>3387.3876542048083</v>
      </c>
      <c r="CA27" s="5">
        <f t="shared" si="31"/>
        <v>471.56628519896367</v>
      </c>
      <c r="CB27" s="35">
        <f t="shared" si="32"/>
        <v>1.1320871818420813E-2</v>
      </c>
      <c r="CC27" s="5">
        <f t="shared" si="33"/>
        <v>2915.8213690058446</v>
      </c>
      <c r="CD27" s="35">
        <f t="shared" si="34"/>
        <v>7.0000000000000007E-2</v>
      </c>
      <c r="CE27" s="5">
        <f t="shared" si="58"/>
        <v>9766.4744556255828</v>
      </c>
      <c r="CF27" s="5">
        <f t="shared" si="59"/>
        <v>64756.053936880206</v>
      </c>
      <c r="CG27" s="5">
        <f t="shared" si="35"/>
        <v>499383.52554437437</v>
      </c>
      <c r="CH27" s="5">
        <f t="shared" si="36"/>
        <v>74522.528392505788</v>
      </c>
    </row>
    <row r="28" spans="1:86" ht="14.25" customHeight="1">
      <c r="A28" s="161">
        <f t="shared" si="65"/>
        <v>20</v>
      </c>
      <c r="B28" s="11">
        <f t="shared" si="66"/>
        <v>720730.11599585519</v>
      </c>
      <c r="C28" s="162">
        <f t="shared" si="60"/>
        <v>695404.50632560719</v>
      </c>
      <c r="D28" s="11">
        <f t="shared" si="61"/>
        <v>670217.92626991146</v>
      </c>
      <c r="E28" s="11">
        <f t="shared" si="62"/>
        <v>645177.71362268983</v>
      </c>
      <c r="F28" s="11">
        <f t="shared" si="63"/>
        <v>620291.33734407753</v>
      </c>
      <c r="G28" s="22">
        <f t="shared" si="64"/>
        <v>595566.38572932885</v>
      </c>
      <c r="H28" s="11"/>
      <c r="I28" s="150"/>
      <c r="J28" s="2">
        <v>23</v>
      </c>
      <c r="K28" s="118">
        <v>45536</v>
      </c>
      <c r="L28" s="5">
        <f t="shared" si="37"/>
        <v>501467.27507139801</v>
      </c>
      <c r="M28" s="5">
        <f t="shared" si="0"/>
        <v>3825.0739145252865</v>
      </c>
      <c r="N28" s="5">
        <f t="shared" si="1"/>
        <v>377.48639840942496</v>
      </c>
      <c r="O28" s="35">
        <f t="shared" si="2"/>
        <v>9.0331652853481818E-3</v>
      </c>
      <c r="P28" s="5">
        <f t="shared" si="3"/>
        <v>3447.5875161158615</v>
      </c>
      <c r="Q28" s="35">
        <f t="shared" si="4"/>
        <v>8.2500000000000004E-2</v>
      </c>
      <c r="R28" s="5">
        <f t="shared" si="38"/>
        <v>8060.2113270114842</v>
      </c>
      <c r="S28" s="5">
        <f t="shared" si="39"/>
        <v>79916.488707070122</v>
      </c>
      <c r="T28" s="5">
        <f t="shared" si="5"/>
        <v>501089.78867298859</v>
      </c>
      <c r="U28" s="5">
        <f t="shared" si="6"/>
        <v>87976.700034081601</v>
      </c>
      <c r="V28" s="150"/>
      <c r="W28" s="2">
        <v>23</v>
      </c>
      <c r="X28" s="118">
        <v>45536</v>
      </c>
      <c r="Y28" s="5">
        <f t="shared" si="40"/>
        <v>501083.91230015527</v>
      </c>
      <c r="Z28" s="5">
        <f t="shared" si="41"/>
        <v>3735.9623279068505</v>
      </c>
      <c r="AA28" s="5">
        <f t="shared" si="7"/>
        <v>395.40291257248191</v>
      </c>
      <c r="AB28" s="35">
        <f t="shared" si="8"/>
        <v>9.4691424617671018E-3</v>
      </c>
      <c r="AC28" s="5">
        <f t="shared" si="9"/>
        <v>3340.5594153343686</v>
      </c>
      <c r="AD28" s="35">
        <f t="shared" si="10"/>
        <v>0.08</v>
      </c>
      <c r="AE28" s="5">
        <f t="shared" si="42"/>
        <v>8461.4906124172085</v>
      </c>
      <c r="AF28" s="5">
        <f t="shared" si="43"/>
        <v>77465.64292944035</v>
      </c>
      <c r="AG28" s="5">
        <f t="shared" si="11"/>
        <v>500688.50938758277</v>
      </c>
      <c r="AH28" s="5">
        <f t="shared" si="12"/>
        <v>85927.133541857562</v>
      </c>
      <c r="AI28" s="150"/>
      <c r="AJ28" s="2">
        <v>23</v>
      </c>
      <c r="AK28" s="118">
        <v>45536</v>
      </c>
      <c r="AL28" s="5">
        <f t="shared" si="44"/>
        <v>500684.3279013405</v>
      </c>
      <c r="AM28" s="5">
        <f t="shared" si="45"/>
        <v>3647.6129482638758</v>
      </c>
      <c r="AN28" s="5">
        <f t="shared" si="13"/>
        <v>414.02666390105151</v>
      </c>
      <c r="AO28" s="35">
        <f t="shared" si="14"/>
        <v>9.9230586817800753E-3</v>
      </c>
      <c r="AP28" s="5">
        <f t="shared" si="15"/>
        <v>3233.5862843628242</v>
      </c>
      <c r="AQ28" s="35">
        <f t="shared" si="16"/>
        <v>7.7500000000000013E-2</v>
      </c>
      <c r="AR28" s="5">
        <f t="shared" si="46"/>
        <v>8879.6987625606271</v>
      </c>
      <c r="AS28" s="5">
        <f t="shared" si="47"/>
        <v>75015.39904750853</v>
      </c>
      <c r="AT28" s="5">
        <f t="shared" si="17"/>
        <v>500270.30123743945</v>
      </c>
      <c r="AU28" s="5">
        <f t="shared" si="18"/>
        <v>83895.097810069157</v>
      </c>
      <c r="AV28" s="150"/>
      <c r="AW28" s="2">
        <v>23</v>
      </c>
      <c r="AX28" s="118">
        <v>45536</v>
      </c>
      <c r="AY28" s="5">
        <f t="shared" si="48"/>
        <v>500268.04919222312</v>
      </c>
      <c r="AZ28" s="5">
        <f t="shared" si="49"/>
        <v>3560.0506702964672</v>
      </c>
      <c r="BA28" s="5">
        <f t="shared" si="19"/>
        <v>433.37536284507314</v>
      </c>
      <c r="BB28" s="35">
        <f t="shared" si="20"/>
        <v>1.0395435731980226E-2</v>
      </c>
      <c r="BC28" s="5">
        <f t="shared" si="21"/>
        <v>3126.675307451394</v>
      </c>
      <c r="BD28" s="35">
        <f t="shared" si="22"/>
        <v>7.4999999999999997E-2</v>
      </c>
      <c r="BE28" s="5">
        <f t="shared" si="50"/>
        <v>9315.3261706220947</v>
      </c>
      <c r="BF28" s="5">
        <f t="shared" si="51"/>
        <v>72565.839246196658</v>
      </c>
      <c r="BG28" s="5">
        <f t="shared" si="23"/>
        <v>499834.67382937804</v>
      </c>
      <c r="BH28" s="5">
        <f t="shared" si="24"/>
        <v>81881.165416818752</v>
      </c>
      <c r="BI28" s="150"/>
      <c r="BJ28" s="2">
        <v>23</v>
      </c>
      <c r="BK28" s="118">
        <v>45536</v>
      </c>
      <c r="BL28" s="5">
        <f t="shared" si="52"/>
        <v>499834.60474180349</v>
      </c>
      <c r="BM28" s="5">
        <f t="shared" si="53"/>
        <v>3473.3005299060997</v>
      </c>
      <c r="BN28" s="5">
        <f t="shared" si="25"/>
        <v>453.46645959103716</v>
      </c>
      <c r="BO28" s="35">
        <f t="shared" si="26"/>
        <v>1.0886796279147936E-2</v>
      </c>
      <c r="BP28" s="5">
        <f t="shared" si="27"/>
        <v>3019.8340703150625</v>
      </c>
      <c r="BQ28" s="35">
        <f t="shared" si="28"/>
        <v>7.2499999999999995E-2</v>
      </c>
      <c r="BR28" s="5">
        <f t="shared" si="54"/>
        <v>9768.8617177874512</v>
      </c>
      <c r="BS28" s="5">
        <f t="shared" si="55"/>
        <v>70117.05047005284</v>
      </c>
      <c r="BT28" s="5">
        <f t="shared" si="29"/>
        <v>499381.13828221243</v>
      </c>
      <c r="BU28" s="5">
        <f t="shared" si="30"/>
        <v>79885.912187840295</v>
      </c>
      <c r="BV28" s="150"/>
      <c r="BW28" s="2">
        <v>23</v>
      </c>
      <c r="BX28" s="118">
        <v>45536</v>
      </c>
      <c r="BY28" s="5">
        <f t="shared" si="56"/>
        <v>499383.52554437437</v>
      </c>
      <c r="BZ28" s="5">
        <f t="shared" si="57"/>
        <v>3387.3876542048083</v>
      </c>
      <c r="CA28" s="5">
        <f t="shared" si="31"/>
        <v>474.31708852929114</v>
      </c>
      <c r="CB28" s="35">
        <f t="shared" si="32"/>
        <v>1.1397662860717918E-2</v>
      </c>
      <c r="CC28" s="5">
        <f t="shared" si="33"/>
        <v>2913.0705656755172</v>
      </c>
      <c r="CD28" s="35">
        <f t="shared" si="34"/>
        <v>7.0000000000000007E-2</v>
      </c>
      <c r="CE28" s="5">
        <f t="shared" si="58"/>
        <v>10240.791544154874</v>
      </c>
      <c r="CF28" s="5">
        <f t="shared" si="59"/>
        <v>67669.124502555729</v>
      </c>
      <c r="CG28" s="5">
        <f t="shared" si="35"/>
        <v>498909.20845584507</v>
      </c>
      <c r="CH28" s="5">
        <f t="shared" si="36"/>
        <v>77909.916046710598</v>
      </c>
    </row>
    <row r="29" spans="1:86" ht="14.25" customHeight="1">
      <c r="A29" s="161">
        <f t="shared" si="65"/>
        <v>21</v>
      </c>
      <c r="B29" s="11">
        <f t="shared" si="66"/>
        <v>745678.24582442071</v>
      </c>
      <c r="C29" s="162">
        <f t="shared" si="60"/>
        <v>719281.10224787344</v>
      </c>
      <c r="D29" s="11">
        <f t="shared" si="61"/>
        <v>693039.56681971764</v>
      </c>
      <c r="E29" s="11">
        <f t="shared" si="62"/>
        <v>666961.38776860957</v>
      </c>
      <c r="F29" s="11">
        <f t="shared" si="63"/>
        <v>641054.43706838437</v>
      </c>
      <c r="G29" s="22">
        <f t="shared" si="64"/>
        <v>615326.69743422873</v>
      </c>
      <c r="I29" s="150"/>
      <c r="J29" s="2">
        <v>24</v>
      </c>
      <c r="K29" s="118">
        <v>45566</v>
      </c>
      <c r="L29" s="5">
        <f t="shared" si="37"/>
        <v>501089.78867298859</v>
      </c>
      <c r="M29" s="5">
        <f t="shared" si="0"/>
        <v>3825.0739145252865</v>
      </c>
      <c r="N29" s="5">
        <f t="shared" si="1"/>
        <v>380.08161739848993</v>
      </c>
      <c r="O29" s="35">
        <f t="shared" si="2"/>
        <v>9.1021200429178481E-3</v>
      </c>
      <c r="P29" s="5">
        <f t="shared" si="3"/>
        <v>3444.9922971267965</v>
      </c>
      <c r="Q29" s="35">
        <f t="shared" si="4"/>
        <v>8.2500000000000004E-2</v>
      </c>
      <c r="R29" s="5">
        <f t="shared" si="38"/>
        <v>8440.2929444099736</v>
      </c>
      <c r="S29" s="5">
        <f t="shared" si="39"/>
        <v>83361.481004196918</v>
      </c>
      <c r="T29" s="5">
        <f t="shared" si="5"/>
        <v>500709.70705559012</v>
      </c>
      <c r="U29" s="5">
        <f t="shared" si="6"/>
        <v>91801.773948606889</v>
      </c>
      <c r="V29" s="150"/>
      <c r="W29" s="2">
        <v>24</v>
      </c>
      <c r="X29" s="118">
        <v>45566</v>
      </c>
      <c r="Y29" s="5">
        <f t="shared" si="40"/>
        <v>500688.50938758277</v>
      </c>
      <c r="Z29" s="5">
        <f t="shared" si="41"/>
        <v>3735.9623279068505</v>
      </c>
      <c r="AA29" s="5">
        <f t="shared" si="7"/>
        <v>398.03893198963169</v>
      </c>
      <c r="AB29" s="35">
        <f t="shared" si="8"/>
        <v>9.5397978869495477E-3</v>
      </c>
      <c r="AC29" s="5">
        <f t="shared" si="9"/>
        <v>3337.9233959172188</v>
      </c>
      <c r="AD29" s="35">
        <f t="shared" si="10"/>
        <v>0.08</v>
      </c>
      <c r="AE29" s="5">
        <f t="shared" si="42"/>
        <v>8859.5295444068397</v>
      </c>
      <c r="AF29" s="5">
        <f t="shared" si="43"/>
        <v>80803.566325357562</v>
      </c>
      <c r="AG29" s="5">
        <f t="shared" si="11"/>
        <v>500290.47045559314</v>
      </c>
      <c r="AH29" s="5">
        <f t="shared" si="12"/>
        <v>89663.095869764395</v>
      </c>
      <c r="AI29" s="150"/>
      <c r="AJ29" s="2">
        <v>24</v>
      </c>
      <c r="AK29" s="118">
        <v>45566</v>
      </c>
      <c r="AL29" s="5">
        <f t="shared" si="44"/>
        <v>500270.30123743945</v>
      </c>
      <c r="AM29" s="5">
        <f t="shared" si="45"/>
        <v>3647.6129482638758</v>
      </c>
      <c r="AN29" s="5">
        <f t="shared" si="13"/>
        <v>416.70058610541264</v>
      </c>
      <c r="AO29" s="35">
        <f t="shared" si="14"/>
        <v>9.9954105228638127E-3</v>
      </c>
      <c r="AP29" s="5">
        <f t="shared" si="15"/>
        <v>3230.9123621584631</v>
      </c>
      <c r="AQ29" s="35">
        <f t="shared" si="16"/>
        <v>7.7499999999999999E-2</v>
      </c>
      <c r="AR29" s="5">
        <f t="shared" si="46"/>
        <v>9296.3993486660402</v>
      </c>
      <c r="AS29" s="5">
        <f t="shared" si="47"/>
        <v>78246.311409666989</v>
      </c>
      <c r="AT29" s="5">
        <f t="shared" si="17"/>
        <v>499853.60065133404</v>
      </c>
      <c r="AU29" s="5">
        <f t="shared" si="18"/>
        <v>87542.710758333036</v>
      </c>
      <c r="AV29" s="150"/>
      <c r="AW29" s="2">
        <v>24</v>
      </c>
      <c r="AX29" s="118">
        <v>45566</v>
      </c>
      <c r="AY29" s="5">
        <f t="shared" si="48"/>
        <v>499834.67382937804</v>
      </c>
      <c r="AZ29" s="5">
        <f t="shared" si="49"/>
        <v>3560.0506702964672</v>
      </c>
      <c r="BA29" s="5">
        <f t="shared" si="19"/>
        <v>436.08395886285462</v>
      </c>
      <c r="BB29" s="35">
        <f t="shared" si="20"/>
        <v>1.0469476769714015E-2</v>
      </c>
      <c r="BC29" s="5">
        <f t="shared" si="21"/>
        <v>3123.9667114336125</v>
      </c>
      <c r="BD29" s="35">
        <f t="shared" si="22"/>
        <v>7.4999999999999997E-2</v>
      </c>
      <c r="BE29" s="5">
        <f t="shared" si="50"/>
        <v>9751.4101294849497</v>
      </c>
      <c r="BF29" s="5">
        <f t="shared" si="51"/>
        <v>75689.805957630277</v>
      </c>
      <c r="BG29" s="5">
        <f t="shared" si="23"/>
        <v>499398.58987051516</v>
      </c>
      <c r="BH29" s="5">
        <f t="shared" si="24"/>
        <v>85441.21608711523</v>
      </c>
      <c r="BI29" s="150"/>
      <c r="BJ29" s="2">
        <v>24</v>
      </c>
      <c r="BK29" s="118">
        <v>45566</v>
      </c>
      <c r="BL29" s="5">
        <f t="shared" si="52"/>
        <v>499381.13828221243</v>
      </c>
      <c r="BM29" s="5">
        <f t="shared" si="53"/>
        <v>3473.3005299060997</v>
      </c>
      <c r="BN29" s="5">
        <f t="shared" si="25"/>
        <v>456.20615278439982</v>
      </c>
      <c r="BO29" s="35">
        <f t="shared" si="26"/>
        <v>1.0962516230076434E-2</v>
      </c>
      <c r="BP29" s="5">
        <f t="shared" si="27"/>
        <v>3017.0943771216998</v>
      </c>
      <c r="BQ29" s="35">
        <f t="shared" si="28"/>
        <v>7.2499999999999995E-2</v>
      </c>
      <c r="BR29" s="5">
        <f t="shared" si="54"/>
        <v>10225.067870571851</v>
      </c>
      <c r="BS29" s="5">
        <f t="shared" si="55"/>
        <v>73134.144847174539</v>
      </c>
      <c r="BT29" s="5">
        <f t="shared" si="29"/>
        <v>498924.93212942802</v>
      </c>
      <c r="BU29" s="5">
        <f t="shared" si="30"/>
        <v>83359.212717746384</v>
      </c>
      <c r="BV29" s="150"/>
      <c r="BW29" s="2">
        <v>24</v>
      </c>
      <c r="BX29" s="118">
        <v>45566</v>
      </c>
      <c r="BY29" s="5">
        <f t="shared" si="56"/>
        <v>498909.20845584507</v>
      </c>
      <c r="BZ29" s="5">
        <f t="shared" si="57"/>
        <v>3387.3876542048083</v>
      </c>
      <c r="CA29" s="5">
        <f t="shared" si="31"/>
        <v>477.0839382123786</v>
      </c>
      <c r="CB29" s="35">
        <f t="shared" si="32"/>
        <v>1.1475048288380557E-2</v>
      </c>
      <c r="CC29" s="5">
        <f t="shared" si="33"/>
        <v>2910.3037159924297</v>
      </c>
      <c r="CD29" s="35">
        <f t="shared" si="34"/>
        <v>7.0000000000000007E-2</v>
      </c>
      <c r="CE29" s="5">
        <f t="shared" si="58"/>
        <v>10717.875482367253</v>
      </c>
      <c r="CF29" s="5">
        <f t="shared" si="59"/>
        <v>70579.428218548157</v>
      </c>
      <c r="CG29" s="5">
        <f t="shared" si="35"/>
        <v>498432.12451763271</v>
      </c>
      <c r="CH29" s="5">
        <f t="shared" si="36"/>
        <v>81297.303700915407</v>
      </c>
    </row>
    <row r="30" spans="1:86" ht="14.25" customHeight="1">
      <c r="A30" s="161">
        <f t="shared" si="65"/>
        <v>22</v>
      </c>
      <c r="B30" s="11">
        <f t="shared" si="66"/>
        <v>768830.88908318768</v>
      </c>
      <c r="C30" s="162">
        <f t="shared" si="60"/>
        <v>741418.44748791703</v>
      </c>
      <c r="D30" s="11">
        <f t="shared" si="61"/>
        <v>714178.6729690932</v>
      </c>
      <c r="E30" s="11">
        <f t="shared" si="62"/>
        <v>687119.67332397867</v>
      </c>
      <c r="F30" s="11">
        <f t="shared" si="63"/>
        <v>660249.67106736207</v>
      </c>
      <c r="G30" s="22">
        <f t="shared" si="64"/>
        <v>633576.989341054</v>
      </c>
      <c r="I30" s="150"/>
      <c r="J30" s="2">
        <v>25</v>
      </c>
      <c r="K30" s="118">
        <v>45597</v>
      </c>
      <c r="L30" s="5">
        <f t="shared" si="37"/>
        <v>500709.70705559012</v>
      </c>
      <c r="M30" s="5">
        <f t="shared" si="0"/>
        <v>3825.0739145252865</v>
      </c>
      <c r="N30" s="5">
        <f t="shared" si="1"/>
        <v>382.69467851810441</v>
      </c>
      <c r="O30" s="35">
        <f t="shared" si="2"/>
        <v>9.1716539094525672E-3</v>
      </c>
      <c r="P30" s="5">
        <f t="shared" si="3"/>
        <v>3442.379236007182</v>
      </c>
      <c r="Q30" s="35">
        <f t="shared" si="4"/>
        <v>8.2500000000000004E-2</v>
      </c>
      <c r="R30" s="5">
        <f t="shared" si="38"/>
        <v>8822.9876229280781</v>
      </c>
      <c r="S30" s="5">
        <f t="shared" si="39"/>
        <v>86803.8602402041</v>
      </c>
      <c r="T30" s="5">
        <f t="shared" si="5"/>
        <v>500327.01237707201</v>
      </c>
      <c r="U30" s="5">
        <f t="shared" si="6"/>
        <v>95626.847863132178</v>
      </c>
      <c r="V30" s="150"/>
      <c r="W30" s="2">
        <v>25</v>
      </c>
      <c r="X30" s="118">
        <v>45597</v>
      </c>
      <c r="Y30" s="5">
        <f t="shared" si="40"/>
        <v>500290.47045559314</v>
      </c>
      <c r="Z30" s="5">
        <f t="shared" si="41"/>
        <v>3735.9623279068505</v>
      </c>
      <c r="AA30" s="5">
        <f t="shared" si="7"/>
        <v>400.69252486956293</v>
      </c>
      <c r="AB30" s="35">
        <f t="shared" si="8"/>
        <v>9.611037152188872E-3</v>
      </c>
      <c r="AC30" s="5">
        <f t="shared" si="9"/>
        <v>3335.2698030372876</v>
      </c>
      <c r="AD30" s="35">
        <f t="shared" si="10"/>
        <v>0.08</v>
      </c>
      <c r="AE30" s="5">
        <f t="shared" si="42"/>
        <v>9260.2220692764022</v>
      </c>
      <c r="AF30" s="5">
        <f t="shared" si="43"/>
        <v>84138.836128394847</v>
      </c>
      <c r="AG30" s="5">
        <f t="shared" si="11"/>
        <v>499889.77793072356</v>
      </c>
      <c r="AH30" s="5">
        <f t="shared" si="12"/>
        <v>93399.058197671256</v>
      </c>
      <c r="AI30" s="150"/>
      <c r="AJ30" s="2">
        <v>25</v>
      </c>
      <c r="AK30" s="118">
        <v>45597</v>
      </c>
      <c r="AL30" s="5">
        <f t="shared" si="44"/>
        <v>499853.60065133404</v>
      </c>
      <c r="AM30" s="5">
        <f t="shared" si="45"/>
        <v>3647.6129482638758</v>
      </c>
      <c r="AN30" s="5">
        <f t="shared" si="13"/>
        <v>419.39177739067691</v>
      </c>
      <c r="AO30" s="35">
        <f t="shared" si="14"/>
        <v>1.0068350657332994E-2</v>
      </c>
      <c r="AP30" s="5">
        <f t="shared" si="15"/>
        <v>3228.2211708731988</v>
      </c>
      <c r="AQ30" s="35">
        <f t="shared" si="16"/>
        <v>7.7499999999999999E-2</v>
      </c>
      <c r="AR30" s="5">
        <f t="shared" si="46"/>
        <v>9715.7911260567162</v>
      </c>
      <c r="AS30" s="5">
        <f t="shared" si="47"/>
        <v>81474.532580540181</v>
      </c>
      <c r="AT30" s="5">
        <f t="shared" si="17"/>
        <v>499434.20887394337</v>
      </c>
      <c r="AU30" s="5">
        <f t="shared" si="18"/>
        <v>91190.323706596901</v>
      </c>
      <c r="AV30" s="150"/>
      <c r="AW30" s="2">
        <v>25</v>
      </c>
      <c r="AX30" s="118">
        <v>45597</v>
      </c>
      <c r="AY30" s="5">
        <f t="shared" si="48"/>
        <v>499398.58987051516</v>
      </c>
      <c r="AZ30" s="5">
        <f t="shared" si="49"/>
        <v>3560.0506702964672</v>
      </c>
      <c r="BA30" s="5">
        <f t="shared" si="19"/>
        <v>438.80948360574757</v>
      </c>
      <c r="BB30" s="35">
        <f t="shared" si="20"/>
        <v>1.0544110275990714E-2</v>
      </c>
      <c r="BC30" s="5">
        <f t="shared" si="21"/>
        <v>3121.2411866907196</v>
      </c>
      <c r="BD30" s="35">
        <f t="shared" si="22"/>
        <v>7.4999999999999997E-2</v>
      </c>
      <c r="BE30" s="5">
        <f t="shared" si="50"/>
        <v>10190.219613090698</v>
      </c>
      <c r="BF30" s="5">
        <f t="shared" si="51"/>
        <v>78811.047144320997</v>
      </c>
      <c r="BG30" s="5">
        <f t="shared" si="23"/>
        <v>498959.78038690944</v>
      </c>
      <c r="BH30" s="5">
        <f t="shared" si="24"/>
        <v>89001.266757411693</v>
      </c>
      <c r="BI30" s="150"/>
      <c r="BJ30" s="2">
        <v>25</v>
      </c>
      <c r="BK30" s="118">
        <v>45597</v>
      </c>
      <c r="BL30" s="5">
        <f t="shared" si="52"/>
        <v>498924.93212942802</v>
      </c>
      <c r="BM30" s="5">
        <f t="shared" si="53"/>
        <v>3473.3005299060997</v>
      </c>
      <c r="BN30" s="5">
        <f t="shared" si="25"/>
        <v>458.9623982908056</v>
      </c>
      <c r="BO30" s="35">
        <f t="shared" si="26"/>
        <v>1.1038832547379959E-2</v>
      </c>
      <c r="BP30" s="5">
        <f t="shared" si="27"/>
        <v>3014.3381316152941</v>
      </c>
      <c r="BQ30" s="35">
        <f t="shared" si="28"/>
        <v>7.2499999999999995E-2</v>
      </c>
      <c r="BR30" s="5">
        <f t="shared" si="54"/>
        <v>10684.030268862656</v>
      </c>
      <c r="BS30" s="5">
        <f t="shared" si="55"/>
        <v>76148.482978789834</v>
      </c>
      <c r="BT30" s="5">
        <f t="shared" si="29"/>
        <v>498465.96973113721</v>
      </c>
      <c r="BU30" s="5">
        <f t="shared" si="30"/>
        <v>86832.513247652489</v>
      </c>
      <c r="BV30" s="150"/>
      <c r="BW30" s="2">
        <v>25</v>
      </c>
      <c r="BX30" s="118">
        <v>45597</v>
      </c>
      <c r="BY30" s="5">
        <f t="shared" si="56"/>
        <v>498432.12451763271</v>
      </c>
      <c r="BZ30" s="5">
        <f t="shared" si="57"/>
        <v>3387.3876542048083</v>
      </c>
      <c r="CA30" s="5">
        <f t="shared" si="31"/>
        <v>479.86692785195055</v>
      </c>
      <c r="CB30" s="35">
        <f t="shared" si="32"/>
        <v>1.1553033705032981E-2</v>
      </c>
      <c r="CC30" s="5">
        <f t="shared" si="33"/>
        <v>2907.5207263528578</v>
      </c>
      <c r="CD30" s="35">
        <f t="shared" si="34"/>
        <v>7.0000000000000007E-2</v>
      </c>
      <c r="CE30" s="5">
        <f t="shared" si="58"/>
        <v>11197.742410219204</v>
      </c>
      <c r="CF30" s="5">
        <f t="shared" si="59"/>
        <v>73486.948944901014</v>
      </c>
      <c r="CG30" s="5">
        <f t="shared" si="35"/>
        <v>497952.25758978078</v>
      </c>
      <c r="CH30" s="5">
        <f t="shared" si="36"/>
        <v>84684.691355120216</v>
      </c>
    </row>
    <row r="31" spans="1:86" ht="14.25" customHeight="1">
      <c r="A31" s="161">
        <f t="shared" si="65"/>
        <v>23</v>
      </c>
      <c r="B31" s="11">
        <f t="shared" si="66"/>
        <v>790034.18668812665</v>
      </c>
      <c r="C31" s="162">
        <f t="shared" si="60"/>
        <v>761672.18509689975</v>
      </c>
      <c r="D31" s="11">
        <f t="shared" si="61"/>
        <v>733500.11533648404</v>
      </c>
      <c r="E31" s="11">
        <f t="shared" si="62"/>
        <v>705526.38714836177</v>
      </c>
      <c r="F31" s="11">
        <f t="shared" si="63"/>
        <v>677759.5147956548</v>
      </c>
      <c r="G31" s="22">
        <f t="shared" si="64"/>
        <v>650208.1019965068</v>
      </c>
      <c r="I31" s="150"/>
      <c r="J31" s="2">
        <v>26</v>
      </c>
      <c r="K31" s="118">
        <v>45627</v>
      </c>
      <c r="L31" s="5">
        <f t="shared" si="37"/>
        <v>500327.01237707201</v>
      </c>
      <c r="M31" s="5">
        <f t="shared" si="0"/>
        <v>3825.0739145252865</v>
      </c>
      <c r="N31" s="5">
        <f t="shared" si="1"/>
        <v>385.32570443291615</v>
      </c>
      <c r="O31" s="35">
        <f t="shared" si="2"/>
        <v>9.2417725583646484E-3</v>
      </c>
      <c r="P31" s="5">
        <f t="shared" si="3"/>
        <v>3439.7482100923703</v>
      </c>
      <c r="Q31" s="35">
        <f t="shared" si="4"/>
        <v>8.2500000000000018E-2</v>
      </c>
      <c r="R31" s="5">
        <f t="shared" si="38"/>
        <v>9208.3133273609947</v>
      </c>
      <c r="S31" s="5">
        <f t="shared" si="39"/>
        <v>90243.608450296466</v>
      </c>
      <c r="T31" s="5">
        <f t="shared" si="5"/>
        <v>499941.6866726391</v>
      </c>
      <c r="U31" s="5">
        <f t="shared" si="6"/>
        <v>99451.921777657466</v>
      </c>
      <c r="V31" s="150"/>
      <c r="W31" s="2">
        <v>26</v>
      </c>
      <c r="X31" s="118">
        <v>45627</v>
      </c>
      <c r="Y31" s="5">
        <f t="shared" si="40"/>
        <v>499889.77793072356</v>
      </c>
      <c r="Z31" s="5">
        <f t="shared" si="41"/>
        <v>3735.9623279068505</v>
      </c>
      <c r="AA31" s="5">
        <f t="shared" si="7"/>
        <v>403.3638083686933</v>
      </c>
      <c r="AB31" s="35">
        <f t="shared" si="8"/>
        <v>9.6828659318877169E-3</v>
      </c>
      <c r="AC31" s="5">
        <f t="shared" si="9"/>
        <v>3332.5985195381572</v>
      </c>
      <c r="AD31" s="35">
        <f t="shared" si="10"/>
        <v>0.08</v>
      </c>
      <c r="AE31" s="5">
        <f t="shared" si="42"/>
        <v>9663.585877645095</v>
      </c>
      <c r="AF31" s="5">
        <f t="shared" si="43"/>
        <v>87471.434647932998</v>
      </c>
      <c r="AG31" s="5">
        <f t="shared" si="11"/>
        <v>499486.41412235488</v>
      </c>
      <c r="AH31" s="5">
        <f t="shared" si="12"/>
        <v>97135.020525578089</v>
      </c>
      <c r="AI31" s="150"/>
      <c r="AJ31" s="2">
        <v>26</v>
      </c>
      <c r="AK31" s="118">
        <v>45627</v>
      </c>
      <c r="AL31" s="5">
        <f t="shared" si="44"/>
        <v>499434.20887394337</v>
      </c>
      <c r="AM31" s="5">
        <f t="shared" si="45"/>
        <v>3647.6129482638758</v>
      </c>
      <c r="AN31" s="5">
        <f t="shared" si="13"/>
        <v>422.10034928632467</v>
      </c>
      <c r="AO31" s="35">
        <f t="shared" si="14"/>
        <v>1.0141884759668811E-2</v>
      </c>
      <c r="AP31" s="5">
        <f t="shared" si="15"/>
        <v>3225.5125989775511</v>
      </c>
      <c r="AQ31" s="35">
        <f t="shared" si="16"/>
        <v>7.7499999999999999E-2</v>
      </c>
      <c r="AR31" s="5">
        <f t="shared" si="46"/>
        <v>10137.89147534304</v>
      </c>
      <c r="AS31" s="5">
        <f t="shared" si="47"/>
        <v>84700.045179517736</v>
      </c>
      <c r="AT31" s="5">
        <f t="shared" si="17"/>
        <v>499012.10852465703</v>
      </c>
      <c r="AU31" s="5">
        <f t="shared" si="18"/>
        <v>94837.93665486078</v>
      </c>
      <c r="AV31" s="150"/>
      <c r="AW31" s="2">
        <v>26</v>
      </c>
      <c r="AX31" s="118">
        <v>45627</v>
      </c>
      <c r="AY31" s="5">
        <f t="shared" si="48"/>
        <v>498959.78038690944</v>
      </c>
      <c r="AZ31" s="5">
        <f t="shared" si="49"/>
        <v>3560.0506702964672</v>
      </c>
      <c r="BA31" s="5">
        <f t="shared" si="19"/>
        <v>441.55204287828337</v>
      </c>
      <c r="BB31" s="35">
        <f t="shared" si="20"/>
        <v>1.0619341924574918E-2</v>
      </c>
      <c r="BC31" s="5">
        <f t="shared" si="21"/>
        <v>3118.4986274181838</v>
      </c>
      <c r="BD31" s="35">
        <f t="shared" si="22"/>
        <v>7.4999999999999997E-2</v>
      </c>
      <c r="BE31" s="5">
        <f t="shared" si="50"/>
        <v>10631.771655968982</v>
      </c>
      <c r="BF31" s="5">
        <f t="shared" si="51"/>
        <v>81929.545771739184</v>
      </c>
      <c r="BG31" s="5">
        <f t="shared" si="23"/>
        <v>498518.22834403114</v>
      </c>
      <c r="BH31" s="5">
        <f t="shared" si="24"/>
        <v>92561.317427708171</v>
      </c>
      <c r="BI31" s="150"/>
      <c r="BJ31" s="2">
        <v>26</v>
      </c>
      <c r="BK31" s="118">
        <v>45627</v>
      </c>
      <c r="BL31" s="5">
        <f t="shared" si="52"/>
        <v>498465.96973113721</v>
      </c>
      <c r="BM31" s="5">
        <f t="shared" si="53"/>
        <v>3473.3005299060997</v>
      </c>
      <c r="BN31" s="5">
        <f t="shared" si="25"/>
        <v>461.73529611381218</v>
      </c>
      <c r="BO31" s="35">
        <f t="shared" si="26"/>
        <v>1.1115750903425479E-2</v>
      </c>
      <c r="BP31" s="5">
        <f t="shared" si="27"/>
        <v>3011.5652337922875</v>
      </c>
      <c r="BQ31" s="35">
        <f t="shared" si="28"/>
        <v>7.2499999999999995E-2</v>
      </c>
      <c r="BR31" s="5">
        <f t="shared" si="54"/>
        <v>11145.765564976467</v>
      </c>
      <c r="BS31" s="5">
        <f t="shared" si="55"/>
        <v>79160.048212582129</v>
      </c>
      <c r="BT31" s="5">
        <f t="shared" si="29"/>
        <v>498004.23443502339</v>
      </c>
      <c r="BU31" s="5">
        <f t="shared" si="30"/>
        <v>90305.813777558593</v>
      </c>
      <c r="BV31" s="150"/>
      <c r="BW31" s="2">
        <v>26</v>
      </c>
      <c r="BX31" s="118">
        <v>45627</v>
      </c>
      <c r="BY31" s="5">
        <f t="shared" si="56"/>
        <v>497952.25758978078</v>
      </c>
      <c r="BZ31" s="5">
        <f t="shared" si="57"/>
        <v>3387.3876542048083</v>
      </c>
      <c r="CA31" s="5">
        <f t="shared" si="31"/>
        <v>482.66615159775347</v>
      </c>
      <c r="CB31" s="35">
        <f t="shared" si="32"/>
        <v>1.1631624781074008E-2</v>
      </c>
      <c r="CC31" s="5">
        <f t="shared" si="33"/>
        <v>2904.7215026070548</v>
      </c>
      <c r="CD31" s="35">
        <f t="shared" si="34"/>
        <v>7.0000000000000007E-2</v>
      </c>
      <c r="CE31" s="5">
        <f t="shared" si="58"/>
        <v>11680.408561816957</v>
      </c>
      <c r="CF31" s="5">
        <f t="shared" si="59"/>
        <v>76391.670447508062</v>
      </c>
      <c r="CG31" s="5">
        <f t="shared" si="35"/>
        <v>497469.59143818304</v>
      </c>
      <c r="CH31" s="5">
        <f t="shared" si="36"/>
        <v>88072.079009325025</v>
      </c>
    </row>
    <row r="32" spans="1:86" ht="14.25" customHeight="1">
      <c r="A32" s="161">
        <f t="shared" si="65"/>
        <v>24</v>
      </c>
      <c r="B32" s="11">
        <f t="shared" si="66"/>
        <v>809121.09504125244</v>
      </c>
      <c r="C32" s="162">
        <f t="shared" si="60"/>
        <v>779885.97657042404</v>
      </c>
      <c r="D32" s="11">
        <f t="shared" si="61"/>
        <v>750857.91189461527</v>
      </c>
      <c r="E32" s="11">
        <f t="shared" si="62"/>
        <v>722045.55017619976</v>
      </c>
      <c r="F32" s="11">
        <f t="shared" si="63"/>
        <v>693457.63426808163</v>
      </c>
      <c r="G32" s="22">
        <f t="shared" si="64"/>
        <v>665102.98480158497</v>
      </c>
      <c r="I32" s="150"/>
      <c r="J32" s="2">
        <v>27</v>
      </c>
      <c r="K32" s="118">
        <v>45658</v>
      </c>
      <c r="L32" s="5">
        <f t="shared" si="37"/>
        <v>499941.6866726391</v>
      </c>
      <c r="M32" s="5">
        <f t="shared" si="0"/>
        <v>3825.0739145252865</v>
      </c>
      <c r="N32" s="5">
        <f t="shared" si="1"/>
        <v>387.97481865089276</v>
      </c>
      <c r="O32" s="35">
        <f t="shared" si="2"/>
        <v>9.312481731212895E-3</v>
      </c>
      <c r="P32" s="5">
        <f t="shared" si="3"/>
        <v>3437.0990958743937</v>
      </c>
      <c r="Q32" s="35">
        <f t="shared" si="4"/>
        <v>8.2500000000000004E-2</v>
      </c>
      <c r="R32" s="5">
        <f t="shared" si="38"/>
        <v>9596.2881460118879</v>
      </c>
      <c r="S32" s="5">
        <f t="shared" si="39"/>
        <v>93680.707546170859</v>
      </c>
      <c r="T32" s="5">
        <f t="shared" si="5"/>
        <v>499553.71185398824</v>
      </c>
      <c r="U32" s="5">
        <f t="shared" si="6"/>
        <v>103276.99569218274</v>
      </c>
      <c r="V32" s="150"/>
      <c r="W32" s="2">
        <v>27</v>
      </c>
      <c r="X32" s="118">
        <v>45658</v>
      </c>
      <c r="Y32" s="5">
        <f t="shared" si="40"/>
        <v>499486.41412235488</v>
      </c>
      <c r="Z32" s="5">
        <f t="shared" si="41"/>
        <v>3735.9623279068505</v>
      </c>
      <c r="AA32" s="5">
        <f t="shared" si="7"/>
        <v>406.05290042448451</v>
      </c>
      <c r="AB32" s="35">
        <f t="shared" si="8"/>
        <v>9.755289968507946E-3</v>
      </c>
      <c r="AC32" s="5">
        <f t="shared" si="9"/>
        <v>3329.909427482366</v>
      </c>
      <c r="AD32" s="35">
        <f t="shared" si="10"/>
        <v>0.08</v>
      </c>
      <c r="AE32" s="5">
        <f t="shared" si="42"/>
        <v>10069.63877806958</v>
      </c>
      <c r="AF32" s="5">
        <f t="shared" si="43"/>
        <v>90801.344075415371</v>
      </c>
      <c r="AG32" s="5">
        <f t="shared" si="11"/>
        <v>499080.36122193042</v>
      </c>
      <c r="AH32" s="5">
        <f t="shared" si="12"/>
        <v>100870.98285348495</v>
      </c>
      <c r="AI32" s="150"/>
      <c r="AJ32" s="2">
        <v>27</v>
      </c>
      <c r="AK32" s="118">
        <v>45658</v>
      </c>
      <c r="AL32" s="5">
        <f t="shared" si="44"/>
        <v>499012.10852465703</v>
      </c>
      <c r="AM32" s="5">
        <f t="shared" si="45"/>
        <v>3647.6129482638758</v>
      </c>
      <c r="AN32" s="5">
        <f t="shared" si="13"/>
        <v>424.82641404213246</v>
      </c>
      <c r="AO32" s="35">
        <f t="shared" si="14"/>
        <v>1.0216018572330281E-2</v>
      </c>
      <c r="AP32" s="5">
        <f t="shared" si="15"/>
        <v>3222.7865342217433</v>
      </c>
      <c r="AQ32" s="35">
        <f t="shared" si="16"/>
        <v>7.7499999999999999E-2</v>
      </c>
      <c r="AR32" s="5">
        <f t="shared" si="46"/>
        <v>10562.717889385172</v>
      </c>
      <c r="AS32" s="5">
        <f t="shared" si="47"/>
        <v>87922.831713739477</v>
      </c>
      <c r="AT32" s="5">
        <f t="shared" si="17"/>
        <v>498587.28211061488</v>
      </c>
      <c r="AU32" s="5">
        <f t="shared" si="18"/>
        <v>98485.549603124644</v>
      </c>
      <c r="AV32" s="150"/>
      <c r="AW32" s="2">
        <v>27</v>
      </c>
      <c r="AX32" s="118">
        <v>45658</v>
      </c>
      <c r="AY32" s="5">
        <f t="shared" si="48"/>
        <v>498518.22834403114</v>
      </c>
      <c r="AZ32" s="5">
        <f t="shared" si="49"/>
        <v>3560.0506702964672</v>
      </c>
      <c r="BA32" s="5">
        <f t="shared" si="19"/>
        <v>444.31174314627287</v>
      </c>
      <c r="BB32" s="35">
        <f t="shared" si="20"/>
        <v>1.0695177457133625E-2</v>
      </c>
      <c r="BC32" s="5">
        <f t="shared" si="21"/>
        <v>3115.7389271501943</v>
      </c>
      <c r="BD32" s="35">
        <f t="shared" si="22"/>
        <v>7.4999999999999997E-2</v>
      </c>
      <c r="BE32" s="5">
        <f t="shared" si="50"/>
        <v>11076.083399115254</v>
      </c>
      <c r="BF32" s="5">
        <f t="shared" si="51"/>
        <v>85045.284698889373</v>
      </c>
      <c r="BG32" s="5">
        <f t="shared" si="23"/>
        <v>498073.91660088487</v>
      </c>
      <c r="BH32" s="5">
        <f t="shared" si="24"/>
        <v>96121.368098004634</v>
      </c>
      <c r="BI32" s="150"/>
      <c r="BJ32" s="2">
        <v>27</v>
      </c>
      <c r="BK32" s="118">
        <v>45658</v>
      </c>
      <c r="BL32" s="5">
        <f t="shared" si="52"/>
        <v>498004.23443502339</v>
      </c>
      <c r="BM32" s="5">
        <f t="shared" si="53"/>
        <v>3473.3005299060997</v>
      </c>
      <c r="BN32" s="5">
        <f t="shared" si="25"/>
        <v>464.52494686116688</v>
      </c>
      <c r="BO32" s="35">
        <f t="shared" si="26"/>
        <v>1.1193277038413021E-2</v>
      </c>
      <c r="BP32" s="5">
        <f t="shared" si="27"/>
        <v>3008.7755830449328</v>
      </c>
      <c r="BQ32" s="35">
        <f t="shared" si="28"/>
        <v>7.2499999999999995E-2</v>
      </c>
      <c r="BR32" s="5">
        <f t="shared" si="54"/>
        <v>11610.290511837635</v>
      </c>
      <c r="BS32" s="5">
        <f t="shared" si="55"/>
        <v>82168.82379562706</v>
      </c>
      <c r="BT32" s="5">
        <f t="shared" si="29"/>
        <v>497539.70948816225</v>
      </c>
      <c r="BU32" s="5">
        <f t="shared" si="30"/>
        <v>93779.114307464697</v>
      </c>
      <c r="BV32" s="150"/>
      <c r="BW32" s="2">
        <v>27</v>
      </c>
      <c r="BX32" s="118">
        <v>45658</v>
      </c>
      <c r="BY32" s="5">
        <f t="shared" si="56"/>
        <v>497469.59143818304</v>
      </c>
      <c r="BZ32" s="5">
        <f t="shared" si="57"/>
        <v>3387.3876542048083</v>
      </c>
      <c r="CA32" s="5">
        <f t="shared" si="31"/>
        <v>485.48170414874039</v>
      </c>
      <c r="CB32" s="35">
        <f t="shared" si="32"/>
        <v>1.1710827254672132E-2</v>
      </c>
      <c r="CC32" s="5">
        <f t="shared" si="33"/>
        <v>2901.9059500560679</v>
      </c>
      <c r="CD32" s="35">
        <f t="shared" si="34"/>
        <v>7.0000000000000007E-2</v>
      </c>
      <c r="CE32" s="5">
        <f t="shared" si="58"/>
        <v>12165.890265965698</v>
      </c>
      <c r="CF32" s="5">
        <f t="shared" si="59"/>
        <v>79293.576397564131</v>
      </c>
      <c r="CG32" s="5">
        <f t="shared" si="35"/>
        <v>496984.10973403428</v>
      </c>
      <c r="CH32" s="5">
        <f t="shared" si="36"/>
        <v>91459.466663529834</v>
      </c>
    </row>
    <row r="33" spans="1:86" ht="14.25" customHeight="1">
      <c r="A33" s="161">
        <f t="shared" si="65"/>
        <v>25</v>
      </c>
      <c r="B33" s="11">
        <f t="shared" si="66"/>
        <v>825910.2562214249</v>
      </c>
      <c r="C33" s="162">
        <f t="shared" si="60"/>
        <v>795890.50738533307</v>
      </c>
      <c r="D33" s="11">
        <f t="shared" si="61"/>
        <v>766094.35636198195</v>
      </c>
      <c r="E33" s="11">
        <f t="shared" si="62"/>
        <v>736530.62693368399</v>
      </c>
      <c r="F33" s="11">
        <f t="shared" si="63"/>
        <v>707208.22571902571</v>
      </c>
      <c r="G33" s="22">
        <f t="shared" si="64"/>
        <v>678136.12556002021</v>
      </c>
      <c r="I33" s="150"/>
      <c r="J33" s="2">
        <v>28</v>
      </c>
      <c r="K33" s="118">
        <v>45689</v>
      </c>
      <c r="L33" s="5">
        <f t="shared" si="37"/>
        <v>499553.71185398824</v>
      </c>
      <c r="M33" s="5">
        <f t="shared" si="0"/>
        <v>3825.0739145252865</v>
      </c>
      <c r="N33" s="5">
        <f t="shared" si="1"/>
        <v>390.64214552911744</v>
      </c>
      <c r="O33" s="35">
        <f t="shared" si="2"/>
        <v>9.3837872387174913E-3</v>
      </c>
      <c r="P33" s="5">
        <f t="shared" si="3"/>
        <v>3434.431768996169</v>
      </c>
      <c r="Q33" s="35">
        <f t="shared" si="4"/>
        <v>8.2500000000000004E-2</v>
      </c>
      <c r="R33" s="5">
        <f t="shared" si="38"/>
        <v>9986.9302915410044</v>
      </c>
      <c r="S33" s="5">
        <f t="shared" si="39"/>
        <v>97115.139315167035</v>
      </c>
      <c r="T33" s="5">
        <f t="shared" si="5"/>
        <v>499163.06970845914</v>
      </c>
      <c r="U33" s="5">
        <f t="shared" si="6"/>
        <v>107102.06960670804</v>
      </c>
      <c r="V33" s="150"/>
      <c r="W33" s="2">
        <v>28</v>
      </c>
      <c r="X33" s="118">
        <v>45689</v>
      </c>
      <c r="Y33" s="5">
        <f t="shared" si="40"/>
        <v>499080.36122193042</v>
      </c>
      <c r="Z33" s="5">
        <f t="shared" si="41"/>
        <v>3735.9623279068505</v>
      </c>
      <c r="AA33" s="5">
        <f t="shared" si="7"/>
        <v>408.75991976064734</v>
      </c>
      <c r="AB33" s="35">
        <f t="shared" si="8"/>
        <v>9.828315073585045E-3</v>
      </c>
      <c r="AC33" s="5">
        <f t="shared" si="9"/>
        <v>3327.2024081462032</v>
      </c>
      <c r="AD33" s="35">
        <f t="shared" si="10"/>
        <v>0.08</v>
      </c>
      <c r="AE33" s="5">
        <f t="shared" si="42"/>
        <v>10478.398697830227</v>
      </c>
      <c r="AF33" s="5">
        <f t="shared" si="43"/>
        <v>94128.546483561571</v>
      </c>
      <c r="AG33" s="5">
        <f t="shared" si="11"/>
        <v>498671.60130216979</v>
      </c>
      <c r="AH33" s="5">
        <f t="shared" si="12"/>
        <v>104606.9451813918</v>
      </c>
      <c r="AI33" s="150"/>
      <c r="AJ33" s="2">
        <v>28</v>
      </c>
      <c r="AK33" s="118">
        <v>45689</v>
      </c>
      <c r="AL33" s="5">
        <f t="shared" si="44"/>
        <v>498587.28211061488</v>
      </c>
      <c r="AM33" s="5">
        <f t="shared" si="45"/>
        <v>3647.6129482638758</v>
      </c>
      <c r="AN33" s="5">
        <f t="shared" si="13"/>
        <v>427.57008463282136</v>
      </c>
      <c r="AO33" s="35">
        <f t="shared" si="14"/>
        <v>1.0290757906768158E-2</v>
      </c>
      <c r="AP33" s="5">
        <f t="shared" si="15"/>
        <v>3220.0428636310544</v>
      </c>
      <c r="AQ33" s="35">
        <f t="shared" si="16"/>
        <v>7.7499999999999999E-2</v>
      </c>
      <c r="AR33" s="5">
        <f t="shared" si="46"/>
        <v>10990.287974017994</v>
      </c>
      <c r="AS33" s="5">
        <f t="shared" si="47"/>
        <v>91142.87457737053</v>
      </c>
      <c r="AT33" s="5">
        <f t="shared" si="17"/>
        <v>498159.71202598204</v>
      </c>
      <c r="AU33" s="5">
        <f t="shared" si="18"/>
        <v>102133.16255138852</v>
      </c>
      <c r="AV33" s="150"/>
      <c r="AW33" s="2">
        <v>28</v>
      </c>
      <c r="AX33" s="118">
        <v>45689</v>
      </c>
      <c r="AY33" s="5">
        <f t="shared" si="48"/>
        <v>498073.91660088487</v>
      </c>
      <c r="AZ33" s="5">
        <f t="shared" si="49"/>
        <v>3560.0506702964672</v>
      </c>
      <c r="BA33" s="5">
        <f t="shared" si="19"/>
        <v>447.08869154093691</v>
      </c>
      <c r="BB33" s="35">
        <f t="shared" si="20"/>
        <v>1.0771622684249816E-2</v>
      </c>
      <c r="BC33" s="5">
        <f t="shared" si="21"/>
        <v>3112.9619787555303</v>
      </c>
      <c r="BD33" s="35">
        <f t="shared" si="22"/>
        <v>7.4999999999999997E-2</v>
      </c>
      <c r="BE33" s="5">
        <f t="shared" si="50"/>
        <v>11523.172090656191</v>
      </c>
      <c r="BF33" s="5">
        <f t="shared" si="51"/>
        <v>88158.2466776449</v>
      </c>
      <c r="BG33" s="5">
        <f t="shared" si="23"/>
        <v>497626.82790934393</v>
      </c>
      <c r="BH33" s="5">
        <f t="shared" si="24"/>
        <v>99681.418768301097</v>
      </c>
      <c r="BI33" s="150"/>
      <c r="BJ33" s="2">
        <v>28</v>
      </c>
      <c r="BK33" s="118">
        <v>45689</v>
      </c>
      <c r="BL33" s="5">
        <f t="shared" si="52"/>
        <v>497539.70948816225</v>
      </c>
      <c r="BM33" s="5">
        <f t="shared" si="53"/>
        <v>3473.3005299060997</v>
      </c>
      <c r="BN33" s="5">
        <f t="shared" si="25"/>
        <v>467.33145174845276</v>
      </c>
      <c r="BO33" s="35">
        <f t="shared" si="26"/>
        <v>1.1271416761388894E-2</v>
      </c>
      <c r="BP33" s="5">
        <f t="shared" si="27"/>
        <v>3005.9690781576469</v>
      </c>
      <c r="BQ33" s="35">
        <f t="shared" si="28"/>
        <v>7.2499999999999995E-2</v>
      </c>
      <c r="BR33" s="5">
        <f t="shared" si="54"/>
        <v>12077.621963586087</v>
      </c>
      <c r="BS33" s="5">
        <f t="shared" si="55"/>
        <v>85174.792873784711</v>
      </c>
      <c r="BT33" s="5">
        <f t="shared" si="29"/>
        <v>497072.37803641381</v>
      </c>
      <c r="BU33" s="5">
        <f t="shared" si="30"/>
        <v>97252.414837370801</v>
      </c>
      <c r="BV33" s="150"/>
      <c r="BW33" s="2">
        <v>28</v>
      </c>
      <c r="BX33" s="118">
        <v>45689</v>
      </c>
      <c r="BY33" s="5">
        <f t="shared" si="56"/>
        <v>496984.10973403428</v>
      </c>
      <c r="BZ33" s="5">
        <f t="shared" si="57"/>
        <v>3387.3876542048083</v>
      </c>
      <c r="CA33" s="5">
        <f t="shared" si="31"/>
        <v>488.31368075627506</v>
      </c>
      <c r="CB33" s="35">
        <f t="shared" si="32"/>
        <v>1.1790646932778611E-2</v>
      </c>
      <c r="CC33" s="5">
        <f t="shared" si="33"/>
        <v>2899.0739734485333</v>
      </c>
      <c r="CD33" s="35">
        <f t="shared" si="34"/>
        <v>7.0000000000000007E-2</v>
      </c>
      <c r="CE33" s="5">
        <f t="shared" si="58"/>
        <v>12654.203946721973</v>
      </c>
      <c r="CF33" s="5">
        <f t="shared" si="59"/>
        <v>82192.650371012671</v>
      </c>
      <c r="CG33" s="5">
        <f t="shared" si="35"/>
        <v>496495.79605327803</v>
      </c>
      <c r="CH33" s="5">
        <f t="shared" si="36"/>
        <v>94846.854317734644</v>
      </c>
    </row>
    <row r="34" spans="1:86" ht="14.25" customHeight="1">
      <c r="A34" s="161">
        <f t="shared" si="65"/>
        <v>26</v>
      </c>
      <c r="B34" s="11">
        <f t="shared" si="66"/>
        <v>840204.77135938662</v>
      </c>
      <c r="C34" s="162">
        <f t="shared" si="60"/>
        <v>809502.40999655274</v>
      </c>
      <c r="D34" s="11">
        <f t="shared" si="61"/>
        <v>779039.0765928427</v>
      </c>
      <c r="E34" s="11">
        <f t="shared" si="62"/>
        <v>748823.70601734961</v>
      </c>
      <c r="F34" s="11">
        <f t="shared" si="63"/>
        <v>718865.30576381681</v>
      </c>
      <c r="G34" s="22">
        <f t="shared" si="64"/>
        <v>689172.93878872669</v>
      </c>
      <c r="I34" s="150"/>
      <c r="J34" s="2">
        <v>29</v>
      </c>
      <c r="K34" s="118">
        <v>45717</v>
      </c>
      <c r="L34" s="5">
        <f t="shared" si="37"/>
        <v>499163.06970845914</v>
      </c>
      <c r="M34" s="5">
        <f t="shared" si="0"/>
        <v>3825.0739145252865</v>
      </c>
      <c r="N34" s="5">
        <f t="shared" si="1"/>
        <v>393.32781027962983</v>
      </c>
      <c r="O34" s="35">
        <f t="shared" si="2"/>
        <v>9.4556949617933053E-3</v>
      </c>
      <c r="P34" s="5">
        <f t="shared" si="3"/>
        <v>3431.7461042456566</v>
      </c>
      <c r="Q34" s="35">
        <f t="shared" si="4"/>
        <v>8.2500000000000004E-2</v>
      </c>
      <c r="R34" s="5">
        <f t="shared" si="38"/>
        <v>10380.258101820635</v>
      </c>
      <c r="S34" s="5">
        <f t="shared" si="39"/>
        <v>100546.88541941269</v>
      </c>
      <c r="T34" s="5">
        <f t="shared" si="5"/>
        <v>498769.74189817952</v>
      </c>
      <c r="U34" s="5">
        <f t="shared" si="6"/>
        <v>110927.14352123333</v>
      </c>
      <c r="V34" s="150"/>
      <c r="W34" s="2">
        <v>29</v>
      </c>
      <c r="X34" s="118">
        <v>45717</v>
      </c>
      <c r="Y34" s="5">
        <f t="shared" si="40"/>
        <v>498671.60130216979</v>
      </c>
      <c r="Z34" s="5">
        <f t="shared" si="41"/>
        <v>3735.9623279068505</v>
      </c>
      <c r="AA34" s="5">
        <f t="shared" si="7"/>
        <v>411.48498589238488</v>
      </c>
      <c r="AB34" s="35">
        <f t="shared" si="8"/>
        <v>9.9019471287608973E-3</v>
      </c>
      <c r="AC34" s="5">
        <f t="shared" si="9"/>
        <v>3324.4773420144656</v>
      </c>
      <c r="AD34" s="35">
        <f t="shared" si="10"/>
        <v>0.08</v>
      </c>
      <c r="AE34" s="5">
        <f t="shared" si="42"/>
        <v>10889.883683722612</v>
      </c>
      <c r="AF34" s="5">
        <f t="shared" si="43"/>
        <v>97453.023825576034</v>
      </c>
      <c r="AG34" s="5">
        <f t="shared" si="11"/>
        <v>498260.11631627742</v>
      </c>
      <c r="AH34" s="5">
        <f t="shared" si="12"/>
        <v>108342.90750929865</v>
      </c>
      <c r="AI34" s="150"/>
      <c r="AJ34" s="2">
        <v>29</v>
      </c>
      <c r="AK34" s="118">
        <v>45717</v>
      </c>
      <c r="AL34" s="5">
        <f t="shared" si="44"/>
        <v>498159.71202598204</v>
      </c>
      <c r="AM34" s="5">
        <f t="shared" si="45"/>
        <v>3647.6129482638758</v>
      </c>
      <c r="AN34" s="5">
        <f t="shared" si="13"/>
        <v>430.33147476274189</v>
      </c>
      <c r="AO34" s="35">
        <f t="shared" si="14"/>
        <v>1.0366108644457323E-2</v>
      </c>
      <c r="AP34" s="5">
        <f t="shared" si="15"/>
        <v>3217.2814735011339</v>
      </c>
      <c r="AQ34" s="35">
        <f t="shared" si="16"/>
        <v>7.7499999999999999E-2</v>
      </c>
      <c r="AR34" s="5">
        <f t="shared" si="46"/>
        <v>11420.619448780737</v>
      </c>
      <c r="AS34" s="5">
        <f t="shared" si="47"/>
        <v>94360.156050871665</v>
      </c>
      <c r="AT34" s="5">
        <f t="shared" si="17"/>
        <v>497729.38055121928</v>
      </c>
      <c r="AU34" s="5">
        <f t="shared" si="18"/>
        <v>105780.7754996524</v>
      </c>
      <c r="AV34" s="150"/>
      <c r="AW34" s="2">
        <v>29</v>
      </c>
      <c r="AX34" s="118">
        <v>45717</v>
      </c>
      <c r="AY34" s="5">
        <f t="shared" si="48"/>
        <v>497626.82790934393</v>
      </c>
      <c r="AZ34" s="5">
        <f t="shared" si="49"/>
        <v>3560.0506702964672</v>
      </c>
      <c r="BA34" s="5">
        <f t="shared" si="19"/>
        <v>449.88299586306766</v>
      </c>
      <c r="BB34" s="35">
        <f t="shared" si="20"/>
        <v>1.0848683486454454E-2</v>
      </c>
      <c r="BC34" s="5">
        <f t="shared" si="21"/>
        <v>3110.1676744333995</v>
      </c>
      <c r="BD34" s="35">
        <f t="shared" si="22"/>
        <v>7.4999999999999997E-2</v>
      </c>
      <c r="BE34" s="5">
        <f t="shared" si="50"/>
        <v>11973.05508651926</v>
      </c>
      <c r="BF34" s="5">
        <f t="shared" si="51"/>
        <v>91268.414352078296</v>
      </c>
      <c r="BG34" s="5">
        <f t="shared" si="23"/>
        <v>497176.94491348084</v>
      </c>
      <c r="BH34" s="5">
        <f t="shared" si="24"/>
        <v>103241.46943859756</v>
      </c>
      <c r="BI34" s="150"/>
      <c r="BJ34" s="2">
        <v>29</v>
      </c>
      <c r="BK34" s="118">
        <v>45717</v>
      </c>
      <c r="BL34" s="5">
        <f t="shared" si="52"/>
        <v>497072.37803641381</v>
      </c>
      <c r="BM34" s="5">
        <f t="shared" si="53"/>
        <v>3473.3005299060997</v>
      </c>
      <c r="BN34" s="5">
        <f t="shared" si="25"/>
        <v>470.15491260276622</v>
      </c>
      <c r="BO34" s="35">
        <f t="shared" si="26"/>
        <v>1.1350175951277445E-2</v>
      </c>
      <c r="BP34" s="5">
        <f t="shared" si="27"/>
        <v>3003.1456173033334</v>
      </c>
      <c r="BQ34" s="35">
        <f t="shared" si="28"/>
        <v>7.2499999999999995E-2</v>
      </c>
      <c r="BR34" s="5">
        <f t="shared" si="54"/>
        <v>12547.776876188853</v>
      </c>
      <c r="BS34" s="5">
        <f t="shared" si="55"/>
        <v>88177.938491088047</v>
      </c>
      <c r="BT34" s="5">
        <f t="shared" si="29"/>
        <v>496602.22312381107</v>
      </c>
      <c r="BU34" s="5">
        <f t="shared" si="30"/>
        <v>100725.71536727691</v>
      </c>
      <c r="BV34" s="150"/>
      <c r="BW34" s="2">
        <v>29</v>
      </c>
      <c r="BX34" s="118">
        <v>45717</v>
      </c>
      <c r="BY34" s="5">
        <f t="shared" si="56"/>
        <v>496495.79605327803</v>
      </c>
      <c r="BZ34" s="5">
        <f t="shared" si="57"/>
        <v>3387.3876542048083</v>
      </c>
      <c r="CA34" s="5">
        <f t="shared" si="31"/>
        <v>491.16217722735291</v>
      </c>
      <c r="CB34" s="35">
        <f t="shared" si="32"/>
        <v>1.1871089692158776E-2</v>
      </c>
      <c r="CC34" s="5">
        <f t="shared" si="33"/>
        <v>2896.2254769774554</v>
      </c>
      <c r="CD34" s="35">
        <f t="shared" si="34"/>
        <v>7.0000000000000007E-2</v>
      </c>
      <c r="CE34" s="5">
        <f t="shared" si="58"/>
        <v>13145.366123949327</v>
      </c>
      <c r="CF34" s="5">
        <f t="shared" si="59"/>
        <v>85088.87584799013</v>
      </c>
      <c r="CG34" s="5">
        <f t="shared" si="35"/>
        <v>496004.63387605065</v>
      </c>
      <c r="CH34" s="5">
        <f t="shared" si="36"/>
        <v>98234.241971939453</v>
      </c>
    </row>
    <row r="35" spans="1:86" ht="14.25" customHeight="1">
      <c r="A35" s="161">
        <f t="shared" si="65"/>
        <v>27</v>
      </c>
      <c r="B35" s="11">
        <f t="shared" si="66"/>
        <v>851790.86890068057</v>
      </c>
      <c r="C35" s="162">
        <f t="shared" si="60"/>
        <v>820523.09744320298</v>
      </c>
      <c r="D35" s="11">
        <f t="shared" si="61"/>
        <v>789508.01734369539</v>
      </c>
      <c r="E35" s="11">
        <f t="shared" si="62"/>
        <v>758754.6169510918</v>
      </c>
      <c r="F35" s="11">
        <f t="shared" si="63"/>
        <v>728271.94835181732</v>
      </c>
      <c r="G35" s="22">
        <f t="shared" si="64"/>
        <v>698069.10980916466</v>
      </c>
      <c r="I35" s="150"/>
      <c r="J35" s="2">
        <v>30</v>
      </c>
      <c r="K35" s="118">
        <v>45748</v>
      </c>
      <c r="L35" s="5">
        <f t="shared" si="37"/>
        <v>498769.74189817952</v>
      </c>
      <c r="M35" s="5">
        <f t="shared" si="0"/>
        <v>3825.0739145252865</v>
      </c>
      <c r="N35" s="5">
        <f t="shared" si="1"/>
        <v>396.03193897530218</v>
      </c>
      <c r="O35" s="35">
        <f t="shared" si="2"/>
        <v>9.5282108526017865E-3</v>
      </c>
      <c r="P35" s="5">
        <f t="shared" si="3"/>
        <v>3429.0419755499843</v>
      </c>
      <c r="Q35" s="35">
        <f t="shared" si="4"/>
        <v>8.2500000000000004E-2</v>
      </c>
      <c r="R35" s="5">
        <f t="shared" si="38"/>
        <v>10776.290040795937</v>
      </c>
      <c r="S35" s="5">
        <f t="shared" si="39"/>
        <v>103975.92739496268</v>
      </c>
      <c r="T35" s="5">
        <f t="shared" si="5"/>
        <v>498373.70995920419</v>
      </c>
      <c r="U35" s="5">
        <f t="shared" si="6"/>
        <v>114752.21743575862</v>
      </c>
      <c r="V35" s="150"/>
      <c r="W35" s="2">
        <v>30</v>
      </c>
      <c r="X35" s="118">
        <v>45748</v>
      </c>
      <c r="Y35" s="5">
        <f t="shared" si="40"/>
        <v>498260.11631627742</v>
      </c>
      <c r="Z35" s="5">
        <f t="shared" si="41"/>
        <v>3735.9623279068505</v>
      </c>
      <c r="AA35" s="5">
        <f t="shared" si="7"/>
        <v>414.22821913166763</v>
      </c>
      <c r="AB35" s="35">
        <f t="shared" si="8"/>
        <v>9.9761920868351572E-3</v>
      </c>
      <c r="AC35" s="5">
        <f t="shared" si="9"/>
        <v>3321.7341087751829</v>
      </c>
      <c r="AD35" s="35">
        <f t="shared" si="10"/>
        <v>0.08</v>
      </c>
      <c r="AE35" s="5">
        <f t="shared" si="42"/>
        <v>11304.11190285428</v>
      </c>
      <c r="AF35" s="5">
        <f t="shared" si="43"/>
        <v>100774.75793435122</v>
      </c>
      <c r="AG35" s="5">
        <f t="shared" si="11"/>
        <v>497845.88809714577</v>
      </c>
      <c r="AH35" s="5">
        <f t="shared" si="12"/>
        <v>112078.86983720549</v>
      </c>
      <c r="AI35" s="150"/>
      <c r="AJ35" s="2">
        <v>30</v>
      </c>
      <c r="AK35" s="118">
        <v>45748</v>
      </c>
      <c r="AL35" s="5">
        <f t="shared" si="44"/>
        <v>497729.38055121928</v>
      </c>
      <c r="AM35" s="5">
        <f t="shared" si="45"/>
        <v>3647.6129482638758</v>
      </c>
      <c r="AN35" s="5">
        <f t="shared" si="13"/>
        <v>433.11069887058466</v>
      </c>
      <c r="AO35" s="35">
        <f t="shared" si="14"/>
        <v>1.0442076737947722E-2</v>
      </c>
      <c r="AP35" s="5">
        <f t="shared" si="15"/>
        <v>3214.5022493932911</v>
      </c>
      <c r="AQ35" s="35">
        <f t="shared" si="16"/>
        <v>7.7499999999999999E-2</v>
      </c>
      <c r="AR35" s="5">
        <f t="shared" si="46"/>
        <v>11853.730147651322</v>
      </c>
      <c r="AS35" s="5">
        <f t="shared" si="47"/>
        <v>97574.658300264957</v>
      </c>
      <c r="AT35" s="5">
        <f t="shared" si="17"/>
        <v>497296.26985234872</v>
      </c>
      <c r="AU35" s="5">
        <f t="shared" si="18"/>
        <v>109428.38844791628</v>
      </c>
      <c r="AV35" s="150"/>
      <c r="AW35" s="2">
        <v>30</v>
      </c>
      <c r="AX35" s="118">
        <v>45748</v>
      </c>
      <c r="AY35" s="5">
        <f t="shared" si="48"/>
        <v>497176.94491348084</v>
      </c>
      <c r="AZ35" s="5">
        <f t="shared" si="49"/>
        <v>3560.0506702964672</v>
      </c>
      <c r="BA35" s="5">
        <f t="shared" si="19"/>
        <v>452.69476458721238</v>
      </c>
      <c r="BB35" s="35">
        <f t="shared" si="20"/>
        <v>1.0926365815277072E-2</v>
      </c>
      <c r="BC35" s="5">
        <f t="shared" si="21"/>
        <v>3107.3559057092548</v>
      </c>
      <c r="BD35" s="35">
        <f t="shared" si="22"/>
        <v>7.4999999999999997E-2</v>
      </c>
      <c r="BE35" s="5">
        <f t="shared" si="50"/>
        <v>12425.749851106473</v>
      </c>
      <c r="BF35" s="5">
        <f t="shared" si="51"/>
        <v>94375.770257787546</v>
      </c>
      <c r="BG35" s="5">
        <f t="shared" si="23"/>
        <v>496724.25014889363</v>
      </c>
      <c r="BH35" s="5">
        <f t="shared" si="24"/>
        <v>106801.52010889402</v>
      </c>
      <c r="BI35" s="150"/>
      <c r="BJ35" s="2">
        <v>30</v>
      </c>
      <c r="BK35" s="118">
        <v>45748</v>
      </c>
      <c r="BL35" s="5">
        <f t="shared" si="52"/>
        <v>496602.22312381107</v>
      </c>
      <c r="BM35" s="5">
        <f t="shared" si="53"/>
        <v>3473.3005299060997</v>
      </c>
      <c r="BN35" s="5">
        <f t="shared" si="25"/>
        <v>472.99543186640767</v>
      </c>
      <c r="BO35" s="35">
        <f t="shared" si="26"/>
        <v>1.1429560557931264E-2</v>
      </c>
      <c r="BP35" s="5">
        <f t="shared" si="27"/>
        <v>3000.305098039692</v>
      </c>
      <c r="BQ35" s="35">
        <f t="shared" si="28"/>
        <v>7.2499999999999995E-2</v>
      </c>
      <c r="BR35" s="5">
        <f t="shared" si="54"/>
        <v>13020.772308055261</v>
      </c>
      <c r="BS35" s="5">
        <f t="shared" si="55"/>
        <v>91178.243589127742</v>
      </c>
      <c r="BT35" s="5">
        <f t="shared" si="29"/>
        <v>496129.22769194469</v>
      </c>
      <c r="BU35" s="5">
        <f t="shared" si="30"/>
        <v>104199.01589718301</v>
      </c>
      <c r="BV35" s="150"/>
      <c r="BW35" s="2">
        <v>30</v>
      </c>
      <c r="BX35" s="118">
        <v>45748</v>
      </c>
      <c r="BY35" s="5">
        <f t="shared" si="56"/>
        <v>496004.63387605065</v>
      </c>
      <c r="BZ35" s="5">
        <f t="shared" si="57"/>
        <v>3387.3876542048083</v>
      </c>
      <c r="CA35" s="5">
        <f t="shared" si="31"/>
        <v>494.02728992784614</v>
      </c>
      <c r="CB35" s="35">
        <f t="shared" si="32"/>
        <v>1.1952161480442171E-2</v>
      </c>
      <c r="CC35" s="5">
        <f t="shared" si="33"/>
        <v>2893.3603642769622</v>
      </c>
      <c r="CD35" s="35">
        <f t="shared" si="34"/>
        <v>7.0000000000000007E-2</v>
      </c>
      <c r="CE35" s="5">
        <f t="shared" si="58"/>
        <v>13639.393413877173</v>
      </c>
      <c r="CF35" s="5">
        <f t="shared" si="59"/>
        <v>87982.236212267089</v>
      </c>
      <c r="CG35" s="5">
        <f t="shared" si="35"/>
        <v>495510.60658612283</v>
      </c>
      <c r="CH35" s="5">
        <f t="shared" si="36"/>
        <v>101621.62962614426</v>
      </c>
    </row>
    <row r="36" spans="1:86" ht="14.25" customHeight="1">
      <c r="A36" s="161">
        <f t="shared" si="65"/>
        <v>28</v>
      </c>
      <c r="B36" s="11">
        <f t="shared" si="66"/>
        <v>860436.45874917321</v>
      </c>
      <c r="C36" s="162">
        <f t="shared" si="60"/>
        <v>828737.50014459272</v>
      </c>
      <c r="D36" s="11">
        <f t="shared" si="61"/>
        <v>797302.34134267655</v>
      </c>
      <c r="E36" s="11">
        <f t="shared" si="62"/>
        <v>766139.97848249704</v>
      </c>
      <c r="F36" s="11">
        <f t="shared" si="63"/>
        <v>735259.46452281286</v>
      </c>
      <c r="G36" s="22">
        <f t="shared" si="64"/>
        <v>704669.89142301434</v>
      </c>
      <c r="I36" s="150"/>
      <c r="J36" s="2">
        <v>31</v>
      </c>
      <c r="K36" s="118">
        <v>45778</v>
      </c>
      <c r="L36" s="5">
        <f t="shared" si="37"/>
        <v>498373.70995920419</v>
      </c>
      <c r="M36" s="5">
        <f t="shared" si="0"/>
        <v>3825.0739145252865</v>
      </c>
      <c r="N36" s="5">
        <f t="shared" si="1"/>
        <v>398.75465855575749</v>
      </c>
      <c r="O36" s="35">
        <f t="shared" si="2"/>
        <v>9.6013409356219548E-3</v>
      </c>
      <c r="P36" s="5">
        <f t="shared" si="3"/>
        <v>3426.319255969529</v>
      </c>
      <c r="Q36" s="35">
        <f t="shared" si="4"/>
        <v>8.2500000000000004E-2</v>
      </c>
      <c r="R36" s="5">
        <f t="shared" si="38"/>
        <v>11175.044699351694</v>
      </c>
      <c r="S36" s="5">
        <f t="shared" si="39"/>
        <v>107402.24665093221</v>
      </c>
      <c r="T36" s="5">
        <f t="shared" si="5"/>
        <v>497974.95530064846</v>
      </c>
      <c r="U36" s="5">
        <f t="shared" si="6"/>
        <v>118577.29135028391</v>
      </c>
      <c r="V36" s="150"/>
      <c r="W36" s="2">
        <v>31</v>
      </c>
      <c r="X36" s="118">
        <v>45778</v>
      </c>
      <c r="Y36" s="5">
        <f t="shared" si="40"/>
        <v>497845.88809714577</v>
      </c>
      <c r="Z36" s="5">
        <f t="shared" si="41"/>
        <v>3735.9623279068505</v>
      </c>
      <c r="AA36" s="5">
        <f t="shared" si="7"/>
        <v>416.98974059254533</v>
      </c>
      <c r="AB36" s="35">
        <f t="shared" si="8"/>
        <v>1.0051055972835767E-2</v>
      </c>
      <c r="AC36" s="5">
        <f t="shared" si="9"/>
        <v>3318.9725873143052</v>
      </c>
      <c r="AD36" s="35">
        <f t="shared" si="10"/>
        <v>0.08</v>
      </c>
      <c r="AE36" s="5">
        <f t="shared" si="42"/>
        <v>11721.101643446826</v>
      </c>
      <c r="AF36" s="5">
        <f t="shared" si="43"/>
        <v>104093.73052166552</v>
      </c>
      <c r="AG36" s="5">
        <f t="shared" si="11"/>
        <v>497428.89835655323</v>
      </c>
      <c r="AH36" s="5">
        <f t="shared" si="12"/>
        <v>115814.83216511234</v>
      </c>
      <c r="AI36" s="150"/>
      <c r="AJ36" s="2">
        <v>31</v>
      </c>
      <c r="AK36" s="118">
        <v>45778</v>
      </c>
      <c r="AL36" s="5">
        <f t="shared" si="44"/>
        <v>497296.26985234872</v>
      </c>
      <c r="AM36" s="5">
        <f t="shared" si="45"/>
        <v>3647.6129482638758</v>
      </c>
      <c r="AN36" s="5">
        <f t="shared" si="13"/>
        <v>435.90787213412341</v>
      </c>
      <c r="AO36" s="35">
        <f t="shared" si="14"/>
        <v>1.0518668211934458E-2</v>
      </c>
      <c r="AP36" s="5">
        <f t="shared" si="15"/>
        <v>3211.7050761297523</v>
      </c>
      <c r="AQ36" s="35">
        <f t="shared" si="16"/>
        <v>7.7500000000000013E-2</v>
      </c>
      <c r="AR36" s="5">
        <f t="shared" si="46"/>
        <v>12289.638019785445</v>
      </c>
      <c r="AS36" s="5">
        <f t="shared" si="47"/>
        <v>100786.36337639471</v>
      </c>
      <c r="AT36" s="5">
        <f t="shared" si="17"/>
        <v>496860.3619802146</v>
      </c>
      <c r="AU36" s="5">
        <f t="shared" si="18"/>
        <v>113076.00139618016</v>
      </c>
      <c r="AV36" s="150"/>
      <c r="AW36" s="2">
        <v>31</v>
      </c>
      <c r="AX36" s="118">
        <v>45778</v>
      </c>
      <c r="AY36" s="5">
        <f t="shared" si="48"/>
        <v>496724.25014889363</v>
      </c>
      <c r="AZ36" s="5">
        <f t="shared" si="49"/>
        <v>3560.0506702964672</v>
      </c>
      <c r="BA36" s="5">
        <f t="shared" si="19"/>
        <v>455.52410686588246</v>
      </c>
      <c r="BB36" s="35">
        <f t="shared" si="20"/>
        <v>1.1004675694315433E-2</v>
      </c>
      <c r="BC36" s="5">
        <f t="shared" si="21"/>
        <v>3104.5265634305847</v>
      </c>
      <c r="BD36" s="35">
        <f t="shared" si="22"/>
        <v>7.4999999999999997E-2</v>
      </c>
      <c r="BE36" s="5">
        <f t="shared" si="50"/>
        <v>12881.273957972357</v>
      </c>
      <c r="BF36" s="5">
        <f t="shared" si="51"/>
        <v>97480.296821218129</v>
      </c>
      <c r="BG36" s="5">
        <f t="shared" si="23"/>
        <v>496268.72604202776</v>
      </c>
      <c r="BH36" s="5">
        <f t="shared" si="24"/>
        <v>110361.57077919049</v>
      </c>
      <c r="BI36" s="150"/>
      <c r="BJ36" s="2">
        <v>31</v>
      </c>
      <c r="BK36" s="118">
        <v>45778</v>
      </c>
      <c r="BL36" s="5">
        <f t="shared" si="52"/>
        <v>496129.22769194469</v>
      </c>
      <c r="BM36" s="5">
        <f t="shared" si="53"/>
        <v>3473.3005299060997</v>
      </c>
      <c r="BN36" s="5">
        <f t="shared" si="25"/>
        <v>475.85311260060053</v>
      </c>
      <c r="BO36" s="35">
        <f t="shared" si="26"/>
        <v>1.1509576603200632E-2</v>
      </c>
      <c r="BP36" s="5">
        <f t="shared" si="27"/>
        <v>2997.4474173054991</v>
      </c>
      <c r="BQ36" s="35">
        <f t="shared" si="28"/>
        <v>7.2499999999999995E-2</v>
      </c>
      <c r="BR36" s="5">
        <f t="shared" si="54"/>
        <v>13496.625420655861</v>
      </c>
      <c r="BS36" s="5">
        <f t="shared" si="55"/>
        <v>94175.691006433248</v>
      </c>
      <c r="BT36" s="5">
        <f t="shared" si="29"/>
        <v>495653.37457934406</v>
      </c>
      <c r="BU36" s="5">
        <f t="shared" si="30"/>
        <v>107672.31642708911</v>
      </c>
      <c r="BV36" s="150"/>
      <c r="BW36" s="2">
        <v>31</v>
      </c>
      <c r="BX36" s="118">
        <v>45778</v>
      </c>
      <c r="BY36" s="5">
        <f t="shared" si="56"/>
        <v>495510.60658612283</v>
      </c>
      <c r="BZ36" s="5">
        <f t="shared" si="57"/>
        <v>3387.3876542048083</v>
      </c>
      <c r="CA36" s="5">
        <f t="shared" si="31"/>
        <v>496.90911578575833</v>
      </c>
      <c r="CB36" s="35">
        <f t="shared" si="32"/>
        <v>1.203386831719153E-2</v>
      </c>
      <c r="CC36" s="5">
        <f t="shared" si="33"/>
        <v>2890.47853841905</v>
      </c>
      <c r="CD36" s="35">
        <f t="shared" si="34"/>
        <v>7.0000000000000007E-2</v>
      </c>
      <c r="CE36" s="5">
        <f t="shared" si="58"/>
        <v>14136.302529662931</v>
      </c>
      <c r="CF36" s="5">
        <f t="shared" si="59"/>
        <v>90872.714750686137</v>
      </c>
      <c r="CG36" s="5">
        <f t="shared" si="35"/>
        <v>495013.69747033709</v>
      </c>
      <c r="CH36" s="5">
        <f t="shared" si="36"/>
        <v>105009.01728034907</v>
      </c>
    </row>
    <row r="37" spans="1:86" ht="14.25" customHeight="1">
      <c r="A37" s="161">
        <f t="shared" si="65"/>
        <v>29</v>
      </c>
      <c r="B37" s="11">
        <f t="shared" si="66"/>
        <v>865889.5625120406</v>
      </c>
      <c r="C37" s="162">
        <f t="shared" si="60"/>
        <v>833912.6978509035</v>
      </c>
      <c r="D37" s="11">
        <f t="shared" si="61"/>
        <v>802207.24210054975</v>
      </c>
      <c r="E37" s="11">
        <f t="shared" si="62"/>
        <v>770782.17299594556</v>
      </c>
      <c r="F37" s="11">
        <f t="shared" si="63"/>
        <v>739646.52067933802</v>
      </c>
      <c r="G37" s="22">
        <f t="shared" si="64"/>
        <v>708809.34974447743</v>
      </c>
      <c r="I37" s="150"/>
      <c r="J37" s="2">
        <v>32</v>
      </c>
      <c r="K37" s="118">
        <v>45809</v>
      </c>
      <c r="L37" s="5">
        <f t="shared" si="37"/>
        <v>497974.95530064846</v>
      </c>
      <c r="M37" s="5">
        <f t="shared" si="0"/>
        <v>3825.0739145252865</v>
      </c>
      <c r="N37" s="5">
        <f t="shared" si="1"/>
        <v>401.49609683332847</v>
      </c>
      <c r="O37" s="35">
        <f t="shared" si="2"/>
        <v>9.6750913087408994E-3</v>
      </c>
      <c r="P37" s="5">
        <f t="shared" si="3"/>
        <v>3423.577817691958</v>
      </c>
      <c r="Q37" s="35">
        <f t="shared" si="4"/>
        <v>8.249999999999999E-2</v>
      </c>
      <c r="R37" s="5">
        <f t="shared" si="38"/>
        <v>11576.540796185023</v>
      </c>
      <c r="S37" s="5">
        <f t="shared" si="39"/>
        <v>110825.82446862417</v>
      </c>
      <c r="T37" s="5">
        <f t="shared" si="5"/>
        <v>497573.45920381515</v>
      </c>
      <c r="U37" s="5">
        <f t="shared" si="6"/>
        <v>122402.3652648092</v>
      </c>
      <c r="V37" s="150"/>
      <c r="W37" s="2">
        <v>32</v>
      </c>
      <c r="X37" s="118">
        <v>45809</v>
      </c>
      <c r="Y37" s="5">
        <f t="shared" si="40"/>
        <v>497428.89835655323</v>
      </c>
      <c r="Z37" s="5">
        <f t="shared" si="41"/>
        <v>3735.9623279068505</v>
      </c>
      <c r="AA37" s="5">
        <f t="shared" si="7"/>
        <v>419.76967219649532</v>
      </c>
      <c r="AB37" s="35">
        <f t="shared" si="8"/>
        <v>1.012654488510897E-2</v>
      </c>
      <c r="AC37" s="5">
        <f t="shared" si="9"/>
        <v>3316.1926557103552</v>
      </c>
      <c r="AD37" s="35">
        <f t="shared" si="10"/>
        <v>0.08</v>
      </c>
      <c r="AE37" s="5">
        <f t="shared" si="42"/>
        <v>12140.87131564332</v>
      </c>
      <c r="AF37" s="5">
        <f t="shared" si="43"/>
        <v>107409.92317737588</v>
      </c>
      <c r="AG37" s="5">
        <f t="shared" si="11"/>
        <v>497009.12868435675</v>
      </c>
      <c r="AH37" s="5">
        <f t="shared" si="12"/>
        <v>119550.7944930192</v>
      </c>
      <c r="AI37" s="150"/>
      <c r="AJ37" s="2">
        <v>32</v>
      </c>
      <c r="AK37" s="118">
        <v>45809</v>
      </c>
      <c r="AL37" s="5">
        <f t="shared" si="44"/>
        <v>496860.3619802146</v>
      </c>
      <c r="AM37" s="5">
        <f t="shared" si="45"/>
        <v>3647.6129482638758</v>
      </c>
      <c r="AN37" s="5">
        <f t="shared" si="13"/>
        <v>438.72311047498988</v>
      </c>
      <c r="AO37" s="35">
        <f t="shared" si="14"/>
        <v>1.0595889164347391E-2</v>
      </c>
      <c r="AP37" s="5">
        <f t="shared" si="15"/>
        <v>3208.8898377888859</v>
      </c>
      <c r="AQ37" s="35">
        <f t="shared" si="16"/>
        <v>7.7499999999999999E-2</v>
      </c>
      <c r="AR37" s="5">
        <f t="shared" si="46"/>
        <v>12728.361130260435</v>
      </c>
      <c r="AS37" s="5">
        <f t="shared" si="47"/>
        <v>103995.2532141836</v>
      </c>
      <c r="AT37" s="5">
        <f t="shared" si="17"/>
        <v>496421.6388697396</v>
      </c>
      <c r="AU37" s="5">
        <f t="shared" si="18"/>
        <v>116723.61434444404</v>
      </c>
      <c r="AV37" s="150"/>
      <c r="AW37" s="2">
        <v>32</v>
      </c>
      <c r="AX37" s="118">
        <v>45809</v>
      </c>
      <c r="AY37" s="5">
        <f t="shared" si="48"/>
        <v>496268.72604202776</v>
      </c>
      <c r="AZ37" s="5">
        <f t="shared" si="49"/>
        <v>3560.0506702964672</v>
      </c>
      <c r="BA37" s="5">
        <f t="shared" si="19"/>
        <v>458.37113253379403</v>
      </c>
      <c r="BB37" s="35">
        <f t="shared" si="20"/>
        <v>1.1083619220324813E-2</v>
      </c>
      <c r="BC37" s="5">
        <f t="shared" si="21"/>
        <v>3101.6795377626731</v>
      </c>
      <c r="BD37" s="35">
        <f t="shared" si="22"/>
        <v>7.4999999999999997E-2</v>
      </c>
      <c r="BE37" s="5">
        <f t="shared" si="50"/>
        <v>13339.64509050615</v>
      </c>
      <c r="BF37" s="5">
        <f t="shared" si="51"/>
        <v>100581.9763589808</v>
      </c>
      <c r="BG37" s="5">
        <f t="shared" si="23"/>
        <v>495810.35490949394</v>
      </c>
      <c r="BH37" s="5">
        <f t="shared" si="24"/>
        <v>113921.62144948695</v>
      </c>
      <c r="BI37" s="150"/>
      <c r="BJ37" s="2">
        <v>32</v>
      </c>
      <c r="BK37" s="118">
        <v>45809</v>
      </c>
      <c r="BL37" s="5">
        <f t="shared" si="52"/>
        <v>495653.37457934406</v>
      </c>
      <c r="BM37" s="5">
        <f t="shared" si="53"/>
        <v>3473.3005299060997</v>
      </c>
      <c r="BN37" s="5">
        <f t="shared" si="25"/>
        <v>478.72805848922917</v>
      </c>
      <c r="BO37" s="35">
        <f t="shared" si="26"/>
        <v>1.1590230182022364E-2</v>
      </c>
      <c r="BP37" s="5">
        <f t="shared" si="27"/>
        <v>2994.5724714168705</v>
      </c>
      <c r="BQ37" s="35">
        <f t="shared" si="28"/>
        <v>7.2499999999999995E-2</v>
      </c>
      <c r="BR37" s="5">
        <f t="shared" si="54"/>
        <v>13975.353479145089</v>
      </c>
      <c r="BS37" s="5">
        <f t="shared" si="55"/>
        <v>97170.263477850123</v>
      </c>
      <c r="BT37" s="5">
        <f t="shared" si="29"/>
        <v>495174.64652085485</v>
      </c>
      <c r="BU37" s="5">
        <f t="shared" si="30"/>
        <v>111145.61695699522</v>
      </c>
      <c r="BV37" s="150"/>
      <c r="BW37" s="2">
        <v>32</v>
      </c>
      <c r="BX37" s="118">
        <v>45809</v>
      </c>
      <c r="BY37" s="5">
        <f t="shared" si="56"/>
        <v>495013.69747033709</v>
      </c>
      <c r="BZ37" s="5">
        <f t="shared" si="57"/>
        <v>3387.3876542048083</v>
      </c>
      <c r="CA37" s="5">
        <f t="shared" si="31"/>
        <v>499.80775229450865</v>
      </c>
      <c r="CB37" s="35">
        <f t="shared" si="32"/>
        <v>1.2116216294991525E-2</v>
      </c>
      <c r="CC37" s="5">
        <f t="shared" si="33"/>
        <v>2887.5799019102997</v>
      </c>
      <c r="CD37" s="35">
        <f t="shared" si="34"/>
        <v>7.0000000000000007E-2</v>
      </c>
      <c r="CE37" s="5">
        <f t="shared" si="58"/>
        <v>14636.110281957441</v>
      </c>
      <c r="CF37" s="5">
        <f t="shared" si="59"/>
        <v>93760.294652596436</v>
      </c>
      <c r="CG37" s="5">
        <f t="shared" si="35"/>
        <v>494513.88971804257</v>
      </c>
      <c r="CH37" s="5">
        <f t="shared" si="36"/>
        <v>108396.40493455388</v>
      </c>
    </row>
    <row r="38" spans="1:86" ht="14.25" customHeight="1">
      <c r="A38" s="163">
        <f t="shared" si="65"/>
        <v>30</v>
      </c>
      <c r="B38" s="164">
        <f t="shared" si="66"/>
        <v>867876.60922909167</v>
      </c>
      <c r="C38" s="165">
        <f t="shared" si="60"/>
        <v>835796.4380464569</v>
      </c>
      <c r="D38" s="164">
        <f t="shared" si="61"/>
        <v>803990.66137498757</v>
      </c>
      <c r="E38" s="164">
        <f t="shared" si="62"/>
        <v>772468.24130673707</v>
      </c>
      <c r="F38" s="164">
        <f t="shared" si="63"/>
        <v>741238.190766196</v>
      </c>
      <c r="G38" s="26">
        <f t="shared" si="64"/>
        <v>710309.55551373353</v>
      </c>
      <c r="I38" s="150"/>
      <c r="J38" s="2">
        <v>33</v>
      </c>
      <c r="K38" s="118">
        <v>45839</v>
      </c>
      <c r="L38" s="5">
        <f t="shared" si="37"/>
        <v>497573.45920381515</v>
      </c>
      <c r="M38" s="5">
        <f t="shared" si="0"/>
        <v>3825.0739145252865</v>
      </c>
      <c r="N38" s="5">
        <f t="shared" si="1"/>
        <v>404.25638249905751</v>
      </c>
      <c r="O38" s="35">
        <f t="shared" si="2"/>
        <v>9.749468144364188E-3</v>
      </c>
      <c r="P38" s="5">
        <f t="shared" si="3"/>
        <v>3420.8175320262289</v>
      </c>
      <c r="Q38" s="35">
        <f t="shared" si="4"/>
        <v>8.2500000000000004E-2</v>
      </c>
      <c r="R38" s="5">
        <f t="shared" si="38"/>
        <v>11980.797178684081</v>
      </c>
      <c r="S38" s="5">
        <f t="shared" si="39"/>
        <v>114246.64200065039</v>
      </c>
      <c r="T38" s="5">
        <f t="shared" si="5"/>
        <v>497169.20282131608</v>
      </c>
      <c r="U38" s="5">
        <f t="shared" si="6"/>
        <v>126227.43917933447</v>
      </c>
      <c r="V38" s="150"/>
      <c r="W38" s="2">
        <v>33</v>
      </c>
      <c r="X38" s="118">
        <v>45839</v>
      </c>
      <c r="Y38" s="5">
        <f t="shared" si="40"/>
        <v>497009.12868435675</v>
      </c>
      <c r="Z38" s="5">
        <f t="shared" si="41"/>
        <v>3735.9623279068505</v>
      </c>
      <c r="AA38" s="5">
        <f t="shared" si="7"/>
        <v>422.56813667780534</v>
      </c>
      <c r="AB38" s="35">
        <f t="shared" si="8"/>
        <v>1.0202664996429203E-2</v>
      </c>
      <c r="AC38" s="5">
        <f t="shared" si="9"/>
        <v>3313.3941912290452</v>
      </c>
      <c r="AD38" s="35">
        <f t="shared" si="10"/>
        <v>0.08</v>
      </c>
      <c r="AE38" s="5">
        <f t="shared" si="42"/>
        <v>12563.439452321127</v>
      </c>
      <c r="AF38" s="5">
        <f t="shared" si="43"/>
        <v>110723.31736860493</v>
      </c>
      <c r="AG38" s="5">
        <f t="shared" si="11"/>
        <v>496586.56054767896</v>
      </c>
      <c r="AH38" s="5">
        <f t="shared" si="12"/>
        <v>123286.75682092605</v>
      </c>
      <c r="AI38" s="150"/>
      <c r="AJ38" s="2">
        <v>33</v>
      </c>
      <c r="AK38" s="118">
        <v>45839</v>
      </c>
      <c r="AL38" s="5">
        <f t="shared" si="44"/>
        <v>496421.6388697396</v>
      </c>
      <c r="AM38" s="5">
        <f t="shared" si="45"/>
        <v>3647.6129482638758</v>
      </c>
      <c r="AN38" s="5">
        <f t="shared" si="13"/>
        <v>441.5565305634741</v>
      </c>
      <c r="AO38" s="35">
        <f t="shared" si="14"/>
        <v>1.0673745767460503E-2</v>
      </c>
      <c r="AP38" s="5">
        <f t="shared" si="15"/>
        <v>3206.0564177004017</v>
      </c>
      <c r="AQ38" s="35">
        <f t="shared" si="16"/>
        <v>7.7499999999999999E-2</v>
      </c>
      <c r="AR38" s="5">
        <f t="shared" si="46"/>
        <v>13169.917660823909</v>
      </c>
      <c r="AS38" s="5">
        <f t="shared" si="47"/>
        <v>107201.309631884</v>
      </c>
      <c r="AT38" s="5">
        <f t="shared" si="17"/>
        <v>495980.08233917615</v>
      </c>
      <c r="AU38" s="5">
        <f t="shared" si="18"/>
        <v>120371.2272927079</v>
      </c>
      <c r="AV38" s="150"/>
      <c r="AW38" s="2">
        <v>33</v>
      </c>
      <c r="AX38" s="118">
        <v>45839</v>
      </c>
      <c r="AY38" s="5">
        <f t="shared" si="48"/>
        <v>495810.35490949394</v>
      </c>
      <c r="AZ38" s="5">
        <f t="shared" si="49"/>
        <v>3560.0506702964672</v>
      </c>
      <c r="BA38" s="5">
        <f t="shared" si="19"/>
        <v>461.23595211213024</v>
      </c>
      <c r="BB38" s="35">
        <f t="shared" si="20"/>
        <v>1.1163202564327041E-2</v>
      </c>
      <c r="BC38" s="5">
        <f t="shared" si="21"/>
        <v>3098.8147181843369</v>
      </c>
      <c r="BD38" s="35">
        <f t="shared" si="22"/>
        <v>7.4999999999999997E-2</v>
      </c>
      <c r="BE38" s="5">
        <f t="shared" si="50"/>
        <v>13800.881042618281</v>
      </c>
      <c r="BF38" s="5">
        <f t="shared" si="51"/>
        <v>103680.79107716514</v>
      </c>
      <c r="BG38" s="5">
        <f t="shared" si="23"/>
        <v>495349.11895738181</v>
      </c>
      <c r="BH38" s="5">
        <f t="shared" si="24"/>
        <v>117481.67211978341</v>
      </c>
      <c r="BI38" s="150"/>
      <c r="BJ38" s="2">
        <v>33</v>
      </c>
      <c r="BK38" s="118">
        <v>45839</v>
      </c>
      <c r="BL38" s="5">
        <f t="shared" si="52"/>
        <v>495174.64652085485</v>
      </c>
      <c r="BM38" s="5">
        <f t="shared" si="53"/>
        <v>3473.3005299060997</v>
      </c>
      <c r="BN38" s="5">
        <f t="shared" si="25"/>
        <v>481.62037384260157</v>
      </c>
      <c r="BO38" s="35">
        <f t="shared" si="26"/>
        <v>1.1671527463528588E-2</v>
      </c>
      <c r="BP38" s="5">
        <f t="shared" si="27"/>
        <v>2991.6801560634981</v>
      </c>
      <c r="BQ38" s="35">
        <f t="shared" si="28"/>
        <v>7.2499999999999995E-2</v>
      </c>
      <c r="BR38" s="5">
        <f t="shared" si="54"/>
        <v>14456.97385298769</v>
      </c>
      <c r="BS38" s="5">
        <f t="shared" si="55"/>
        <v>100161.94363391362</v>
      </c>
      <c r="BT38" s="5">
        <f t="shared" si="29"/>
        <v>494693.02614701225</v>
      </c>
      <c r="BU38" s="5">
        <f t="shared" si="30"/>
        <v>114618.91748690131</v>
      </c>
      <c r="BV38" s="150"/>
      <c r="BW38" s="2">
        <v>33</v>
      </c>
      <c r="BX38" s="118">
        <v>45839</v>
      </c>
      <c r="BY38" s="5">
        <f t="shared" si="56"/>
        <v>494513.88971804257</v>
      </c>
      <c r="BZ38" s="5">
        <f t="shared" si="57"/>
        <v>3387.3876542048083</v>
      </c>
      <c r="CA38" s="5">
        <f t="shared" si="31"/>
        <v>502.72329751622647</v>
      </c>
      <c r="CB38" s="35">
        <f t="shared" si="32"/>
        <v>1.2199211580557173E-2</v>
      </c>
      <c r="CC38" s="5">
        <f t="shared" si="33"/>
        <v>2884.6643566885818</v>
      </c>
      <c r="CD38" s="35">
        <f t="shared" si="34"/>
        <v>7.0000000000000007E-2</v>
      </c>
      <c r="CE38" s="5">
        <f t="shared" si="58"/>
        <v>15138.833579473667</v>
      </c>
      <c r="CF38" s="5">
        <f t="shared" si="59"/>
        <v>96644.959009285012</v>
      </c>
      <c r="CG38" s="5">
        <f t="shared" si="35"/>
        <v>494011.16642052634</v>
      </c>
      <c r="CH38" s="5">
        <f t="shared" si="36"/>
        <v>111783.79258875868</v>
      </c>
    </row>
    <row r="39" spans="1:86" ht="14.25" customHeight="1">
      <c r="I39" s="150"/>
      <c r="J39" s="2">
        <v>34</v>
      </c>
      <c r="K39" s="118">
        <v>45870</v>
      </c>
      <c r="L39" s="5">
        <f t="shared" si="37"/>
        <v>497169.20282131608</v>
      </c>
      <c r="M39" s="5">
        <f t="shared" si="0"/>
        <v>3825.0739145252865</v>
      </c>
      <c r="N39" s="5">
        <f t="shared" si="1"/>
        <v>407.03564512873845</v>
      </c>
      <c r="O39" s="35">
        <f t="shared" si="2"/>
        <v>9.8244776905466076E-3</v>
      </c>
      <c r="P39" s="5">
        <f t="shared" si="3"/>
        <v>3418.038269396548</v>
      </c>
      <c r="Q39" s="35">
        <f t="shared" si="4"/>
        <v>8.2500000000000004E-2</v>
      </c>
      <c r="R39" s="5">
        <f t="shared" si="38"/>
        <v>12387.83282381282</v>
      </c>
      <c r="S39" s="5">
        <f t="shared" si="39"/>
        <v>117664.68027004694</v>
      </c>
      <c r="T39" s="5">
        <f t="shared" si="5"/>
        <v>496762.16717618733</v>
      </c>
      <c r="U39" s="5">
        <f t="shared" si="6"/>
        <v>130052.51309385976</v>
      </c>
      <c r="V39" s="150"/>
      <c r="W39" s="2">
        <v>34</v>
      </c>
      <c r="X39" s="118">
        <v>45870</v>
      </c>
      <c r="Y39" s="5">
        <f t="shared" si="40"/>
        <v>496586.56054767896</v>
      </c>
      <c r="Z39" s="5">
        <f t="shared" si="41"/>
        <v>3735.9623279068505</v>
      </c>
      <c r="AA39" s="5">
        <f t="shared" si="7"/>
        <v>425.3852575889905</v>
      </c>
      <c r="AB39" s="35">
        <f t="shared" si="8"/>
        <v>1.0279422555129286E-2</v>
      </c>
      <c r="AC39" s="5">
        <f t="shared" si="9"/>
        <v>3310.57707031786</v>
      </c>
      <c r="AD39" s="35">
        <f t="shared" si="10"/>
        <v>0.08</v>
      </c>
      <c r="AE39" s="5">
        <f t="shared" si="42"/>
        <v>12988.824709910117</v>
      </c>
      <c r="AF39" s="5">
        <f t="shared" si="43"/>
        <v>114033.89443892278</v>
      </c>
      <c r="AG39" s="5">
        <f t="shared" si="11"/>
        <v>496161.17529008997</v>
      </c>
      <c r="AH39" s="5">
        <f t="shared" si="12"/>
        <v>127022.7191488329</v>
      </c>
      <c r="AI39" s="150"/>
      <c r="AJ39" s="2">
        <v>34</v>
      </c>
      <c r="AK39" s="118">
        <v>45870</v>
      </c>
      <c r="AL39" s="5">
        <f t="shared" si="44"/>
        <v>495980.08233917615</v>
      </c>
      <c r="AM39" s="5">
        <f t="shared" si="45"/>
        <v>3647.6129482638758</v>
      </c>
      <c r="AN39" s="5">
        <f t="shared" si="13"/>
        <v>444.40824982336335</v>
      </c>
      <c r="AO39" s="35">
        <f t="shared" si="14"/>
        <v>1.0752244269021785E-2</v>
      </c>
      <c r="AP39" s="5">
        <f t="shared" si="15"/>
        <v>3203.2046984405124</v>
      </c>
      <c r="AQ39" s="35">
        <f t="shared" si="16"/>
        <v>7.7499999999999986E-2</v>
      </c>
      <c r="AR39" s="5">
        <f t="shared" si="46"/>
        <v>13614.325910647272</v>
      </c>
      <c r="AS39" s="5">
        <f t="shared" si="47"/>
        <v>110404.51433032451</v>
      </c>
      <c r="AT39" s="5">
        <f t="shared" si="17"/>
        <v>495535.67408935277</v>
      </c>
      <c r="AU39" s="5">
        <f t="shared" si="18"/>
        <v>124018.84024097178</v>
      </c>
      <c r="AV39" s="150"/>
      <c r="AW39" s="2">
        <v>34</v>
      </c>
      <c r="AX39" s="118">
        <v>45870</v>
      </c>
      <c r="AY39" s="5">
        <f t="shared" si="48"/>
        <v>495349.11895738181</v>
      </c>
      <c r="AZ39" s="5">
        <f t="shared" si="49"/>
        <v>3560.0506702964672</v>
      </c>
      <c r="BA39" s="5">
        <f t="shared" si="19"/>
        <v>464.11867681283093</v>
      </c>
      <c r="BB39" s="35">
        <f t="shared" si="20"/>
        <v>1.1243431972739908E-2</v>
      </c>
      <c r="BC39" s="5">
        <f t="shared" si="21"/>
        <v>3095.9319934836362</v>
      </c>
      <c r="BD39" s="35">
        <f t="shared" si="22"/>
        <v>7.4999999999999997E-2</v>
      </c>
      <c r="BE39" s="5">
        <f t="shared" si="50"/>
        <v>14264.999719431111</v>
      </c>
      <c r="BF39" s="5">
        <f t="shared" si="51"/>
        <v>106776.72307064878</v>
      </c>
      <c r="BG39" s="5">
        <f t="shared" si="23"/>
        <v>494885.00028056896</v>
      </c>
      <c r="BH39" s="5">
        <f t="shared" si="24"/>
        <v>121041.72279007989</v>
      </c>
      <c r="BI39" s="150"/>
      <c r="BJ39" s="2">
        <v>34</v>
      </c>
      <c r="BK39" s="118">
        <v>45870</v>
      </c>
      <c r="BL39" s="5">
        <f t="shared" si="52"/>
        <v>494693.02614701225</v>
      </c>
      <c r="BM39" s="5">
        <f t="shared" si="53"/>
        <v>3473.3005299060997</v>
      </c>
      <c r="BN39" s="5">
        <f t="shared" si="25"/>
        <v>484.53016360123411</v>
      </c>
      <c r="BO39" s="35">
        <f t="shared" si="26"/>
        <v>1.1753474692175879E-2</v>
      </c>
      <c r="BP39" s="5">
        <f t="shared" si="27"/>
        <v>2988.7703663048655</v>
      </c>
      <c r="BQ39" s="35">
        <f t="shared" si="28"/>
        <v>7.2499999999999995E-2</v>
      </c>
      <c r="BR39" s="5">
        <f t="shared" si="54"/>
        <v>14941.504016588924</v>
      </c>
      <c r="BS39" s="5">
        <f t="shared" si="55"/>
        <v>103150.71400021848</v>
      </c>
      <c r="BT39" s="5">
        <f t="shared" si="29"/>
        <v>494208.49598341103</v>
      </c>
      <c r="BU39" s="5">
        <f t="shared" si="30"/>
        <v>118092.2180168074</v>
      </c>
      <c r="BV39" s="150"/>
      <c r="BW39" s="2">
        <v>34</v>
      </c>
      <c r="BX39" s="118">
        <v>45870</v>
      </c>
      <c r="BY39" s="5">
        <f t="shared" si="56"/>
        <v>494011.16642052634</v>
      </c>
      <c r="BZ39" s="5">
        <f t="shared" si="57"/>
        <v>3387.3876542048083</v>
      </c>
      <c r="CA39" s="5">
        <f t="shared" si="31"/>
        <v>505.65585008507105</v>
      </c>
      <c r="CB39" s="35">
        <f t="shared" si="32"/>
        <v>1.2282860415862719E-2</v>
      </c>
      <c r="CC39" s="5">
        <f t="shared" si="33"/>
        <v>2881.7318041197373</v>
      </c>
      <c r="CD39" s="35">
        <f t="shared" si="34"/>
        <v>7.0000000000000007E-2</v>
      </c>
      <c r="CE39" s="5">
        <f t="shared" si="58"/>
        <v>15644.489429558738</v>
      </c>
      <c r="CF39" s="5">
        <f t="shared" si="59"/>
        <v>99526.690813404755</v>
      </c>
      <c r="CG39" s="5">
        <f t="shared" si="35"/>
        <v>493505.51057044126</v>
      </c>
      <c r="CH39" s="5">
        <f t="shared" si="36"/>
        <v>115171.1802429635</v>
      </c>
    </row>
    <row r="40" spans="1:86" ht="14.25" customHeight="1">
      <c r="I40" s="150"/>
      <c r="J40" s="2">
        <v>35</v>
      </c>
      <c r="K40" s="118">
        <v>45901</v>
      </c>
      <c r="L40" s="5">
        <f t="shared" si="37"/>
        <v>496762.16717618733</v>
      </c>
      <c r="M40" s="5">
        <f t="shared" si="0"/>
        <v>3825.0739145252865</v>
      </c>
      <c r="N40" s="5">
        <f t="shared" si="1"/>
        <v>409.83401518899836</v>
      </c>
      <c r="O40" s="35">
        <f t="shared" si="2"/>
        <v>9.9001262721436344E-3</v>
      </c>
      <c r="P40" s="5">
        <f t="shared" si="3"/>
        <v>3415.2398993362881</v>
      </c>
      <c r="Q40" s="35">
        <f t="shared" si="4"/>
        <v>8.2500000000000004E-2</v>
      </c>
      <c r="R40" s="5">
        <f t="shared" si="38"/>
        <v>12797.666839001819</v>
      </c>
      <c r="S40" s="5">
        <f t="shared" si="39"/>
        <v>121079.92016938323</v>
      </c>
      <c r="T40" s="5">
        <f t="shared" si="5"/>
        <v>496352.33316099836</v>
      </c>
      <c r="U40" s="5">
        <f t="shared" si="6"/>
        <v>133877.58700838505</v>
      </c>
      <c r="V40" s="150"/>
      <c r="W40" s="2">
        <v>35</v>
      </c>
      <c r="X40" s="118">
        <v>45901</v>
      </c>
      <c r="Y40" s="5">
        <f t="shared" si="40"/>
        <v>496161.17529008997</v>
      </c>
      <c r="Z40" s="5">
        <f t="shared" si="41"/>
        <v>3735.9623279068505</v>
      </c>
      <c r="AA40" s="5">
        <f t="shared" si="7"/>
        <v>428.22115930625068</v>
      </c>
      <c r="AB40" s="35">
        <f t="shared" si="8"/>
        <v>1.0356823886251474E-2</v>
      </c>
      <c r="AC40" s="5">
        <f t="shared" si="9"/>
        <v>3307.7411686005998</v>
      </c>
      <c r="AD40" s="35">
        <f t="shared" si="10"/>
        <v>0.08</v>
      </c>
      <c r="AE40" s="5">
        <f t="shared" si="42"/>
        <v>13417.045869216368</v>
      </c>
      <c r="AF40" s="5">
        <f t="shared" si="43"/>
        <v>117341.63560752338</v>
      </c>
      <c r="AG40" s="5">
        <f t="shared" si="11"/>
        <v>495732.95413078374</v>
      </c>
      <c r="AH40" s="5">
        <f t="shared" si="12"/>
        <v>130758.68147673974</v>
      </c>
      <c r="AI40" s="150"/>
      <c r="AJ40" s="2">
        <v>35</v>
      </c>
      <c r="AK40" s="118">
        <v>45901</v>
      </c>
      <c r="AL40" s="5">
        <f t="shared" si="44"/>
        <v>495535.67408935277</v>
      </c>
      <c r="AM40" s="5">
        <f t="shared" si="45"/>
        <v>3647.6129482638758</v>
      </c>
      <c r="AN40" s="5">
        <f t="shared" si="13"/>
        <v>447.2783864368057</v>
      </c>
      <c r="AO40" s="35">
        <f t="shared" si="14"/>
        <v>1.0831390993403744E-2</v>
      </c>
      <c r="AP40" s="5">
        <f t="shared" si="15"/>
        <v>3200.33456182707</v>
      </c>
      <c r="AQ40" s="35">
        <f t="shared" si="16"/>
        <v>7.7499999999999999E-2</v>
      </c>
      <c r="AR40" s="5">
        <f t="shared" si="46"/>
        <v>14061.604297084079</v>
      </c>
      <c r="AS40" s="5">
        <f t="shared" si="47"/>
        <v>113604.84889215158</v>
      </c>
      <c r="AT40" s="5">
        <f t="shared" si="17"/>
        <v>495088.39570291596</v>
      </c>
      <c r="AU40" s="5">
        <f t="shared" si="18"/>
        <v>127666.45318923566</v>
      </c>
      <c r="AV40" s="150"/>
      <c r="AW40" s="2">
        <v>35</v>
      </c>
      <c r="AX40" s="118">
        <v>45901</v>
      </c>
      <c r="AY40" s="5">
        <f t="shared" si="48"/>
        <v>494885.00028056896</v>
      </c>
      <c r="AZ40" s="5">
        <f t="shared" si="49"/>
        <v>3560.0506702964672</v>
      </c>
      <c r="BA40" s="5">
        <f t="shared" si="19"/>
        <v>467.01941854291135</v>
      </c>
      <c r="BB40" s="35">
        <f t="shared" si="20"/>
        <v>1.1324313768527406E-2</v>
      </c>
      <c r="BC40" s="5">
        <f t="shared" si="21"/>
        <v>3093.0312517535558</v>
      </c>
      <c r="BD40" s="35">
        <f t="shared" si="22"/>
        <v>7.4999999999999997E-2</v>
      </c>
      <c r="BE40" s="5">
        <f t="shared" si="50"/>
        <v>14732.019137974023</v>
      </c>
      <c r="BF40" s="5">
        <f t="shared" si="51"/>
        <v>109869.75432240232</v>
      </c>
      <c r="BG40" s="5">
        <f t="shared" si="23"/>
        <v>494417.98086202604</v>
      </c>
      <c r="BH40" s="5">
        <f t="shared" si="24"/>
        <v>124601.77346037635</v>
      </c>
      <c r="BI40" s="150"/>
      <c r="BJ40" s="2">
        <v>35</v>
      </c>
      <c r="BK40" s="118">
        <v>45901</v>
      </c>
      <c r="BL40" s="5">
        <f t="shared" si="52"/>
        <v>494208.49598341103</v>
      </c>
      <c r="BM40" s="5">
        <f t="shared" si="53"/>
        <v>3473.3005299060997</v>
      </c>
      <c r="BN40" s="5">
        <f t="shared" si="25"/>
        <v>487.45753333965786</v>
      </c>
      <c r="BO40" s="35">
        <f t="shared" si="26"/>
        <v>1.1836078188895083E-2</v>
      </c>
      <c r="BP40" s="5">
        <f t="shared" si="27"/>
        <v>2985.8429965664418</v>
      </c>
      <c r="BQ40" s="35">
        <f t="shared" si="28"/>
        <v>7.2499999999999995E-2</v>
      </c>
      <c r="BR40" s="5">
        <f t="shared" si="54"/>
        <v>15428.961549928583</v>
      </c>
      <c r="BS40" s="5">
        <f t="shared" si="55"/>
        <v>106136.55699678492</v>
      </c>
      <c r="BT40" s="5">
        <f t="shared" si="29"/>
        <v>493721.03845007136</v>
      </c>
      <c r="BU40" s="5">
        <f t="shared" si="30"/>
        <v>121565.5185467135</v>
      </c>
      <c r="BV40" s="150"/>
      <c r="BW40" s="2">
        <v>35</v>
      </c>
      <c r="BX40" s="118">
        <v>45901</v>
      </c>
      <c r="BY40" s="5">
        <f t="shared" si="56"/>
        <v>493505.51057044126</v>
      </c>
      <c r="BZ40" s="5">
        <f t="shared" si="57"/>
        <v>3387.3876542048083</v>
      </c>
      <c r="CA40" s="5">
        <f t="shared" si="31"/>
        <v>508.60550921056756</v>
      </c>
      <c r="CB40" s="35">
        <f t="shared" si="32"/>
        <v>1.2367169119291227E-2</v>
      </c>
      <c r="CC40" s="5">
        <f t="shared" si="33"/>
        <v>2878.7821449942408</v>
      </c>
      <c r="CD40" s="35">
        <f t="shared" si="34"/>
        <v>7.0000000000000007E-2</v>
      </c>
      <c r="CE40" s="5">
        <f t="shared" si="58"/>
        <v>16153.094938769305</v>
      </c>
      <c r="CF40" s="5">
        <f t="shared" si="59"/>
        <v>102405.472958399</v>
      </c>
      <c r="CG40" s="5">
        <f t="shared" si="35"/>
        <v>492996.9050612307</v>
      </c>
      <c r="CH40" s="5">
        <f t="shared" si="36"/>
        <v>118558.56789716831</v>
      </c>
    </row>
    <row r="41" spans="1:86" ht="14.25" customHeight="1">
      <c r="I41" s="150"/>
      <c r="J41" s="2">
        <v>36</v>
      </c>
      <c r="K41" s="118">
        <v>45931</v>
      </c>
      <c r="L41" s="5">
        <f t="shared" si="37"/>
        <v>496352.33316099836</v>
      </c>
      <c r="M41" s="5">
        <f t="shared" si="0"/>
        <v>3825.0739145252865</v>
      </c>
      <c r="N41" s="5">
        <f t="shared" si="1"/>
        <v>412.65162404342254</v>
      </c>
      <c r="O41" s="35">
        <f t="shared" si="2"/>
        <v>9.9764202919841692E-3</v>
      </c>
      <c r="P41" s="5">
        <f t="shared" si="3"/>
        <v>3412.4222904818639</v>
      </c>
      <c r="Q41" s="35">
        <f t="shared" si="4"/>
        <v>8.2500000000000004E-2</v>
      </c>
      <c r="R41" s="5">
        <f t="shared" si="38"/>
        <v>13210.318463045242</v>
      </c>
      <c r="S41" s="5">
        <f t="shared" si="39"/>
        <v>124492.34245986509</v>
      </c>
      <c r="T41" s="5">
        <f t="shared" si="5"/>
        <v>495939.68153695494</v>
      </c>
      <c r="U41" s="5">
        <f t="shared" si="6"/>
        <v>137702.66092291032</v>
      </c>
      <c r="V41" s="150"/>
      <c r="W41" s="2">
        <v>36</v>
      </c>
      <c r="X41" s="118">
        <v>45931</v>
      </c>
      <c r="Y41" s="5">
        <f t="shared" si="40"/>
        <v>495732.95413078374</v>
      </c>
      <c r="Z41" s="5">
        <f t="shared" si="41"/>
        <v>3735.9623279068505</v>
      </c>
      <c r="AA41" s="5">
        <f t="shared" si="7"/>
        <v>431.07596703495892</v>
      </c>
      <c r="AB41" s="35">
        <f t="shared" si="8"/>
        <v>1.0434875392719596E-2</v>
      </c>
      <c r="AC41" s="5">
        <f t="shared" si="9"/>
        <v>3304.8863608718916</v>
      </c>
      <c r="AD41" s="35">
        <f t="shared" si="10"/>
        <v>0.08</v>
      </c>
      <c r="AE41" s="5">
        <f t="shared" si="42"/>
        <v>13848.121836251328</v>
      </c>
      <c r="AF41" s="5">
        <f t="shared" si="43"/>
        <v>120646.52196839527</v>
      </c>
      <c r="AG41" s="5">
        <f t="shared" si="11"/>
        <v>495301.87816374877</v>
      </c>
      <c r="AH41" s="5">
        <f t="shared" si="12"/>
        <v>134494.64380464659</v>
      </c>
      <c r="AI41" s="150"/>
      <c r="AJ41" s="2">
        <v>36</v>
      </c>
      <c r="AK41" s="118">
        <v>45931</v>
      </c>
      <c r="AL41" s="5">
        <f t="shared" si="44"/>
        <v>495088.39570291596</v>
      </c>
      <c r="AM41" s="5">
        <f t="shared" si="45"/>
        <v>3647.6129482638758</v>
      </c>
      <c r="AN41" s="5">
        <f t="shared" si="13"/>
        <v>450.16705934921038</v>
      </c>
      <c r="AO41" s="35">
        <f t="shared" si="14"/>
        <v>1.0911192342775218E-2</v>
      </c>
      <c r="AP41" s="5">
        <f t="shared" si="15"/>
        <v>3197.4458889146654</v>
      </c>
      <c r="AQ41" s="35">
        <f t="shared" si="16"/>
        <v>7.7499999999999999E-2</v>
      </c>
      <c r="AR41" s="5">
        <f t="shared" si="46"/>
        <v>14511.77135643329</v>
      </c>
      <c r="AS41" s="5">
        <f t="shared" si="47"/>
        <v>116802.29478106624</v>
      </c>
      <c r="AT41" s="5">
        <f t="shared" si="17"/>
        <v>494638.22864356678</v>
      </c>
      <c r="AU41" s="5">
        <f t="shared" si="18"/>
        <v>131314.06613749953</v>
      </c>
      <c r="AV41" s="150"/>
      <c r="AW41" s="2">
        <v>36</v>
      </c>
      <c r="AX41" s="118">
        <v>45931</v>
      </c>
      <c r="AY41" s="5">
        <f t="shared" si="48"/>
        <v>494417.98086202604</v>
      </c>
      <c r="AZ41" s="5">
        <f t="shared" si="49"/>
        <v>3560.0506702964672</v>
      </c>
      <c r="BA41" s="5">
        <f t="shared" si="19"/>
        <v>469.93828990880456</v>
      </c>
      <c r="BB41" s="35">
        <f t="shared" si="20"/>
        <v>1.1405854352371066E-2</v>
      </c>
      <c r="BC41" s="5">
        <f t="shared" si="21"/>
        <v>3090.1123803876626</v>
      </c>
      <c r="BD41" s="35">
        <f t="shared" si="22"/>
        <v>7.4999999999999997E-2</v>
      </c>
      <c r="BE41" s="5">
        <f t="shared" si="50"/>
        <v>15201.957427882828</v>
      </c>
      <c r="BF41" s="5">
        <f t="shared" si="51"/>
        <v>112959.86670278999</v>
      </c>
      <c r="BG41" s="5">
        <f t="shared" si="23"/>
        <v>493948.04257211724</v>
      </c>
      <c r="BH41" s="5">
        <f t="shared" si="24"/>
        <v>128161.82413067282</v>
      </c>
      <c r="BI41" s="150"/>
      <c r="BJ41" s="2">
        <v>36</v>
      </c>
      <c r="BK41" s="118">
        <v>45931</v>
      </c>
      <c r="BL41" s="5">
        <f t="shared" si="52"/>
        <v>493721.03845007136</v>
      </c>
      <c r="BM41" s="5">
        <f t="shared" si="53"/>
        <v>3473.3005299060997</v>
      </c>
      <c r="BN41" s="5">
        <f t="shared" si="25"/>
        <v>490.40258927025207</v>
      </c>
      <c r="BO41" s="35">
        <f t="shared" si="26"/>
        <v>1.1919344352262481E-2</v>
      </c>
      <c r="BP41" s="5">
        <f t="shared" si="27"/>
        <v>2982.8979406358476</v>
      </c>
      <c r="BQ41" s="35">
        <f t="shared" si="28"/>
        <v>7.2499999999999995E-2</v>
      </c>
      <c r="BR41" s="5">
        <f t="shared" si="54"/>
        <v>15919.364139198835</v>
      </c>
      <c r="BS41" s="5">
        <f t="shared" si="55"/>
        <v>109119.45493742076</v>
      </c>
      <c r="BT41" s="5">
        <f t="shared" si="29"/>
        <v>493230.63586080109</v>
      </c>
      <c r="BU41" s="5">
        <f t="shared" si="30"/>
        <v>125038.81907661959</v>
      </c>
      <c r="BV41" s="150"/>
      <c r="BW41" s="2">
        <v>36</v>
      </c>
      <c r="BX41" s="118">
        <v>45931</v>
      </c>
      <c r="BY41" s="5">
        <f t="shared" si="56"/>
        <v>492996.9050612307</v>
      </c>
      <c r="BZ41" s="5">
        <f t="shared" si="57"/>
        <v>3387.3876542048083</v>
      </c>
      <c r="CA41" s="5">
        <f t="shared" si="31"/>
        <v>511.57237468096218</v>
      </c>
      <c r="CB41" s="35">
        <f t="shared" si="32"/>
        <v>1.2452144086805358E-2</v>
      </c>
      <c r="CC41" s="5">
        <f t="shared" si="33"/>
        <v>2875.8152795238461</v>
      </c>
      <c r="CD41" s="35">
        <f t="shared" si="34"/>
        <v>7.0000000000000007E-2</v>
      </c>
      <c r="CE41" s="5">
        <f t="shared" si="58"/>
        <v>16664.667313450267</v>
      </c>
      <c r="CF41" s="5">
        <f t="shared" si="59"/>
        <v>105281.28823792284</v>
      </c>
      <c r="CG41" s="5">
        <f t="shared" si="35"/>
        <v>492485.33268654975</v>
      </c>
      <c r="CH41" s="5">
        <f t="shared" si="36"/>
        <v>121945.9555513731</v>
      </c>
    </row>
    <row r="42" spans="1:86" ht="14.25" customHeight="1">
      <c r="I42" s="150"/>
      <c r="J42" s="2">
        <v>37</v>
      </c>
      <c r="K42" s="118">
        <v>45962</v>
      </c>
      <c r="L42" s="5">
        <f t="shared" si="37"/>
        <v>495939.68153695494</v>
      </c>
      <c r="M42" s="5">
        <f t="shared" si="0"/>
        <v>3825.0739145252865</v>
      </c>
      <c r="N42" s="5">
        <f t="shared" si="1"/>
        <v>415.48860395872134</v>
      </c>
      <c r="O42" s="35">
        <f t="shared" si="2"/>
        <v>1.0053366232064927E-2</v>
      </c>
      <c r="P42" s="5">
        <f t="shared" si="3"/>
        <v>3409.5853105665651</v>
      </c>
      <c r="Q42" s="35">
        <f t="shared" si="4"/>
        <v>8.2500000000000004E-2</v>
      </c>
      <c r="R42" s="5">
        <f t="shared" si="38"/>
        <v>13625.807067003963</v>
      </c>
      <c r="S42" s="5">
        <f t="shared" si="39"/>
        <v>127901.92777043165</v>
      </c>
      <c r="T42" s="5">
        <f t="shared" si="5"/>
        <v>495524.1929329962</v>
      </c>
      <c r="U42" s="5">
        <f t="shared" si="6"/>
        <v>141527.73483743562</v>
      </c>
      <c r="V42" s="150"/>
      <c r="W42" s="2">
        <v>37</v>
      </c>
      <c r="X42" s="118">
        <v>45962</v>
      </c>
      <c r="Y42" s="5">
        <f t="shared" si="40"/>
        <v>495301.87816374877</v>
      </c>
      <c r="Z42" s="5">
        <f t="shared" si="41"/>
        <v>3735.9623279068505</v>
      </c>
      <c r="AA42" s="5">
        <f t="shared" si="7"/>
        <v>433.94980681519201</v>
      </c>
      <c r="AB42" s="35">
        <f t="shared" si="8"/>
        <v>1.0513583556533007E-2</v>
      </c>
      <c r="AC42" s="5">
        <f t="shared" si="9"/>
        <v>3302.0125210916585</v>
      </c>
      <c r="AD42" s="35">
        <f t="shared" si="10"/>
        <v>0.08</v>
      </c>
      <c r="AE42" s="5">
        <f t="shared" si="42"/>
        <v>14282.07164306652</v>
      </c>
      <c r="AF42" s="5">
        <f t="shared" si="43"/>
        <v>123948.53448948693</v>
      </c>
      <c r="AG42" s="5">
        <f t="shared" si="11"/>
        <v>494867.92835693358</v>
      </c>
      <c r="AH42" s="5">
        <f t="shared" si="12"/>
        <v>138230.60613255345</v>
      </c>
      <c r="AI42" s="150"/>
      <c r="AJ42" s="2">
        <v>37</v>
      </c>
      <c r="AK42" s="118">
        <v>45962</v>
      </c>
      <c r="AL42" s="5">
        <f t="shared" si="44"/>
        <v>494638.22864356678</v>
      </c>
      <c r="AM42" s="5">
        <f t="shared" si="45"/>
        <v>3647.6129482638758</v>
      </c>
      <c r="AN42" s="5">
        <f t="shared" si="13"/>
        <v>453.07438827417354</v>
      </c>
      <c r="AO42" s="35">
        <f t="shared" si="14"/>
        <v>1.0991654798294764E-2</v>
      </c>
      <c r="AP42" s="5">
        <f t="shared" si="15"/>
        <v>3194.5385599897022</v>
      </c>
      <c r="AQ42" s="35">
        <f t="shared" si="16"/>
        <v>7.7499999999999999E-2</v>
      </c>
      <c r="AR42" s="5">
        <f t="shared" si="46"/>
        <v>14964.845744707463</v>
      </c>
      <c r="AS42" s="5">
        <f t="shared" si="47"/>
        <v>119996.83334105594</v>
      </c>
      <c r="AT42" s="5">
        <f t="shared" si="17"/>
        <v>494185.15425529261</v>
      </c>
      <c r="AU42" s="5">
        <f t="shared" si="18"/>
        <v>134961.6790857634</v>
      </c>
      <c r="AV42" s="150"/>
      <c r="AW42" s="2">
        <v>37</v>
      </c>
      <c r="AX42" s="118">
        <v>45962</v>
      </c>
      <c r="AY42" s="5">
        <f t="shared" si="48"/>
        <v>493948.04257211724</v>
      </c>
      <c r="AZ42" s="5">
        <f t="shared" si="49"/>
        <v>3560.0506702964672</v>
      </c>
      <c r="BA42" s="5">
        <f t="shared" si="19"/>
        <v>472.87540422073471</v>
      </c>
      <c r="BB42" s="35">
        <f t="shared" si="20"/>
        <v>1.1488060203863101E-2</v>
      </c>
      <c r="BC42" s="5">
        <f t="shared" si="21"/>
        <v>3087.1752660757325</v>
      </c>
      <c r="BD42" s="35">
        <f t="shared" si="22"/>
        <v>7.4999999999999997E-2</v>
      </c>
      <c r="BE42" s="5">
        <f t="shared" si="50"/>
        <v>15674.832832103562</v>
      </c>
      <c r="BF42" s="5">
        <f t="shared" si="51"/>
        <v>116047.04196886573</v>
      </c>
      <c r="BG42" s="5">
        <f t="shared" si="23"/>
        <v>493475.16716789652</v>
      </c>
      <c r="BH42" s="5">
        <f t="shared" si="24"/>
        <v>131721.87480096929</v>
      </c>
      <c r="BI42" s="150"/>
      <c r="BJ42" s="2">
        <v>37</v>
      </c>
      <c r="BK42" s="118">
        <v>45962</v>
      </c>
      <c r="BL42" s="5">
        <f t="shared" si="52"/>
        <v>493230.63586080109</v>
      </c>
      <c r="BM42" s="5">
        <f t="shared" si="53"/>
        <v>3473.3005299060997</v>
      </c>
      <c r="BN42" s="5">
        <f t="shared" si="25"/>
        <v>493.36543824709315</v>
      </c>
      <c r="BO42" s="35">
        <f t="shared" si="26"/>
        <v>1.2003279659692431E-2</v>
      </c>
      <c r="BP42" s="5">
        <f t="shared" si="27"/>
        <v>2979.9350916590065</v>
      </c>
      <c r="BQ42" s="35">
        <f t="shared" si="28"/>
        <v>7.2499999999999995E-2</v>
      </c>
      <c r="BR42" s="5">
        <f t="shared" si="54"/>
        <v>16412.729577445927</v>
      </c>
      <c r="BS42" s="5">
        <f t="shared" si="55"/>
        <v>112099.39002907976</v>
      </c>
      <c r="BT42" s="5">
        <f t="shared" si="29"/>
        <v>492737.27042255399</v>
      </c>
      <c r="BU42" s="5">
        <f t="shared" si="30"/>
        <v>128512.1196065257</v>
      </c>
      <c r="BV42" s="150"/>
      <c r="BW42" s="2">
        <v>37</v>
      </c>
      <c r="BX42" s="118">
        <v>45962</v>
      </c>
      <c r="BY42" s="5">
        <f t="shared" si="56"/>
        <v>492485.33268654975</v>
      </c>
      <c r="BZ42" s="5">
        <f t="shared" si="57"/>
        <v>3387.3876542048083</v>
      </c>
      <c r="CA42" s="5">
        <f t="shared" si="31"/>
        <v>514.55654686660137</v>
      </c>
      <c r="CB42" s="35">
        <f t="shared" si="32"/>
        <v>1.253779179313994E-2</v>
      </c>
      <c r="CC42" s="5">
        <f t="shared" si="33"/>
        <v>2872.8311073382069</v>
      </c>
      <c r="CD42" s="35">
        <f t="shared" si="34"/>
        <v>7.0000000000000007E-2</v>
      </c>
      <c r="CE42" s="5">
        <f t="shared" si="58"/>
        <v>17179.22386031687</v>
      </c>
      <c r="CF42" s="5">
        <f t="shared" si="59"/>
        <v>108154.11934526105</v>
      </c>
      <c r="CG42" s="5">
        <f t="shared" si="35"/>
        <v>491970.77613968315</v>
      </c>
      <c r="CH42" s="5">
        <f t="shared" si="36"/>
        <v>125333.34320557791</v>
      </c>
    </row>
    <row r="43" spans="1:86" ht="14.25" customHeight="1">
      <c r="I43" s="150"/>
      <c r="J43" s="2">
        <v>38</v>
      </c>
      <c r="K43" s="118">
        <v>45992</v>
      </c>
      <c r="L43" s="5">
        <f t="shared" si="37"/>
        <v>495524.1929329962</v>
      </c>
      <c r="M43" s="5">
        <f t="shared" si="0"/>
        <v>3825.0739145252865</v>
      </c>
      <c r="N43" s="5">
        <f t="shared" si="1"/>
        <v>418.34508811093747</v>
      </c>
      <c r="O43" s="35">
        <f t="shared" si="2"/>
        <v>1.0130970654766926E-2</v>
      </c>
      <c r="P43" s="5">
        <f t="shared" si="3"/>
        <v>3406.728826414349</v>
      </c>
      <c r="Q43" s="35">
        <f t="shared" si="4"/>
        <v>8.2500000000000004E-2</v>
      </c>
      <c r="R43" s="5">
        <f t="shared" si="38"/>
        <v>14044.152155114902</v>
      </c>
      <c r="S43" s="5">
        <f t="shared" si="39"/>
        <v>131308.65659684601</v>
      </c>
      <c r="T43" s="5">
        <f t="shared" si="5"/>
        <v>495105.84784488525</v>
      </c>
      <c r="U43" s="5">
        <f t="shared" si="6"/>
        <v>145352.8087519609</v>
      </c>
      <c r="V43" s="150"/>
      <c r="W43" s="2">
        <v>38</v>
      </c>
      <c r="X43" s="118">
        <v>45992</v>
      </c>
      <c r="Y43" s="5">
        <f t="shared" si="40"/>
        <v>494867.92835693358</v>
      </c>
      <c r="Z43" s="5">
        <f t="shared" si="41"/>
        <v>3735.9623279068505</v>
      </c>
      <c r="AA43" s="5">
        <f t="shared" si="7"/>
        <v>436.84280552729297</v>
      </c>
      <c r="AB43" s="35">
        <f t="shared" si="8"/>
        <v>1.059295493998256E-2</v>
      </c>
      <c r="AC43" s="5">
        <f t="shared" si="9"/>
        <v>3299.1195223795576</v>
      </c>
      <c r="AD43" s="35">
        <f t="shared" si="10"/>
        <v>0.08</v>
      </c>
      <c r="AE43" s="5">
        <f t="shared" si="42"/>
        <v>14718.914448593812</v>
      </c>
      <c r="AF43" s="5">
        <f t="shared" si="43"/>
        <v>127247.65401186649</v>
      </c>
      <c r="AG43" s="5">
        <f t="shared" si="11"/>
        <v>494431.08555140632</v>
      </c>
      <c r="AH43" s="5">
        <f t="shared" si="12"/>
        <v>141966.56846046029</v>
      </c>
      <c r="AI43" s="150"/>
      <c r="AJ43" s="2">
        <v>38</v>
      </c>
      <c r="AK43" s="118">
        <v>45992</v>
      </c>
      <c r="AL43" s="5">
        <f t="shared" si="44"/>
        <v>494185.15425529261</v>
      </c>
      <c r="AM43" s="5">
        <f t="shared" si="45"/>
        <v>3647.6129482638758</v>
      </c>
      <c r="AN43" s="5">
        <f t="shared" si="13"/>
        <v>456.00049369844419</v>
      </c>
      <c r="AO43" s="35">
        <f t="shared" si="14"/>
        <v>1.107278492132633E-2</v>
      </c>
      <c r="AP43" s="5">
        <f t="shared" si="15"/>
        <v>3191.6124545654316</v>
      </c>
      <c r="AQ43" s="35">
        <f t="shared" si="16"/>
        <v>7.7499999999999999E-2</v>
      </c>
      <c r="AR43" s="5">
        <f t="shared" si="46"/>
        <v>15420.846238405908</v>
      </c>
      <c r="AS43" s="5">
        <f t="shared" si="47"/>
        <v>123188.44579562137</v>
      </c>
      <c r="AT43" s="5">
        <f t="shared" si="17"/>
        <v>493729.15376159415</v>
      </c>
      <c r="AU43" s="5">
        <f t="shared" si="18"/>
        <v>138609.29203402728</v>
      </c>
      <c r="AV43" s="150"/>
      <c r="AW43" s="2">
        <v>38</v>
      </c>
      <c r="AX43" s="118">
        <v>45992</v>
      </c>
      <c r="AY43" s="5">
        <f t="shared" si="48"/>
        <v>493475.16716789652</v>
      </c>
      <c r="AZ43" s="5">
        <f t="shared" si="49"/>
        <v>3560.0506702964672</v>
      </c>
      <c r="BA43" s="5">
        <f t="shared" si="19"/>
        <v>475.83087549711399</v>
      </c>
      <c r="BB43" s="35">
        <f t="shared" si="20"/>
        <v>1.1570937882721559E-2</v>
      </c>
      <c r="BC43" s="5">
        <f t="shared" si="21"/>
        <v>3084.2197947993532</v>
      </c>
      <c r="BD43" s="35">
        <f t="shared" si="22"/>
        <v>7.4999999999999997E-2</v>
      </c>
      <c r="BE43" s="5">
        <f t="shared" si="50"/>
        <v>16150.663707600677</v>
      </c>
      <c r="BF43" s="5">
        <f t="shared" si="51"/>
        <v>119131.26176366508</v>
      </c>
      <c r="BG43" s="5">
        <f t="shared" si="23"/>
        <v>492999.33629239938</v>
      </c>
      <c r="BH43" s="5">
        <f t="shared" si="24"/>
        <v>135281.92547126577</v>
      </c>
      <c r="BI43" s="150"/>
      <c r="BJ43" s="2">
        <v>38</v>
      </c>
      <c r="BK43" s="118">
        <v>45992</v>
      </c>
      <c r="BL43" s="5">
        <f t="shared" si="52"/>
        <v>492737.27042255399</v>
      </c>
      <c r="BM43" s="5">
        <f t="shared" si="53"/>
        <v>3473.3005299060997</v>
      </c>
      <c r="BN43" s="5">
        <f t="shared" si="25"/>
        <v>496.34618776983598</v>
      </c>
      <c r="BO43" s="35">
        <f t="shared" si="26"/>
        <v>1.2087890668652373E-2</v>
      </c>
      <c r="BP43" s="5">
        <f t="shared" si="27"/>
        <v>2976.9543421362637</v>
      </c>
      <c r="BQ43" s="35">
        <f t="shared" si="28"/>
        <v>7.2499999999999995E-2</v>
      </c>
      <c r="BR43" s="5">
        <f t="shared" si="54"/>
        <v>16909.075765215763</v>
      </c>
      <c r="BS43" s="5">
        <f t="shared" si="55"/>
        <v>115076.34437121602</v>
      </c>
      <c r="BT43" s="5">
        <f t="shared" si="29"/>
        <v>492240.92423478415</v>
      </c>
      <c r="BU43" s="5">
        <f t="shared" si="30"/>
        <v>131985.42013643179</v>
      </c>
      <c r="BV43" s="150"/>
      <c r="BW43" s="2">
        <v>38</v>
      </c>
      <c r="BX43" s="118">
        <v>45992</v>
      </c>
      <c r="BY43" s="5">
        <f t="shared" si="56"/>
        <v>491970.77613968315</v>
      </c>
      <c r="BZ43" s="5">
        <f t="shared" si="57"/>
        <v>3387.3876542048083</v>
      </c>
      <c r="CA43" s="5">
        <f t="shared" si="31"/>
        <v>517.55812672332331</v>
      </c>
      <c r="CB43" s="35">
        <f t="shared" si="32"/>
        <v>1.2624118793016482E-2</v>
      </c>
      <c r="CC43" s="5">
        <f t="shared" si="33"/>
        <v>2869.829527481485</v>
      </c>
      <c r="CD43" s="35">
        <f t="shared" si="34"/>
        <v>7.0000000000000007E-2</v>
      </c>
      <c r="CE43" s="5">
        <f t="shared" si="58"/>
        <v>17696.781987040195</v>
      </c>
      <c r="CF43" s="5">
        <f t="shared" si="59"/>
        <v>111023.94887274253</v>
      </c>
      <c r="CG43" s="5">
        <f t="shared" si="35"/>
        <v>491453.21801295981</v>
      </c>
      <c r="CH43" s="5">
        <f t="shared" si="36"/>
        <v>128720.73085978272</v>
      </c>
    </row>
    <row r="44" spans="1:86" ht="14.25" customHeight="1">
      <c r="I44" s="150"/>
      <c r="J44" s="2">
        <v>39</v>
      </c>
      <c r="K44" s="118">
        <v>46023</v>
      </c>
      <c r="L44" s="5">
        <f t="shared" si="37"/>
        <v>495105.84784488525</v>
      </c>
      <c r="M44" s="5">
        <f t="shared" si="0"/>
        <v>3825.0739145252865</v>
      </c>
      <c r="N44" s="5">
        <f t="shared" si="1"/>
        <v>421.22121059170013</v>
      </c>
      <c r="O44" s="35">
        <f t="shared" si="2"/>
        <v>1.0209240204094711E-2</v>
      </c>
      <c r="P44" s="5">
        <f t="shared" si="3"/>
        <v>3403.8527039335863</v>
      </c>
      <c r="Q44" s="35">
        <f t="shared" si="4"/>
        <v>8.2500000000000004E-2</v>
      </c>
      <c r="R44" s="5">
        <f t="shared" si="38"/>
        <v>14465.373365706602</v>
      </c>
      <c r="S44" s="5">
        <f t="shared" si="39"/>
        <v>134712.50930077958</v>
      </c>
      <c r="T44" s="5">
        <f t="shared" si="5"/>
        <v>494684.62663429353</v>
      </c>
      <c r="U44" s="5">
        <f t="shared" si="6"/>
        <v>149177.88266648617</v>
      </c>
      <c r="V44" s="150"/>
      <c r="W44" s="2">
        <v>39</v>
      </c>
      <c r="X44" s="118">
        <v>46023</v>
      </c>
      <c r="Y44" s="5">
        <f t="shared" si="40"/>
        <v>494431.08555140632</v>
      </c>
      <c r="Z44" s="5">
        <f t="shared" si="41"/>
        <v>3735.9623279068505</v>
      </c>
      <c r="AA44" s="5">
        <f t="shared" si="7"/>
        <v>439.75509089747493</v>
      </c>
      <c r="AB44" s="35">
        <f t="shared" si="8"/>
        <v>1.0672996186889305E-2</v>
      </c>
      <c r="AC44" s="5">
        <f t="shared" si="9"/>
        <v>3296.2072370093756</v>
      </c>
      <c r="AD44" s="35">
        <f t="shared" si="10"/>
        <v>0.08</v>
      </c>
      <c r="AE44" s="5">
        <f t="shared" si="42"/>
        <v>15158.669539491288</v>
      </c>
      <c r="AF44" s="5">
        <f t="shared" si="43"/>
        <v>130543.86124887587</v>
      </c>
      <c r="AG44" s="5">
        <f t="shared" si="11"/>
        <v>493991.33046050882</v>
      </c>
      <c r="AH44" s="5">
        <f t="shared" si="12"/>
        <v>145702.53078836715</v>
      </c>
      <c r="AI44" s="150"/>
      <c r="AJ44" s="2">
        <v>39</v>
      </c>
      <c r="AK44" s="118">
        <v>46023</v>
      </c>
      <c r="AL44" s="5">
        <f t="shared" si="44"/>
        <v>493729.15376159415</v>
      </c>
      <c r="AM44" s="5">
        <f t="shared" si="45"/>
        <v>3647.6129482638758</v>
      </c>
      <c r="AN44" s="5">
        <f t="shared" si="13"/>
        <v>458.94549688691359</v>
      </c>
      <c r="AO44" s="35">
        <f t="shared" si="14"/>
        <v>1.1154589354677408E-2</v>
      </c>
      <c r="AP44" s="5">
        <f t="shared" si="15"/>
        <v>3188.6674513769622</v>
      </c>
      <c r="AQ44" s="35">
        <f t="shared" si="16"/>
        <v>7.7499999999999999E-2</v>
      </c>
      <c r="AR44" s="5">
        <f t="shared" si="46"/>
        <v>15879.791735292822</v>
      </c>
      <c r="AS44" s="5">
        <f t="shared" si="47"/>
        <v>126377.11324699834</v>
      </c>
      <c r="AT44" s="5">
        <f t="shared" si="17"/>
        <v>493270.20826470724</v>
      </c>
      <c r="AU44" s="5">
        <f t="shared" si="18"/>
        <v>142256.90498229116</v>
      </c>
      <c r="AV44" s="150"/>
      <c r="AW44" s="2">
        <v>39</v>
      </c>
      <c r="AX44" s="118">
        <v>46023</v>
      </c>
      <c r="AY44" s="5">
        <f t="shared" si="48"/>
        <v>492999.33629239938</v>
      </c>
      <c r="AZ44" s="5">
        <f t="shared" si="49"/>
        <v>3560.0506702964672</v>
      </c>
      <c r="BA44" s="5">
        <f t="shared" si="19"/>
        <v>478.80481846897146</v>
      </c>
      <c r="BB44" s="35">
        <f t="shared" si="20"/>
        <v>1.1654494030028249E-2</v>
      </c>
      <c r="BC44" s="5">
        <f t="shared" si="21"/>
        <v>3081.2458518274957</v>
      </c>
      <c r="BD44" s="35">
        <f t="shared" si="22"/>
        <v>7.4999999999999997E-2</v>
      </c>
      <c r="BE44" s="5">
        <f t="shared" si="50"/>
        <v>16629.46852606965</v>
      </c>
      <c r="BF44" s="5">
        <f t="shared" si="51"/>
        <v>122212.50761549258</v>
      </c>
      <c r="BG44" s="5">
        <f t="shared" si="23"/>
        <v>492520.5314739304</v>
      </c>
      <c r="BH44" s="5">
        <f t="shared" si="24"/>
        <v>138841.97614156222</v>
      </c>
      <c r="BI44" s="150"/>
      <c r="BJ44" s="2">
        <v>39</v>
      </c>
      <c r="BK44" s="118">
        <v>46023</v>
      </c>
      <c r="BL44" s="5">
        <f t="shared" si="52"/>
        <v>492240.92423478415</v>
      </c>
      <c r="BM44" s="5">
        <f t="shared" si="53"/>
        <v>3473.3005299060997</v>
      </c>
      <c r="BN44" s="5">
        <f t="shared" si="25"/>
        <v>499.34494598761194</v>
      </c>
      <c r="BO44" s="35">
        <f t="shared" si="26"/>
        <v>1.2173184017900292E-2</v>
      </c>
      <c r="BP44" s="5">
        <f t="shared" si="27"/>
        <v>2973.9555839184877</v>
      </c>
      <c r="BQ44" s="35">
        <f t="shared" si="28"/>
        <v>7.2499999999999995E-2</v>
      </c>
      <c r="BR44" s="5">
        <f t="shared" si="54"/>
        <v>17408.420711203376</v>
      </c>
      <c r="BS44" s="5">
        <f t="shared" si="55"/>
        <v>118050.29995513451</v>
      </c>
      <c r="BT44" s="5">
        <f t="shared" si="29"/>
        <v>491741.57928879652</v>
      </c>
      <c r="BU44" s="5">
        <f t="shared" si="30"/>
        <v>135458.72066633787</v>
      </c>
      <c r="BV44" s="150"/>
      <c r="BW44" s="2">
        <v>39</v>
      </c>
      <c r="BX44" s="118">
        <v>46023</v>
      </c>
      <c r="BY44" s="5">
        <f t="shared" si="56"/>
        <v>491453.21801295981</v>
      </c>
      <c r="BZ44" s="5">
        <f t="shared" si="57"/>
        <v>3387.3876542048083</v>
      </c>
      <c r="CA44" s="5">
        <f t="shared" si="31"/>
        <v>520.57721579587587</v>
      </c>
      <c r="CB44" s="35">
        <f t="shared" si="32"/>
        <v>1.2711131722380493E-2</v>
      </c>
      <c r="CC44" s="5">
        <f t="shared" si="33"/>
        <v>2866.8104384089324</v>
      </c>
      <c r="CD44" s="35">
        <f t="shared" si="34"/>
        <v>7.0000000000000007E-2</v>
      </c>
      <c r="CE44" s="5">
        <f t="shared" si="58"/>
        <v>18217.359202836069</v>
      </c>
      <c r="CF44" s="5">
        <f t="shared" si="59"/>
        <v>113890.75931115147</v>
      </c>
      <c r="CG44" s="5">
        <f t="shared" si="35"/>
        <v>490932.64079716394</v>
      </c>
      <c r="CH44" s="5">
        <f t="shared" si="36"/>
        <v>132108.11851398755</v>
      </c>
    </row>
    <row r="45" spans="1:86" ht="14.25" customHeight="1">
      <c r="I45" s="150"/>
      <c r="J45" s="2">
        <v>40</v>
      </c>
      <c r="K45" s="118">
        <v>46054</v>
      </c>
      <c r="L45" s="5">
        <f t="shared" si="37"/>
        <v>494684.62663429353</v>
      </c>
      <c r="M45" s="5">
        <f t="shared" si="0"/>
        <v>3825.0739145252865</v>
      </c>
      <c r="N45" s="5">
        <f t="shared" si="1"/>
        <v>424.11710641451828</v>
      </c>
      <c r="O45" s="35">
        <f t="shared" si="2"/>
        <v>1.0288181606938583E-2</v>
      </c>
      <c r="P45" s="5">
        <f t="shared" si="3"/>
        <v>3400.9568081107682</v>
      </c>
      <c r="Q45" s="35">
        <f t="shared" si="4"/>
        <v>8.2500000000000004E-2</v>
      </c>
      <c r="R45" s="5">
        <f t="shared" si="38"/>
        <v>14889.490472121121</v>
      </c>
      <c r="S45" s="5">
        <f t="shared" si="39"/>
        <v>138113.46610889034</v>
      </c>
      <c r="T45" s="5">
        <f t="shared" si="5"/>
        <v>494260.50952787901</v>
      </c>
      <c r="U45" s="5">
        <f t="shared" si="6"/>
        <v>153002.95658101147</v>
      </c>
      <c r="V45" s="150"/>
      <c r="W45" s="2">
        <v>40</v>
      </c>
      <c r="X45" s="118">
        <v>46054</v>
      </c>
      <c r="Y45" s="5">
        <f t="shared" si="40"/>
        <v>493991.33046050882</v>
      </c>
      <c r="Z45" s="5">
        <f t="shared" si="41"/>
        <v>3735.9623279068505</v>
      </c>
      <c r="AA45" s="5">
        <f t="shared" si="7"/>
        <v>442.68679150345815</v>
      </c>
      <c r="AB45" s="35">
        <f t="shared" si="8"/>
        <v>1.0753714023866203E-2</v>
      </c>
      <c r="AC45" s="5">
        <f t="shared" si="9"/>
        <v>3293.2755364033924</v>
      </c>
      <c r="AD45" s="35">
        <f t="shared" si="10"/>
        <v>0.08</v>
      </c>
      <c r="AE45" s="5">
        <f t="shared" si="42"/>
        <v>15601.356330994746</v>
      </c>
      <c r="AF45" s="5">
        <f t="shared" si="43"/>
        <v>133837.13678527926</v>
      </c>
      <c r="AG45" s="5">
        <f t="shared" si="11"/>
        <v>493548.64366900537</v>
      </c>
      <c r="AH45" s="5">
        <f t="shared" si="12"/>
        <v>149438.49311627401</v>
      </c>
      <c r="AI45" s="150"/>
      <c r="AJ45" s="2">
        <v>40</v>
      </c>
      <c r="AK45" s="118">
        <v>46054</v>
      </c>
      <c r="AL45" s="5">
        <f t="shared" si="44"/>
        <v>493270.20826470724</v>
      </c>
      <c r="AM45" s="5">
        <f t="shared" si="45"/>
        <v>3647.6129482638758</v>
      </c>
      <c r="AN45" s="5">
        <f t="shared" si="13"/>
        <v>461.90951988764164</v>
      </c>
      <c r="AO45" s="35">
        <f t="shared" si="14"/>
        <v>1.1237074823860363E-2</v>
      </c>
      <c r="AP45" s="5">
        <f t="shared" si="15"/>
        <v>3185.7034283762341</v>
      </c>
      <c r="AQ45" s="35">
        <f t="shared" si="16"/>
        <v>7.7499999999999999E-2</v>
      </c>
      <c r="AR45" s="5">
        <f t="shared" si="46"/>
        <v>16341.701255180464</v>
      </c>
      <c r="AS45" s="5">
        <f t="shared" si="47"/>
        <v>129562.81667537458</v>
      </c>
      <c r="AT45" s="5">
        <f t="shared" si="17"/>
        <v>492808.29874481959</v>
      </c>
      <c r="AU45" s="5">
        <f t="shared" si="18"/>
        <v>145904.51793055504</v>
      </c>
      <c r="AV45" s="150"/>
      <c r="AW45" s="2">
        <v>40</v>
      </c>
      <c r="AX45" s="118">
        <v>46054</v>
      </c>
      <c r="AY45" s="5">
        <f t="shared" si="48"/>
        <v>492520.5314739304</v>
      </c>
      <c r="AZ45" s="5">
        <f t="shared" si="49"/>
        <v>3560.0506702964672</v>
      </c>
      <c r="BA45" s="5">
        <f t="shared" si="19"/>
        <v>481.79734858440224</v>
      </c>
      <c r="BB45" s="35">
        <f t="shared" si="20"/>
        <v>1.1738735369489568E-2</v>
      </c>
      <c r="BC45" s="5">
        <f t="shared" si="21"/>
        <v>3078.2533217120649</v>
      </c>
      <c r="BD45" s="35">
        <f t="shared" si="22"/>
        <v>7.4999999999999997E-2</v>
      </c>
      <c r="BE45" s="5">
        <f t="shared" si="50"/>
        <v>17111.265874654051</v>
      </c>
      <c r="BF45" s="5">
        <f t="shared" si="51"/>
        <v>125290.76093720464</v>
      </c>
      <c r="BG45" s="5">
        <f t="shared" si="23"/>
        <v>492038.734125346</v>
      </c>
      <c r="BH45" s="5">
        <f t="shared" si="24"/>
        <v>142402.0268118587</v>
      </c>
      <c r="BI45" s="150"/>
      <c r="BJ45" s="2">
        <v>40</v>
      </c>
      <c r="BK45" s="118">
        <v>46054</v>
      </c>
      <c r="BL45" s="5">
        <f t="shared" si="52"/>
        <v>491741.57928879652</v>
      </c>
      <c r="BM45" s="5">
        <f t="shared" si="53"/>
        <v>3473.3005299060997</v>
      </c>
      <c r="BN45" s="5">
        <f t="shared" si="25"/>
        <v>502.36182170295388</v>
      </c>
      <c r="BO45" s="35">
        <f t="shared" si="26"/>
        <v>1.2259166428745376E-2</v>
      </c>
      <c r="BP45" s="5">
        <f t="shared" si="27"/>
        <v>2970.9387082031458</v>
      </c>
      <c r="BQ45" s="35">
        <f t="shared" si="28"/>
        <v>7.2499999999999995E-2</v>
      </c>
      <c r="BR45" s="5">
        <f t="shared" si="54"/>
        <v>17910.782532906331</v>
      </c>
      <c r="BS45" s="5">
        <f t="shared" si="55"/>
        <v>121021.23866333766</v>
      </c>
      <c r="BT45" s="5">
        <f t="shared" si="29"/>
        <v>491239.21746709355</v>
      </c>
      <c r="BU45" s="5">
        <f t="shared" si="30"/>
        <v>138932.02119624399</v>
      </c>
      <c r="BV45" s="150"/>
      <c r="BW45" s="2">
        <v>40</v>
      </c>
      <c r="BX45" s="118">
        <v>46054</v>
      </c>
      <c r="BY45" s="5">
        <f t="shared" si="56"/>
        <v>490932.64079716394</v>
      </c>
      <c r="BZ45" s="5">
        <f t="shared" si="57"/>
        <v>3387.3876542048083</v>
      </c>
      <c r="CA45" s="5">
        <f t="shared" si="31"/>
        <v>523.6139162213517</v>
      </c>
      <c r="CB45" s="35">
        <f t="shared" si="32"/>
        <v>1.279883729966182E-2</v>
      </c>
      <c r="CC45" s="5">
        <f t="shared" si="33"/>
        <v>2863.7737379834566</v>
      </c>
      <c r="CD45" s="35">
        <f t="shared" si="34"/>
        <v>7.0000000000000007E-2</v>
      </c>
      <c r="CE45" s="5">
        <f t="shared" si="58"/>
        <v>18740.97311905742</v>
      </c>
      <c r="CF45" s="5">
        <f t="shared" si="59"/>
        <v>116754.53304913493</v>
      </c>
      <c r="CG45" s="5">
        <f t="shared" si="35"/>
        <v>490409.02688094258</v>
      </c>
      <c r="CH45" s="5">
        <f t="shared" si="36"/>
        <v>135495.50616819234</v>
      </c>
    </row>
    <row r="46" spans="1:86" ht="14.25" customHeight="1">
      <c r="I46" s="150"/>
      <c r="J46" s="2">
        <v>41</v>
      </c>
      <c r="K46" s="118">
        <v>46082</v>
      </c>
      <c r="L46" s="5">
        <f t="shared" si="37"/>
        <v>494260.50952787901</v>
      </c>
      <c r="M46" s="5">
        <f t="shared" si="0"/>
        <v>3825.0739145252865</v>
      </c>
      <c r="N46" s="5">
        <f t="shared" si="1"/>
        <v>427.03291152111842</v>
      </c>
      <c r="O46" s="35">
        <f t="shared" si="2"/>
        <v>1.0367801674360506E-2</v>
      </c>
      <c r="P46" s="5">
        <f t="shared" si="3"/>
        <v>3398.041003004168</v>
      </c>
      <c r="Q46" s="35">
        <f t="shared" si="4"/>
        <v>8.2500000000000004E-2</v>
      </c>
      <c r="R46" s="5">
        <f t="shared" si="38"/>
        <v>15316.523383642239</v>
      </c>
      <c r="S46" s="5">
        <f t="shared" si="39"/>
        <v>141511.50711189452</v>
      </c>
      <c r="T46" s="5">
        <f t="shared" si="5"/>
        <v>493833.47661635792</v>
      </c>
      <c r="U46" s="5">
        <f t="shared" si="6"/>
        <v>156828.03049553675</v>
      </c>
      <c r="V46" s="150"/>
      <c r="W46" s="2">
        <v>41</v>
      </c>
      <c r="X46" s="118">
        <v>46082</v>
      </c>
      <c r="Y46" s="5">
        <f t="shared" si="40"/>
        <v>493548.64366900537</v>
      </c>
      <c r="Z46" s="5">
        <f t="shared" si="41"/>
        <v>3735.9623279068505</v>
      </c>
      <c r="AA46" s="5">
        <f t="shared" si="7"/>
        <v>445.63803678014801</v>
      </c>
      <c r="AB46" s="35">
        <f t="shared" si="8"/>
        <v>1.0835115261603558E-2</v>
      </c>
      <c r="AC46" s="5">
        <f t="shared" si="9"/>
        <v>3290.3242911267025</v>
      </c>
      <c r="AD46" s="35">
        <f t="shared" si="10"/>
        <v>0.08</v>
      </c>
      <c r="AE46" s="5">
        <f t="shared" si="42"/>
        <v>16046.994367774894</v>
      </c>
      <c r="AF46" s="5">
        <f t="shared" si="43"/>
        <v>137127.46107640598</v>
      </c>
      <c r="AG46" s="5">
        <f t="shared" si="11"/>
        <v>493103.00563222519</v>
      </c>
      <c r="AH46" s="5">
        <f t="shared" si="12"/>
        <v>153174.45544418087</v>
      </c>
      <c r="AI46" s="150"/>
      <c r="AJ46" s="2">
        <v>41</v>
      </c>
      <c r="AK46" s="118">
        <v>46082</v>
      </c>
      <c r="AL46" s="5">
        <f t="shared" si="44"/>
        <v>492808.29874481959</v>
      </c>
      <c r="AM46" s="5">
        <f t="shared" si="45"/>
        <v>3647.6129482638758</v>
      </c>
      <c r="AN46" s="5">
        <f t="shared" si="13"/>
        <v>464.89268553691591</v>
      </c>
      <c r="AO46" s="35">
        <f t="shared" si="14"/>
        <v>1.1320248138377426E-2</v>
      </c>
      <c r="AP46" s="5">
        <f t="shared" si="15"/>
        <v>3182.7202627269598</v>
      </c>
      <c r="AQ46" s="35">
        <f t="shared" si="16"/>
        <v>7.7499999999999999E-2</v>
      </c>
      <c r="AR46" s="5">
        <f t="shared" si="46"/>
        <v>16806.593940717379</v>
      </c>
      <c r="AS46" s="5">
        <f t="shared" si="47"/>
        <v>132745.53693810155</v>
      </c>
      <c r="AT46" s="5">
        <f t="shared" si="17"/>
        <v>492343.40605928266</v>
      </c>
      <c r="AU46" s="5">
        <f t="shared" si="18"/>
        <v>149552.13087881892</v>
      </c>
      <c r="AV46" s="150"/>
      <c r="AW46" s="2">
        <v>41</v>
      </c>
      <c r="AX46" s="118">
        <v>46082</v>
      </c>
      <c r="AY46" s="5">
        <f t="shared" si="48"/>
        <v>492038.734125346</v>
      </c>
      <c r="AZ46" s="5">
        <f t="shared" si="49"/>
        <v>3560.0506702964672</v>
      </c>
      <c r="BA46" s="5">
        <f t="shared" si="19"/>
        <v>484.808582013055</v>
      </c>
      <c r="BB46" s="35">
        <f t="shared" si="20"/>
        <v>1.1823668708721233E-2</v>
      </c>
      <c r="BC46" s="5">
        <f t="shared" si="21"/>
        <v>3075.2420882834122</v>
      </c>
      <c r="BD46" s="35">
        <f t="shared" si="22"/>
        <v>7.4999999999999997E-2</v>
      </c>
      <c r="BE46" s="5">
        <f t="shared" si="50"/>
        <v>17596.074456667106</v>
      </c>
      <c r="BF46" s="5">
        <f t="shared" si="51"/>
        <v>128366.00302548805</v>
      </c>
      <c r="BG46" s="5">
        <f t="shared" si="23"/>
        <v>491553.92554333294</v>
      </c>
      <c r="BH46" s="5">
        <f t="shared" si="24"/>
        <v>145962.07748215517</v>
      </c>
      <c r="BI46" s="150"/>
      <c r="BJ46" s="2">
        <v>41</v>
      </c>
      <c r="BK46" s="118">
        <v>46082</v>
      </c>
      <c r="BL46" s="5">
        <f t="shared" si="52"/>
        <v>491239.21746709355</v>
      </c>
      <c r="BM46" s="5">
        <f t="shared" si="53"/>
        <v>3473.3005299060997</v>
      </c>
      <c r="BN46" s="5">
        <f t="shared" si="25"/>
        <v>505.39692437574286</v>
      </c>
      <c r="BO46" s="35">
        <f t="shared" si="26"/>
        <v>1.2345844706332251E-2</v>
      </c>
      <c r="BP46" s="5">
        <f t="shared" si="27"/>
        <v>2967.9036055303568</v>
      </c>
      <c r="BQ46" s="35">
        <f t="shared" si="28"/>
        <v>7.2499999999999995E-2</v>
      </c>
      <c r="BR46" s="5">
        <f t="shared" si="54"/>
        <v>18416.179457282073</v>
      </c>
      <c r="BS46" s="5">
        <f t="shared" si="55"/>
        <v>123989.14226886802</v>
      </c>
      <c r="BT46" s="5">
        <f t="shared" si="29"/>
        <v>490733.82054271782</v>
      </c>
      <c r="BU46" s="5">
        <f t="shared" si="30"/>
        <v>142405.32172615008</v>
      </c>
      <c r="BV46" s="150"/>
      <c r="BW46" s="2">
        <v>41</v>
      </c>
      <c r="BX46" s="118">
        <v>46082</v>
      </c>
      <c r="BY46" s="5">
        <f t="shared" si="56"/>
        <v>490409.02688094258</v>
      </c>
      <c r="BZ46" s="5">
        <f t="shared" si="57"/>
        <v>3387.3876542048083</v>
      </c>
      <c r="CA46" s="5">
        <f t="shared" si="31"/>
        <v>526.66833073264297</v>
      </c>
      <c r="CB46" s="35">
        <f t="shared" si="32"/>
        <v>1.2887242327058627E-2</v>
      </c>
      <c r="CC46" s="5">
        <f t="shared" si="33"/>
        <v>2860.7193234721653</v>
      </c>
      <c r="CD46" s="35">
        <f t="shared" si="34"/>
        <v>7.0000000000000007E-2</v>
      </c>
      <c r="CE46" s="5">
        <f t="shared" si="58"/>
        <v>19267.641449790062</v>
      </c>
      <c r="CF46" s="5">
        <f t="shared" si="59"/>
        <v>119615.25237260709</v>
      </c>
      <c r="CG46" s="5">
        <f t="shared" si="35"/>
        <v>489882.35855020996</v>
      </c>
      <c r="CH46" s="5">
        <f t="shared" si="36"/>
        <v>138882.89382239716</v>
      </c>
    </row>
    <row r="47" spans="1:86" ht="14.25" customHeight="1">
      <c r="I47" s="150"/>
      <c r="J47" s="2">
        <v>42</v>
      </c>
      <c r="K47" s="118">
        <v>46113</v>
      </c>
      <c r="L47" s="5">
        <f t="shared" si="37"/>
        <v>493833.47661635792</v>
      </c>
      <c r="M47" s="5">
        <f t="shared" si="0"/>
        <v>3825.0739145252865</v>
      </c>
      <c r="N47" s="5">
        <f t="shared" si="1"/>
        <v>429.96876278782565</v>
      </c>
      <c r="O47" s="35">
        <f t="shared" si="2"/>
        <v>1.0448107302904136E-2</v>
      </c>
      <c r="P47" s="5">
        <f t="shared" si="3"/>
        <v>3395.1051517374608</v>
      </c>
      <c r="Q47" s="35">
        <f t="shared" si="4"/>
        <v>8.2500000000000004E-2</v>
      </c>
      <c r="R47" s="5">
        <f t="shared" si="38"/>
        <v>15746.492146430064</v>
      </c>
      <c r="S47" s="5">
        <f t="shared" si="39"/>
        <v>144906.61226363198</v>
      </c>
      <c r="T47" s="5">
        <f t="shared" si="5"/>
        <v>493403.5078535701</v>
      </c>
      <c r="U47" s="5">
        <f t="shared" si="6"/>
        <v>160653.10441006205</v>
      </c>
      <c r="V47" s="150"/>
      <c r="W47" s="2">
        <v>42</v>
      </c>
      <c r="X47" s="118">
        <v>46113</v>
      </c>
      <c r="Y47" s="5">
        <f t="shared" si="40"/>
        <v>493103.00563222519</v>
      </c>
      <c r="Z47" s="5">
        <f t="shared" si="41"/>
        <v>3735.9623279068505</v>
      </c>
      <c r="AA47" s="5">
        <f t="shared" si="7"/>
        <v>448.6089570253489</v>
      </c>
      <c r="AB47" s="35">
        <f t="shared" si="8"/>
        <v>1.0917206796178526E-2</v>
      </c>
      <c r="AC47" s="5">
        <f t="shared" si="9"/>
        <v>3287.3533708815016</v>
      </c>
      <c r="AD47" s="35">
        <f t="shared" si="10"/>
        <v>0.08</v>
      </c>
      <c r="AE47" s="5">
        <f t="shared" si="42"/>
        <v>16495.603324800242</v>
      </c>
      <c r="AF47" s="5">
        <f t="shared" si="43"/>
        <v>140414.81444728747</v>
      </c>
      <c r="AG47" s="5">
        <f t="shared" si="11"/>
        <v>492654.39667519985</v>
      </c>
      <c r="AH47" s="5">
        <f t="shared" si="12"/>
        <v>156910.41777208771</v>
      </c>
      <c r="AI47" s="150"/>
      <c r="AJ47" s="2">
        <v>42</v>
      </c>
      <c r="AK47" s="118">
        <v>46113</v>
      </c>
      <c r="AL47" s="5">
        <f t="shared" si="44"/>
        <v>492343.40605928266</v>
      </c>
      <c r="AM47" s="5">
        <f t="shared" si="45"/>
        <v>3647.6129482638758</v>
      </c>
      <c r="AN47" s="5">
        <f t="shared" si="13"/>
        <v>467.89511746434209</v>
      </c>
      <c r="AO47" s="35">
        <f t="shared" si="14"/>
        <v>1.1404116193029787E-2</v>
      </c>
      <c r="AP47" s="5">
        <f t="shared" si="15"/>
        <v>3179.7178307995337</v>
      </c>
      <c r="AQ47" s="35">
        <f t="shared" si="16"/>
        <v>7.7499999999999999E-2</v>
      </c>
      <c r="AR47" s="5">
        <f t="shared" si="46"/>
        <v>17274.48905818172</v>
      </c>
      <c r="AS47" s="5">
        <f t="shared" si="47"/>
        <v>135925.25476890107</v>
      </c>
      <c r="AT47" s="5">
        <f t="shared" si="17"/>
        <v>491875.5109418183</v>
      </c>
      <c r="AU47" s="5">
        <f t="shared" si="18"/>
        <v>153199.7438270828</v>
      </c>
      <c r="AV47" s="150"/>
      <c r="AW47" s="2">
        <v>42</v>
      </c>
      <c r="AX47" s="118">
        <v>46113</v>
      </c>
      <c r="AY47" s="5">
        <f t="shared" si="48"/>
        <v>491553.92554333294</v>
      </c>
      <c r="AZ47" s="5">
        <f t="shared" si="49"/>
        <v>3560.0506702964672</v>
      </c>
      <c r="BA47" s="5">
        <f t="shared" si="19"/>
        <v>487.83863565063666</v>
      </c>
      <c r="BB47" s="35">
        <f t="shared" si="20"/>
        <v>1.1909300940556877E-2</v>
      </c>
      <c r="BC47" s="5">
        <f t="shared" si="21"/>
        <v>3072.2120346458305</v>
      </c>
      <c r="BD47" s="35">
        <f t="shared" si="22"/>
        <v>7.4999999999999997E-2</v>
      </c>
      <c r="BE47" s="5">
        <f t="shared" si="50"/>
        <v>18083.913092317744</v>
      </c>
      <c r="BF47" s="5">
        <f t="shared" si="51"/>
        <v>131438.21506013389</v>
      </c>
      <c r="BG47" s="5">
        <f t="shared" si="23"/>
        <v>491066.0869076823</v>
      </c>
      <c r="BH47" s="5">
        <f t="shared" si="24"/>
        <v>149522.12815245165</v>
      </c>
      <c r="BI47" s="150"/>
      <c r="BJ47" s="2">
        <v>42</v>
      </c>
      <c r="BK47" s="118">
        <v>46113</v>
      </c>
      <c r="BL47" s="5">
        <f t="shared" si="52"/>
        <v>490733.82054271782</v>
      </c>
      <c r="BM47" s="5">
        <f t="shared" si="53"/>
        <v>3473.3005299060997</v>
      </c>
      <c r="BN47" s="5">
        <f t="shared" si="25"/>
        <v>508.45036412717945</v>
      </c>
      <c r="BO47" s="35">
        <f t="shared" si="26"/>
        <v>1.2433225740949381E-2</v>
      </c>
      <c r="BP47" s="5">
        <f t="shared" si="27"/>
        <v>2964.8501657789202</v>
      </c>
      <c r="BQ47" s="35">
        <f t="shared" si="28"/>
        <v>7.2499999999999995E-2</v>
      </c>
      <c r="BR47" s="5">
        <f t="shared" si="54"/>
        <v>18924.629821409253</v>
      </c>
      <c r="BS47" s="5">
        <f t="shared" si="55"/>
        <v>126953.99243464693</v>
      </c>
      <c r="BT47" s="5">
        <f t="shared" si="29"/>
        <v>490225.37017859065</v>
      </c>
      <c r="BU47" s="5">
        <f t="shared" si="30"/>
        <v>145878.62225605617</v>
      </c>
      <c r="BV47" s="150"/>
      <c r="BW47" s="2">
        <v>42</v>
      </c>
      <c r="BX47" s="118">
        <v>46113</v>
      </c>
      <c r="BY47" s="5">
        <f t="shared" si="56"/>
        <v>489882.35855020996</v>
      </c>
      <c r="BZ47" s="5">
        <f t="shared" si="57"/>
        <v>3387.3876542048083</v>
      </c>
      <c r="CA47" s="5">
        <f t="shared" si="31"/>
        <v>529.74056266191656</v>
      </c>
      <c r="CB47" s="35">
        <f t="shared" si="32"/>
        <v>1.2976353691845501E-2</v>
      </c>
      <c r="CC47" s="5">
        <f t="shared" si="33"/>
        <v>2857.6470915428918</v>
      </c>
      <c r="CD47" s="35">
        <f t="shared" si="34"/>
        <v>7.0000000000000007E-2</v>
      </c>
      <c r="CE47" s="5">
        <f t="shared" si="58"/>
        <v>19797.382012451977</v>
      </c>
      <c r="CF47" s="5">
        <f t="shared" si="59"/>
        <v>122472.89946414999</v>
      </c>
      <c r="CG47" s="5">
        <f t="shared" si="35"/>
        <v>489352.61798754806</v>
      </c>
      <c r="CH47" s="5">
        <f t="shared" si="36"/>
        <v>142270.28147660196</v>
      </c>
    </row>
    <row r="48" spans="1:86" ht="14.25" customHeight="1">
      <c r="I48" s="150"/>
      <c r="J48" s="2">
        <v>43</v>
      </c>
      <c r="K48" s="118">
        <v>46143</v>
      </c>
      <c r="L48" s="5">
        <f t="shared" si="37"/>
        <v>493403.5078535701</v>
      </c>
      <c r="M48" s="5">
        <f t="shared" si="0"/>
        <v>3825.0739145252865</v>
      </c>
      <c r="N48" s="5">
        <f t="shared" si="1"/>
        <v>432.92479803199194</v>
      </c>
      <c r="O48" s="35">
        <f t="shared" si="2"/>
        <v>1.052910547592961E-2</v>
      </c>
      <c r="P48" s="5">
        <f t="shared" si="3"/>
        <v>3392.1491164932945</v>
      </c>
      <c r="Q48" s="35">
        <f t="shared" si="4"/>
        <v>8.2500000000000004E-2</v>
      </c>
      <c r="R48" s="5">
        <f t="shared" si="38"/>
        <v>16179.416944462057</v>
      </c>
      <c r="S48" s="5">
        <f t="shared" si="39"/>
        <v>148298.76138012527</v>
      </c>
      <c r="T48" s="5">
        <f t="shared" si="5"/>
        <v>492970.58305553813</v>
      </c>
      <c r="U48" s="5">
        <f t="shared" si="6"/>
        <v>164478.17832458732</v>
      </c>
      <c r="V48" s="150"/>
      <c r="W48" s="2">
        <v>43</v>
      </c>
      <c r="X48" s="118">
        <v>46143</v>
      </c>
      <c r="Y48" s="5">
        <f t="shared" si="40"/>
        <v>492654.39667519985</v>
      </c>
      <c r="Z48" s="5">
        <f t="shared" si="41"/>
        <v>3735.9623279068505</v>
      </c>
      <c r="AA48" s="5">
        <f t="shared" si="7"/>
        <v>451.59968340551814</v>
      </c>
      <c r="AB48" s="35">
        <f t="shared" si="8"/>
        <v>1.0999995610389361E-2</v>
      </c>
      <c r="AC48" s="5">
        <f t="shared" si="9"/>
        <v>3284.3626445013324</v>
      </c>
      <c r="AD48" s="35">
        <f t="shared" si="10"/>
        <v>0.08</v>
      </c>
      <c r="AE48" s="5">
        <f t="shared" si="42"/>
        <v>16947.203008205761</v>
      </c>
      <c r="AF48" s="5">
        <f t="shared" si="43"/>
        <v>143699.17709178879</v>
      </c>
      <c r="AG48" s="5">
        <f t="shared" si="11"/>
        <v>492202.79699179431</v>
      </c>
      <c r="AH48" s="5">
        <f t="shared" si="12"/>
        <v>160646.38009999454</v>
      </c>
      <c r="AI48" s="150"/>
      <c r="AJ48" s="2">
        <v>43</v>
      </c>
      <c r="AK48" s="118">
        <v>46143</v>
      </c>
      <c r="AL48" s="5">
        <f t="shared" si="44"/>
        <v>491875.5109418183</v>
      </c>
      <c r="AM48" s="5">
        <f t="shared" si="45"/>
        <v>3647.6129482638758</v>
      </c>
      <c r="AN48" s="5">
        <f t="shared" si="13"/>
        <v>470.91694009796583</v>
      </c>
      <c r="AO48" s="35">
        <f t="shared" si="14"/>
        <v>1.1488685969251317E-2</v>
      </c>
      <c r="AP48" s="5">
        <f t="shared" si="15"/>
        <v>3176.6960081659099</v>
      </c>
      <c r="AQ48" s="35">
        <f t="shared" si="16"/>
        <v>7.7499999999999999E-2</v>
      </c>
      <c r="AR48" s="5">
        <f t="shared" si="46"/>
        <v>17745.405998279686</v>
      </c>
      <c r="AS48" s="5">
        <f t="shared" si="47"/>
        <v>139101.95077706699</v>
      </c>
      <c r="AT48" s="5">
        <f t="shared" si="17"/>
        <v>491404.59400172031</v>
      </c>
      <c r="AU48" s="5">
        <f t="shared" si="18"/>
        <v>156847.35677534668</v>
      </c>
      <c r="AV48" s="150"/>
      <c r="AW48" s="2">
        <v>43</v>
      </c>
      <c r="AX48" s="118">
        <v>46143</v>
      </c>
      <c r="AY48" s="5">
        <f t="shared" si="48"/>
        <v>491066.0869076823</v>
      </c>
      <c r="AZ48" s="5">
        <f t="shared" si="49"/>
        <v>3560.0506702964672</v>
      </c>
      <c r="BA48" s="5">
        <f t="shared" si="19"/>
        <v>490.88762712345306</v>
      </c>
      <c r="BB48" s="35">
        <f t="shared" si="20"/>
        <v>1.1995639044381508E-2</v>
      </c>
      <c r="BC48" s="5">
        <f t="shared" si="21"/>
        <v>3069.1630431730141</v>
      </c>
      <c r="BD48" s="35">
        <f t="shared" si="22"/>
        <v>7.4999999999999997E-2</v>
      </c>
      <c r="BE48" s="5">
        <f t="shared" si="50"/>
        <v>18574.800719441198</v>
      </c>
      <c r="BF48" s="5">
        <f t="shared" si="51"/>
        <v>134507.3781033069</v>
      </c>
      <c r="BG48" s="5">
        <f t="shared" si="23"/>
        <v>490575.19928055885</v>
      </c>
      <c r="BH48" s="5">
        <f t="shared" si="24"/>
        <v>153082.1788227481</v>
      </c>
      <c r="BI48" s="150"/>
      <c r="BJ48" s="2">
        <v>43</v>
      </c>
      <c r="BK48" s="118">
        <v>46143</v>
      </c>
      <c r="BL48" s="5">
        <f t="shared" si="52"/>
        <v>490225.37017859065</v>
      </c>
      <c r="BM48" s="5">
        <f t="shared" si="53"/>
        <v>3473.3005299060997</v>
      </c>
      <c r="BN48" s="5">
        <f t="shared" si="25"/>
        <v>511.52225174378145</v>
      </c>
      <c r="BO48" s="35">
        <f t="shared" si="26"/>
        <v>1.2521316509362189E-2</v>
      </c>
      <c r="BP48" s="5">
        <f t="shared" si="27"/>
        <v>2961.7782781623182</v>
      </c>
      <c r="BQ48" s="35">
        <f t="shared" si="28"/>
        <v>7.2499999999999981E-2</v>
      </c>
      <c r="BR48" s="5">
        <f t="shared" si="54"/>
        <v>19436.152073153033</v>
      </c>
      <c r="BS48" s="5">
        <f t="shared" si="55"/>
        <v>129915.77071280926</v>
      </c>
      <c r="BT48" s="5">
        <f t="shared" si="29"/>
        <v>489713.84792684688</v>
      </c>
      <c r="BU48" s="5">
        <f t="shared" si="30"/>
        <v>149351.92278596229</v>
      </c>
      <c r="BV48" s="150"/>
      <c r="BW48" s="2">
        <v>43</v>
      </c>
      <c r="BX48" s="118">
        <v>46143</v>
      </c>
      <c r="BY48" s="5">
        <f t="shared" si="56"/>
        <v>489352.61798754806</v>
      </c>
      <c r="BZ48" s="5">
        <f t="shared" si="57"/>
        <v>3387.3876542048083</v>
      </c>
      <c r="CA48" s="5">
        <f t="shared" si="31"/>
        <v>532.83071594411103</v>
      </c>
      <c r="CB48" s="35">
        <f t="shared" si="32"/>
        <v>1.3066178367706275E-2</v>
      </c>
      <c r="CC48" s="5">
        <f t="shared" si="33"/>
        <v>2854.5569382606973</v>
      </c>
      <c r="CD48" s="35">
        <f t="shared" si="34"/>
        <v>7.0000000000000007E-2</v>
      </c>
      <c r="CE48" s="5">
        <f t="shared" si="58"/>
        <v>20330.212728396087</v>
      </c>
      <c r="CF48" s="5">
        <f t="shared" si="59"/>
        <v>125327.45640241068</v>
      </c>
      <c r="CG48" s="5">
        <f t="shared" si="35"/>
        <v>488819.78727160394</v>
      </c>
      <c r="CH48" s="5">
        <f t="shared" si="36"/>
        <v>145657.66913080675</v>
      </c>
    </row>
    <row r="49" spans="9:86" ht="14.25" customHeight="1">
      <c r="I49" s="150"/>
      <c r="J49" s="2">
        <v>44</v>
      </c>
      <c r="K49" s="118">
        <v>46174</v>
      </c>
      <c r="L49" s="5">
        <f t="shared" si="37"/>
        <v>492970.58305553813</v>
      </c>
      <c r="M49" s="5">
        <f t="shared" si="0"/>
        <v>3825.0739145252865</v>
      </c>
      <c r="N49" s="5">
        <f t="shared" si="1"/>
        <v>435.90115601846173</v>
      </c>
      <c r="O49" s="35">
        <f t="shared" si="2"/>
        <v>1.0610803264973392E-2</v>
      </c>
      <c r="P49" s="5">
        <f t="shared" si="3"/>
        <v>3389.1727585068247</v>
      </c>
      <c r="Q49" s="35">
        <f t="shared" si="4"/>
        <v>8.2500000000000004E-2</v>
      </c>
      <c r="R49" s="5">
        <f t="shared" si="38"/>
        <v>16615.318100480519</v>
      </c>
      <c r="S49" s="5">
        <f t="shared" si="39"/>
        <v>151687.93413863209</v>
      </c>
      <c r="T49" s="5">
        <f t="shared" si="5"/>
        <v>492534.68189951964</v>
      </c>
      <c r="U49" s="5">
        <f t="shared" si="6"/>
        <v>168303.2522391126</v>
      </c>
      <c r="V49" s="150"/>
      <c r="W49" s="2">
        <v>44</v>
      </c>
      <c r="X49" s="118">
        <v>46174</v>
      </c>
      <c r="Y49" s="5">
        <f t="shared" si="40"/>
        <v>492202.79699179431</v>
      </c>
      <c r="Z49" s="5">
        <f t="shared" si="41"/>
        <v>3735.9623279068505</v>
      </c>
      <c r="AA49" s="5">
        <f t="shared" si="7"/>
        <v>454.61034796155491</v>
      </c>
      <c r="AB49" s="35">
        <f t="shared" si="8"/>
        <v>1.1083488775114796E-2</v>
      </c>
      <c r="AC49" s="5">
        <f t="shared" si="9"/>
        <v>3281.3519799452956</v>
      </c>
      <c r="AD49" s="35">
        <f t="shared" si="10"/>
        <v>0.08</v>
      </c>
      <c r="AE49" s="5">
        <f t="shared" si="42"/>
        <v>17401.813356167317</v>
      </c>
      <c r="AF49" s="5">
        <f t="shared" si="43"/>
        <v>146980.52907173408</v>
      </c>
      <c r="AG49" s="5">
        <f t="shared" si="11"/>
        <v>491748.18664383277</v>
      </c>
      <c r="AH49" s="5">
        <f t="shared" si="12"/>
        <v>164382.3424279014</v>
      </c>
      <c r="AI49" s="150"/>
      <c r="AJ49" s="2">
        <v>44</v>
      </c>
      <c r="AK49" s="118">
        <v>46174</v>
      </c>
      <c r="AL49" s="5">
        <f t="shared" si="44"/>
        <v>491404.59400172031</v>
      </c>
      <c r="AM49" s="5">
        <f t="shared" si="45"/>
        <v>3647.6129482638758</v>
      </c>
      <c r="AN49" s="5">
        <f t="shared" si="13"/>
        <v>473.95827866943227</v>
      </c>
      <c r="AO49" s="35">
        <f t="shared" si="14"/>
        <v>1.1573964536467635E-2</v>
      </c>
      <c r="AP49" s="5">
        <f t="shared" si="15"/>
        <v>3173.6546695944435</v>
      </c>
      <c r="AQ49" s="35">
        <f t="shared" si="16"/>
        <v>7.7499999999999999E-2</v>
      </c>
      <c r="AR49" s="5">
        <f t="shared" si="46"/>
        <v>18219.36427694912</v>
      </c>
      <c r="AS49" s="5">
        <f t="shared" si="47"/>
        <v>142275.60544666144</v>
      </c>
      <c r="AT49" s="5">
        <f t="shared" si="17"/>
        <v>490930.63572305086</v>
      </c>
      <c r="AU49" s="5">
        <f t="shared" si="18"/>
        <v>160494.96972361056</v>
      </c>
      <c r="AV49" s="150"/>
      <c r="AW49" s="2">
        <v>44</v>
      </c>
      <c r="AX49" s="118">
        <v>46174</v>
      </c>
      <c r="AY49" s="5">
        <f t="shared" si="48"/>
        <v>490575.19928055885</v>
      </c>
      <c r="AZ49" s="5">
        <f t="shared" si="49"/>
        <v>3560.0506702964672</v>
      </c>
      <c r="BA49" s="5">
        <f t="shared" si="19"/>
        <v>493.95567479297461</v>
      </c>
      <c r="BB49" s="35">
        <f t="shared" si="20"/>
        <v>1.2082690087490112E-2</v>
      </c>
      <c r="BC49" s="5">
        <f t="shared" si="21"/>
        <v>3066.0949955034926</v>
      </c>
      <c r="BD49" s="35">
        <f t="shared" si="22"/>
        <v>7.4999999999999997E-2</v>
      </c>
      <c r="BE49" s="5">
        <f t="shared" si="50"/>
        <v>19068.756394234173</v>
      </c>
      <c r="BF49" s="5">
        <f t="shared" si="51"/>
        <v>137573.47309881038</v>
      </c>
      <c r="BG49" s="5">
        <f t="shared" si="23"/>
        <v>490081.24360576586</v>
      </c>
      <c r="BH49" s="5">
        <f t="shared" si="24"/>
        <v>156642.22949304455</v>
      </c>
      <c r="BI49" s="150"/>
      <c r="BJ49" s="2">
        <v>44</v>
      </c>
      <c r="BK49" s="118">
        <v>46174</v>
      </c>
      <c r="BL49" s="5">
        <f t="shared" si="52"/>
        <v>489713.84792684688</v>
      </c>
      <c r="BM49" s="5">
        <f t="shared" si="53"/>
        <v>3473.3005299060997</v>
      </c>
      <c r="BN49" s="5">
        <f t="shared" si="25"/>
        <v>514.61269868139971</v>
      </c>
      <c r="BO49" s="35">
        <f t="shared" si="26"/>
        <v>1.2610124076171247E-2</v>
      </c>
      <c r="BP49" s="5">
        <f t="shared" si="27"/>
        <v>2958.6878312246999</v>
      </c>
      <c r="BQ49" s="35">
        <f t="shared" si="28"/>
        <v>7.2499999999999995E-2</v>
      </c>
      <c r="BR49" s="5">
        <f t="shared" si="54"/>
        <v>19950.764771834431</v>
      </c>
      <c r="BS49" s="5">
        <f t="shared" si="55"/>
        <v>132874.45854403396</v>
      </c>
      <c r="BT49" s="5">
        <f t="shared" si="29"/>
        <v>489199.23522816546</v>
      </c>
      <c r="BU49" s="5">
        <f t="shared" si="30"/>
        <v>152825.22331586838</v>
      </c>
      <c r="BV49" s="150"/>
      <c r="BW49" s="2">
        <v>44</v>
      </c>
      <c r="BX49" s="118">
        <v>46174</v>
      </c>
      <c r="BY49" s="5">
        <f t="shared" si="56"/>
        <v>488819.78727160394</v>
      </c>
      <c r="BZ49" s="5">
        <f t="shared" si="57"/>
        <v>3387.3876542048083</v>
      </c>
      <c r="CA49" s="5">
        <f t="shared" si="31"/>
        <v>535.93889512045189</v>
      </c>
      <c r="CB49" s="35">
        <f t="shared" si="32"/>
        <v>1.3156723416092E-2</v>
      </c>
      <c r="CC49" s="5">
        <f t="shared" si="33"/>
        <v>2851.4487590843564</v>
      </c>
      <c r="CD49" s="35">
        <f t="shared" si="34"/>
        <v>7.0000000000000007E-2</v>
      </c>
      <c r="CE49" s="5">
        <f t="shared" si="58"/>
        <v>20866.15162351654</v>
      </c>
      <c r="CF49" s="5">
        <f t="shared" si="59"/>
        <v>128178.90516149503</v>
      </c>
      <c r="CG49" s="5">
        <f t="shared" si="35"/>
        <v>488283.84837648348</v>
      </c>
      <c r="CH49" s="5">
        <f t="shared" si="36"/>
        <v>149045.05678501158</v>
      </c>
    </row>
    <row r="50" spans="9:86" ht="14.25" customHeight="1">
      <c r="I50" s="150"/>
      <c r="J50" s="2">
        <v>45</v>
      </c>
      <c r="K50" s="118">
        <v>46204</v>
      </c>
      <c r="L50" s="5">
        <f t="shared" si="37"/>
        <v>492534.68189951964</v>
      </c>
      <c r="M50" s="5">
        <f t="shared" si="0"/>
        <v>3825.0739145252865</v>
      </c>
      <c r="N50" s="5">
        <f t="shared" si="1"/>
        <v>438.89797646608895</v>
      </c>
      <c r="O50" s="35">
        <f t="shared" si="2"/>
        <v>1.0693207831134062E-2</v>
      </c>
      <c r="P50" s="5">
        <f t="shared" si="3"/>
        <v>3386.1759380591975</v>
      </c>
      <c r="Q50" s="35">
        <f t="shared" si="4"/>
        <v>8.2500000000000004E-2</v>
      </c>
      <c r="R50" s="5">
        <f t="shared" si="38"/>
        <v>17054.216076946606</v>
      </c>
      <c r="S50" s="5">
        <f t="shared" si="39"/>
        <v>155074.11007669129</v>
      </c>
      <c r="T50" s="5">
        <f t="shared" si="5"/>
        <v>492095.78392305353</v>
      </c>
      <c r="U50" s="5">
        <f t="shared" si="6"/>
        <v>172128.3261536379</v>
      </c>
      <c r="V50" s="150"/>
      <c r="W50" s="2">
        <v>45</v>
      </c>
      <c r="X50" s="118">
        <v>46204</v>
      </c>
      <c r="Y50" s="5">
        <f t="shared" si="40"/>
        <v>491748.18664383277</v>
      </c>
      <c r="Z50" s="5">
        <f t="shared" si="41"/>
        <v>3735.9623279068505</v>
      </c>
      <c r="AA50" s="5">
        <f t="shared" si="7"/>
        <v>457.64108361463195</v>
      </c>
      <c r="AB50" s="35">
        <f t="shared" si="8"/>
        <v>1.116769345069929E-2</v>
      </c>
      <c r="AC50" s="5">
        <f t="shared" si="9"/>
        <v>3278.3212442922186</v>
      </c>
      <c r="AD50" s="35">
        <f t="shared" si="10"/>
        <v>0.08</v>
      </c>
      <c r="AE50" s="5">
        <f t="shared" si="42"/>
        <v>17859.454439781948</v>
      </c>
      <c r="AF50" s="5">
        <f t="shared" si="43"/>
        <v>150258.85031602631</v>
      </c>
      <c r="AG50" s="5">
        <f t="shared" si="11"/>
        <v>491290.54556021816</v>
      </c>
      <c r="AH50" s="5">
        <f t="shared" si="12"/>
        <v>168118.30475580826</v>
      </c>
      <c r="AI50" s="150"/>
      <c r="AJ50" s="2">
        <v>45</v>
      </c>
      <c r="AK50" s="118">
        <v>46204</v>
      </c>
      <c r="AL50" s="5">
        <f t="shared" si="44"/>
        <v>490930.63572305086</v>
      </c>
      <c r="AM50" s="5">
        <f t="shared" si="45"/>
        <v>3647.6129482638758</v>
      </c>
      <c r="AN50" s="5">
        <f t="shared" si="13"/>
        <v>477.01925921917245</v>
      </c>
      <c r="AO50" s="35">
        <f t="shared" si="14"/>
        <v>1.1659959053480797E-2</v>
      </c>
      <c r="AP50" s="5">
        <f t="shared" si="15"/>
        <v>3170.5936890447033</v>
      </c>
      <c r="AQ50" s="35">
        <f t="shared" si="16"/>
        <v>7.7499999999999999E-2</v>
      </c>
      <c r="AR50" s="5">
        <f t="shared" si="46"/>
        <v>18696.383536168294</v>
      </c>
      <c r="AS50" s="5">
        <f t="shared" si="47"/>
        <v>145446.19913570615</v>
      </c>
      <c r="AT50" s="5">
        <f t="shared" si="17"/>
        <v>490453.61646383168</v>
      </c>
      <c r="AU50" s="5">
        <f t="shared" si="18"/>
        <v>164142.58267187444</v>
      </c>
      <c r="AV50" s="150"/>
      <c r="AW50" s="2">
        <v>45</v>
      </c>
      <c r="AX50" s="118">
        <v>46204</v>
      </c>
      <c r="AY50" s="5">
        <f t="shared" si="48"/>
        <v>490081.24360576586</v>
      </c>
      <c r="AZ50" s="5">
        <f t="shared" si="49"/>
        <v>3560.0506702964672</v>
      </c>
      <c r="BA50" s="5">
        <f t="shared" si="19"/>
        <v>497.04289776043061</v>
      </c>
      <c r="BB50" s="35">
        <f t="shared" si="20"/>
        <v>1.2170461226472031E-2</v>
      </c>
      <c r="BC50" s="5">
        <f t="shared" si="21"/>
        <v>3063.0077725360366</v>
      </c>
      <c r="BD50" s="35">
        <f t="shared" si="22"/>
        <v>7.4999999999999997E-2</v>
      </c>
      <c r="BE50" s="5">
        <f t="shared" si="50"/>
        <v>19565.799291994605</v>
      </c>
      <c r="BF50" s="5">
        <f t="shared" si="51"/>
        <v>140636.48087134643</v>
      </c>
      <c r="BG50" s="5">
        <f t="shared" si="23"/>
        <v>489584.20070800546</v>
      </c>
      <c r="BH50" s="5">
        <f t="shared" si="24"/>
        <v>160202.28016334103</v>
      </c>
      <c r="BI50" s="150"/>
      <c r="BJ50" s="2">
        <v>45</v>
      </c>
      <c r="BK50" s="118">
        <v>46204</v>
      </c>
      <c r="BL50" s="5">
        <f t="shared" si="52"/>
        <v>489199.23522816546</v>
      </c>
      <c r="BM50" s="5">
        <f t="shared" si="53"/>
        <v>3473.3005299060997</v>
      </c>
      <c r="BN50" s="5">
        <f t="shared" si="25"/>
        <v>517.72181706926676</v>
      </c>
      <c r="BO50" s="35">
        <f t="shared" si="26"/>
        <v>1.269965559519646E-2</v>
      </c>
      <c r="BP50" s="5">
        <f t="shared" si="27"/>
        <v>2955.5787128368329</v>
      </c>
      <c r="BQ50" s="35">
        <f t="shared" si="28"/>
        <v>7.2499999999999995E-2</v>
      </c>
      <c r="BR50" s="5">
        <f t="shared" si="54"/>
        <v>20468.486588903696</v>
      </c>
      <c r="BS50" s="5">
        <f t="shared" si="55"/>
        <v>135830.0372568708</v>
      </c>
      <c r="BT50" s="5">
        <f t="shared" si="29"/>
        <v>488681.51341109618</v>
      </c>
      <c r="BU50" s="5">
        <f t="shared" si="30"/>
        <v>156298.5238457745</v>
      </c>
      <c r="BV50" s="150"/>
      <c r="BW50" s="2">
        <v>45</v>
      </c>
      <c r="BX50" s="118">
        <v>46204</v>
      </c>
      <c r="BY50" s="5">
        <f t="shared" si="56"/>
        <v>488283.84837648348</v>
      </c>
      <c r="BZ50" s="5">
        <f t="shared" si="57"/>
        <v>3387.3876542048083</v>
      </c>
      <c r="CA50" s="5">
        <f t="shared" si="31"/>
        <v>539.06520534198808</v>
      </c>
      <c r="CB50" s="35">
        <f t="shared" si="32"/>
        <v>1.3247995987604745E-2</v>
      </c>
      <c r="CC50" s="5">
        <f t="shared" si="33"/>
        <v>2848.3224488628202</v>
      </c>
      <c r="CD50" s="35">
        <f t="shared" si="34"/>
        <v>7.0000000000000007E-2</v>
      </c>
      <c r="CE50" s="5">
        <f t="shared" si="58"/>
        <v>21405.216828858527</v>
      </c>
      <c r="CF50" s="5">
        <f t="shared" si="59"/>
        <v>131027.22761035785</v>
      </c>
      <c r="CG50" s="5">
        <f t="shared" si="35"/>
        <v>487744.78317114152</v>
      </c>
      <c r="CH50" s="5">
        <f t="shared" si="36"/>
        <v>152432.44443921637</v>
      </c>
    </row>
    <row r="51" spans="9:86" ht="14.25" customHeight="1">
      <c r="I51" s="150"/>
      <c r="J51" s="2">
        <v>46</v>
      </c>
      <c r="K51" s="118">
        <v>46235</v>
      </c>
      <c r="L51" s="5">
        <f t="shared" si="37"/>
        <v>492095.78392305353</v>
      </c>
      <c r="M51" s="5">
        <f t="shared" si="0"/>
        <v>3825.0739145252865</v>
      </c>
      <c r="N51" s="5">
        <f t="shared" si="1"/>
        <v>441.91540005429351</v>
      </c>
      <c r="O51" s="35">
        <f t="shared" si="2"/>
        <v>1.0776326426484325E-2</v>
      </c>
      <c r="P51" s="5">
        <f t="shared" si="3"/>
        <v>3383.1585144709929</v>
      </c>
      <c r="Q51" s="35">
        <f t="shared" si="4"/>
        <v>8.2500000000000004E-2</v>
      </c>
      <c r="R51" s="5">
        <f t="shared" si="38"/>
        <v>17496.131477000901</v>
      </c>
      <c r="S51" s="5">
        <f t="shared" si="39"/>
        <v>158457.26859116228</v>
      </c>
      <c r="T51" s="5">
        <f t="shared" si="5"/>
        <v>491653.86852299923</v>
      </c>
      <c r="U51" s="5">
        <f t="shared" si="6"/>
        <v>175953.40006816317</v>
      </c>
      <c r="V51" s="150"/>
      <c r="W51" s="2">
        <v>46</v>
      </c>
      <c r="X51" s="118">
        <v>46235</v>
      </c>
      <c r="Y51" s="5">
        <f t="shared" si="40"/>
        <v>491290.54556021816</v>
      </c>
      <c r="Z51" s="5">
        <f t="shared" si="41"/>
        <v>3735.9623279068505</v>
      </c>
      <c r="AA51" s="5">
        <f t="shared" si="7"/>
        <v>460.6920241720627</v>
      </c>
      <c r="AB51" s="35">
        <f t="shared" si="8"/>
        <v>1.1252616888364568E-2</v>
      </c>
      <c r="AC51" s="5">
        <f t="shared" si="9"/>
        <v>3275.2703037347878</v>
      </c>
      <c r="AD51" s="35">
        <f t="shared" si="10"/>
        <v>0.08</v>
      </c>
      <c r="AE51" s="5">
        <f t="shared" si="42"/>
        <v>18320.14646395401</v>
      </c>
      <c r="AF51" s="5">
        <f t="shared" si="43"/>
        <v>153534.12061976109</v>
      </c>
      <c r="AG51" s="5">
        <f t="shared" si="11"/>
        <v>490829.85353604611</v>
      </c>
      <c r="AH51" s="5">
        <f t="shared" si="12"/>
        <v>171854.26708371509</v>
      </c>
      <c r="AI51" s="150"/>
      <c r="AJ51" s="2">
        <v>46</v>
      </c>
      <c r="AK51" s="118">
        <v>46235</v>
      </c>
      <c r="AL51" s="5">
        <f t="shared" si="44"/>
        <v>490453.61646383168</v>
      </c>
      <c r="AM51" s="5">
        <f t="shared" si="45"/>
        <v>3647.6129482638758</v>
      </c>
      <c r="AN51" s="5">
        <f t="shared" si="13"/>
        <v>480.10000860162927</v>
      </c>
      <c r="AO51" s="35">
        <f t="shared" si="14"/>
        <v>1.1746676769880456E-2</v>
      </c>
      <c r="AP51" s="5">
        <f t="shared" si="15"/>
        <v>3167.5129396622465</v>
      </c>
      <c r="AQ51" s="35">
        <f t="shared" si="16"/>
        <v>7.7499999999999999E-2</v>
      </c>
      <c r="AR51" s="5">
        <f t="shared" si="46"/>
        <v>19176.483544769922</v>
      </c>
      <c r="AS51" s="5">
        <f t="shared" si="47"/>
        <v>148613.71207536838</v>
      </c>
      <c r="AT51" s="5">
        <f t="shared" si="17"/>
        <v>489973.51645523007</v>
      </c>
      <c r="AU51" s="5">
        <f t="shared" si="18"/>
        <v>167790.19562013831</v>
      </c>
      <c r="AV51" s="150"/>
      <c r="AW51" s="2">
        <v>46</v>
      </c>
      <c r="AX51" s="118">
        <v>46235</v>
      </c>
      <c r="AY51" s="5">
        <f t="shared" si="48"/>
        <v>489584.20070800546</v>
      </c>
      <c r="AZ51" s="5">
        <f t="shared" si="49"/>
        <v>3560.0506702964672</v>
      </c>
      <c r="BA51" s="5">
        <f t="shared" si="19"/>
        <v>500.14941587143312</v>
      </c>
      <c r="BB51" s="35">
        <f t="shared" si="20"/>
        <v>1.2258959708621699E-2</v>
      </c>
      <c r="BC51" s="5">
        <f t="shared" si="21"/>
        <v>3059.901254425034</v>
      </c>
      <c r="BD51" s="35">
        <f t="shared" si="22"/>
        <v>7.4999999999999997E-2</v>
      </c>
      <c r="BE51" s="5">
        <f t="shared" si="50"/>
        <v>20065.948707866039</v>
      </c>
      <c r="BF51" s="5">
        <f t="shared" si="51"/>
        <v>143696.38212577146</v>
      </c>
      <c r="BG51" s="5">
        <f t="shared" si="23"/>
        <v>489084.05129213404</v>
      </c>
      <c r="BH51" s="5">
        <f t="shared" si="24"/>
        <v>163762.3308336375</v>
      </c>
      <c r="BI51" s="150"/>
      <c r="BJ51" s="2">
        <v>46</v>
      </c>
      <c r="BK51" s="118">
        <v>46235</v>
      </c>
      <c r="BL51" s="5">
        <f t="shared" si="52"/>
        <v>488681.51341109618</v>
      </c>
      <c r="BM51" s="5">
        <f t="shared" si="53"/>
        <v>3473.3005299060997</v>
      </c>
      <c r="BN51" s="5">
        <f t="shared" si="25"/>
        <v>520.84971971406048</v>
      </c>
      <c r="BO51" s="35">
        <f t="shared" si="26"/>
        <v>1.2789918310887358E-2</v>
      </c>
      <c r="BP51" s="5">
        <f t="shared" si="27"/>
        <v>2952.4508101920392</v>
      </c>
      <c r="BQ51" s="35">
        <f t="shared" si="28"/>
        <v>7.2499999999999995E-2</v>
      </c>
      <c r="BR51" s="5">
        <f t="shared" si="54"/>
        <v>20989.336308617756</v>
      </c>
      <c r="BS51" s="5">
        <f t="shared" si="55"/>
        <v>138782.48806706283</v>
      </c>
      <c r="BT51" s="5">
        <f t="shared" si="29"/>
        <v>488160.6636913821</v>
      </c>
      <c r="BU51" s="5">
        <f t="shared" si="30"/>
        <v>159771.82437568059</v>
      </c>
      <c r="BV51" s="150"/>
      <c r="BW51" s="2">
        <v>46</v>
      </c>
      <c r="BX51" s="118">
        <v>46235</v>
      </c>
      <c r="BY51" s="5">
        <f t="shared" si="56"/>
        <v>487744.78317114152</v>
      </c>
      <c r="BZ51" s="5">
        <f t="shared" si="57"/>
        <v>3387.3876542048083</v>
      </c>
      <c r="CA51" s="5">
        <f t="shared" si="31"/>
        <v>542.20975237314951</v>
      </c>
      <c r="CB51" s="35">
        <f t="shared" si="32"/>
        <v>1.3340003323407696E-2</v>
      </c>
      <c r="CC51" s="5">
        <f t="shared" si="33"/>
        <v>2845.1779018316588</v>
      </c>
      <c r="CD51" s="35">
        <f t="shared" si="34"/>
        <v>7.0000000000000007E-2</v>
      </c>
      <c r="CE51" s="5">
        <f t="shared" si="58"/>
        <v>21947.426581231677</v>
      </c>
      <c r="CF51" s="5">
        <f t="shared" si="59"/>
        <v>133872.40551218949</v>
      </c>
      <c r="CG51" s="5">
        <f t="shared" si="35"/>
        <v>487202.57341876836</v>
      </c>
      <c r="CH51" s="5">
        <f t="shared" si="36"/>
        <v>155819.83209342117</v>
      </c>
    </row>
    <row r="52" spans="9:86" ht="14.25" customHeight="1">
      <c r="I52" s="150"/>
      <c r="J52" s="2">
        <v>47</v>
      </c>
      <c r="K52" s="118">
        <v>46266</v>
      </c>
      <c r="L52" s="5">
        <f t="shared" si="37"/>
        <v>491653.86852299923</v>
      </c>
      <c r="M52" s="5">
        <f t="shared" si="0"/>
        <v>3825.0739145252865</v>
      </c>
      <c r="N52" s="5">
        <f t="shared" si="1"/>
        <v>444.95356842966657</v>
      </c>
      <c r="O52" s="35">
        <f t="shared" si="2"/>
        <v>1.0860166395510063E-2</v>
      </c>
      <c r="P52" s="5">
        <f t="shared" si="3"/>
        <v>3380.1203460956199</v>
      </c>
      <c r="Q52" s="35">
        <f t="shared" si="4"/>
        <v>8.2500000000000004E-2</v>
      </c>
      <c r="R52" s="5">
        <f t="shared" si="38"/>
        <v>17941.085045430569</v>
      </c>
      <c r="S52" s="5">
        <f t="shared" si="39"/>
        <v>161837.3889372579</v>
      </c>
      <c r="T52" s="5">
        <f t="shared" si="5"/>
        <v>491208.91495456954</v>
      </c>
      <c r="U52" s="5">
        <f t="shared" si="6"/>
        <v>179778.47398268848</v>
      </c>
      <c r="V52" s="150"/>
      <c r="W52" s="2">
        <v>47</v>
      </c>
      <c r="X52" s="118">
        <v>46266</v>
      </c>
      <c r="Y52" s="5">
        <f t="shared" si="40"/>
        <v>490829.85353604611</v>
      </c>
      <c r="Z52" s="5">
        <f t="shared" si="41"/>
        <v>3735.9623279068505</v>
      </c>
      <c r="AA52" s="5">
        <f t="shared" si="7"/>
        <v>463.76330433320936</v>
      </c>
      <c r="AB52" s="35">
        <f t="shared" si="8"/>
        <v>1.1338266431648114E-2</v>
      </c>
      <c r="AC52" s="5">
        <f t="shared" si="9"/>
        <v>3272.1990235736412</v>
      </c>
      <c r="AD52" s="35">
        <f t="shared" si="10"/>
        <v>8.0000000000000016E-2</v>
      </c>
      <c r="AE52" s="5">
        <f t="shared" si="42"/>
        <v>18783.90976828722</v>
      </c>
      <c r="AF52" s="5">
        <f t="shared" si="43"/>
        <v>156806.31964333472</v>
      </c>
      <c r="AG52" s="5">
        <f t="shared" si="11"/>
        <v>490366.09023171291</v>
      </c>
      <c r="AH52" s="5">
        <f t="shared" si="12"/>
        <v>175590.22941162193</v>
      </c>
      <c r="AI52" s="150"/>
      <c r="AJ52" s="2">
        <v>47</v>
      </c>
      <c r="AK52" s="118">
        <v>46266</v>
      </c>
      <c r="AL52" s="5">
        <f t="shared" si="44"/>
        <v>489973.51645523007</v>
      </c>
      <c r="AM52" s="5">
        <f t="shared" si="45"/>
        <v>3647.6129482638758</v>
      </c>
      <c r="AN52" s="5">
        <f t="shared" si="13"/>
        <v>483.20065449051481</v>
      </c>
      <c r="AO52" s="35">
        <f t="shared" si="14"/>
        <v>1.1834125027481952E-2</v>
      </c>
      <c r="AP52" s="5">
        <f t="shared" si="15"/>
        <v>3164.4122937733609</v>
      </c>
      <c r="AQ52" s="35">
        <f t="shared" si="16"/>
        <v>7.7499999999999999E-2</v>
      </c>
      <c r="AR52" s="5">
        <f t="shared" si="46"/>
        <v>19659.684199260439</v>
      </c>
      <c r="AS52" s="5">
        <f t="shared" si="47"/>
        <v>151778.12436914173</v>
      </c>
      <c r="AT52" s="5">
        <f t="shared" si="17"/>
        <v>489490.31580073957</v>
      </c>
      <c r="AU52" s="5">
        <f t="shared" si="18"/>
        <v>171437.80856840216</v>
      </c>
      <c r="AV52" s="150"/>
      <c r="AW52" s="2">
        <v>47</v>
      </c>
      <c r="AX52" s="118">
        <v>46266</v>
      </c>
      <c r="AY52" s="5">
        <f t="shared" si="48"/>
        <v>489084.05129213404</v>
      </c>
      <c r="AZ52" s="5">
        <f t="shared" si="49"/>
        <v>3560.0506702964672</v>
      </c>
      <c r="BA52" s="5">
        <f t="shared" si="19"/>
        <v>503.27534972062949</v>
      </c>
      <c r="BB52" s="35">
        <f t="shared" si="20"/>
        <v>1.2348192873376332E-2</v>
      </c>
      <c r="BC52" s="5">
        <f t="shared" si="21"/>
        <v>3056.7753205758377</v>
      </c>
      <c r="BD52" s="35">
        <f t="shared" si="22"/>
        <v>7.4999999999999997E-2</v>
      </c>
      <c r="BE52" s="5">
        <f t="shared" si="50"/>
        <v>20569.224057586667</v>
      </c>
      <c r="BF52" s="5">
        <f t="shared" si="51"/>
        <v>146753.15744634729</v>
      </c>
      <c r="BG52" s="5">
        <f t="shared" si="23"/>
        <v>488580.77594241343</v>
      </c>
      <c r="BH52" s="5">
        <f t="shared" si="24"/>
        <v>167322.38150393395</v>
      </c>
      <c r="BI52" s="150"/>
      <c r="BJ52" s="2">
        <v>47</v>
      </c>
      <c r="BK52" s="118">
        <v>46266</v>
      </c>
      <c r="BL52" s="5">
        <f t="shared" si="52"/>
        <v>488160.6636913821</v>
      </c>
      <c r="BM52" s="5">
        <f t="shared" si="53"/>
        <v>3473.3005299060997</v>
      </c>
      <c r="BN52" s="5">
        <f t="shared" si="25"/>
        <v>523.9965201039995</v>
      </c>
      <c r="BO52" s="35">
        <f t="shared" si="26"/>
        <v>1.2880919559760506E-2</v>
      </c>
      <c r="BP52" s="5">
        <f t="shared" si="27"/>
        <v>2949.3040098021002</v>
      </c>
      <c r="BQ52" s="35">
        <f t="shared" si="28"/>
        <v>7.2499999999999995E-2</v>
      </c>
      <c r="BR52" s="5">
        <f t="shared" si="54"/>
        <v>21513.332828721756</v>
      </c>
      <c r="BS52" s="5">
        <f t="shared" si="55"/>
        <v>141731.79207686492</v>
      </c>
      <c r="BT52" s="5">
        <f t="shared" si="29"/>
        <v>487636.6671712781</v>
      </c>
      <c r="BU52" s="5">
        <f t="shared" si="30"/>
        <v>163245.12490558668</v>
      </c>
      <c r="BV52" s="150"/>
      <c r="BW52" s="2">
        <v>47</v>
      </c>
      <c r="BX52" s="118">
        <v>46266</v>
      </c>
      <c r="BY52" s="5">
        <f t="shared" si="56"/>
        <v>487202.57341876836</v>
      </c>
      <c r="BZ52" s="5">
        <f t="shared" si="57"/>
        <v>3387.3876542048083</v>
      </c>
      <c r="CA52" s="5">
        <f t="shared" si="31"/>
        <v>545.37264259532594</v>
      </c>
      <c r="CB52" s="35">
        <f t="shared" si="32"/>
        <v>1.3432752756662268E-2</v>
      </c>
      <c r="CC52" s="5">
        <f t="shared" si="33"/>
        <v>2842.0150116094824</v>
      </c>
      <c r="CD52" s="35">
        <f t="shared" si="34"/>
        <v>7.0000000000000007E-2</v>
      </c>
      <c r="CE52" s="5">
        <f t="shared" si="58"/>
        <v>22492.799223827002</v>
      </c>
      <c r="CF52" s="5">
        <f t="shared" si="59"/>
        <v>136714.42052379897</v>
      </c>
      <c r="CG52" s="5">
        <f t="shared" si="35"/>
        <v>486657.20077617303</v>
      </c>
      <c r="CH52" s="5">
        <f t="shared" si="36"/>
        <v>159207.21974762596</v>
      </c>
    </row>
    <row r="53" spans="9:86" ht="14.25" customHeight="1">
      <c r="I53" s="150"/>
      <c r="J53" s="2">
        <v>48</v>
      </c>
      <c r="K53" s="118">
        <v>46296</v>
      </c>
      <c r="L53" s="5">
        <f t="shared" si="37"/>
        <v>491208.91495456954</v>
      </c>
      <c r="M53" s="5">
        <f t="shared" si="0"/>
        <v>3825.0739145252865</v>
      </c>
      <c r="N53" s="5">
        <f t="shared" si="1"/>
        <v>448.01262421262072</v>
      </c>
      <c r="O53" s="35">
        <f t="shared" si="2"/>
        <v>1.0944735176576901E-2</v>
      </c>
      <c r="P53" s="5">
        <f t="shared" si="3"/>
        <v>3377.0612903126657</v>
      </c>
      <c r="Q53" s="35">
        <f t="shared" si="4"/>
        <v>8.2500000000000004E-2</v>
      </c>
      <c r="R53" s="5">
        <f t="shared" si="38"/>
        <v>18389.09766964319</v>
      </c>
      <c r="S53" s="5">
        <f t="shared" si="39"/>
        <v>165214.45022757057</v>
      </c>
      <c r="T53" s="5">
        <f t="shared" si="5"/>
        <v>490760.90233035694</v>
      </c>
      <c r="U53" s="5">
        <f t="shared" si="6"/>
        <v>183603.54789721378</v>
      </c>
      <c r="V53" s="150"/>
      <c r="W53" s="2">
        <v>48</v>
      </c>
      <c r="X53" s="118">
        <v>46296</v>
      </c>
      <c r="Y53" s="5">
        <f t="shared" si="40"/>
        <v>490366.09023171291</v>
      </c>
      <c r="Z53" s="5">
        <f t="shared" si="41"/>
        <v>3735.9623279068505</v>
      </c>
      <c r="AA53" s="5">
        <f t="shared" si="7"/>
        <v>466.85505969543101</v>
      </c>
      <c r="AB53" s="35">
        <f t="shared" si="8"/>
        <v>1.1424649517869258E-2</v>
      </c>
      <c r="AC53" s="5">
        <f t="shared" si="9"/>
        <v>3269.1072682114195</v>
      </c>
      <c r="AD53" s="35">
        <f t="shared" si="10"/>
        <v>0.08</v>
      </c>
      <c r="AE53" s="5">
        <f t="shared" si="42"/>
        <v>19250.76482798265</v>
      </c>
      <c r="AF53" s="5">
        <f t="shared" si="43"/>
        <v>160075.42691154615</v>
      </c>
      <c r="AG53" s="5">
        <f t="shared" si="11"/>
        <v>489899.23517201748</v>
      </c>
      <c r="AH53" s="5">
        <f t="shared" si="12"/>
        <v>179326.19173952879</v>
      </c>
      <c r="AI53" s="150"/>
      <c r="AJ53" s="2">
        <v>48</v>
      </c>
      <c r="AK53" s="118">
        <v>46296</v>
      </c>
      <c r="AL53" s="5">
        <f t="shared" si="44"/>
        <v>489490.31580073957</v>
      </c>
      <c r="AM53" s="5">
        <f t="shared" si="45"/>
        <v>3647.6129482638758</v>
      </c>
      <c r="AN53" s="5">
        <f t="shared" si="13"/>
        <v>486.32132538409951</v>
      </c>
      <c r="AO53" s="35">
        <f t="shared" si="14"/>
        <v>1.1922311261791826E-2</v>
      </c>
      <c r="AP53" s="5">
        <f t="shared" si="15"/>
        <v>3161.2916228797762</v>
      </c>
      <c r="AQ53" s="35">
        <f t="shared" si="16"/>
        <v>7.7499999999999999E-2</v>
      </c>
      <c r="AR53" s="5">
        <f t="shared" si="46"/>
        <v>20146.005524644537</v>
      </c>
      <c r="AS53" s="5">
        <f t="shared" si="47"/>
        <v>154939.4159920215</v>
      </c>
      <c r="AT53" s="5">
        <f t="shared" si="17"/>
        <v>489003.99447535549</v>
      </c>
      <c r="AU53" s="5">
        <f t="shared" si="18"/>
        <v>175085.42151666604</v>
      </c>
      <c r="AV53" s="150"/>
      <c r="AW53" s="2">
        <v>48</v>
      </c>
      <c r="AX53" s="118">
        <v>46296</v>
      </c>
      <c r="AY53" s="5">
        <f t="shared" si="48"/>
        <v>488580.77594241343</v>
      </c>
      <c r="AZ53" s="5">
        <f t="shared" si="49"/>
        <v>3560.0506702964672</v>
      </c>
      <c r="BA53" s="5">
        <f t="shared" si="19"/>
        <v>506.42082065638351</v>
      </c>
      <c r="BB53" s="35">
        <f t="shared" si="20"/>
        <v>1.2438168153781135E-2</v>
      </c>
      <c r="BC53" s="5">
        <f t="shared" si="21"/>
        <v>3053.6298496400836</v>
      </c>
      <c r="BD53" s="35">
        <f t="shared" si="22"/>
        <v>7.4999999999999997E-2</v>
      </c>
      <c r="BE53" s="5">
        <f t="shared" si="50"/>
        <v>21075.644878243053</v>
      </c>
      <c r="BF53" s="5">
        <f t="shared" si="51"/>
        <v>149806.78729598736</v>
      </c>
      <c r="BG53" s="5">
        <f t="shared" si="23"/>
        <v>488074.35512175702</v>
      </c>
      <c r="BH53" s="5">
        <f t="shared" si="24"/>
        <v>170882.4321742304</v>
      </c>
      <c r="BI53" s="150"/>
      <c r="BJ53" s="2">
        <v>48</v>
      </c>
      <c r="BK53" s="118">
        <v>46296</v>
      </c>
      <c r="BL53" s="5">
        <f t="shared" si="52"/>
        <v>487636.6671712781</v>
      </c>
      <c r="BM53" s="5">
        <f t="shared" si="53"/>
        <v>3473.3005299060997</v>
      </c>
      <c r="BN53" s="5">
        <f t="shared" si="25"/>
        <v>527.1623324129614</v>
      </c>
      <c r="BO53" s="35">
        <f t="shared" si="26"/>
        <v>1.2972666771864396E-2</v>
      </c>
      <c r="BP53" s="5">
        <f t="shared" si="27"/>
        <v>2946.1381974931383</v>
      </c>
      <c r="BQ53" s="35">
        <f t="shared" si="28"/>
        <v>7.2499999999999995E-2</v>
      </c>
      <c r="BR53" s="5">
        <f t="shared" si="54"/>
        <v>22040.495161134717</v>
      </c>
      <c r="BS53" s="5">
        <f t="shared" si="55"/>
        <v>144677.93027435805</v>
      </c>
      <c r="BT53" s="5">
        <f t="shared" si="29"/>
        <v>487109.50483886513</v>
      </c>
      <c r="BU53" s="5">
        <f t="shared" si="30"/>
        <v>166718.42543549277</v>
      </c>
      <c r="BV53" s="150"/>
      <c r="BW53" s="2">
        <v>48</v>
      </c>
      <c r="BX53" s="118">
        <v>46296</v>
      </c>
      <c r="BY53" s="5">
        <f t="shared" si="56"/>
        <v>486657.20077617303</v>
      </c>
      <c r="BZ53" s="5">
        <f t="shared" si="57"/>
        <v>3387.3876542048083</v>
      </c>
      <c r="CA53" s="5">
        <f t="shared" si="31"/>
        <v>548.55398301046534</v>
      </c>
      <c r="CB53" s="35">
        <f t="shared" si="32"/>
        <v>1.3526251713992668E-2</v>
      </c>
      <c r="CC53" s="5">
        <f t="shared" si="33"/>
        <v>2838.833671194343</v>
      </c>
      <c r="CD53" s="35">
        <f t="shared" si="34"/>
        <v>7.0000000000000007E-2</v>
      </c>
      <c r="CE53" s="5">
        <f t="shared" si="58"/>
        <v>23041.353206837466</v>
      </c>
      <c r="CF53" s="5">
        <f t="shared" si="59"/>
        <v>139553.25419499332</v>
      </c>
      <c r="CG53" s="5">
        <f t="shared" si="35"/>
        <v>486108.64679316257</v>
      </c>
      <c r="CH53" s="5">
        <f t="shared" si="36"/>
        <v>162594.60740183078</v>
      </c>
    </row>
    <row r="54" spans="9:86" ht="14.25" customHeight="1">
      <c r="I54" s="150"/>
      <c r="J54" s="2">
        <v>49</v>
      </c>
      <c r="K54" s="118">
        <v>46327</v>
      </c>
      <c r="L54" s="5">
        <f t="shared" si="37"/>
        <v>490760.90233035694</v>
      </c>
      <c r="M54" s="5">
        <f t="shared" si="0"/>
        <v>3825.0739145252865</v>
      </c>
      <c r="N54" s="5">
        <f t="shared" si="1"/>
        <v>451.0927110040825</v>
      </c>
      <c r="O54" s="35">
        <f t="shared" si="2"/>
        <v>1.1030040303424863E-2</v>
      </c>
      <c r="P54" s="5">
        <f t="shared" si="3"/>
        <v>3373.981203521204</v>
      </c>
      <c r="Q54" s="35">
        <f t="shared" si="4"/>
        <v>8.2500000000000004E-2</v>
      </c>
      <c r="R54" s="5">
        <f t="shared" si="38"/>
        <v>18840.190380647273</v>
      </c>
      <c r="S54" s="5">
        <f t="shared" si="39"/>
        <v>168588.43143109177</v>
      </c>
      <c r="T54" s="5">
        <f t="shared" si="5"/>
        <v>490309.80961935286</v>
      </c>
      <c r="U54" s="5">
        <f t="shared" si="6"/>
        <v>187428.62181173905</v>
      </c>
      <c r="V54" s="150"/>
      <c r="W54" s="2">
        <v>49</v>
      </c>
      <c r="X54" s="118">
        <v>46327</v>
      </c>
      <c r="Y54" s="5">
        <f t="shared" si="40"/>
        <v>489899.23517201748</v>
      </c>
      <c r="Z54" s="5">
        <f t="shared" si="41"/>
        <v>3735.9623279068505</v>
      </c>
      <c r="AA54" s="5">
        <f t="shared" si="7"/>
        <v>469.96742676006716</v>
      </c>
      <c r="AB54" s="35">
        <f t="shared" si="8"/>
        <v>1.1511773679623279E-2</v>
      </c>
      <c r="AC54" s="5">
        <f t="shared" si="9"/>
        <v>3265.9949011467834</v>
      </c>
      <c r="AD54" s="35">
        <f t="shared" si="10"/>
        <v>0.08</v>
      </c>
      <c r="AE54" s="5">
        <f t="shared" si="42"/>
        <v>19720.732254742717</v>
      </c>
      <c r="AF54" s="5">
        <f t="shared" si="43"/>
        <v>163341.42181269295</v>
      </c>
      <c r="AG54" s="5">
        <f t="shared" si="11"/>
        <v>489429.26774525741</v>
      </c>
      <c r="AH54" s="5">
        <f t="shared" si="12"/>
        <v>183062.15406743565</v>
      </c>
      <c r="AI54" s="150"/>
      <c r="AJ54" s="2">
        <v>49</v>
      </c>
      <c r="AK54" s="118">
        <v>46327</v>
      </c>
      <c r="AL54" s="5">
        <f t="shared" si="44"/>
        <v>489003.99447535549</v>
      </c>
      <c r="AM54" s="5">
        <f t="shared" si="45"/>
        <v>3647.6129482638758</v>
      </c>
      <c r="AN54" s="5">
        <f t="shared" si="13"/>
        <v>489.46215061053817</v>
      </c>
      <c r="AO54" s="35">
        <f t="shared" si="14"/>
        <v>1.201124300350162E-2</v>
      </c>
      <c r="AP54" s="5">
        <f t="shared" si="15"/>
        <v>3158.1507976533376</v>
      </c>
      <c r="AQ54" s="35">
        <f t="shared" si="16"/>
        <v>7.7499999999999999E-2</v>
      </c>
      <c r="AR54" s="5">
        <f t="shared" si="46"/>
        <v>20635.467675255077</v>
      </c>
      <c r="AS54" s="5">
        <f t="shared" si="47"/>
        <v>158097.56678967483</v>
      </c>
      <c r="AT54" s="5">
        <f t="shared" si="17"/>
        <v>488514.53232474497</v>
      </c>
      <c r="AU54" s="5">
        <f t="shared" si="18"/>
        <v>178733.03446492992</v>
      </c>
      <c r="AV54" s="150"/>
      <c r="AW54" s="2">
        <v>49</v>
      </c>
      <c r="AX54" s="118">
        <v>46327</v>
      </c>
      <c r="AY54" s="5">
        <f t="shared" si="48"/>
        <v>488074.35512175702</v>
      </c>
      <c r="AZ54" s="5">
        <f t="shared" si="49"/>
        <v>3560.0506702964672</v>
      </c>
      <c r="BA54" s="5">
        <f t="shared" si="19"/>
        <v>509.58595078548615</v>
      </c>
      <c r="BB54" s="35">
        <f t="shared" si="20"/>
        <v>1.2528893077982663E-2</v>
      </c>
      <c r="BC54" s="5">
        <f t="shared" si="21"/>
        <v>3050.464719510981</v>
      </c>
      <c r="BD54" s="35">
        <f t="shared" si="22"/>
        <v>7.4999999999999997E-2</v>
      </c>
      <c r="BE54" s="5">
        <f t="shared" si="50"/>
        <v>21585.23082902854</v>
      </c>
      <c r="BF54" s="5">
        <f t="shared" si="51"/>
        <v>152857.25201549835</v>
      </c>
      <c r="BG54" s="5">
        <f t="shared" si="23"/>
        <v>487564.76917097153</v>
      </c>
      <c r="BH54" s="5">
        <f t="shared" si="24"/>
        <v>174442.48284452688</v>
      </c>
      <c r="BI54" s="150"/>
      <c r="BJ54" s="2">
        <v>49</v>
      </c>
      <c r="BK54" s="118">
        <v>46327</v>
      </c>
      <c r="BL54" s="5">
        <f t="shared" si="52"/>
        <v>487109.50483886513</v>
      </c>
      <c r="BM54" s="5">
        <f t="shared" si="53"/>
        <v>3473.3005299060997</v>
      </c>
      <c r="BN54" s="5">
        <f t="shared" si="25"/>
        <v>530.34727150462277</v>
      </c>
      <c r="BO54" s="35">
        <f t="shared" si="26"/>
        <v>1.3065167472272435E-2</v>
      </c>
      <c r="BP54" s="5">
        <f t="shared" si="27"/>
        <v>2942.9532584014769</v>
      </c>
      <c r="BQ54" s="35">
        <f t="shared" si="28"/>
        <v>7.2499999999999995E-2</v>
      </c>
      <c r="BR54" s="5">
        <f t="shared" si="54"/>
        <v>22570.84243263934</v>
      </c>
      <c r="BS54" s="5">
        <f t="shared" si="55"/>
        <v>147620.88353275953</v>
      </c>
      <c r="BT54" s="5">
        <f t="shared" si="29"/>
        <v>486579.1575673605</v>
      </c>
      <c r="BU54" s="5">
        <f t="shared" si="30"/>
        <v>170191.72596539886</v>
      </c>
      <c r="BV54" s="150"/>
      <c r="BW54" s="2">
        <v>49</v>
      </c>
      <c r="BX54" s="118">
        <v>46327</v>
      </c>
      <c r="BY54" s="5">
        <f t="shared" si="56"/>
        <v>486108.64679316257</v>
      </c>
      <c r="BZ54" s="5">
        <f t="shared" si="57"/>
        <v>3387.3876542048083</v>
      </c>
      <c r="CA54" s="5">
        <f t="shared" si="31"/>
        <v>551.75388124469328</v>
      </c>
      <c r="CB54" s="35">
        <f t="shared" si="32"/>
        <v>1.3620507716978649E-2</v>
      </c>
      <c r="CC54" s="5">
        <f t="shared" si="33"/>
        <v>2835.633772960115</v>
      </c>
      <c r="CD54" s="35">
        <f t="shared" si="34"/>
        <v>7.0000000000000007E-2</v>
      </c>
      <c r="CE54" s="5">
        <f t="shared" si="58"/>
        <v>23593.107088082161</v>
      </c>
      <c r="CF54" s="5">
        <f t="shared" si="59"/>
        <v>142388.88796795343</v>
      </c>
      <c r="CG54" s="5">
        <f t="shared" si="35"/>
        <v>485556.89291191788</v>
      </c>
      <c r="CH54" s="5">
        <f t="shared" si="36"/>
        <v>165981.99505603558</v>
      </c>
    </row>
    <row r="55" spans="9:86" ht="14.25" customHeight="1">
      <c r="I55" s="150"/>
      <c r="J55" s="2">
        <v>50</v>
      </c>
      <c r="K55" s="118">
        <v>46357</v>
      </c>
      <c r="L55" s="5">
        <f t="shared" si="37"/>
        <v>490309.80961935286</v>
      </c>
      <c r="M55" s="5">
        <f t="shared" si="0"/>
        <v>3825.0739145252865</v>
      </c>
      <c r="N55" s="5">
        <f t="shared" si="1"/>
        <v>454.19397339223542</v>
      </c>
      <c r="O55" s="35">
        <f t="shared" si="2"/>
        <v>1.1116089406691929E-2</v>
      </c>
      <c r="P55" s="5">
        <f t="shared" si="3"/>
        <v>3370.879941133051</v>
      </c>
      <c r="Q55" s="35">
        <f t="shared" si="4"/>
        <v>8.2500000000000004E-2</v>
      </c>
      <c r="R55" s="5">
        <f t="shared" si="38"/>
        <v>19294.38435403951</v>
      </c>
      <c r="S55" s="5">
        <f t="shared" si="39"/>
        <v>171959.31137222482</v>
      </c>
      <c r="T55" s="5">
        <f t="shared" si="5"/>
        <v>489855.61564596061</v>
      </c>
      <c r="U55" s="5">
        <f t="shared" si="6"/>
        <v>191253.69572626433</v>
      </c>
      <c r="V55" s="150"/>
      <c r="W55" s="2">
        <v>50</v>
      </c>
      <c r="X55" s="118">
        <v>46357</v>
      </c>
      <c r="Y55" s="5">
        <f t="shared" si="40"/>
        <v>489429.26774525741</v>
      </c>
      <c r="Z55" s="5">
        <f t="shared" si="41"/>
        <v>3735.9623279068505</v>
      </c>
      <c r="AA55" s="5">
        <f t="shared" si="7"/>
        <v>473.1005429384677</v>
      </c>
      <c r="AB55" s="35">
        <f t="shared" si="8"/>
        <v>1.1599646546304493E-2</v>
      </c>
      <c r="AC55" s="5">
        <f t="shared" si="9"/>
        <v>3262.8617849683828</v>
      </c>
      <c r="AD55" s="35">
        <f t="shared" si="10"/>
        <v>0.08</v>
      </c>
      <c r="AE55" s="5">
        <f t="shared" si="42"/>
        <v>20193.832797681185</v>
      </c>
      <c r="AF55" s="5">
        <f t="shared" si="43"/>
        <v>166604.28359766133</v>
      </c>
      <c r="AG55" s="5">
        <f t="shared" si="11"/>
        <v>488956.16720231896</v>
      </c>
      <c r="AH55" s="5">
        <f t="shared" si="12"/>
        <v>186798.11639534251</v>
      </c>
      <c r="AI55" s="150"/>
      <c r="AJ55" s="2">
        <v>50</v>
      </c>
      <c r="AK55" s="118">
        <v>46357</v>
      </c>
      <c r="AL55" s="5">
        <f t="shared" si="44"/>
        <v>488514.53232474497</v>
      </c>
      <c r="AM55" s="5">
        <f t="shared" si="45"/>
        <v>3647.6129482638758</v>
      </c>
      <c r="AN55" s="5">
        <f t="shared" si="13"/>
        <v>492.62326033323097</v>
      </c>
      <c r="AO55" s="35">
        <f t="shared" si="14"/>
        <v>1.2100927880010447E-2</v>
      </c>
      <c r="AP55" s="5">
        <f t="shared" si="15"/>
        <v>3154.9896879306448</v>
      </c>
      <c r="AQ55" s="35">
        <f t="shared" si="16"/>
        <v>7.7499999999999999E-2</v>
      </c>
      <c r="AR55" s="5">
        <f t="shared" si="46"/>
        <v>21128.090935588309</v>
      </c>
      <c r="AS55" s="5">
        <f t="shared" si="47"/>
        <v>161252.55647760548</v>
      </c>
      <c r="AT55" s="5">
        <f t="shared" si="17"/>
        <v>488021.90906441177</v>
      </c>
      <c r="AU55" s="5">
        <f t="shared" si="18"/>
        <v>182380.6474131938</v>
      </c>
      <c r="AV55" s="150"/>
      <c r="AW55" s="2">
        <v>50</v>
      </c>
      <c r="AX55" s="118">
        <v>46357</v>
      </c>
      <c r="AY55" s="5">
        <f t="shared" si="48"/>
        <v>487564.76917097153</v>
      </c>
      <c r="AZ55" s="5">
        <f t="shared" si="49"/>
        <v>3560.0506702964672</v>
      </c>
      <c r="BA55" s="5">
        <f t="shared" si="19"/>
        <v>512.77086297789538</v>
      </c>
      <c r="BB55" s="35">
        <f t="shared" si="20"/>
        <v>1.2620375270750992E-2</v>
      </c>
      <c r="BC55" s="5">
        <f t="shared" si="21"/>
        <v>3047.2798073185718</v>
      </c>
      <c r="BD55" s="35">
        <f t="shared" si="22"/>
        <v>7.4999999999999997E-2</v>
      </c>
      <c r="BE55" s="5">
        <f t="shared" si="50"/>
        <v>22098.001692006437</v>
      </c>
      <c r="BF55" s="5">
        <f t="shared" si="51"/>
        <v>155904.53182281693</v>
      </c>
      <c r="BG55" s="5">
        <f t="shared" si="23"/>
        <v>487051.99830799364</v>
      </c>
      <c r="BH55" s="5">
        <f t="shared" si="24"/>
        <v>178002.53351482336</v>
      </c>
      <c r="BI55" s="150"/>
      <c r="BJ55" s="2">
        <v>50</v>
      </c>
      <c r="BK55" s="118">
        <v>46357</v>
      </c>
      <c r="BL55" s="5">
        <f t="shared" si="52"/>
        <v>486579.1575673605</v>
      </c>
      <c r="BM55" s="5">
        <f t="shared" si="53"/>
        <v>3473.3005299060997</v>
      </c>
      <c r="BN55" s="5">
        <f t="shared" si="25"/>
        <v>533.55145293663008</v>
      </c>
      <c r="BO55" s="35">
        <f t="shared" si="26"/>
        <v>1.3158429282604859E-2</v>
      </c>
      <c r="BP55" s="5">
        <f t="shared" si="27"/>
        <v>2939.7490769694696</v>
      </c>
      <c r="BQ55" s="35">
        <f t="shared" si="28"/>
        <v>7.2499999999999995E-2</v>
      </c>
      <c r="BR55" s="5">
        <f t="shared" si="54"/>
        <v>23104.39388557597</v>
      </c>
      <c r="BS55" s="5">
        <f t="shared" si="55"/>
        <v>150560.63260972899</v>
      </c>
      <c r="BT55" s="5">
        <f t="shared" si="29"/>
        <v>486045.60611442389</v>
      </c>
      <c r="BU55" s="5">
        <f t="shared" si="30"/>
        <v>173665.02649530495</v>
      </c>
      <c r="BV55" s="150"/>
      <c r="BW55" s="2">
        <v>50</v>
      </c>
      <c r="BX55" s="118">
        <v>46357</v>
      </c>
      <c r="BY55" s="5">
        <f t="shared" si="56"/>
        <v>485556.89291191788</v>
      </c>
      <c r="BZ55" s="5">
        <f t="shared" si="57"/>
        <v>3387.3876542048083</v>
      </c>
      <c r="CA55" s="5">
        <f t="shared" si="31"/>
        <v>554.97244555195402</v>
      </c>
      <c r="CB55" s="35">
        <f t="shared" si="32"/>
        <v>1.3715528383677051E-2</v>
      </c>
      <c r="CC55" s="5">
        <f t="shared" si="33"/>
        <v>2832.4152086528543</v>
      </c>
      <c r="CD55" s="35">
        <f t="shared" si="34"/>
        <v>7.0000000000000007E-2</v>
      </c>
      <c r="CE55" s="5">
        <f t="shared" si="58"/>
        <v>24148.079533634114</v>
      </c>
      <c r="CF55" s="5">
        <f t="shared" si="59"/>
        <v>145221.30317660628</v>
      </c>
      <c r="CG55" s="5">
        <f t="shared" si="35"/>
        <v>485001.92046636593</v>
      </c>
      <c r="CH55" s="5">
        <f t="shared" si="36"/>
        <v>169369.3827102404</v>
      </c>
    </row>
    <row r="56" spans="9:86" ht="14.25" customHeight="1">
      <c r="I56" s="150"/>
      <c r="J56" s="2">
        <v>51</v>
      </c>
      <c r="K56" s="118">
        <v>46388</v>
      </c>
      <c r="L56" s="5">
        <f t="shared" si="37"/>
        <v>489855.61564596061</v>
      </c>
      <c r="M56" s="5">
        <f t="shared" si="0"/>
        <v>3825.0739145252865</v>
      </c>
      <c r="N56" s="5">
        <f t="shared" si="1"/>
        <v>457.31655695930704</v>
      </c>
      <c r="O56" s="35">
        <f t="shared" si="2"/>
        <v>1.1202890215466978E-2</v>
      </c>
      <c r="P56" s="5">
        <f t="shared" si="3"/>
        <v>3367.7573575659794</v>
      </c>
      <c r="Q56" s="35">
        <f t="shared" si="4"/>
        <v>8.2500000000000004E-2</v>
      </c>
      <c r="R56" s="5">
        <f t="shared" si="38"/>
        <v>19751.700910998818</v>
      </c>
      <c r="S56" s="5">
        <f t="shared" si="39"/>
        <v>175327.0687297908</v>
      </c>
      <c r="T56" s="5">
        <f t="shared" si="5"/>
        <v>489398.29908900132</v>
      </c>
      <c r="U56" s="5">
        <f t="shared" si="6"/>
        <v>195078.76964078963</v>
      </c>
      <c r="V56" s="150"/>
      <c r="W56" s="2">
        <v>51</v>
      </c>
      <c r="X56" s="118">
        <v>46388</v>
      </c>
      <c r="Y56" s="5">
        <f t="shared" si="40"/>
        <v>488956.16720231896</v>
      </c>
      <c r="Z56" s="5">
        <f t="shared" si="41"/>
        <v>3735.9623279068505</v>
      </c>
      <c r="AA56" s="5">
        <f t="shared" si="7"/>
        <v>476.25454655805743</v>
      </c>
      <c r="AB56" s="35">
        <f t="shared" si="8"/>
        <v>1.1688275845658635E-2</v>
      </c>
      <c r="AC56" s="5">
        <f t="shared" si="9"/>
        <v>3259.7077813487931</v>
      </c>
      <c r="AD56" s="35">
        <f t="shared" si="10"/>
        <v>0.08</v>
      </c>
      <c r="AE56" s="5">
        <f t="shared" si="42"/>
        <v>20670.087344239244</v>
      </c>
      <c r="AF56" s="5">
        <f t="shared" si="43"/>
        <v>169863.99137901011</v>
      </c>
      <c r="AG56" s="5">
        <f t="shared" si="11"/>
        <v>488479.91265576088</v>
      </c>
      <c r="AH56" s="5">
        <f t="shared" si="12"/>
        <v>190534.07872324935</v>
      </c>
      <c r="AI56" s="150"/>
      <c r="AJ56" s="2">
        <v>51</v>
      </c>
      <c r="AK56" s="118">
        <v>46388</v>
      </c>
      <c r="AL56" s="5">
        <f t="shared" si="44"/>
        <v>488021.90906441177</v>
      </c>
      <c r="AM56" s="5">
        <f t="shared" si="45"/>
        <v>3647.6129482638758</v>
      </c>
      <c r="AN56" s="5">
        <f t="shared" si="13"/>
        <v>495.8047855562163</v>
      </c>
      <c r="AO56" s="35">
        <f t="shared" si="14"/>
        <v>1.2191373616976954E-2</v>
      </c>
      <c r="AP56" s="5">
        <f t="shared" si="15"/>
        <v>3151.8081627076594</v>
      </c>
      <c r="AQ56" s="35">
        <f t="shared" si="16"/>
        <v>7.7499999999999999E-2</v>
      </c>
      <c r="AR56" s="5">
        <f t="shared" si="46"/>
        <v>21623.895721144523</v>
      </c>
      <c r="AS56" s="5">
        <f t="shared" si="47"/>
        <v>164404.36464031314</v>
      </c>
      <c r="AT56" s="5">
        <f t="shared" si="17"/>
        <v>487526.10427885555</v>
      </c>
      <c r="AU56" s="5">
        <f t="shared" si="18"/>
        <v>186028.26036145765</v>
      </c>
      <c r="AV56" s="150"/>
      <c r="AW56" s="2">
        <v>51</v>
      </c>
      <c r="AX56" s="118">
        <v>46388</v>
      </c>
      <c r="AY56" s="5">
        <f t="shared" si="48"/>
        <v>487051.99830799364</v>
      </c>
      <c r="AZ56" s="5">
        <f t="shared" si="49"/>
        <v>3560.0506702964672</v>
      </c>
      <c r="BA56" s="5">
        <f t="shared" si="19"/>
        <v>515.97568087150739</v>
      </c>
      <c r="BB56" s="35">
        <f t="shared" si="20"/>
        <v>1.2712622455031346E-2</v>
      </c>
      <c r="BC56" s="5">
        <f t="shared" si="21"/>
        <v>3044.0749894249598</v>
      </c>
      <c r="BD56" s="35">
        <f t="shared" si="22"/>
        <v>7.4999999999999997E-2</v>
      </c>
      <c r="BE56" s="5">
        <f t="shared" si="50"/>
        <v>22613.977372877944</v>
      </c>
      <c r="BF56" s="5">
        <f t="shared" si="51"/>
        <v>158948.60681224189</v>
      </c>
      <c r="BG56" s="5">
        <f t="shared" si="23"/>
        <v>486536.02262712212</v>
      </c>
      <c r="BH56" s="5">
        <f t="shared" si="24"/>
        <v>181562.58418511983</v>
      </c>
      <c r="BI56" s="150"/>
      <c r="BJ56" s="2">
        <v>51</v>
      </c>
      <c r="BK56" s="118">
        <v>46388</v>
      </c>
      <c r="BL56" s="5">
        <f t="shared" si="52"/>
        <v>486045.60611442389</v>
      </c>
      <c r="BM56" s="5">
        <f t="shared" si="53"/>
        <v>3473.3005299060997</v>
      </c>
      <c r="BN56" s="5">
        <f t="shared" si="25"/>
        <v>536.77499296478891</v>
      </c>
      <c r="BO56" s="35">
        <f t="shared" si="26"/>
        <v>1.3252459922579918E-2</v>
      </c>
      <c r="BP56" s="5">
        <f t="shared" si="27"/>
        <v>2936.5255369413107</v>
      </c>
      <c r="BQ56" s="35">
        <f t="shared" si="28"/>
        <v>7.2499999999999995E-2</v>
      </c>
      <c r="BR56" s="5">
        <f t="shared" si="54"/>
        <v>23641.16887854076</v>
      </c>
      <c r="BS56" s="5">
        <f t="shared" si="55"/>
        <v>153497.15814667029</v>
      </c>
      <c r="BT56" s="5">
        <f t="shared" si="29"/>
        <v>485508.83112145908</v>
      </c>
      <c r="BU56" s="5">
        <f t="shared" si="30"/>
        <v>177138.32702521107</v>
      </c>
      <c r="BV56" s="150"/>
      <c r="BW56" s="2">
        <v>51</v>
      </c>
      <c r="BX56" s="118">
        <v>46388</v>
      </c>
      <c r="BY56" s="5">
        <f t="shared" si="56"/>
        <v>485001.92046636593</v>
      </c>
      <c r="BZ56" s="5">
        <f t="shared" si="57"/>
        <v>3387.3876542048083</v>
      </c>
      <c r="CA56" s="5">
        <f t="shared" si="31"/>
        <v>558.20978481767361</v>
      </c>
      <c r="CB56" s="35">
        <f t="shared" si="32"/>
        <v>1.3811321430172798E-2</v>
      </c>
      <c r="CC56" s="5">
        <f t="shared" si="33"/>
        <v>2829.1778693871347</v>
      </c>
      <c r="CD56" s="35">
        <f t="shared" si="34"/>
        <v>7.0000000000000007E-2</v>
      </c>
      <c r="CE56" s="5">
        <f t="shared" si="58"/>
        <v>24706.289318451789</v>
      </c>
      <c r="CF56" s="5">
        <f t="shared" si="59"/>
        <v>148050.48104599342</v>
      </c>
      <c r="CG56" s="5">
        <f t="shared" si="35"/>
        <v>484443.71068154828</v>
      </c>
      <c r="CH56" s="5">
        <f t="shared" si="36"/>
        <v>172756.77036444523</v>
      </c>
    </row>
    <row r="57" spans="9:86" ht="14.25" customHeight="1">
      <c r="I57" s="150"/>
      <c r="J57" s="2">
        <v>52</v>
      </c>
      <c r="K57" s="118">
        <v>46419</v>
      </c>
      <c r="L57" s="5">
        <f t="shared" si="37"/>
        <v>489398.29908900132</v>
      </c>
      <c r="M57" s="5">
        <f t="shared" si="0"/>
        <v>3825.0739145252865</v>
      </c>
      <c r="N57" s="5">
        <f t="shared" si="1"/>
        <v>460.46060828840245</v>
      </c>
      <c r="O57" s="35">
        <f t="shared" si="2"/>
        <v>1.1290450558872834E-2</v>
      </c>
      <c r="P57" s="5">
        <f t="shared" si="3"/>
        <v>3364.613306236884</v>
      </c>
      <c r="Q57" s="35">
        <f t="shared" si="4"/>
        <v>8.2500000000000004E-2</v>
      </c>
      <c r="R57" s="5">
        <f t="shared" si="38"/>
        <v>20212.16151928722</v>
      </c>
      <c r="S57" s="5">
        <f t="shared" si="39"/>
        <v>178691.68203602769</v>
      </c>
      <c r="T57" s="5">
        <f t="shared" si="5"/>
        <v>488937.8384807129</v>
      </c>
      <c r="U57" s="5">
        <f t="shared" si="6"/>
        <v>198903.8435553149</v>
      </c>
      <c r="V57" s="150"/>
      <c r="W57" s="2">
        <v>52</v>
      </c>
      <c r="X57" s="118">
        <v>46419</v>
      </c>
      <c r="Y57" s="5">
        <f t="shared" si="40"/>
        <v>488479.91265576088</v>
      </c>
      <c r="Z57" s="5">
        <f t="shared" si="41"/>
        <v>3735.9623279068505</v>
      </c>
      <c r="AA57" s="5">
        <f t="shared" si="7"/>
        <v>479.42957686844466</v>
      </c>
      <c r="AB57" s="35">
        <f t="shared" si="8"/>
        <v>1.1777669405365437E-2</v>
      </c>
      <c r="AC57" s="5">
        <f t="shared" si="9"/>
        <v>3256.5327510384059</v>
      </c>
      <c r="AD57" s="35">
        <f t="shared" si="10"/>
        <v>7.9999999999999988E-2</v>
      </c>
      <c r="AE57" s="5">
        <f t="shared" si="42"/>
        <v>21149.51692110769</v>
      </c>
      <c r="AF57" s="5">
        <f t="shared" si="43"/>
        <v>173120.52413004852</v>
      </c>
      <c r="AG57" s="5">
        <f t="shared" si="11"/>
        <v>488000.48307889246</v>
      </c>
      <c r="AH57" s="5">
        <f t="shared" si="12"/>
        <v>194270.04105115621</v>
      </c>
      <c r="AI57" s="150"/>
      <c r="AJ57" s="2">
        <v>52</v>
      </c>
      <c r="AK57" s="118">
        <v>46419</v>
      </c>
      <c r="AL57" s="5">
        <f t="shared" si="44"/>
        <v>487526.10427885555</v>
      </c>
      <c r="AM57" s="5">
        <f t="shared" si="45"/>
        <v>3647.6129482638758</v>
      </c>
      <c r="AN57" s="5">
        <f t="shared" si="13"/>
        <v>499.00685812960046</v>
      </c>
      <c r="AO57" s="35">
        <f t="shared" si="14"/>
        <v>1.2282588039901425E-2</v>
      </c>
      <c r="AP57" s="5">
        <f t="shared" si="15"/>
        <v>3148.6060901342753</v>
      </c>
      <c r="AQ57" s="35">
        <f t="shared" si="16"/>
        <v>7.7499999999999999E-2</v>
      </c>
      <c r="AR57" s="5">
        <f t="shared" si="46"/>
        <v>22122.902579274123</v>
      </c>
      <c r="AS57" s="5">
        <f t="shared" si="47"/>
        <v>167552.97073044741</v>
      </c>
      <c r="AT57" s="5">
        <f t="shared" si="17"/>
        <v>487027.09742072597</v>
      </c>
      <c r="AU57" s="5">
        <f t="shared" si="18"/>
        <v>189675.87330972153</v>
      </c>
      <c r="AV57" s="150"/>
      <c r="AW57" s="2">
        <v>52</v>
      </c>
      <c r="AX57" s="118">
        <v>46419</v>
      </c>
      <c r="AY57" s="5">
        <f t="shared" si="48"/>
        <v>486536.02262712212</v>
      </c>
      <c r="AZ57" s="5">
        <f t="shared" si="49"/>
        <v>3560.0506702964672</v>
      </c>
      <c r="BA57" s="5">
        <f t="shared" si="19"/>
        <v>519.20052887695419</v>
      </c>
      <c r="BB57" s="35">
        <f t="shared" si="20"/>
        <v>1.2805642453525772E-2</v>
      </c>
      <c r="BC57" s="5">
        <f t="shared" si="21"/>
        <v>3040.850141419513</v>
      </c>
      <c r="BD57" s="35">
        <f t="shared" si="22"/>
        <v>7.4999999999999997E-2</v>
      </c>
      <c r="BE57" s="5">
        <f t="shared" si="50"/>
        <v>23133.177901754898</v>
      </c>
      <c r="BF57" s="5">
        <f t="shared" si="51"/>
        <v>161989.4569536614</v>
      </c>
      <c r="BG57" s="5">
        <f t="shared" si="23"/>
        <v>486016.82209824515</v>
      </c>
      <c r="BH57" s="5">
        <f t="shared" si="24"/>
        <v>185122.63485541631</v>
      </c>
      <c r="BI57" s="150"/>
      <c r="BJ57" s="2">
        <v>52</v>
      </c>
      <c r="BK57" s="118">
        <v>46419</v>
      </c>
      <c r="BL57" s="5">
        <f t="shared" si="52"/>
        <v>485508.83112145908</v>
      </c>
      <c r="BM57" s="5">
        <f t="shared" si="53"/>
        <v>3473.3005299060997</v>
      </c>
      <c r="BN57" s="5">
        <f t="shared" si="25"/>
        <v>540.01800854728435</v>
      </c>
      <c r="BO57" s="35">
        <f t="shared" si="26"/>
        <v>1.3347267211595303E-2</v>
      </c>
      <c r="BP57" s="5">
        <f t="shared" si="27"/>
        <v>2933.2825213588153</v>
      </c>
      <c r="BQ57" s="35">
        <f t="shared" si="28"/>
        <v>7.2499999999999995E-2</v>
      </c>
      <c r="BR57" s="5">
        <f t="shared" si="54"/>
        <v>24181.186887088046</v>
      </c>
      <c r="BS57" s="5">
        <f t="shared" si="55"/>
        <v>156430.4406680291</v>
      </c>
      <c r="BT57" s="5">
        <f t="shared" si="29"/>
        <v>484968.81311291177</v>
      </c>
      <c r="BU57" s="5">
        <f t="shared" si="30"/>
        <v>180611.62755511716</v>
      </c>
      <c r="BV57" s="150"/>
      <c r="BW57" s="2">
        <v>52</v>
      </c>
      <c r="BX57" s="118">
        <v>46419</v>
      </c>
      <c r="BY57" s="5">
        <f t="shared" si="56"/>
        <v>484443.71068154828</v>
      </c>
      <c r="BZ57" s="5">
        <f t="shared" si="57"/>
        <v>3387.3876542048083</v>
      </c>
      <c r="CA57" s="5">
        <f t="shared" si="31"/>
        <v>561.46600856244322</v>
      </c>
      <c r="CB57" s="35">
        <f t="shared" si="32"/>
        <v>1.3907894672159986E-2</v>
      </c>
      <c r="CC57" s="5">
        <f t="shared" si="33"/>
        <v>2825.9216456423651</v>
      </c>
      <c r="CD57" s="35">
        <f t="shared" si="34"/>
        <v>7.0000000000000007E-2</v>
      </c>
      <c r="CE57" s="5">
        <f t="shared" si="58"/>
        <v>25267.755327014231</v>
      </c>
      <c r="CF57" s="5">
        <f t="shared" si="59"/>
        <v>150876.4026916358</v>
      </c>
      <c r="CG57" s="5">
        <f t="shared" si="35"/>
        <v>483882.24467298586</v>
      </c>
      <c r="CH57" s="5">
        <f t="shared" si="36"/>
        <v>176144.15801865002</v>
      </c>
    </row>
    <row r="58" spans="9:86" ht="14.25" customHeight="1">
      <c r="I58" s="150"/>
      <c r="J58" s="2">
        <v>53</v>
      </c>
      <c r="K58" s="118">
        <v>46447</v>
      </c>
      <c r="L58" s="5">
        <f t="shared" si="37"/>
        <v>488937.8384807129</v>
      </c>
      <c r="M58" s="5">
        <f t="shared" si="0"/>
        <v>3825.0739145252865</v>
      </c>
      <c r="N58" s="5">
        <f t="shared" si="1"/>
        <v>463.62627497038511</v>
      </c>
      <c r="O58" s="35">
        <f t="shared" si="2"/>
        <v>1.1378778367680139E-2</v>
      </c>
      <c r="P58" s="5">
        <f t="shared" si="3"/>
        <v>3361.4476395549013</v>
      </c>
      <c r="Q58" s="35">
        <f t="shared" si="4"/>
        <v>8.2500000000000004E-2</v>
      </c>
      <c r="R58" s="5">
        <f t="shared" si="38"/>
        <v>20675.787794257605</v>
      </c>
      <c r="S58" s="5">
        <f t="shared" si="39"/>
        <v>182053.1296755826</v>
      </c>
      <c r="T58" s="5">
        <f t="shared" si="5"/>
        <v>488474.21220574254</v>
      </c>
      <c r="U58" s="5">
        <f t="shared" si="6"/>
        <v>202728.91746984021</v>
      </c>
      <c r="V58" s="150"/>
      <c r="W58" s="2">
        <v>53</v>
      </c>
      <c r="X58" s="118">
        <v>46447</v>
      </c>
      <c r="Y58" s="5">
        <f t="shared" si="40"/>
        <v>488000.48307889246</v>
      </c>
      <c r="Z58" s="5">
        <f t="shared" si="41"/>
        <v>3735.9623279068505</v>
      </c>
      <c r="AA58" s="5">
        <f t="shared" si="7"/>
        <v>482.62577404756712</v>
      </c>
      <c r="AB58" s="35">
        <f t="shared" si="8"/>
        <v>1.186783515465193E-2</v>
      </c>
      <c r="AC58" s="5">
        <f t="shared" si="9"/>
        <v>3253.3365538592834</v>
      </c>
      <c r="AD58" s="35">
        <f t="shared" si="10"/>
        <v>0.08</v>
      </c>
      <c r="AE58" s="5">
        <f t="shared" si="42"/>
        <v>21632.142695155257</v>
      </c>
      <c r="AF58" s="5">
        <f t="shared" si="43"/>
        <v>176373.86068390781</v>
      </c>
      <c r="AG58" s="5">
        <f t="shared" si="11"/>
        <v>487517.85730484489</v>
      </c>
      <c r="AH58" s="5">
        <f t="shared" si="12"/>
        <v>198006.00337906307</v>
      </c>
      <c r="AI58" s="150"/>
      <c r="AJ58" s="2">
        <v>53</v>
      </c>
      <c r="AK58" s="118">
        <v>46447</v>
      </c>
      <c r="AL58" s="5">
        <f t="shared" si="44"/>
        <v>487027.09742072597</v>
      </c>
      <c r="AM58" s="5">
        <f t="shared" si="45"/>
        <v>3647.6129482638758</v>
      </c>
      <c r="AN58" s="5">
        <f t="shared" si="13"/>
        <v>502.22961075502053</v>
      </c>
      <c r="AO58" s="35">
        <f t="shared" si="14"/>
        <v>1.2374579075738653E-2</v>
      </c>
      <c r="AP58" s="5">
        <f t="shared" si="15"/>
        <v>3145.3833375088552</v>
      </c>
      <c r="AQ58" s="35">
        <f t="shared" si="16"/>
        <v>7.7499999999999999E-2</v>
      </c>
      <c r="AR58" s="5">
        <f t="shared" si="46"/>
        <v>22625.132190029144</v>
      </c>
      <c r="AS58" s="5">
        <f t="shared" si="47"/>
        <v>170698.35406795627</v>
      </c>
      <c r="AT58" s="5">
        <f t="shared" si="17"/>
        <v>486524.86780997098</v>
      </c>
      <c r="AU58" s="5">
        <f t="shared" si="18"/>
        <v>193323.48625798541</v>
      </c>
      <c r="AV58" s="150"/>
      <c r="AW58" s="2">
        <v>53</v>
      </c>
      <c r="AX58" s="118">
        <v>46447</v>
      </c>
      <c r="AY58" s="5">
        <f t="shared" si="48"/>
        <v>486016.82209824515</v>
      </c>
      <c r="AZ58" s="5">
        <f t="shared" si="49"/>
        <v>3560.0506702964672</v>
      </c>
      <c r="BA58" s="5">
        <f t="shared" si="19"/>
        <v>522.44553218243527</v>
      </c>
      <c r="BB58" s="35">
        <f t="shared" si="20"/>
        <v>1.2899443190305695E-2</v>
      </c>
      <c r="BC58" s="5">
        <f t="shared" si="21"/>
        <v>3037.6051381140319</v>
      </c>
      <c r="BD58" s="35">
        <f t="shared" si="22"/>
        <v>7.4999999999999997E-2</v>
      </c>
      <c r="BE58" s="5">
        <f t="shared" si="50"/>
        <v>23655.623433937333</v>
      </c>
      <c r="BF58" s="5">
        <f t="shared" si="51"/>
        <v>165027.06209177544</v>
      </c>
      <c r="BG58" s="5">
        <f t="shared" si="23"/>
        <v>485494.37656606268</v>
      </c>
      <c r="BH58" s="5">
        <f t="shared" si="24"/>
        <v>188682.68552571279</v>
      </c>
      <c r="BI58" s="150"/>
      <c r="BJ58" s="2">
        <v>53</v>
      </c>
      <c r="BK58" s="118">
        <v>46447</v>
      </c>
      <c r="BL58" s="5">
        <f t="shared" si="52"/>
        <v>484968.81311291177</v>
      </c>
      <c r="BM58" s="5">
        <f t="shared" si="53"/>
        <v>3473.3005299060997</v>
      </c>
      <c r="BN58" s="5">
        <f t="shared" si="25"/>
        <v>543.28061734892435</v>
      </c>
      <c r="BO58" s="35">
        <f t="shared" si="26"/>
        <v>1.3442859070340332E-2</v>
      </c>
      <c r="BP58" s="5">
        <f t="shared" si="27"/>
        <v>2930.0199125571753</v>
      </c>
      <c r="BQ58" s="35">
        <f t="shared" si="28"/>
        <v>7.2499999999999995E-2</v>
      </c>
      <c r="BR58" s="5">
        <f t="shared" si="54"/>
        <v>24724.467504436972</v>
      </c>
      <c r="BS58" s="5">
        <f t="shared" si="55"/>
        <v>159360.46058058628</v>
      </c>
      <c r="BT58" s="5">
        <f t="shared" si="29"/>
        <v>484425.53249556286</v>
      </c>
      <c r="BU58" s="5">
        <f t="shared" si="30"/>
        <v>184084.92808502325</v>
      </c>
      <c r="BV58" s="150"/>
      <c r="BW58" s="2">
        <v>53</v>
      </c>
      <c r="BX58" s="118">
        <v>46447</v>
      </c>
      <c r="BY58" s="5">
        <f t="shared" si="56"/>
        <v>483882.24467298586</v>
      </c>
      <c r="BZ58" s="5">
        <f t="shared" si="57"/>
        <v>3387.3876542048083</v>
      </c>
      <c r="CA58" s="5">
        <f t="shared" si="31"/>
        <v>564.74122694572407</v>
      </c>
      <c r="CB58" s="35">
        <f t="shared" si="32"/>
        <v>1.4005256026553744E-2</v>
      </c>
      <c r="CC58" s="5">
        <f t="shared" si="33"/>
        <v>2822.6464272590842</v>
      </c>
      <c r="CD58" s="35">
        <f t="shared" si="34"/>
        <v>7.0000000000000007E-2</v>
      </c>
      <c r="CE58" s="5">
        <f t="shared" si="58"/>
        <v>25832.496553959954</v>
      </c>
      <c r="CF58" s="5">
        <f t="shared" si="59"/>
        <v>153699.04911889488</v>
      </c>
      <c r="CG58" s="5">
        <f t="shared" si="35"/>
        <v>483317.50344604015</v>
      </c>
      <c r="CH58" s="5">
        <f t="shared" si="36"/>
        <v>179531.54567285485</v>
      </c>
    </row>
    <row r="59" spans="9:86" ht="14.25" customHeight="1">
      <c r="I59" s="150"/>
      <c r="J59" s="2">
        <v>54</v>
      </c>
      <c r="K59" s="118">
        <v>46478</v>
      </c>
      <c r="L59" s="5">
        <f t="shared" si="37"/>
        <v>488474.21220574254</v>
      </c>
      <c r="M59" s="5">
        <f t="shared" si="0"/>
        <v>3825.0739145252865</v>
      </c>
      <c r="N59" s="5">
        <f t="shared" si="1"/>
        <v>466.81370561080666</v>
      </c>
      <c r="O59" s="35">
        <f t="shared" si="2"/>
        <v>1.1467881675952731E-2</v>
      </c>
      <c r="P59" s="5">
        <f t="shared" si="3"/>
        <v>3358.2602089144798</v>
      </c>
      <c r="Q59" s="35">
        <f t="shared" si="4"/>
        <v>8.249999999999999E-2</v>
      </c>
      <c r="R59" s="5">
        <f t="shared" si="38"/>
        <v>21142.601499868411</v>
      </c>
      <c r="S59" s="5">
        <f t="shared" si="39"/>
        <v>185411.3898844971</v>
      </c>
      <c r="T59" s="5">
        <f t="shared" si="5"/>
        <v>488007.39850013173</v>
      </c>
      <c r="U59" s="5">
        <f t="shared" si="6"/>
        <v>206553.99138436551</v>
      </c>
      <c r="V59" s="150"/>
      <c r="W59" s="2">
        <v>54</v>
      </c>
      <c r="X59" s="118">
        <v>46478</v>
      </c>
      <c r="Y59" s="5">
        <f t="shared" si="40"/>
        <v>487517.85730484489</v>
      </c>
      <c r="Z59" s="5">
        <f t="shared" si="41"/>
        <v>3735.9623279068505</v>
      </c>
      <c r="AA59" s="5">
        <f t="shared" si="7"/>
        <v>485.84327920788428</v>
      </c>
      <c r="AB59" s="35">
        <f t="shared" si="8"/>
        <v>1.1958781125937377E-2</v>
      </c>
      <c r="AC59" s="5">
        <f t="shared" si="9"/>
        <v>3250.1190486989663</v>
      </c>
      <c r="AD59" s="35">
        <f t="shared" si="10"/>
        <v>0.08</v>
      </c>
      <c r="AE59" s="5">
        <f t="shared" si="42"/>
        <v>22117.985974363142</v>
      </c>
      <c r="AF59" s="5">
        <f t="shared" si="43"/>
        <v>179623.97973260679</v>
      </c>
      <c r="AG59" s="5">
        <f t="shared" si="11"/>
        <v>487032.01402563701</v>
      </c>
      <c r="AH59" s="5">
        <f t="shared" si="12"/>
        <v>201741.96570696993</v>
      </c>
      <c r="AI59" s="150"/>
      <c r="AJ59" s="2">
        <v>54</v>
      </c>
      <c r="AK59" s="118">
        <v>46478</v>
      </c>
      <c r="AL59" s="5">
        <f t="shared" si="44"/>
        <v>486524.86780997098</v>
      </c>
      <c r="AM59" s="5">
        <f t="shared" si="45"/>
        <v>3647.6129482638758</v>
      </c>
      <c r="AN59" s="5">
        <f t="shared" si="13"/>
        <v>505.47317699114637</v>
      </c>
      <c r="AO59" s="35">
        <f t="shared" si="14"/>
        <v>1.2467354754542404E-2</v>
      </c>
      <c r="AP59" s="5">
        <f t="shared" si="15"/>
        <v>3142.1397712727294</v>
      </c>
      <c r="AQ59" s="35">
        <f t="shared" si="16"/>
        <v>7.7499999999999999E-2</v>
      </c>
      <c r="AR59" s="5">
        <f t="shared" si="46"/>
        <v>23130.605367020289</v>
      </c>
      <c r="AS59" s="5">
        <f t="shared" si="47"/>
        <v>173840.49383922899</v>
      </c>
      <c r="AT59" s="5">
        <f t="shared" si="17"/>
        <v>486019.39463297982</v>
      </c>
      <c r="AU59" s="5">
        <f t="shared" si="18"/>
        <v>196971.09920624929</v>
      </c>
      <c r="AV59" s="150"/>
      <c r="AW59" s="2">
        <v>54</v>
      </c>
      <c r="AX59" s="118">
        <v>46478</v>
      </c>
      <c r="AY59" s="5">
        <f t="shared" si="48"/>
        <v>485494.37656606268</v>
      </c>
      <c r="AZ59" s="5">
        <f t="shared" si="49"/>
        <v>3560.0506702964672</v>
      </c>
      <c r="BA59" s="5">
        <f t="shared" si="19"/>
        <v>525.71081675857567</v>
      </c>
      <c r="BB59" s="35">
        <f t="shared" si="20"/>
        <v>1.2994032692455887E-2</v>
      </c>
      <c r="BC59" s="5">
        <f t="shared" si="21"/>
        <v>3034.3398535378915</v>
      </c>
      <c r="BD59" s="35">
        <f t="shared" si="22"/>
        <v>7.4999999999999997E-2</v>
      </c>
      <c r="BE59" s="5">
        <f t="shared" si="50"/>
        <v>24181.334250695909</v>
      </c>
      <c r="BF59" s="5">
        <f t="shared" si="51"/>
        <v>168061.40194531332</v>
      </c>
      <c r="BG59" s="5">
        <f t="shared" si="23"/>
        <v>484968.66574930411</v>
      </c>
      <c r="BH59" s="5">
        <f t="shared" si="24"/>
        <v>192242.73619600924</v>
      </c>
      <c r="BI59" s="150"/>
      <c r="BJ59" s="2">
        <v>54</v>
      </c>
      <c r="BK59" s="118">
        <v>46478</v>
      </c>
      <c r="BL59" s="5">
        <f t="shared" si="52"/>
        <v>484425.53249556286</v>
      </c>
      <c r="BM59" s="5">
        <f t="shared" si="53"/>
        <v>3473.3005299060997</v>
      </c>
      <c r="BN59" s="5">
        <f t="shared" si="25"/>
        <v>546.56293774540745</v>
      </c>
      <c r="BO59" s="35">
        <f t="shared" si="26"/>
        <v>1.3539243522439572E-2</v>
      </c>
      <c r="BP59" s="5">
        <f t="shared" si="27"/>
        <v>2926.7375921606922</v>
      </c>
      <c r="BQ59" s="35">
        <f t="shared" si="28"/>
        <v>7.2499999999999995E-2</v>
      </c>
      <c r="BR59" s="5">
        <f t="shared" si="54"/>
        <v>25271.030442182378</v>
      </c>
      <c r="BS59" s="5">
        <f t="shared" si="55"/>
        <v>162287.19817274698</v>
      </c>
      <c r="BT59" s="5">
        <f t="shared" si="29"/>
        <v>483878.96955781744</v>
      </c>
      <c r="BU59" s="5">
        <f t="shared" si="30"/>
        <v>187558.22861492936</v>
      </c>
      <c r="BV59" s="150"/>
      <c r="BW59" s="2">
        <v>54</v>
      </c>
      <c r="BX59" s="118">
        <v>46478</v>
      </c>
      <c r="BY59" s="5">
        <f t="shared" si="56"/>
        <v>483317.50344604015</v>
      </c>
      <c r="BZ59" s="5">
        <f t="shared" si="57"/>
        <v>3387.3876542048083</v>
      </c>
      <c r="CA59" s="5">
        <f t="shared" si="31"/>
        <v>568.035550769574</v>
      </c>
      <c r="CB59" s="35">
        <f t="shared" si="32"/>
        <v>1.4103413513133621E-2</v>
      </c>
      <c r="CC59" s="5">
        <f t="shared" si="33"/>
        <v>2819.3521034352343</v>
      </c>
      <c r="CD59" s="35">
        <f t="shared" si="34"/>
        <v>7.0000000000000007E-2</v>
      </c>
      <c r="CE59" s="5">
        <f t="shared" si="58"/>
        <v>26400.532104729529</v>
      </c>
      <c r="CF59" s="5">
        <f t="shared" si="59"/>
        <v>156518.40122233011</v>
      </c>
      <c r="CG59" s="5">
        <f t="shared" si="35"/>
        <v>482749.46789527056</v>
      </c>
      <c r="CH59" s="5">
        <f t="shared" si="36"/>
        <v>182918.93332705964</v>
      </c>
    </row>
    <row r="60" spans="9:86" ht="14.25" customHeight="1">
      <c r="I60" s="150"/>
      <c r="J60" s="2">
        <v>55</v>
      </c>
      <c r="K60" s="118">
        <v>46508</v>
      </c>
      <c r="L60" s="5">
        <f t="shared" si="37"/>
        <v>488007.39850013173</v>
      </c>
      <c r="M60" s="5">
        <f t="shared" si="0"/>
        <v>3825.0739145252865</v>
      </c>
      <c r="N60" s="5">
        <f t="shared" si="1"/>
        <v>470.02304983688055</v>
      </c>
      <c r="O60" s="35">
        <f t="shared" si="2"/>
        <v>1.1557768622725182E-2</v>
      </c>
      <c r="P60" s="5">
        <f t="shared" si="3"/>
        <v>3355.0508646884059</v>
      </c>
      <c r="Q60" s="35">
        <f t="shared" si="4"/>
        <v>8.2500000000000018E-2</v>
      </c>
      <c r="R60" s="5">
        <f t="shared" si="38"/>
        <v>21612.624549705291</v>
      </c>
      <c r="S60" s="5">
        <f t="shared" si="39"/>
        <v>188766.44074918551</v>
      </c>
      <c r="T60" s="5">
        <f t="shared" si="5"/>
        <v>487537.37545029487</v>
      </c>
      <c r="U60" s="5">
        <f t="shared" si="6"/>
        <v>210379.06529889081</v>
      </c>
      <c r="V60" s="150"/>
      <c r="W60" s="2">
        <v>55</v>
      </c>
      <c r="X60" s="118">
        <v>46508</v>
      </c>
      <c r="Y60" s="5">
        <f t="shared" si="40"/>
        <v>487032.01402563701</v>
      </c>
      <c r="Z60" s="5">
        <f t="shared" si="41"/>
        <v>3735.9623279068505</v>
      </c>
      <c r="AA60" s="5">
        <f t="shared" si="7"/>
        <v>489.08223440260372</v>
      </c>
      <c r="AB60" s="35">
        <f t="shared" si="8"/>
        <v>1.2050515456510227E-2</v>
      </c>
      <c r="AC60" s="5">
        <f t="shared" si="9"/>
        <v>3246.8800935042468</v>
      </c>
      <c r="AD60" s="35">
        <f t="shared" si="10"/>
        <v>0.08</v>
      </c>
      <c r="AE60" s="5">
        <f t="shared" si="42"/>
        <v>22607.068208765748</v>
      </c>
      <c r="AF60" s="5">
        <f t="shared" si="43"/>
        <v>182870.85982611103</v>
      </c>
      <c r="AG60" s="5">
        <f t="shared" si="11"/>
        <v>486542.93179123441</v>
      </c>
      <c r="AH60" s="5">
        <f t="shared" si="12"/>
        <v>205477.92803487676</v>
      </c>
      <c r="AI60" s="150"/>
      <c r="AJ60" s="2">
        <v>55</v>
      </c>
      <c r="AK60" s="118">
        <v>46508</v>
      </c>
      <c r="AL60" s="5">
        <f t="shared" si="44"/>
        <v>486019.39463297982</v>
      </c>
      <c r="AM60" s="5">
        <f t="shared" si="45"/>
        <v>3647.6129482638758</v>
      </c>
      <c r="AN60" s="5">
        <f t="shared" si="13"/>
        <v>508.73769125921444</v>
      </c>
      <c r="AO60" s="35">
        <f t="shared" si="14"/>
        <v>1.2560923211141987E-2</v>
      </c>
      <c r="AP60" s="5">
        <f t="shared" si="15"/>
        <v>3138.8752570046613</v>
      </c>
      <c r="AQ60" s="35">
        <f t="shared" si="16"/>
        <v>7.7499999999999999E-2</v>
      </c>
      <c r="AR60" s="5">
        <f t="shared" si="46"/>
        <v>23639.343058279504</v>
      </c>
      <c r="AS60" s="5">
        <f t="shared" si="47"/>
        <v>176979.36909623366</v>
      </c>
      <c r="AT60" s="5">
        <f t="shared" si="17"/>
        <v>485510.65694172063</v>
      </c>
      <c r="AU60" s="5">
        <f t="shared" si="18"/>
        <v>200618.71215451317</v>
      </c>
      <c r="AV60" s="150"/>
      <c r="AW60" s="2">
        <v>55</v>
      </c>
      <c r="AX60" s="118">
        <v>46508</v>
      </c>
      <c r="AY60" s="5">
        <f t="shared" si="48"/>
        <v>484968.66574930411</v>
      </c>
      <c r="AZ60" s="5">
        <f t="shared" si="49"/>
        <v>3560.0506702964672</v>
      </c>
      <c r="BA60" s="5">
        <f t="shared" si="19"/>
        <v>528.99650936331682</v>
      </c>
      <c r="BB60" s="35">
        <f t="shared" si="20"/>
        <v>1.3089419091750692E-2</v>
      </c>
      <c r="BC60" s="5">
        <f t="shared" si="21"/>
        <v>3031.0541609331503</v>
      </c>
      <c r="BD60" s="35">
        <f t="shared" si="22"/>
        <v>7.4999999999999997E-2</v>
      </c>
      <c r="BE60" s="5">
        <f t="shared" si="50"/>
        <v>24710.330760059227</v>
      </c>
      <c r="BF60" s="5">
        <f t="shared" si="51"/>
        <v>171092.45610624648</v>
      </c>
      <c r="BG60" s="5">
        <f t="shared" si="23"/>
        <v>484439.66923994082</v>
      </c>
      <c r="BH60" s="5">
        <f t="shared" si="24"/>
        <v>195802.78686630572</v>
      </c>
      <c r="BI60" s="150"/>
      <c r="BJ60" s="2">
        <v>55</v>
      </c>
      <c r="BK60" s="118">
        <v>46508</v>
      </c>
      <c r="BL60" s="5">
        <f t="shared" si="52"/>
        <v>483878.96955781744</v>
      </c>
      <c r="BM60" s="5">
        <f t="shared" si="53"/>
        <v>3473.3005299060997</v>
      </c>
      <c r="BN60" s="5">
        <f t="shared" si="25"/>
        <v>549.86508882761927</v>
      </c>
      <c r="BO60" s="35">
        <f t="shared" si="26"/>
        <v>1.3636428696128751E-2</v>
      </c>
      <c r="BP60" s="5">
        <f t="shared" si="27"/>
        <v>2923.4354410784804</v>
      </c>
      <c r="BQ60" s="35">
        <f t="shared" si="28"/>
        <v>7.2499999999999995E-2</v>
      </c>
      <c r="BR60" s="5">
        <f t="shared" si="54"/>
        <v>25820.895531009999</v>
      </c>
      <c r="BS60" s="5">
        <f t="shared" si="55"/>
        <v>165210.63361382546</v>
      </c>
      <c r="BT60" s="5">
        <f t="shared" si="29"/>
        <v>483329.10446898983</v>
      </c>
      <c r="BU60" s="5">
        <f t="shared" si="30"/>
        <v>191031.52914483545</v>
      </c>
      <c r="BV60" s="150"/>
      <c r="BW60" s="2">
        <v>55</v>
      </c>
      <c r="BX60" s="118">
        <v>46508</v>
      </c>
      <c r="BY60" s="5">
        <f t="shared" si="56"/>
        <v>482749.46789527056</v>
      </c>
      <c r="BZ60" s="5">
        <f t="shared" si="57"/>
        <v>3387.3876542048083</v>
      </c>
      <c r="CA60" s="5">
        <f t="shared" si="31"/>
        <v>571.34909148239649</v>
      </c>
      <c r="CB60" s="35">
        <f t="shared" si="32"/>
        <v>1.4202375256219162E-2</v>
      </c>
      <c r="CC60" s="5">
        <f t="shared" si="33"/>
        <v>2816.0385627224118</v>
      </c>
      <c r="CD60" s="35">
        <f t="shared" si="34"/>
        <v>7.0000000000000007E-2</v>
      </c>
      <c r="CE60" s="5">
        <f t="shared" si="58"/>
        <v>26971.881196211925</v>
      </c>
      <c r="CF60" s="5">
        <f t="shared" si="59"/>
        <v>159334.43978505253</v>
      </c>
      <c r="CG60" s="5">
        <f t="shared" si="35"/>
        <v>482178.11880378815</v>
      </c>
      <c r="CH60" s="5">
        <f t="shared" si="36"/>
        <v>186306.32098126446</v>
      </c>
    </row>
    <row r="61" spans="9:86" ht="14.25" customHeight="1">
      <c r="I61" s="150"/>
      <c r="J61" s="2">
        <v>56</v>
      </c>
      <c r="K61" s="118">
        <v>46539</v>
      </c>
      <c r="L61" s="5">
        <f t="shared" si="37"/>
        <v>487537.37545029487</v>
      </c>
      <c r="M61" s="5">
        <f t="shared" si="0"/>
        <v>3825.0739145252865</v>
      </c>
      <c r="N61" s="5">
        <f t="shared" si="1"/>
        <v>473.25445830450917</v>
      </c>
      <c r="O61" s="35">
        <f t="shared" si="2"/>
        <v>1.1648447453713419E-2</v>
      </c>
      <c r="P61" s="5">
        <f t="shared" si="3"/>
        <v>3351.8194562207773</v>
      </c>
      <c r="Q61" s="35">
        <f t="shared" si="4"/>
        <v>8.2500000000000004E-2</v>
      </c>
      <c r="R61" s="5">
        <f t="shared" si="38"/>
        <v>22085.879008009801</v>
      </c>
      <c r="S61" s="5">
        <f t="shared" si="39"/>
        <v>192118.26020540629</v>
      </c>
      <c r="T61" s="5">
        <f t="shared" si="5"/>
        <v>487064.12099199038</v>
      </c>
      <c r="U61" s="5">
        <f t="shared" si="6"/>
        <v>214204.13921341609</v>
      </c>
      <c r="V61" s="150"/>
      <c r="W61" s="2">
        <v>56</v>
      </c>
      <c r="X61" s="118">
        <v>46539</v>
      </c>
      <c r="Y61" s="5">
        <f t="shared" si="40"/>
        <v>486542.93179123441</v>
      </c>
      <c r="Z61" s="5">
        <f t="shared" si="41"/>
        <v>3735.9623279068505</v>
      </c>
      <c r="AA61" s="5">
        <f t="shared" si="7"/>
        <v>492.34278263195438</v>
      </c>
      <c r="AB61" s="35">
        <f t="shared" si="8"/>
        <v>1.2143046390238183E-2</v>
      </c>
      <c r="AC61" s="5">
        <f t="shared" si="9"/>
        <v>3243.6195452748962</v>
      </c>
      <c r="AD61" s="35">
        <f t="shared" si="10"/>
        <v>0.08</v>
      </c>
      <c r="AE61" s="5">
        <f t="shared" si="42"/>
        <v>23099.410991397701</v>
      </c>
      <c r="AF61" s="5">
        <f t="shared" si="43"/>
        <v>186114.47937138594</v>
      </c>
      <c r="AG61" s="5">
        <f t="shared" si="11"/>
        <v>486050.58900860243</v>
      </c>
      <c r="AH61" s="5">
        <f t="shared" si="12"/>
        <v>209213.89036278363</v>
      </c>
      <c r="AI61" s="150"/>
      <c r="AJ61" s="2">
        <v>56</v>
      </c>
      <c r="AK61" s="118">
        <v>46539</v>
      </c>
      <c r="AL61" s="5">
        <f t="shared" si="44"/>
        <v>485510.65694172063</v>
      </c>
      <c r="AM61" s="5">
        <f t="shared" si="45"/>
        <v>3647.6129482638758</v>
      </c>
      <c r="AN61" s="5">
        <f t="shared" si="13"/>
        <v>512.02328884859662</v>
      </c>
      <c r="AO61" s="35">
        <f t="shared" si="14"/>
        <v>1.2655292686851779E-2</v>
      </c>
      <c r="AP61" s="5">
        <f t="shared" si="15"/>
        <v>3135.5896594152791</v>
      </c>
      <c r="AQ61" s="35">
        <f t="shared" si="16"/>
        <v>7.7499999999999999E-2</v>
      </c>
      <c r="AR61" s="5">
        <f t="shared" si="46"/>
        <v>24151.3663471281</v>
      </c>
      <c r="AS61" s="5">
        <f t="shared" si="47"/>
        <v>180114.95875564893</v>
      </c>
      <c r="AT61" s="5">
        <f t="shared" si="17"/>
        <v>484998.63365287206</v>
      </c>
      <c r="AU61" s="5">
        <f t="shared" si="18"/>
        <v>204266.32510277702</v>
      </c>
      <c r="AV61" s="150"/>
      <c r="AW61" s="2">
        <v>56</v>
      </c>
      <c r="AX61" s="118">
        <v>46539</v>
      </c>
      <c r="AY61" s="5">
        <f t="shared" si="48"/>
        <v>484439.66923994082</v>
      </c>
      <c r="AZ61" s="5">
        <f t="shared" si="49"/>
        <v>3560.0506702964672</v>
      </c>
      <c r="BA61" s="5">
        <f t="shared" si="19"/>
        <v>532.30273754683731</v>
      </c>
      <c r="BB61" s="35">
        <f t="shared" si="20"/>
        <v>1.3185610626363222E-2</v>
      </c>
      <c r="BC61" s="5">
        <f t="shared" si="21"/>
        <v>3027.7479327496299</v>
      </c>
      <c r="BD61" s="35">
        <f t="shared" si="22"/>
        <v>7.4999999999999997E-2</v>
      </c>
      <c r="BE61" s="5">
        <f t="shared" si="50"/>
        <v>25242.633497606064</v>
      </c>
      <c r="BF61" s="5">
        <f t="shared" si="51"/>
        <v>174120.2040389961</v>
      </c>
      <c r="BG61" s="5">
        <f t="shared" si="23"/>
        <v>483907.36650239397</v>
      </c>
      <c r="BH61" s="5">
        <f t="shared" si="24"/>
        <v>199362.83753660216</v>
      </c>
      <c r="BI61" s="150"/>
      <c r="BJ61" s="2">
        <v>56</v>
      </c>
      <c r="BK61" s="118">
        <v>46539</v>
      </c>
      <c r="BL61" s="5">
        <f t="shared" si="52"/>
        <v>483329.10446898983</v>
      </c>
      <c r="BM61" s="5">
        <f t="shared" si="53"/>
        <v>3473.3005299060997</v>
      </c>
      <c r="BN61" s="5">
        <f t="shared" si="25"/>
        <v>553.18719040595306</v>
      </c>
      <c r="BO61" s="35">
        <f t="shared" si="26"/>
        <v>1.3734422825963596E-2</v>
      </c>
      <c r="BP61" s="5">
        <f t="shared" si="27"/>
        <v>2920.1133395001466</v>
      </c>
      <c r="BQ61" s="35">
        <f t="shared" si="28"/>
        <v>7.2499999999999981E-2</v>
      </c>
      <c r="BR61" s="5">
        <f t="shared" si="54"/>
        <v>26374.082721415951</v>
      </c>
      <c r="BS61" s="5">
        <f t="shared" si="55"/>
        <v>168130.74695332561</v>
      </c>
      <c r="BT61" s="5">
        <f t="shared" si="29"/>
        <v>482775.91727858386</v>
      </c>
      <c r="BU61" s="5">
        <f t="shared" si="30"/>
        <v>194504.82967474154</v>
      </c>
      <c r="BV61" s="150"/>
      <c r="BW61" s="2">
        <v>56</v>
      </c>
      <c r="BX61" s="118">
        <v>46539</v>
      </c>
      <c r="BY61" s="5">
        <f t="shared" si="56"/>
        <v>482178.11880378815</v>
      </c>
      <c r="BZ61" s="5">
        <f t="shared" si="57"/>
        <v>3387.3876542048083</v>
      </c>
      <c r="CA61" s="5">
        <f t="shared" si="31"/>
        <v>574.68196118271044</v>
      </c>
      <c r="CB61" s="35">
        <f t="shared" si="32"/>
        <v>1.4302149486378448E-2</v>
      </c>
      <c r="CC61" s="5">
        <f t="shared" si="33"/>
        <v>2812.7056930220979</v>
      </c>
      <c r="CD61" s="35">
        <f t="shared" si="34"/>
        <v>7.0000000000000007E-2</v>
      </c>
      <c r="CE61" s="5">
        <f t="shared" si="58"/>
        <v>27546.563157394638</v>
      </c>
      <c r="CF61" s="5">
        <f t="shared" si="59"/>
        <v>162147.14547807461</v>
      </c>
      <c r="CG61" s="5">
        <f t="shared" si="35"/>
        <v>481603.43684260541</v>
      </c>
      <c r="CH61" s="5">
        <f t="shared" si="36"/>
        <v>189693.70863546926</v>
      </c>
    </row>
    <row r="62" spans="9:86" ht="14.25" customHeight="1">
      <c r="I62" s="150"/>
      <c r="J62" s="2">
        <v>57</v>
      </c>
      <c r="K62" s="118">
        <v>46569</v>
      </c>
      <c r="L62" s="5">
        <f t="shared" si="37"/>
        <v>487064.12099199038</v>
      </c>
      <c r="M62" s="5">
        <f t="shared" si="0"/>
        <v>3825.0739145252865</v>
      </c>
      <c r="N62" s="5">
        <f t="shared" si="1"/>
        <v>476.50808270535254</v>
      </c>
      <c r="O62" s="35">
        <f t="shared" si="2"/>
        <v>1.1739926523058886E-2</v>
      </c>
      <c r="P62" s="5">
        <f t="shared" si="3"/>
        <v>3348.5658318199339</v>
      </c>
      <c r="Q62" s="35">
        <f t="shared" si="4"/>
        <v>8.2500000000000004E-2</v>
      </c>
      <c r="R62" s="5">
        <f t="shared" si="38"/>
        <v>22562.387090715154</v>
      </c>
      <c r="S62" s="5">
        <f t="shared" si="39"/>
        <v>195466.82603722622</v>
      </c>
      <c r="T62" s="5">
        <f t="shared" si="5"/>
        <v>486587.612909285</v>
      </c>
      <c r="U62" s="5">
        <f t="shared" si="6"/>
        <v>218029.21312794136</v>
      </c>
      <c r="V62" s="150"/>
      <c r="W62" s="2">
        <v>57</v>
      </c>
      <c r="X62" s="118">
        <v>46569</v>
      </c>
      <c r="Y62" s="5">
        <f t="shared" si="40"/>
        <v>486050.58900860243</v>
      </c>
      <c r="Z62" s="5">
        <f t="shared" si="41"/>
        <v>3735.9623279068505</v>
      </c>
      <c r="AA62" s="5">
        <f t="shared" si="7"/>
        <v>495.62506784950074</v>
      </c>
      <c r="AB62" s="35">
        <f t="shared" si="8"/>
        <v>1.2236382279311973E-2</v>
      </c>
      <c r="AC62" s="5">
        <f t="shared" si="9"/>
        <v>3240.3372600573498</v>
      </c>
      <c r="AD62" s="35">
        <f t="shared" si="10"/>
        <v>0.08</v>
      </c>
      <c r="AE62" s="5">
        <f t="shared" si="42"/>
        <v>23595.036059247203</v>
      </c>
      <c r="AF62" s="5">
        <f t="shared" si="43"/>
        <v>189354.8166314433</v>
      </c>
      <c r="AG62" s="5">
        <f t="shared" si="11"/>
        <v>485554.9639407529</v>
      </c>
      <c r="AH62" s="5">
        <f t="shared" si="12"/>
        <v>212949.85269069052</v>
      </c>
      <c r="AI62" s="150"/>
      <c r="AJ62" s="2">
        <v>57</v>
      </c>
      <c r="AK62" s="118">
        <v>46569</v>
      </c>
      <c r="AL62" s="5">
        <f t="shared" si="44"/>
        <v>484998.63365287206</v>
      </c>
      <c r="AM62" s="5">
        <f t="shared" si="45"/>
        <v>3647.6129482638758</v>
      </c>
      <c r="AN62" s="5">
        <f t="shared" si="13"/>
        <v>515.33010592241044</v>
      </c>
      <c r="AO62" s="35">
        <f t="shared" si="14"/>
        <v>1.2750471531214601E-2</v>
      </c>
      <c r="AP62" s="5">
        <f t="shared" si="15"/>
        <v>3132.2828423414653</v>
      </c>
      <c r="AQ62" s="35">
        <f t="shared" si="16"/>
        <v>7.7499999999999999E-2</v>
      </c>
      <c r="AR62" s="5">
        <f t="shared" si="46"/>
        <v>24666.69645305051</v>
      </c>
      <c r="AS62" s="5">
        <f t="shared" si="47"/>
        <v>183247.24159799039</v>
      </c>
      <c r="AT62" s="5">
        <f t="shared" si="17"/>
        <v>484483.30354694964</v>
      </c>
      <c r="AU62" s="5">
        <f t="shared" si="18"/>
        <v>207913.9380510409</v>
      </c>
      <c r="AV62" s="150"/>
      <c r="AW62" s="2">
        <v>57</v>
      </c>
      <c r="AX62" s="118">
        <v>46569</v>
      </c>
      <c r="AY62" s="5">
        <f t="shared" si="48"/>
        <v>483907.36650239397</v>
      </c>
      <c r="AZ62" s="5">
        <f t="shared" si="49"/>
        <v>3560.0506702964672</v>
      </c>
      <c r="BA62" s="5">
        <f t="shared" si="19"/>
        <v>535.62962965650513</v>
      </c>
      <c r="BB62" s="35">
        <f t="shared" si="20"/>
        <v>1.3282615642608249E-2</v>
      </c>
      <c r="BC62" s="5">
        <f t="shared" si="21"/>
        <v>3024.421040639962</v>
      </c>
      <c r="BD62" s="35">
        <f t="shared" si="22"/>
        <v>7.4999999999999997E-2</v>
      </c>
      <c r="BE62" s="5">
        <f t="shared" si="50"/>
        <v>25778.263127262569</v>
      </c>
      <c r="BF62" s="5">
        <f t="shared" si="51"/>
        <v>177144.62507963605</v>
      </c>
      <c r="BG62" s="5">
        <f t="shared" si="23"/>
        <v>483371.73687273747</v>
      </c>
      <c r="BH62" s="5">
        <f t="shared" si="24"/>
        <v>202922.88820689861</v>
      </c>
      <c r="BI62" s="150"/>
      <c r="BJ62" s="2">
        <v>57</v>
      </c>
      <c r="BK62" s="118">
        <v>46569</v>
      </c>
      <c r="BL62" s="5">
        <f t="shared" si="52"/>
        <v>482775.91727858386</v>
      </c>
      <c r="BM62" s="5">
        <f t="shared" si="53"/>
        <v>3473.3005299060997</v>
      </c>
      <c r="BN62" s="5">
        <f t="shared" si="25"/>
        <v>556.5293630146557</v>
      </c>
      <c r="BO62" s="35">
        <f t="shared" si="26"/>
        <v>1.3833234254562357E-2</v>
      </c>
      <c r="BP62" s="5">
        <f t="shared" si="27"/>
        <v>2916.771166891444</v>
      </c>
      <c r="BQ62" s="35">
        <f t="shared" si="28"/>
        <v>7.2499999999999995E-2</v>
      </c>
      <c r="BR62" s="5">
        <f t="shared" si="54"/>
        <v>26930.612084430606</v>
      </c>
      <c r="BS62" s="5">
        <f t="shared" si="55"/>
        <v>171047.51812021705</v>
      </c>
      <c r="BT62" s="5">
        <f t="shared" si="29"/>
        <v>482219.38791556918</v>
      </c>
      <c r="BU62" s="5">
        <f t="shared" si="30"/>
        <v>197978.13020464766</v>
      </c>
      <c r="BV62" s="150"/>
      <c r="BW62" s="2">
        <v>57</v>
      </c>
      <c r="BX62" s="118">
        <v>46569</v>
      </c>
      <c r="BY62" s="5">
        <f t="shared" si="56"/>
        <v>481603.43684260541</v>
      </c>
      <c r="BZ62" s="5">
        <f t="shared" si="57"/>
        <v>3387.3876542048083</v>
      </c>
      <c r="CA62" s="5">
        <f t="shared" si="31"/>
        <v>578.03427262294326</v>
      </c>
      <c r="CB62" s="35">
        <f t="shared" si="32"/>
        <v>1.4402744542170352E-2</v>
      </c>
      <c r="CC62" s="5">
        <f t="shared" si="33"/>
        <v>2809.3533815818651</v>
      </c>
      <c r="CD62" s="35">
        <f t="shared" si="34"/>
        <v>7.0000000000000007E-2</v>
      </c>
      <c r="CE62" s="5">
        <f t="shared" si="58"/>
        <v>28124.59743001758</v>
      </c>
      <c r="CF62" s="5">
        <f t="shared" si="59"/>
        <v>164956.49885965648</v>
      </c>
      <c r="CG62" s="5">
        <f t="shared" si="35"/>
        <v>481025.40256998246</v>
      </c>
      <c r="CH62" s="5">
        <f t="shared" si="36"/>
        <v>193081.09628967405</v>
      </c>
    </row>
    <row r="63" spans="9:86" ht="14.25" customHeight="1">
      <c r="I63" s="150"/>
      <c r="J63" s="2">
        <v>58</v>
      </c>
      <c r="K63" s="118">
        <v>46600</v>
      </c>
      <c r="L63" s="5">
        <f t="shared" si="37"/>
        <v>486587.612909285</v>
      </c>
      <c r="M63" s="5">
        <f t="shared" si="0"/>
        <v>3825.0739145252865</v>
      </c>
      <c r="N63" s="5">
        <f t="shared" si="1"/>
        <v>479.78407577395183</v>
      </c>
      <c r="O63" s="35">
        <f t="shared" si="2"/>
        <v>1.1832214295107387E-2</v>
      </c>
      <c r="P63" s="5">
        <f t="shared" si="3"/>
        <v>3345.2898387513346</v>
      </c>
      <c r="Q63" s="35">
        <f t="shared" si="4"/>
        <v>8.2500000000000018E-2</v>
      </c>
      <c r="R63" s="5">
        <f t="shared" si="38"/>
        <v>23042.171166489105</v>
      </c>
      <c r="S63" s="5">
        <f t="shared" si="39"/>
        <v>198812.11587597756</v>
      </c>
      <c r="T63" s="5">
        <f t="shared" si="5"/>
        <v>486107.82883351104</v>
      </c>
      <c r="U63" s="5">
        <f t="shared" si="6"/>
        <v>221854.28704246666</v>
      </c>
      <c r="V63" s="150"/>
      <c r="W63" s="2">
        <v>58</v>
      </c>
      <c r="X63" s="118">
        <v>46600</v>
      </c>
      <c r="Y63" s="5">
        <f t="shared" si="40"/>
        <v>485554.9639407529</v>
      </c>
      <c r="Z63" s="5">
        <f t="shared" si="41"/>
        <v>3735.9623279068505</v>
      </c>
      <c r="AA63" s="5">
        <f t="shared" si="7"/>
        <v>498.92923496849744</v>
      </c>
      <c r="AB63" s="35">
        <f t="shared" si="8"/>
        <v>1.2330531586023527E-2</v>
      </c>
      <c r="AC63" s="5">
        <f t="shared" si="9"/>
        <v>3237.0330929383531</v>
      </c>
      <c r="AD63" s="35">
        <f t="shared" si="10"/>
        <v>0.08</v>
      </c>
      <c r="AE63" s="5">
        <f t="shared" si="42"/>
        <v>24093.965294215701</v>
      </c>
      <c r="AF63" s="5">
        <f t="shared" si="43"/>
        <v>192591.84972438167</v>
      </c>
      <c r="AG63" s="5">
        <f t="shared" si="11"/>
        <v>485056.0347057844</v>
      </c>
      <c r="AH63" s="5">
        <f t="shared" si="12"/>
        <v>216685.81501859738</v>
      </c>
      <c r="AI63" s="150"/>
      <c r="AJ63" s="2">
        <v>58</v>
      </c>
      <c r="AK63" s="118">
        <v>46600</v>
      </c>
      <c r="AL63" s="5">
        <f t="shared" si="44"/>
        <v>484483.30354694964</v>
      </c>
      <c r="AM63" s="5">
        <f t="shared" si="45"/>
        <v>3647.6129482638758</v>
      </c>
      <c r="AN63" s="5">
        <f t="shared" si="13"/>
        <v>518.65827952315931</v>
      </c>
      <c r="AO63" s="35">
        <f t="shared" si="14"/>
        <v>1.2846468203779441E-2</v>
      </c>
      <c r="AP63" s="5">
        <f t="shared" si="15"/>
        <v>3128.9546687407164</v>
      </c>
      <c r="AQ63" s="35">
        <f t="shared" si="16"/>
        <v>7.7499999999999999E-2</v>
      </c>
      <c r="AR63" s="5">
        <f t="shared" si="46"/>
        <v>25185.354732573669</v>
      </c>
      <c r="AS63" s="5">
        <f t="shared" si="47"/>
        <v>186376.1962667311</v>
      </c>
      <c r="AT63" s="5">
        <f t="shared" si="17"/>
        <v>483964.6452674265</v>
      </c>
      <c r="AU63" s="5">
        <f t="shared" si="18"/>
        <v>211561.55099930477</v>
      </c>
      <c r="AV63" s="150"/>
      <c r="AW63" s="2">
        <v>58</v>
      </c>
      <c r="AX63" s="118">
        <v>46600</v>
      </c>
      <c r="AY63" s="5">
        <f t="shared" si="48"/>
        <v>483371.73687273747</v>
      </c>
      <c r="AZ63" s="5">
        <f t="shared" si="49"/>
        <v>3560.0506702964672</v>
      </c>
      <c r="BA63" s="5">
        <f t="shared" si="19"/>
        <v>538.97731484185806</v>
      </c>
      <c r="BB63" s="35">
        <f t="shared" si="20"/>
        <v>1.3380442596719562E-2</v>
      </c>
      <c r="BC63" s="5">
        <f t="shared" si="21"/>
        <v>3021.0733554546091</v>
      </c>
      <c r="BD63" s="35">
        <f t="shared" si="22"/>
        <v>7.4999999999999997E-2</v>
      </c>
      <c r="BE63" s="5">
        <f t="shared" si="50"/>
        <v>26317.240442104427</v>
      </c>
      <c r="BF63" s="5">
        <f t="shared" si="51"/>
        <v>180165.69843509066</v>
      </c>
      <c r="BG63" s="5">
        <f t="shared" si="23"/>
        <v>482832.7595578956</v>
      </c>
      <c r="BH63" s="5">
        <f t="shared" si="24"/>
        <v>206482.93887719509</v>
      </c>
      <c r="BI63" s="150"/>
      <c r="BJ63" s="2">
        <v>58</v>
      </c>
      <c r="BK63" s="118">
        <v>46600</v>
      </c>
      <c r="BL63" s="5">
        <f t="shared" si="52"/>
        <v>482219.38791556918</v>
      </c>
      <c r="BM63" s="5">
        <f t="shared" si="53"/>
        <v>3473.3005299060997</v>
      </c>
      <c r="BN63" s="5">
        <f t="shared" si="25"/>
        <v>559.8917279162024</v>
      </c>
      <c r="BO63" s="35">
        <f t="shared" si="26"/>
        <v>1.3932871434382875E-2</v>
      </c>
      <c r="BP63" s="5">
        <f t="shared" si="27"/>
        <v>2913.4088019898973</v>
      </c>
      <c r="BQ63" s="35">
        <f t="shared" si="28"/>
        <v>7.2499999999999995E-2</v>
      </c>
      <c r="BR63" s="5">
        <f t="shared" si="54"/>
        <v>27490.503812346808</v>
      </c>
      <c r="BS63" s="5">
        <f t="shared" si="55"/>
        <v>173960.92692220694</v>
      </c>
      <c r="BT63" s="5">
        <f t="shared" si="29"/>
        <v>481659.49618765299</v>
      </c>
      <c r="BU63" s="5">
        <f t="shared" si="30"/>
        <v>201451.43073455375</v>
      </c>
      <c r="BV63" s="150"/>
      <c r="BW63" s="2">
        <v>58</v>
      </c>
      <c r="BX63" s="118">
        <v>46600</v>
      </c>
      <c r="BY63" s="5">
        <f t="shared" si="56"/>
        <v>481025.40256998246</v>
      </c>
      <c r="BZ63" s="5">
        <f t="shared" si="57"/>
        <v>3387.3876542048083</v>
      </c>
      <c r="CA63" s="5">
        <f t="shared" si="31"/>
        <v>581.40613921324393</v>
      </c>
      <c r="CB63" s="35">
        <f t="shared" si="32"/>
        <v>1.4504168871921248E-2</v>
      </c>
      <c r="CC63" s="5">
        <f t="shared" si="33"/>
        <v>2805.9815149915644</v>
      </c>
      <c r="CD63" s="35">
        <f t="shared" si="34"/>
        <v>7.0000000000000007E-2</v>
      </c>
      <c r="CE63" s="5">
        <f t="shared" si="58"/>
        <v>28706.003569230823</v>
      </c>
      <c r="CF63" s="5">
        <f t="shared" si="59"/>
        <v>167762.48037464803</v>
      </c>
      <c r="CG63" s="5">
        <f t="shared" si="35"/>
        <v>480443.99643076921</v>
      </c>
      <c r="CH63" s="5">
        <f t="shared" si="36"/>
        <v>196468.48394387885</v>
      </c>
    </row>
    <row r="64" spans="9:86" ht="14.25" customHeight="1">
      <c r="I64" s="150"/>
      <c r="J64" s="2">
        <v>59</v>
      </c>
      <c r="K64" s="118">
        <v>46631</v>
      </c>
      <c r="L64" s="5">
        <f t="shared" si="37"/>
        <v>486107.82883351104</v>
      </c>
      <c r="M64" s="5">
        <f t="shared" si="0"/>
        <v>3825.0739145252865</v>
      </c>
      <c r="N64" s="5">
        <f t="shared" si="1"/>
        <v>483.08259129489807</v>
      </c>
      <c r="O64" s="35">
        <f t="shared" si="2"/>
        <v>1.1925319346223102E-2</v>
      </c>
      <c r="P64" s="5">
        <f t="shared" si="3"/>
        <v>3341.9913232303884</v>
      </c>
      <c r="Q64" s="35">
        <f t="shared" si="4"/>
        <v>8.2500000000000004E-2</v>
      </c>
      <c r="R64" s="5">
        <f t="shared" si="38"/>
        <v>23525.253757784001</v>
      </c>
      <c r="S64" s="5">
        <f t="shared" si="39"/>
        <v>202154.10719920794</v>
      </c>
      <c r="T64" s="5">
        <f t="shared" si="5"/>
        <v>485624.74624221615</v>
      </c>
      <c r="U64" s="5">
        <f t="shared" si="6"/>
        <v>225679.36095699194</v>
      </c>
      <c r="V64" s="150"/>
      <c r="W64" s="2">
        <v>59</v>
      </c>
      <c r="X64" s="118">
        <v>46631</v>
      </c>
      <c r="Y64" s="5">
        <f t="shared" si="40"/>
        <v>485056.0347057844</v>
      </c>
      <c r="Z64" s="5">
        <f t="shared" si="41"/>
        <v>3735.9623279068505</v>
      </c>
      <c r="AA64" s="5">
        <f t="shared" si="7"/>
        <v>502.25542986828759</v>
      </c>
      <c r="AB64" s="35">
        <f t="shared" si="8"/>
        <v>1.2425502884579567E-2</v>
      </c>
      <c r="AC64" s="5">
        <f t="shared" si="9"/>
        <v>3233.7068980385629</v>
      </c>
      <c r="AD64" s="35">
        <f t="shared" si="10"/>
        <v>0.08</v>
      </c>
      <c r="AE64" s="5">
        <f t="shared" si="42"/>
        <v>24596.220724083989</v>
      </c>
      <c r="AF64" s="5">
        <f t="shared" si="43"/>
        <v>195825.55662242023</v>
      </c>
      <c r="AG64" s="5">
        <f t="shared" si="11"/>
        <v>484553.77927591611</v>
      </c>
      <c r="AH64" s="5">
        <f t="shared" si="12"/>
        <v>220421.77734650421</v>
      </c>
      <c r="AI64" s="150"/>
      <c r="AJ64" s="2">
        <v>59</v>
      </c>
      <c r="AK64" s="118">
        <v>46631</v>
      </c>
      <c r="AL64" s="5">
        <f t="shared" si="44"/>
        <v>483964.6452674265</v>
      </c>
      <c r="AM64" s="5">
        <f t="shared" si="45"/>
        <v>3647.6129482638758</v>
      </c>
      <c r="AN64" s="5">
        <f t="shared" si="13"/>
        <v>522.00794757841277</v>
      </c>
      <c r="AO64" s="35">
        <f t="shared" si="14"/>
        <v>1.2943291275914533E-2</v>
      </c>
      <c r="AP64" s="5">
        <f t="shared" si="15"/>
        <v>3125.605000685463</v>
      </c>
      <c r="AQ64" s="35">
        <f t="shared" si="16"/>
        <v>7.7499999999999999E-2</v>
      </c>
      <c r="AR64" s="5">
        <f t="shared" si="46"/>
        <v>25707.36268015208</v>
      </c>
      <c r="AS64" s="5">
        <f t="shared" si="47"/>
        <v>189501.80126741657</v>
      </c>
      <c r="AT64" s="5">
        <f t="shared" si="17"/>
        <v>483442.63731984812</v>
      </c>
      <c r="AU64" s="5">
        <f t="shared" si="18"/>
        <v>215209.16394756865</v>
      </c>
      <c r="AV64" s="150"/>
      <c r="AW64" s="2">
        <v>59</v>
      </c>
      <c r="AX64" s="118">
        <v>46631</v>
      </c>
      <c r="AY64" s="5">
        <f t="shared" si="48"/>
        <v>482832.7595578956</v>
      </c>
      <c r="AZ64" s="5">
        <f t="shared" si="49"/>
        <v>3560.0506702964672</v>
      </c>
      <c r="BA64" s="5">
        <f t="shared" si="19"/>
        <v>542.34592305961996</v>
      </c>
      <c r="BB64" s="35">
        <f t="shared" si="20"/>
        <v>1.3479100056662701E-2</v>
      </c>
      <c r="BC64" s="5">
        <f t="shared" si="21"/>
        <v>3017.7047472368472</v>
      </c>
      <c r="BD64" s="35">
        <f t="shared" si="22"/>
        <v>7.4999999999999997E-2</v>
      </c>
      <c r="BE64" s="5">
        <f t="shared" si="50"/>
        <v>26859.586365164047</v>
      </c>
      <c r="BF64" s="5">
        <f t="shared" si="51"/>
        <v>183183.40318232751</v>
      </c>
      <c r="BG64" s="5">
        <f t="shared" si="23"/>
        <v>482290.41363483598</v>
      </c>
      <c r="BH64" s="5">
        <f t="shared" si="24"/>
        <v>210042.98954749157</v>
      </c>
      <c r="BI64" s="150"/>
      <c r="BJ64" s="2">
        <v>59</v>
      </c>
      <c r="BK64" s="118">
        <v>46631</v>
      </c>
      <c r="BL64" s="5">
        <f t="shared" si="52"/>
        <v>481659.49618765299</v>
      </c>
      <c r="BM64" s="5">
        <f t="shared" si="53"/>
        <v>3473.3005299060997</v>
      </c>
      <c r="BN64" s="5">
        <f t="shared" si="25"/>
        <v>563.27440710569635</v>
      </c>
      <c r="BO64" s="35">
        <f t="shared" si="26"/>
        <v>1.4033342929534929E-2</v>
      </c>
      <c r="BP64" s="5">
        <f t="shared" si="27"/>
        <v>2910.0261228004033</v>
      </c>
      <c r="BQ64" s="35">
        <f t="shared" si="28"/>
        <v>7.2499999999999995E-2</v>
      </c>
      <c r="BR64" s="5">
        <f t="shared" si="54"/>
        <v>28053.778219452503</v>
      </c>
      <c r="BS64" s="5">
        <f t="shared" si="55"/>
        <v>176870.95304500734</v>
      </c>
      <c r="BT64" s="5">
        <f t="shared" si="29"/>
        <v>481096.22178054729</v>
      </c>
      <c r="BU64" s="5">
        <f t="shared" si="30"/>
        <v>204924.73126445984</v>
      </c>
      <c r="BV64" s="150"/>
      <c r="BW64" s="2">
        <v>59</v>
      </c>
      <c r="BX64" s="118">
        <v>46631</v>
      </c>
      <c r="BY64" s="5">
        <f t="shared" si="56"/>
        <v>480443.99643076921</v>
      </c>
      <c r="BZ64" s="5">
        <f t="shared" si="57"/>
        <v>3387.3876542048083</v>
      </c>
      <c r="CA64" s="5">
        <f t="shared" si="31"/>
        <v>584.79767502532104</v>
      </c>
      <c r="CB64" s="35">
        <f t="shared" si="32"/>
        <v>1.460643103553708E-2</v>
      </c>
      <c r="CC64" s="5">
        <f t="shared" si="33"/>
        <v>2802.5899791794873</v>
      </c>
      <c r="CD64" s="35">
        <f t="shared" si="34"/>
        <v>7.0000000000000007E-2</v>
      </c>
      <c r="CE64" s="5">
        <f t="shared" si="58"/>
        <v>29290.801244256145</v>
      </c>
      <c r="CF64" s="5">
        <f t="shared" si="59"/>
        <v>170565.07035382753</v>
      </c>
      <c r="CG64" s="5">
        <f t="shared" si="35"/>
        <v>479859.19875574391</v>
      </c>
      <c r="CH64" s="5">
        <f t="shared" si="36"/>
        <v>199855.87159808367</v>
      </c>
    </row>
    <row r="65" spans="9:86" ht="14.25" customHeight="1">
      <c r="I65" s="150"/>
      <c r="J65" s="2">
        <v>60</v>
      </c>
      <c r="K65" s="118">
        <v>46661</v>
      </c>
      <c r="L65" s="5">
        <f t="shared" si="37"/>
        <v>485624.74624221615</v>
      </c>
      <c r="M65" s="5">
        <f t="shared" si="0"/>
        <v>3825.0739145252865</v>
      </c>
      <c r="N65" s="5">
        <f t="shared" si="1"/>
        <v>486.40378411005031</v>
      </c>
      <c r="O65" s="35">
        <f t="shared" si="2"/>
        <v>1.2019250366638746E-2</v>
      </c>
      <c r="P65" s="5">
        <f t="shared" si="3"/>
        <v>3338.6701304152361</v>
      </c>
      <c r="Q65" s="35">
        <f t="shared" si="4"/>
        <v>8.2500000000000004E-2</v>
      </c>
      <c r="R65" s="5">
        <f t="shared" si="38"/>
        <v>24011.657541894052</v>
      </c>
      <c r="S65" s="5">
        <f t="shared" si="39"/>
        <v>205492.77732962318</v>
      </c>
      <c r="T65" s="5">
        <f t="shared" si="5"/>
        <v>485138.34245810611</v>
      </c>
      <c r="U65" s="5">
        <f t="shared" si="6"/>
        <v>229504.43487151724</v>
      </c>
      <c r="V65" s="150"/>
      <c r="W65" s="2">
        <v>60</v>
      </c>
      <c r="X65" s="118">
        <v>46661</v>
      </c>
      <c r="Y65" s="5">
        <f t="shared" si="40"/>
        <v>484553.77927591611</v>
      </c>
      <c r="Z65" s="5">
        <f t="shared" si="41"/>
        <v>3735.9623279068505</v>
      </c>
      <c r="AA65" s="5">
        <f t="shared" si="7"/>
        <v>505.6037994007429</v>
      </c>
      <c r="AB65" s="35">
        <f t="shared" si="8"/>
        <v>1.2521304862951209E-2</v>
      </c>
      <c r="AC65" s="5">
        <f t="shared" si="9"/>
        <v>3230.3585285061076</v>
      </c>
      <c r="AD65" s="35">
        <f t="shared" si="10"/>
        <v>0.08</v>
      </c>
      <c r="AE65" s="5">
        <f t="shared" si="42"/>
        <v>25101.824523484731</v>
      </c>
      <c r="AF65" s="5">
        <f t="shared" si="43"/>
        <v>199055.91515092633</v>
      </c>
      <c r="AG65" s="5">
        <f t="shared" si="11"/>
        <v>484048.17547651537</v>
      </c>
      <c r="AH65" s="5">
        <f t="shared" si="12"/>
        <v>224157.73967441107</v>
      </c>
      <c r="AI65" s="150"/>
      <c r="AJ65" s="2">
        <v>60</v>
      </c>
      <c r="AK65" s="118">
        <v>46661</v>
      </c>
      <c r="AL65" s="5">
        <f t="shared" si="44"/>
        <v>483442.63731984812</v>
      </c>
      <c r="AM65" s="5">
        <f t="shared" si="45"/>
        <v>3647.6129482638758</v>
      </c>
      <c r="AN65" s="5">
        <f t="shared" si="13"/>
        <v>525.37924890652357</v>
      </c>
      <c r="AO65" s="35">
        <f t="shared" si="14"/>
        <v>1.3040949432656599E-2</v>
      </c>
      <c r="AP65" s="5">
        <f t="shared" si="15"/>
        <v>3122.2336993573522</v>
      </c>
      <c r="AQ65" s="35">
        <f t="shared" si="16"/>
        <v>7.7499999999999986E-2</v>
      </c>
      <c r="AR65" s="5">
        <f t="shared" si="46"/>
        <v>26232.741929058604</v>
      </c>
      <c r="AS65" s="5">
        <f t="shared" si="47"/>
        <v>192624.03496677391</v>
      </c>
      <c r="AT65" s="5">
        <f t="shared" si="17"/>
        <v>482917.25807094161</v>
      </c>
      <c r="AU65" s="5">
        <f t="shared" si="18"/>
        <v>218856.7768958325</v>
      </c>
      <c r="AV65" s="150"/>
      <c r="AW65" s="2">
        <v>60</v>
      </c>
      <c r="AX65" s="118">
        <v>46661</v>
      </c>
      <c r="AY65" s="5">
        <f t="shared" si="48"/>
        <v>482290.41363483598</v>
      </c>
      <c r="AZ65" s="5">
        <f t="shared" si="49"/>
        <v>3560.0506702964672</v>
      </c>
      <c r="BA65" s="5">
        <f t="shared" si="19"/>
        <v>545.73558507874259</v>
      </c>
      <c r="BB65" s="35">
        <f t="shared" si="20"/>
        <v>1.3578596703983684E-2</v>
      </c>
      <c r="BC65" s="5">
        <f t="shared" si="21"/>
        <v>3014.3150852177246</v>
      </c>
      <c r="BD65" s="35">
        <f t="shared" si="22"/>
        <v>7.4999999999999997E-2</v>
      </c>
      <c r="BE65" s="5">
        <f t="shared" si="50"/>
        <v>27405.321950242789</v>
      </c>
      <c r="BF65" s="5">
        <f t="shared" si="51"/>
        <v>186197.71826754525</v>
      </c>
      <c r="BG65" s="5">
        <f t="shared" si="23"/>
        <v>481744.67804975726</v>
      </c>
      <c r="BH65" s="5">
        <f t="shared" si="24"/>
        <v>213603.04021778805</v>
      </c>
      <c r="BI65" s="150"/>
      <c r="BJ65" s="2">
        <v>60</v>
      </c>
      <c r="BK65" s="118">
        <v>46661</v>
      </c>
      <c r="BL65" s="5">
        <f t="shared" si="52"/>
        <v>481096.22178054729</v>
      </c>
      <c r="BM65" s="5">
        <f t="shared" si="53"/>
        <v>3473.3005299060997</v>
      </c>
      <c r="BN65" s="5">
        <f t="shared" si="25"/>
        <v>566.677523315293</v>
      </c>
      <c r="BO65" s="35">
        <f t="shared" si="26"/>
        <v>1.4134657417628618E-2</v>
      </c>
      <c r="BP65" s="5">
        <f t="shared" si="27"/>
        <v>2906.6230065908067</v>
      </c>
      <c r="BQ65" s="35">
        <f t="shared" si="28"/>
        <v>7.2499999999999995E-2</v>
      </c>
      <c r="BR65" s="5">
        <f t="shared" si="54"/>
        <v>28620.455742767794</v>
      </c>
      <c r="BS65" s="5">
        <f t="shared" si="55"/>
        <v>179777.57605159815</v>
      </c>
      <c r="BT65" s="5">
        <f t="shared" si="29"/>
        <v>480529.54425723199</v>
      </c>
      <c r="BU65" s="5">
        <f t="shared" si="30"/>
        <v>208398.03179436596</v>
      </c>
      <c r="BV65" s="150"/>
      <c r="BW65" s="2">
        <v>60</v>
      </c>
      <c r="BX65" s="118">
        <v>46661</v>
      </c>
      <c r="BY65" s="5">
        <f t="shared" si="56"/>
        <v>479859.19875574391</v>
      </c>
      <c r="BZ65" s="5">
        <f t="shared" si="57"/>
        <v>3387.3876542048083</v>
      </c>
      <c r="CA65" s="5">
        <f t="shared" si="31"/>
        <v>588.20899479630225</v>
      </c>
      <c r="CB65" s="35">
        <f t="shared" si="32"/>
        <v>1.4709539706351492E-2</v>
      </c>
      <c r="CC65" s="5">
        <f t="shared" si="33"/>
        <v>2799.1786594085061</v>
      </c>
      <c r="CD65" s="35">
        <f t="shared" si="34"/>
        <v>6.9999999999999993E-2</v>
      </c>
      <c r="CE65" s="5">
        <f t="shared" si="58"/>
        <v>29879.010239052448</v>
      </c>
      <c r="CF65" s="5">
        <f t="shared" si="59"/>
        <v>173364.24901323603</v>
      </c>
      <c r="CG65" s="5">
        <f t="shared" si="35"/>
        <v>479270.98976094759</v>
      </c>
      <c r="CH65" s="5">
        <f t="shared" si="36"/>
        <v>203243.25925228847</v>
      </c>
    </row>
    <row r="66" spans="9:86" ht="14.25" customHeight="1">
      <c r="I66" s="150"/>
      <c r="J66" s="2">
        <v>61</v>
      </c>
      <c r="K66" s="118">
        <v>46692</v>
      </c>
      <c r="L66" s="5">
        <f t="shared" si="37"/>
        <v>485138.34245810611</v>
      </c>
      <c r="M66" s="5">
        <f t="shared" si="0"/>
        <v>3825.0739145252865</v>
      </c>
      <c r="N66" s="5">
        <f t="shared" si="1"/>
        <v>489.74781012580706</v>
      </c>
      <c r="O66" s="35">
        <f t="shared" si="2"/>
        <v>1.2114016162342782E-2</v>
      </c>
      <c r="P66" s="5">
        <f t="shared" si="3"/>
        <v>3335.3261043994794</v>
      </c>
      <c r="Q66" s="35">
        <f t="shared" si="4"/>
        <v>8.2500000000000004E-2</v>
      </c>
      <c r="R66" s="5">
        <f t="shared" si="38"/>
        <v>24501.405352019858</v>
      </c>
      <c r="S66" s="5">
        <f t="shared" si="39"/>
        <v>208828.10343402266</v>
      </c>
      <c r="T66" s="5">
        <f t="shared" si="5"/>
        <v>484648.5946479803</v>
      </c>
      <c r="U66" s="5">
        <f t="shared" si="6"/>
        <v>233329.50878604251</v>
      </c>
      <c r="V66" s="150"/>
      <c r="W66" s="2">
        <v>61</v>
      </c>
      <c r="X66" s="118">
        <v>46692</v>
      </c>
      <c r="Y66" s="5">
        <f t="shared" si="40"/>
        <v>484048.17547651537</v>
      </c>
      <c r="Z66" s="5">
        <f t="shared" si="41"/>
        <v>3735.9623279068505</v>
      </c>
      <c r="AA66" s="5">
        <f t="shared" si="7"/>
        <v>508.97449139674791</v>
      </c>
      <c r="AB66" s="35">
        <f t="shared" si="8"/>
        <v>1.2617946324760609E-2</v>
      </c>
      <c r="AC66" s="5">
        <f t="shared" si="9"/>
        <v>3226.9878365101026</v>
      </c>
      <c r="AD66" s="35">
        <f t="shared" si="10"/>
        <v>0.08</v>
      </c>
      <c r="AE66" s="5">
        <f t="shared" si="42"/>
        <v>25610.799014881479</v>
      </c>
      <c r="AF66" s="5">
        <f t="shared" si="43"/>
        <v>202282.90298743642</v>
      </c>
      <c r="AG66" s="5">
        <f t="shared" si="11"/>
        <v>483539.20098511863</v>
      </c>
      <c r="AH66" s="5">
        <f t="shared" si="12"/>
        <v>227893.70200231791</v>
      </c>
      <c r="AI66" s="150"/>
      <c r="AJ66" s="2">
        <v>61</v>
      </c>
      <c r="AK66" s="118">
        <v>46692</v>
      </c>
      <c r="AL66" s="5">
        <f t="shared" si="44"/>
        <v>482917.25807094161</v>
      </c>
      <c r="AM66" s="5">
        <f t="shared" si="45"/>
        <v>3647.6129482638758</v>
      </c>
      <c r="AN66" s="5">
        <f t="shared" si="13"/>
        <v>528.77232322237796</v>
      </c>
      <c r="AO66" s="35">
        <f t="shared" si="14"/>
        <v>1.3139451474596921E-2</v>
      </c>
      <c r="AP66" s="5">
        <f t="shared" si="15"/>
        <v>3118.8406250414978</v>
      </c>
      <c r="AQ66" s="35">
        <f t="shared" si="16"/>
        <v>7.7499999999999999E-2</v>
      </c>
      <c r="AR66" s="5">
        <f t="shared" si="46"/>
        <v>26761.514252280984</v>
      </c>
      <c r="AS66" s="5">
        <f t="shared" si="47"/>
        <v>195742.87559181539</v>
      </c>
      <c r="AT66" s="5">
        <f t="shared" si="17"/>
        <v>482388.48574771924</v>
      </c>
      <c r="AU66" s="5">
        <f t="shared" si="18"/>
        <v>222504.38984409638</v>
      </c>
      <c r="AV66" s="150"/>
      <c r="AW66" s="2">
        <v>61</v>
      </c>
      <c r="AX66" s="118">
        <v>46692</v>
      </c>
      <c r="AY66" s="5">
        <f t="shared" si="48"/>
        <v>481744.67804975726</v>
      </c>
      <c r="AZ66" s="5">
        <f t="shared" si="49"/>
        <v>3560.0506702964672</v>
      </c>
      <c r="BA66" s="5">
        <f t="shared" si="19"/>
        <v>549.14643248548464</v>
      </c>
      <c r="BB66" s="35">
        <f t="shared" si="20"/>
        <v>1.3678941335694816E-2</v>
      </c>
      <c r="BC66" s="5">
        <f t="shared" si="21"/>
        <v>3010.9042378109825</v>
      </c>
      <c r="BD66" s="35">
        <f t="shared" si="22"/>
        <v>7.4999999999999997E-2</v>
      </c>
      <c r="BE66" s="5">
        <f t="shared" si="50"/>
        <v>27954.468382728275</v>
      </c>
      <c r="BF66" s="5">
        <f t="shared" si="51"/>
        <v>189208.62250535624</v>
      </c>
      <c r="BG66" s="5">
        <f t="shared" si="23"/>
        <v>481195.53161727177</v>
      </c>
      <c r="BH66" s="5">
        <f t="shared" si="24"/>
        <v>217163.09088808452</v>
      </c>
      <c r="BI66" s="150"/>
      <c r="BJ66" s="2">
        <v>61</v>
      </c>
      <c r="BK66" s="118">
        <v>46692</v>
      </c>
      <c r="BL66" s="5">
        <f t="shared" si="52"/>
        <v>480529.54425723199</v>
      </c>
      <c r="BM66" s="5">
        <f t="shared" si="53"/>
        <v>3473.3005299060997</v>
      </c>
      <c r="BN66" s="5">
        <f t="shared" si="25"/>
        <v>570.10120001865653</v>
      </c>
      <c r="BO66" s="35">
        <f t="shared" si="26"/>
        <v>1.4236823691659866E-2</v>
      </c>
      <c r="BP66" s="5">
        <f t="shared" si="27"/>
        <v>2903.1993298874431</v>
      </c>
      <c r="BQ66" s="35">
        <f t="shared" si="28"/>
        <v>7.2499999999999995E-2</v>
      </c>
      <c r="BR66" s="5">
        <f t="shared" si="54"/>
        <v>29190.55694278645</v>
      </c>
      <c r="BS66" s="5">
        <f t="shared" si="55"/>
        <v>182680.77538148558</v>
      </c>
      <c r="BT66" s="5">
        <f t="shared" si="29"/>
        <v>479959.44305721333</v>
      </c>
      <c r="BU66" s="5">
        <f t="shared" si="30"/>
        <v>211871.33232427202</v>
      </c>
      <c r="BV66" s="150"/>
      <c r="BW66" s="2">
        <v>61</v>
      </c>
      <c r="BX66" s="118">
        <v>46692</v>
      </c>
      <c r="BY66" s="5">
        <f t="shared" si="56"/>
        <v>479270.98976094759</v>
      </c>
      <c r="BZ66" s="5">
        <f t="shared" si="57"/>
        <v>3387.3876542048083</v>
      </c>
      <c r="CA66" s="5">
        <f t="shared" si="31"/>
        <v>591.64021393261373</v>
      </c>
      <c r="CB66" s="35">
        <f t="shared" si="32"/>
        <v>1.4813503673010897E-2</v>
      </c>
      <c r="CC66" s="5">
        <f t="shared" si="33"/>
        <v>2795.7474402721946</v>
      </c>
      <c r="CD66" s="35">
        <f t="shared" si="34"/>
        <v>7.0000000000000007E-2</v>
      </c>
      <c r="CE66" s="5">
        <f t="shared" si="58"/>
        <v>30470.650452985061</v>
      </c>
      <c r="CF66" s="5">
        <f t="shared" si="59"/>
        <v>176159.99645350821</v>
      </c>
      <c r="CG66" s="5">
        <f t="shared" si="35"/>
        <v>478679.34954701498</v>
      </c>
      <c r="CH66" s="5">
        <f t="shared" si="36"/>
        <v>206630.64690649326</v>
      </c>
    </row>
    <row r="67" spans="9:86" ht="14.25" customHeight="1">
      <c r="I67" s="150"/>
      <c r="J67" s="2">
        <v>62</v>
      </c>
      <c r="K67" s="118">
        <v>46722</v>
      </c>
      <c r="L67" s="5">
        <f t="shared" si="37"/>
        <v>484648.5946479803</v>
      </c>
      <c r="M67" s="5">
        <f t="shared" si="0"/>
        <v>3825.0739145252865</v>
      </c>
      <c r="N67" s="5">
        <f t="shared" si="1"/>
        <v>493.1148263204218</v>
      </c>
      <c r="O67" s="35">
        <f t="shared" si="2"/>
        <v>1.220962565700431E-2</v>
      </c>
      <c r="P67" s="5">
        <f t="shared" si="3"/>
        <v>3331.9590882048647</v>
      </c>
      <c r="Q67" s="35">
        <f t="shared" si="4"/>
        <v>8.2500000000000004E-2</v>
      </c>
      <c r="R67" s="5">
        <f t="shared" si="38"/>
        <v>24994.520178340281</v>
      </c>
      <c r="S67" s="5">
        <f t="shared" si="39"/>
        <v>212160.06252222753</v>
      </c>
      <c r="T67" s="5">
        <f t="shared" si="5"/>
        <v>484155.47982165986</v>
      </c>
      <c r="U67" s="5">
        <f t="shared" si="6"/>
        <v>237154.58270056781</v>
      </c>
      <c r="V67" s="150"/>
      <c r="W67" s="2">
        <v>62</v>
      </c>
      <c r="X67" s="118">
        <v>46722</v>
      </c>
      <c r="Y67" s="5">
        <f t="shared" si="40"/>
        <v>483539.20098511863</v>
      </c>
      <c r="Z67" s="5">
        <f t="shared" si="41"/>
        <v>3735.9623279068505</v>
      </c>
      <c r="AA67" s="5">
        <f t="shared" si="7"/>
        <v>512.36765467272608</v>
      </c>
      <c r="AB67" s="35">
        <f t="shared" si="8"/>
        <v>1.2715436191205388E-2</v>
      </c>
      <c r="AC67" s="5">
        <f t="shared" si="9"/>
        <v>3223.5946732341245</v>
      </c>
      <c r="AD67" s="35">
        <f t="shared" si="10"/>
        <v>0.08</v>
      </c>
      <c r="AE67" s="5">
        <f t="shared" si="42"/>
        <v>26123.166669554204</v>
      </c>
      <c r="AF67" s="5">
        <f t="shared" si="43"/>
        <v>205506.49766067055</v>
      </c>
      <c r="AG67" s="5">
        <f t="shared" si="11"/>
        <v>483026.83333044592</v>
      </c>
      <c r="AH67" s="5">
        <f t="shared" si="12"/>
        <v>231629.66433022474</v>
      </c>
      <c r="AI67" s="150"/>
      <c r="AJ67" s="2">
        <v>62</v>
      </c>
      <c r="AK67" s="118">
        <v>46722</v>
      </c>
      <c r="AL67" s="5">
        <f t="shared" si="44"/>
        <v>482388.48574771924</v>
      </c>
      <c r="AM67" s="5">
        <f t="shared" si="45"/>
        <v>3647.6129482638758</v>
      </c>
      <c r="AN67" s="5">
        <f t="shared" si="13"/>
        <v>532.18731114318916</v>
      </c>
      <c r="AO67" s="35">
        <f t="shared" si="14"/>
        <v>1.3238806319805415E-2</v>
      </c>
      <c r="AP67" s="5">
        <f t="shared" si="15"/>
        <v>3115.4256371206866</v>
      </c>
      <c r="AQ67" s="35">
        <f t="shared" si="16"/>
        <v>7.7499999999999999E-2</v>
      </c>
      <c r="AR67" s="5">
        <f t="shared" si="46"/>
        <v>27293.701563424172</v>
      </c>
      <c r="AS67" s="5">
        <f t="shared" si="47"/>
        <v>198858.30122893606</v>
      </c>
      <c r="AT67" s="5">
        <f t="shared" si="17"/>
        <v>481856.29843657603</v>
      </c>
      <c r="AU67" s="5">
        <f t="shared" si="18"/>
        <v>226152.00279236023</v>
      </c>
      <c r="AV67" s="150"/>
      <c r="AW67" s="2">
        <v>62</v>
      </c>
      <c r="AX67" s="118">
        <v>46722</v>
      </c>
      <c r="AY67" s="5">
        <f t="shared" si="48"/>
        <v>481195.53161727177</v>
      </c>
      <c r="AZ67" s="5">
        <f t="shared" si="49"/>
        <v>3560.0506702964672</v>
      </c>
      <c r="BA67" s="5">
        <f t="shared" si="19"/>
        <v>552.57859768851904</v>
      </c>
      <c r="BB67" s="35">
        <f t="shared" si="20"/>
        <v>1.3780142866198265E-2</v>
      </c>
      <c r="BC67" s="5">
        <f t="shared" si="21"/>
        <v>3007.4720726079481</v>
      </c>
      <c r="BD67" s="35">
        <f t="shared" si="22"/>
        <v>7.4999999999999997E-2</v>
      </c>
      <c r="BE67" s="5">
        <f t="shared" si="50"/>
        <v>28507.046980416795</v>
      </c>
      <c r="BF67" s="5">
        <f t="shared" si="51"/>
        <v>192216.09457796419</v>
      </c>
      <c r="BG67" s="5">
        <f t="shared" si="23"/>
        <v>480642.95301958325</v>
      </c>
      <c r="BH67" s="5">
        <f t="shared" si="24"/>
        <v>220723.14155838097</v>
      </c>
      <c r="BI67" s="150"/>
      <c r="BJ67" s="2">
        <v>62</v>
      </c>
      <c r="BK67" s="118">
        <v>46722</v>
      </c>
      <c r="BL67" s="5">
        <f t="shared" si="52"/>
        <v>479959.44305721333</v>
      </c>
      <c r="BM67" s="5">
        <f t="shared" si="53"/>
        <v>3473.3005299060997</v>
      </c>
      <c r="BN67" s="5">
        <f t="shared" si="25"/>
        <v>573.54556143543596</v>
      </c>
      <c r="BO67" s="35">
        <f t="shared" si="26"/>
        <v>1.4339850661933537E-2</v>
      </c>
      <c r="BP67" s="5">
        <f t="shared" si="27"/>
        <v>2899.7549684706637</v>
      </c>
      <c r="BQ67" s="35">
        <f t="shared" si="28"/>
        <v>7.2499999999999995E-2</v>
      </c>
      <c r="BR67" s="5">
        <f t="shared" si="54"/>
        <v>29764.102504221886</v>
      </c>
      <c r="BS67" s="5">
        <f t="shared" si="55"/>
        <v>185580.53034995624</v>
      </c>
      <c r="BT67" s="5">
        <f t="shared" si="29"/>
        <v>479385.89749577787</v>
      </c>
      <c r="BU67" s="5">
        <f t="shared" si="30"/>
        <v>215344.63285417814</v>
      </c>
      <c r="BV67" s="150"/>
      <c r="BW67" s="2">
        <v>62</v>
      </c>
      <c r="BX67" s="118">
        <v>46722</v>
      </c>
      <c r="BY67" s="5">
        <f t="shared" si="56"/>
        <v>478679.34954701498</v>
      </c>
      <c r="BZ67" s="5">
        <f t="shared" si="57"/>
        <v>3387.3876542048083</v>
      </c>
      <c r="CA67" s="5">
        <f t="shared" si="31"/>
        <v>595.09144851388737</v>
      </c>
      <c r="CB67" s="35">
        <f t="shared" si="32"/>
        <v>1.491833184139744E-2</v>
      </c>
      <c r="CC67" s="5">
        <f t="shared" si="33"/>
        <v>2792.2962056909209</v>
      </c>
      <c r="CD67" s="35">
        <f t="shared" si="34"/>
        <v>7.0000000000000007E-2</v>
      </c>
      <c r="CE67" s="5">
        <f t="shared" si="58"/>
        <v>31065.74190149895</v>
      </c>
      <c r="CF67" s="5">
        <f t="shared" si="59"/>
        <v>178952.29265919913</v>
      </c>
      <c r="CG67" s="5">
        <f t="shared" si="35"/>
        <v>478084.25809850107</v>
      </c>
      <c r="CH67" s="5">
        <f t="shared" si="36"/>
        <v>210018.03456069808</v>
      </c>
    </row>
    <row r="68" spans="9:86" ht="14.25" customHeight="1">
      <c r="I68" s="150"/>
      <c r="J68" s="2">
        <v>63</v>
      </c>
      <c r="K68" s="118">
        <v>46753</v>
      </c>
      <c r="L68" s="5">
        <f t="shared" si="37"/>
        <v>484155.47982165986</v>
      </c>
      <c r="M68" s="5">
        <f t="shared" si="0"/>
        <v>3825.0739145252865</v>
      </c>
      <c r="N68" s="5">
        <f t="shared" si="1"/>
        <v>496.50499075137486</v>
      </c>
      <c r="O68" s="35">
        <f t="shared" si="2"/>
        <v>1.2306087893936815E-2</v>
      </c>
      <c r="P68" s="5">
        <f t="shared" si="3"/>
        <v>3328.5689237739116</v>
      </c>
      <c r="Q68" s="35">
        <f t="shared" si="4"/>
        <v>8.2500000000000004E-2</v>
      </c>
      <c r="R68" s="5">
        <f t="shared" si="38"/>
        <v>25491.025169091656</v>
      </c>
      <c r="S68" s="5">
        <f t="shared" si="39"/>
        <v>215488.63144600144</v>
      </c>
      <c r="T68" s="5">
        <f t="shared" si="5"/>
        <v>483658.97483090847</v>
      </c>
      <c r="U68" s="5">
        <f t="shared" si="6"/>
        <v>240979.65661509309</v>
      </c>
      <c r="V68" s="150"/>
      <c r="W68" s="2">
        <v>63</v>
      </c>
      <c r="X68" s="118">
        <v>46753</v>
      </c>
      <c r="Y68" s="5">
        <f t="shared" si="40"/>
        <v>483026.83333044592</v>
      </c>
      <c r="Z68" s="5">
        <f t="shared" si="41"/>
        <v>3735.9623279068505</v>
      </c>
      <c r="AA68" s="5">
        <f t="shared" si="7"/>
        <v>515.78343903721088</v>
      </c>
      <c r="AB68" s="35">
        <f t="shared" si="8"/>
        <v>1.2813783503021803E-2</v>
      </c>
      <c r="AC68" s="5">
        <f t="shared" si="9"/>
        <v>3220.1788888696396</v>
      </c>
      <c r="AD68" s="35">
        <f t="shared" si="10"/>
        <v>0.08</v>
      </c>
      <c r="AE68" s="5">
        <f t="shared" si="42"/>
        <v>26638.950108591416</v>
      </c>
      <c r="AF68" s="5">
        <f t="shared" si="43"/>
        <v>208726.67654954019</v>
      </c>
      <c r="AG68" s="5">
        <f t="shared" si="11"/>
        <v>482511.04989140871</v>
      </c>
      <c r="AH68" s="5">
        <f t="shared" si="12"/>
        <v>235365.6266581316</v>
      </c>
      <c r="AI68" s="150"/>
      <c r="AJ68" s="2">
        <v>63</v>
      </c>
      <c r="AK68" s="118">
        <v>46753</v>
      </c>
      <c r="AL68" s="5">
        <f t="shared" si="44"/>
        <v>481856.29843657603</v>
      </c>
      <c r="AM68" s="5">
        <f t="shared" si="45"/>
        <v>3647.6129482638758</v>
      </c>
      <c r="AN68" s="5">
        <f t="shared" si="13"/>
        <v>535.62435419432222</v>
      </c>
      <c r="AO68" s="35">
        <f t="shared" si="14"/>
        <v>1.3339023005793253E-2</v>
      </c>
      <c r="AP68" s="5">
        <f t="shared" si="15"/>
        <v>3111.9885940695535</v>
      </c>
      <c r="AQ68" s="35">
        <f t="shared" si="16"/>
        <v>7.7499999999999999E-2</v>
      </c>
      <c r="AR68" s="5">
        <f t="shared" si="46"/>
        <v>27829.325917618495</v>
      </c>
      <c r="AS68" s="5">
        <f t="shared" si="47"/>
        <v>201970.28982300562</v>
      </c>
      <c r="AT68" s="5">
        <f t="shared" si="17"/>
        <v>481320.67408238171</v>
      </c>
      <c r="AU68" s="5">
        <f t="shared" si="18"/>
        <v>229799.61574062411</v>
      </c>
      <c r="AV68" s="150"/>
      <c r="AW68" s="2">
        <v>63</v>
      </c>
      <c r="AX68" s="118">
        <v>46753</v>
      </c>
      <c r="AY68" s="5">
        <f t="shared" si="48"/>
        <v>480642.95301958325</v>
      </c>
      <c r="AZ68" s="5">
        <f t="shared" si="49"/>
        <v>3560.0506702964672</v>
      </c>
      <c r="BA68" s="5">
        <f t="shared" si="19"/>
        <v>556.03221392407204</v>
      </c>
      <c r="BB68" s="35">
        <f t="shared" si="20"/>
        <v>1.3882210329248301E-2</v>
      </c>
      <c r="BC68" s="5">
        <f t="shared" si="21"/>
        <v>3004.0184563723951</v>
      </c>
      <c r="BD68" s="35">
        <f t="shared" si="22"/>
        <v>7.4999999999999997E-2</v>
      </c>
      <c r="BE68" s="5">
        <f t="shared" si="50"/>
        <v>29063.079194340866</v>
      </c>
      <c r="BF68" s="5">
        <f t="shared" si="51"/>
        <v>195220.11303433659</v>
      </c>
      <c r="BG68" s="5">
        <f t="shared" si="23"/>
        <v>480086.9208056592</v>
      </c>
      <c r="BH68" s="5">
        <f t="shared" si="24"/>
        <v>224283.19222867745</v>
      </c>
      <c r="BI68" s="150"/>
      <c r="BJ68" s="2">
        <v>63</v>
      </c>
      <c r="BK68" s="118">
        <v>46753</v>
      </c>
      <c r="BL68" s="5">
        <f t="shared" si="52"/>
        <v>479385.89749577787</v>
      </c>
      <c r="BM68" s="5">
        <f t="shared" si="53"/>
        <v>3473.3005299060997</v>
      </c>
      <c r="BN68" s="5">
        <f t="shared" si="25"/>
        <v>577.01073253577488</v>
      </c>
      <c r="BO68" s="35">
        <f t="shared" si="26"/>
        <v>1.4443747358025446E-2</v>
      </c>
      <c r="BP68" s="5">
        <f t="shared" si="27"/>
        <v>2896.2897973703248</v>
      </c>
      <c r="BQ68" s="35">
        <f t="shared" si="28"/>
        <v>7.2499999999999995E-2</v>
      </c>
      <c r="BR68" s="5">
        <f t="shared" si="54"/>
        <v>30341.113236757661</v>
      </c>
      <c r="BS68" s="5">
        <f t="shared" si="55"/>
        <v>188476.82014732657</v>
      </c>
      <c r="BT68" s="5">
        <f t="shared" si="29"/>
        <v>478808.88676324207</v>
      </c>
      <c r="BU68" s="5">
        <f t="shared" si="30"/>
        <v>218817.93338408423</v>
      </c>
      <c r="BV68" s="150"/>
      <c r="BW68" s="2">
        <v>63</v>
      </c>
      <c r="BX68" s="118">
        <v>46753</v>
      </c>
      <c r="BY68" s="5">
        <f t="shared" si="56"/>
        <v>478084.25809850107</v>
      </c>
      <c r="BZ68" s="5">
        <f t="shared" si="57"/>
        <v>3387.3876542048083</v>
      </c>
      <c r="CA68" s="5">
        <f t="shared" si="31"/>
        <v>598.56281529688522</v>
      </c>
      <c r="CB68" s="35">
        <f t="shared" si="32"/>
        <v>1.5024033236590566E-2</v>
      </c>
      <c r="CC68" s="5">
        <f t="shared" si="33"/>
        <v>2788.8248389079231</v>
      </c>
      <c r="CD68" s="35">
        <f t="shared" si="34"/>
        <v>7.0000000000000007E-2</v>
      </c>
      <c r="CE68" s="5">
        <f t="shared" si="58"/>
        <v>31664.304716795836</v>
      </c>
      <c r="CF68" s="5">
        <f t="shared" si="59"/>
        <v>181741.11749810705</v>
      </c>
      <c r="CG68" s="5">
        <f t="shared" si="35"/>
        <v>477485.6952832042</v>
      </c>
      <c r="CH68" s="5">
        <f t="shared" si="36"/>
        <v>213405.42221490288</v>
      </c>
    </row>
    <row r="69" spans="9:86" ht="14.25" customHeight="1">
      <c r="I69" s="150"/>
      <c r="J69" s="2">
        <v>64</v>
      </c>
      <c r="K69" s="118">
        <v>46784</v>
      </c>
      <c r="L69" s="5">
        <f t="shared" si="37"/>
        <v>483658.97483090847</v>
      </c>
      <c r="M69" s="5">
        <f t="shared" si="0"/>
        <v>3825.0739145252865</v>
      </c>
      <c r="N69" s="5">
        <f t="shared" si="1"/>
        <v>499.91846256279086</v>
      </c>
      <c r="O69" s="35">
        <f t="shared" si="2"/>
        <v>1.2403412038101438E-2</v>
      </c>
      <c r="P69" s="5">
        <f t="shared" si="3"/>
        <v>3325.1554519624956</v>
      </c>
      <c r="Q69" s="35">
        <f t="shared" si="4"/>
        <v>8.2500000000000004E-2</v>
      </c>
      <c r="R69" s="5">
        <f t="shared" si="38"/>
        <v>25990.943631654445</v>
      </c>
      <c r="S69" s="5">
        <f t="shared" si="39"/>
        <v>218813.78689796393</v>
      </c>
      <c r="T69" s="5">
        <f t="shared" si="5"/>
        <v>483159.05636834569</v>
      </c>
      <c r="U69" s="5">
        <f t="shared" si="6"/>
        <v>244804.73052961839</v>
      </c>
      <c r="V69" s="150"/>
      <c r="W69" s="2">
        <v>64</v>
      </c>
      <c r="X69" s="118">
        <v>46784</v>
      </c>
      <c r="Y69" s="5">
        <f t="shared" si="40"/>
        <v>482511.04989140871</v>
      </c>
      <c r="Z69" s="5">
        <f t="shared" si="41"/>
        <v>3735.9623279068505</v>
      </c>
      <c r="AA69" s="5">
        <f t="shared" si="7"/>
        <v>519.22199529745876</v>
      </c>
      <c r="AB69" s="35">
        <f t="shared" si="8"/>
        <v>1.2912997422487513E-2</v>
      </c>
      <c r="AC69" s="5">
        <f t="shared" si="9"/>
        <v>3216.7403326093918</v>
      </c>
      <c r="AD69" s="35">
        <f t="shared" si="10"/>
        <v>0.08</v>
      </c>
      <c r="AE69" s="5">
        <f t="shared" si="42"/>
        <v>27158.172103888875</v>
      </c>
      <c r="AF69" s="5">
        <f t="shared" si="43"/>
        <v>211943.41688214958</v>
      </c>
      <c r="AG69" s="5">
        <f t="shared" si="11"/>
        <v>481991.82789611124</v>
      </c>
      <c r="AH69" s="5">
        <f t="shared" si="12"/>
        <v>239101.58898603846</v>
      </c>
      <c r="AI69" s="150"/>
      <c r="AJ69" s="2">
        <v>64</v>
      </c>
      <c r="AK69" s="118">
        <v>46784</v>
      </c>
      <c r="AL69" s="5">
        <f t="shared" si="44"/>
        <v>481320.67408238171</v>
      </c>
      <c r="AM69" s="5">
        <f t="shared" si="45"/>
        <v>3647.6129482638758</v>
      </c>
      <c r="AN69" s="5">
        <f t="shared" si="13"/>
        <v>539.08359481516072</v>
      </c>
      <c r="AO69" s="35">
        <f t="shared" si="14"/>
        <v>1.3440110691515215E-2</v>
      </c>
      <c r="AP69" s="5">
        <f t="shared" si="15"/>
        <v>3108.529353448715</v>
      </c>
      <c r="AQ69" s="35">
        <f t="shared" si="16"/>
        <v>7.7499999999999999E-2</v>
      </c>
      <c r="AR69" s="5">
        <f t="shared" si="46"/>
        <v>28368.409512433656</v>
      </c>
      <c r="AS69" s="5">
        <f t="shared" si="47"/>
        <v>205078.81917645433</v>
      </c>
      <c r="AT69" s="5">
        <f t="shared" si="17"/>
        <v>480781.59048756654</v>
      </c>
      <c r="AU69" s="5">
        <f t="shared" si="18"/>
        <v>233447.22868888799</v>
      </c>
      <c r="AV69" s="150"/>
      <c r="AW69" s="2">
        <v>64</v>
      </c>
      <c r="AX69" s="118">
        <v>46784</v>
      </c>
      <c r="AY69" s="5">
        <f t="shared" si="48"/>
        <v>480086.9208056592</v>
      </c>
      <c r="AZ69" s="5">
        <f t="shared" si="49"/>
        <v>3560.0506702964672</v>
      </c>
      <c r="BA69" s="5">
        <f t="shared" si="19"/>
        <v>559.50741526109732</v>
      </c>
      <c r="BB69" s="35">
        <f t="shared" si="20"/>
        <v>1.3985152879953281E-2</v>
      </c>
      <c r="BC69" s="5">
        <f t="shared" si="21"/>
        <v>3000.5432550353698</v>
      </c>
      <c r="BD69" s="35">
        <f t="shared" si="22"/>
        <v>7.4999999999999997E-2</v>
      </c>
      <c r="BE69" s="5">
        <f t="shared" si="50"/>
        <v>29622.586609601964</v>
      </c>
      <c r="BF69" s="5">
        <f t="shared" si="51"/>
        <v>198220.65628937195</v>
      </c>
      <c r="BG69" s="5">
        <f t="shared" si="23"/>
        <v>479527.41339039808</v>
      </c>
      <c r="BH69" s="5">
        <f t="shared" si="24"/>
        <v>227843.24289897393</v>
      </c>
      <c r="BI69" s="150"/>
      <c r="BJ69" s="2">
        <v>64</v>
      </c>
      <c r="BK69" s="118">
        <v>46784</v>
      </c>
      <c r="BL69" s="5">
        <f t="shared" si="52"/>
        <v>478808.88676324207</v>
      </c>
      <c r="BM69" s="5">
        <f t="shared" si="53"/>
        <v>3473.3005299060997</v>
      </c>
      <c r="BN69" s="5">
        <f t="shared" si="25"/>
        <v>580.49683904484573</v>
      </c>
      <c r="BO69" s="35">
        <f t="shared" si="26"/>
        <v>1.454852293078392E-2</v>
      </c>
      <c r="BP69" s="5">
        <f t="shared" si="27"/>
        <v>2892.8036908612539</v>
      </c>
      <c r="BQ69" s="35">
        <f t="shared" si="28"/>
        <v>7.2499999999999995E-2</v>
      </c>
      <c r="BR69" s="5">
        <f t="shared" si="54"/>
        <v>30921.610075802506</v>
      </c>
      <c r="BS69" s="5">
        <f t="shared" si="55"/>
        <v>191369.62383818781</v>
      </c>
      <c r="BT69" s="5">
        <f t="shared" si="29"/>
        <v>478228.38992419722</v>
      </c>
      <c r="BU69" s="5">
        <f t="shared" si="30"/>
        <v>222291.23391399032</v>
      </c>
      <c r="BV69" s="150"/>
      <c r="BW69" s="2">
        <v>64</v>
      </c>
      <c r="BX69" s="118">
        <v>46784</v>
      </c>
      <c r="BY69" s="5">
        <f t="shared" si="56"/>
        <v>477485.6952832042</v>
      </c>
      <c r="BZ69" s="5">
        <f t="shared" si="57"/>
        <v>3387.3876542048083</v>
      </c>
      <c r="CA69" s="5">
        <f t="shared" si="31"/>
        <v>602.05443171945035</v>
      </c>
      <c r="CB69" s="35">
        <f t="shared" si="32"/>
        <v>1.5130617004868282E-2</v>
      </c>
      <c r="CC69" s="5">
        <f t="shared" si="33"/>
        <v>2785.333222485358</v>
      </c>
      <c r="CD69" s="35">
        <f t="shared" si="34"/>
        <v>7.0000000000000007E-2</v>
      </c>
      <c r="CE69" s="5">
        <f t="shared" si="58"/>
        <v>32266.359148515287</v>
      </c>
      <c r="CF69" s="5">
        <f t="shared" si="59"/>
        <v>184526.4507205924</v>
      </c>
      <c r="CG69" s="5">
        <f t="shared" si="35"/>
        <v>476883.64085148473</v>
      </c>
      <c r="CH69" s="5">
        <f t="shared" si="36"/>
        <v>216792.80986910767</v>
      </c>
    </row>
    <row r="70" spans="9:86" ht="14.25" customHeight="1">
      <c r="I70" s="150"/>
      <c r="J70" s="2">
        <v>65</v>
      </c>
      <c r="K70" s="118">
        <v>46813</v>
      </c>
      <c r="L70" s="5">
        <f t="shared" si="37"/>
        <v>483159.05636834569</v>
      </c>
      <c r="M70" s="5">
        <f t="shared" si="0"/>
        <v>3825.0739145252865</v>
      </c>
      <c r="N70" s="5">
        <f t="shared" si="1"/>
        <v>503.35540199290972</v>
      </c>
      <c r="O70" s="35">
        <f t="shared" si="2"/>
        <v>1.2501607378150856E-2</v>
      </c>
      <c r="P70" s="5">
        <f t="shared" si="3"/>
        <v>3321.7185125323767</v>
      </c>
      <c r="Q70" s="35">
        <f t="shared" si="4"/>
        <v>8.2500000000000004E-2</v>
      </c>
      <c r="R70" s="5">
        <f t="shared" si="38"/>
        <v>26494.299033647356</v>
      </c>
      <c r="S70" s="5">
        <f t="shared" si="39"/>
        <v>222135.50541049632</v>
      </c>
      <c r="T70" s="5">
        <f t="shared" si="5"/>
        <v>482655.70096635277</v>
      </c>
      <c r="U70" s="5">
        <f t="shared" si="6"/>
        <v>248629.80444414367</v>
      </c>
      <c r="V70" s="150"/>
      <c r="W70" s="2">
        <v>65</v>
      </c>
      <c r="X70" s="118">
        <v>46813</v>
      </c>
      <c r="Y70" s="5">
        <f t="shared" si="40"/>
        <v>481991.82789611124</v>
      </c>
      <c r="Z70" s="5">
        <f t="shared" si="41"/>
        <v>3735.9623279068505</v>
      </c>
      <c r="AA70" s="5">
        <f t="shared" si="7"/>
        <v>522.68347526610887</v>
      </c>
      <c r="AB70" s="35">
        <f t="shared" si="8"/>
        <v>1.3013087235464953E-2</v>
      </c>
      <c r="AC70" s="5">
        <f t="shared" si="9"/>
        <v>3213.2788526407417</v>
      </c>
      <c r="AD70" s="35">
        <f t="shared" si="10"/>
        <v>0.08</v>
      </c>
      <c r="AE70" s="5">
        <f t="shared" si="42"/>
        <v>27680.855579154984</v>
      </c>
      <c r="AF70" s="5">
        <f t="shared" si="43"/>
        <v>215156.69573479032</v>
      </c>
      <c r="AG70" s="5">
        <f t="shared" si="11"/>
        <v>481469.14442084514</v>
      </c>
      <c r="AH70" s="5">
        <f t="shared" si="12"/>
        <v>242837.5513139453</v>
      </c>
      <c r="AI70" s="150"/>
      <c r="AJ70" s="2">
        <v>65</v>
      </c>
      <c r="AK70" s="118">
        <v>46813</v>
      </c>
      <c r="AL70" s="5">
        <f t="shared" si="44"/>
        <v>480781.59048756654</v>
      </c>
      <c r="AM70" s="5">
        <f t="shared" si="45"/>
        <v>3647.6129482638758</v>
      </c>
      <c r="AN70" s="5">
        <f t="shared" si="13"/>
        <v>542.56517636500848</v>
      </c>
      <c r="AO70" s="35">
        <f t="shared" si="14"/>
        <v>1.3542078659412555E-2</v>
      </c>
      <c r="AP70" s="5">
        <f t="shared" si="15"/>
        <v>3105.0477718988673</v>
      </c>
      <c r="AQ70" s="35">
        <f t="shared" si="16"/>
        <v>7.7499999999999999E-2</v>
      </c>
      <c r="AR70" s="5">
        <f t="shared" si="46"/>
        <v>28910.974688798666</v>
      </c>
      <c r="AS70" s="5">
        <f t="shared" si="47"/>
        <v>208183.86694835318</v>
      </c>
      <c r="AT70" s="5">
        <f t="shared" si="17"/>
        <v>480239.02531120152</v>
      </c>
      <c r="AU70" s="5">
        <f t="shared" si="18"/>
        <v>237094.84163715184</v>
      </c>
      <c r="AV70" s="150"/>
      <c r="AW70" s="2">
        <v>65</v>
      </c>
      <c r="AX70" s="118">
        <v>46813</v>
      </c>
      <c r="AY70" s="5">
        <f t="shared" si="48"/>
        <v>479527.41339039808</v>
      </c>
      <c r="AZ70" s="5">
        <f t="shared" si="49"/>
        <v>3560.0506702964672</v>
      </c>
      <c r="BA70" s="5">
        <f t="shared" si="19"/>
        <v>563.00433660647923</v>
      </c>
      <c r="BB70" s="35">
        <f t="shared" si="20"/>
        <v>1.4088979796818082E-2</v>
      </c>
      <c r="BC70" s="5">
        <f t="shared" si="21"/>
        <v>2997.0463336899879</v>
      </c>
      <c r="BD70" s="35">
        <f t="shared" si="22"/>
        <v>7.4999999999999997E-2</v>
      </c>
      <c r="BE70" s="5">
        <f t="shared" si="50"/>
        <v>30185.590946208442</v>
      </c>
      <c r="BF70" s="5">
        <f t="shared" si="51"/>
        <v>201217.70262306195</v>
      </c>
      <c r="BG70" s="5">
        <f t="shared" si="23"/>
        <v>478964.40905379161</v>
      </c>
      <c r="BH70" s="5">
        <f t="shared" si="24"/>
        <v>231403.2935692704</v>
      </c>
      <c r="BI70" s="150"/>
      <c r="BJ70" s="2">
        <v>65</v>
      </c>
      <c r="BK70" s="118">
        <v>46813</v>
      </c>
      <c r="BL70" s="5">
        <f t="shared" si="52"/>
        <v>478228.38992419722</v>
      </c>
      <c r="BM70" s="5">
        <f t="shared" si="53"/>
        <v>3473.3005299060997</v>
      </c>
      <c r="BN70" s="5">
        <f t="shared" si="25"/>
        <v>584.00400744740818</v>
      </c>
      <c r="BO70" s="35">
        <f t="shared" si="26"/>
        <v>1.4654186654371827E-2</v>
      </c>
      <c r="BP70" s="5">
        <f t="shared" si="27"/>
        <v>2889.2965224586915</v>
      </c>
      <c r="BQ70" s="35">
        <f t="shared" si="28"/>
        <v>7.2499999999999995E-2</v>
      </c>
      <c r="BR70" s="5">
        <f t="shared" si="54"/>
        <v>31505.614083249915</v>
      </c>
      <c r="BS70" s="5">
        <f t="shared" si="55"/>
        <v>194258.9203606465</v>
      </c>
      <c r="BT70" s="5">
        <f t="shared" si="29"/>
        <v>477644.38591674983</v>
      </c>
      <c r="BU70" s="5">
        <f t="shared" si="30"/>
        <v>225764.53444389641</v>
      </c>
      <c r="BV70" s="150"/>
      <c r="BW70" s="2">
        <v>65</v>
      </c>
      <c r="BX70" s="118">
        <v>46813</v>
      </c>
      <c r="BY70" s="5">
        <f t="shared" si="56"/>
        <v>476883.64085148473</v>
      </c>
      <c r="BZ70" s="5">
        <f t="shared" si="57"/>
        <v>3387.3876542048083</v>
      </c>
      <c r="CA70" s="5">
        <f t="shared" si="31"/>
        <v>605.56641590448044</v>
      </c>
      <c r="CB70" s="35">
        <f t="shared" si="32"/>
        <v>1.523809241574897E-2</v>
      </c>
      <c r="CC70" s="5">
        <f t="shared" si="33"/>
        <v>2781.8212383003279</v>
      </c>
      <c r="CD70" s="35">
        <f t="shared" si="34"/>
        <v>7.0000000000000007E-2</v>
      </c>
      <c r="CE70" s="5">
        <f t="shared" si="58"/>
        <v>32871.925564419769</v>
      </c>
      <c r="CF70" s="5">
        <f t="shared" si="59"/>
        <v>187308.27195889273</v>
      </c>
      <c r="CG70" s="5">
        <f t="shared" si="35"/>
        <v>476278.07443558023</v>
      </c>
      <c r="CH70" s="5">
        <f t="shared" si="36"/>
        <v>220180.1975233125</v>
      </c>
    </row>
    <row r="71" spans="9:86" ht="14.25" customHeight="1">
      <c r="I71" s="150"/>
      <c r="J71" s="2">
        <v>66</v>
      </c>
      <c r="K71" s="118">
        <v>46844</v>
      </c>
      <c r="L71" s="5">
        <f t="shared" si="37"/>
        <v>482655.70096635277</v>
      </c>
      <c r="M71" s="5">
        <f t="shared" si="0"/>
        <v>3825.0739145252865</v>
      </c>
      <c r="N71" s="5">
        <f t="shared" si="1"/>
        <v>506.81597038161135</v>
      </c>
      <c r="O71" s="35">
        <f t="shared" si="2"/>
        <v>1.2600683328514779E-2</v>
      </c>
      <c r="P71" s="5">
        <f t="shared" si="3"/>
        <v>3318.2579441436751</v>
      </c>
      <c r="Q71" s="35">
        <f t="shared" si="4"/>
        <v>8.249999999999999E-2</v>
      </c>
      <c r="R71" s="5">
        <f t="shared" si="38"/>
        <v>27001.115004028969</v>
      </c>
      <c r="S71" s="5">
        <f t="shared" si="39"/>
        <v>225453.76335463999</v>
      </c>
      <c r="T71" s="5">
        <f t="shared" si="5"/>
        <v>482148.88499597117</v>
      </c>
      <c r="U71" s="5">
        <f t="shared" si="6"/>
        <v>252454.87835866897</v>
      </c>
      <c r="V71" s="150"/>
      <c r="W71" s="2">
        <v>66</v>
      </c>
      <c r="X71" s="118">
        <v>46844</v>
      </c>
      <c r="Y71" s="5">
        <f t="shared" si="40"/>
        <v>481469.14442084514</v>
      </c>
      <c r="Z71" s="5">
        <f t="shared" si="41"/>
        <v>3735.9623279068505</v>
      </c>
      <c r="AA71" s="5">
        <f t="shared" si="7"/>
        <v>526.16803176788289</v>
      </c>
      <c r="AB71" s="35">
        <f t="shared" si="8"/>
        <v>1.3114062353486156E-2</v>
      </c>
      <c r="AC71" s="5">
        <f t="shared" si="9"/>
        <v>3209.7942961389676</v>
      </c>
      <c r="AD71" s="35">
        <f t="shared" si="10"/>
        <v>0.08</v>
      </c>
      <c r="AE71" s="5">
        <f t="shared" si="42"/>
        <v>28207.023610922868</v>
      </c>
      <c r="AF71" s="5">
        <f t="shared" si="43"/>
        <v>218366.4900309293</v>
      </c>
      <c r="AG71" s="5">
        <f t="shared" si="11"/>
        <v>480942.97638907726</v>
      </c>
      <c r="AH71" s="5">
        <f t="shared" si="12"/>
        <v>246573.51364185216</v>
      </c>
      <c r="AI71" s="150"/>
      <c r="AJ71" s="2">
        <v>66</v>
      </c>
      <c r="AK71" s="118">
        <v>46844</v>
      </c>
      <c r="AL71" s="5">
        <f t="shared" si="44"/>
        <v>480239.02531120152</v>
      </c>
      <c r="AM71" s="5">
        <f t="shared" si="45"/>
        <v>3647.6129482638758</v>
      </c>
      <c r="AN71" s="5">
        <f t="shared" si="13"/>
        <v>546.06924312903266</v>
      </c>
      <c r="AO71" s="35">
        <f t="shared" si="14"/>
        <v>1.3644936317497452E-2</v>
      </c>
      <c r="AP71" s="5">
        <f t="shared" si="15"/>
        <v>3101.5437051348431</v>
      </c>
      <c r="AQ71" s="35">
        <f t="shared" si="16"/>
        <v>7.7499999999999999E-2</v>
      </c>
      <c r="AR71" s="5">
        <f t="shared" si="46"/>
        <v>29457.043931927699</v>
      </c>
      <c r="AS71" s="5">
        <f t="shared" si="47"/>
        <v>211285.41065348804</v>
      </c>
      <c r="AT71" s="5">
        <f t="shared" si="17"/>
        <v>479692.95606807247</v>
      </c>
      <c r="AU71" s="5">
        <f t="shared" si="18"/>
        <v>240742.45458541575</v>
      </c>
      <c r="AV71" s="150"/>
      <c r="AW71" s="2">
        <v>66</v>
      </c>
      <c r="AX71" s="118">
        <v>46844</v>
      </c>
      <c r="AY71" s="5">
        <f t="shared" si="48"/>
        <v>478964.40905379161</v>
      </c>
      <c r="AZ71" s="5">
        <f t="shared" si="49"/>
        <v>3560.0506702964672</v>
      </c>
      <c r="BA71" s="5">
        <f t="shared" si="19"/>
        <v>566.52311371027008</v>
      </c>
      <c r="BB71" s="35">
        <f t="shared" si="20"/>
        <v>1.4193700483828099E-2</v>
      </c>
      <c r="BC71" s="5">
        <f t="shared" si="21"/>
        <v>2993.5275565861971</v>
      </c>
      <c r="BD71" s="35">
        <f t="shared" si="22"/>
        <v>7.4999999999999997E-2</v>
      </c>
      <c r="BE71" s="5">
        <f t="shared" si="50"/>
        <v>30752.114059918713</v>
      </c>
      <c r="BF71" s="5">
        <f t="shared" si="51"/>
        <v>204211.23017964815</v>
      </c>
      <c r="BG71" s="5">
        <f t="shared" si="23"/>
        <v>478397.88594008132</v>
      </c>
      <c r="BH71" s="5">
        <f t="shared" si="24"/>
        <v>234963.34423956685</v>
      </c>
      <c r="BI71" s="150"/>
      <c r="BJ71" s="2">
        <v>66</v>
      </c>
      <c r="BK71" s="118">
        <v>46844</v>
      </c>
      <c r="BL71" s="5">
        <f t="shared" si="52"/>
        <v>477644.38591674983</v>
      </c>
      <c r="BM71" s="5">
        <f t="shared" si="53"/>
        <v>3473.3005299060997</v>
      </c>
      <c r="BN71" s="5">
        <f t="shared" si="25"/>
        <v>587.53236499240302</v>
      </c>
      <c r="BO71" s="35">
        <f t="shared" si="26"/>
        <v>1.4760747928350342E-2</v>
      </c>
      <c r="BP71" s="5">
        <f t="shared" si="27"/>
        <v>2885.7681649136966</v>
      </c>
      <c r="BQ71" s="35">
        <f t="shared" si="28"/>
        <v>7.2499999999999995E-2</v>
      </c>
      <c r="BR71" s="5">
        <f t="shared" si="54"/>
        <v>32093.146448242318</v>
      </c>
      <c r="BS71" s="5">
        <f t="shared" si="55"/>
        <v>197144.6885255602</v>
      </c>
      <c r="BT71" s="5">
        <f t="shared" si="29"/>
        <v>477056.85355175741</v>
      </c>
      <c r="BU71" s="5">
        <f t="shared" si="30"/>
        <v>229237.8349738025</v>
      </c>
      <c r="BV71" s="150"/>
      <c r="BW71" s="2">
        <v>66</v>
      </c>
      <c r="BX71" s="118">
        <v>46844</v>
      </c>
      <c r="BY71" s="5">
        <f t="shared" si="56"/>
        <v>476278.07443558023</v>
      </c>
      <c r="BZ71" s="5">
        <f t="shared" si="57"/>
        <v>3387.3876542048083</v>
      </c>
      <c r="CA71" s="5">
        <f t="shared" si="31"/>
        <v>609.09888666392362</v>
      </c>
      <c r="CB71" s="35">
        <f t="shared" si="32"/>
        <v>1.5346468864074699E-2</v>
      </c>
      <c r="CC71" s="5">
        <f t="shared" si="33"/>
        <v>2778.2887675408847</v>
      </c>
      <c r="CD71" s="35">
        <f t="shared" si="34"/>
        <v>7.0000000000000007E-2</v>
      </c>
      <c r="CE71" s="5">
        <f t="shared" si="58"/>
        <v>33481.024451083693</v>
      </c>
      <c r="CF71" s="5">
        <f t="shared" si="59"/>
        <v>190086.56072643361</v>
      </c>
      <c r="CG71" s="5">
        <f t="shared" si="35"/>
        <v>475668.97554891632</v>
      </c>
      <c r="CH71" s="5">
        <f t="shared" si="36"/>
        <v>223567.58517751732</v>
      </c>
    </row>
    <row r="72" spans="9:86" ht="14.25" customHeight="1">
      <c r="I72" s="150"/>
      <c r="J72" s="2">
        <v>67</v>
      </c>
      <c r="K72" s="118">
        <v>46874</v>
      </c>
      <c r="L72" s="5">
        <f t="shared" si="37"/>
        <v>482148.88499597117</v>
      </c>
      <c r="M72" s="5">
        <f t="shared" si="0"/>
        <v>3825.0739145252865</v>
      </c>
      <c r="N72" s="5">
        <f t="shared" si="1"/>
        <v>510.30033017798451</v>
      </c>
      <c r="O72" s="35">
        <f t="shared" si="2"/>
        <v>1.2700649431527739E-2</v>
      </c>
      <c r="P72" s="5">
        <f t="shared" si="3"/>
        <v>3314.7735843473019</v>
      </c>
      <c r="Q72" s="35">
        <f t="shared" si="4"/>
        <v>8.2500000000000004E-2</v>
      </c>
      <c r="R72" s="5">
        <f t="shared" si="38"/>
        <v>27511.415334206955</v>
      </c>
      <c r="S72" s="5">
        <f t="shared" si="39"/>
        <v>228768.53693898729</v>
      </c>
      <c r="T72" s="5">
        <f t="shared" si="5"/>
        <v>481638.58466579317</v>
      </c>
      <c r="U72" s="5">
        <f t="shared" si="6"/>
        <v>256279.95227319424</v>
      </c>
      <c r="V72" s="150"/>
      <c r="W72" s="2">
        <v>67</v>
      </c>
      <c r="X72" s="118">
        <v>46874</v>
      </c>
      <c r="Y72" s="5">
        <f t="shared" si="40"/>
        <v>480942.97638907726</v>
      </c>
      <c r="Z72" s="5">
        <f t="shared" si="41"/>
        <v>3735.9623279068505</v>
      </c>
      <c r="AA72" s="5">
        <f t="shared" si="7"/>
        <v>529.6758186463353</v>
      </c>
      <c r="AB72" s="35">
        <f t="shared" si="8"/>
        <v>1.3215932315880219E-2</v>
      </c>
      <c r="AC72" s="5">
        <f t="shared" si="9"/>
        <v>3206.2865092605152</v>
      </c>
      <c r="AD72" s="35">
        <f t="shared" si="10"/>
        <v>0.08</v>
      </c>
      <c r="AE72" s="5">
        <f t="shared" si="42"/>
        <v>28736.699429569202</v>
      </c>
      <c r="AF72" s="5">
        <f t="shared" si="43"/>
        <v>221572.77654018981</v>
      </c>
      <c r="AG72" s="5">
        <f t="shared" si="11"/>
        <v>480413.30057043093</v>
      </c>
      <c r="AH72" s="5">
        <f t="shared" si="12"/>
        <v>250309.47596975902</v>
      </c>
      <c r="AI72" s="150"/>
      <c r="AJ72" s="2">
        <v>67</v>
      </c>
      <c r="AK72" s="118">
        <v>46874</v>
      </c>
      <c r="AL72" s="5">
        <f t="shared" si="44"/>
        <v>479692.95606807247</v>
      </c>
      <c r="AM72" s="5">
        <f t="shared" si="45"/>
        <v>3647.6129482638758</v>
      </c>
      <c r="AN72" s="5">
        <f t="shared" si="13"/>
        <v>549.59594032424093</v>
      </c>
      <c r="AO72" s="35">
        <f t="shared" si="14"/>
        <v>1.3748693201479874E-2</v>
      </c>
      <c r="AP72" s="5">
        <f t="shared" si="15"/>
        <v>3098.0170079396348</v>
      </c>
      <c r="AQ72" s="35">
        <f t="shared" si="16"/>
        <v>7.7499999999999999E-2</v>
      </c>
      <c r="AR72" s="5">
        <f t="shared" si="46"/>
        <v>30006.639872251941</v>
      </c>
      <c r="AS72" s="5">
        <f t="shared" si="47"/>
        <v>214383.42766142768</v>
      </c>
      <c r="AT72" s="5">
        <f t="shared" si="17"/>
        <v>479143.36012774822</v>
      </c>
      <c r="AU72" s="5">
        <f t="shared" si="18"/>
        <v>244390.06753367963</v>
      </c>
      <c r="AV72" s="150"/>
      <c r="AW72" s="2">
        <v>67</v>
      </c>
      <c r="AX72" s="118">
        <v>46874</v>
      </c>
      <c r="AY72" s="5">
        <f t="shared" si="48"/>
        <v>478397.88594008132</v>
      </c>
      <c r="AZ72" s="5">
        <f t="shared" si="49"/>
        <v>3560.0506702964672</v>
      </c>
      <c r="BA72" s="5">
        <f t="shared" si="19"/>
        <v>570.06388317095934</v>
      </c>
      <c r="BB72" s="35">
        <f t="shared" si="20"/>
        <v>1.4299324472575762E-2</v>
      </c>
      <c r="BC72" s="5">
        <f t="shared" si="21"/>
        <v>2989.9867871255078</v>
      </c>
      <c r="BD72" s="35">
        <f t="shared" si="22"/>
        <v>7.4999999999999997E-2</v>
      </c>
      <c r="BE72" s="5">
        <f t="shared" si="50"/>
        <v>31322.177943089671</v>
      </c>
      <c r="BF72" s="5">
        <f t="shared" si="51"/>
        <v>207201.21696677365</v>
      </c>
      <c r="BG72" s="5">
        <f t="shared" si="23"/>
        <v>477827.82205691037</v>
      </c>
      <c r="BH72" s="5">
        <f t="shared" si="24"/>
        <v>238523.3949098633</v>
      </c>
      <c r="BI72" s="150"/>
      <c r="BJ72" s="2">
        <v>67</v>
      </c>
      <c r="BK72" s="118">
        <v>46874</v>
      </c>
      <c r="BL72" s="5">
        <f t="shared" si="52"/>
        <v>477056.85355175741</v>
      </c>
      <c r="BM72" s="5">
        <f t="shared" si="53"/>
        <v>3473.3005299060997</v>
      </c>
      <c r="BN72" s="5">
        <f t="shared" si="25"/>
        <v>591.08203969756551</v>
      </c>
      <c r="BO72" s="35">
        <f t="shared" si="26"/>
        <v>1.4868216279804993E-2</v>
      </c>
      <c r="BP72" s="5">
        <f t="shared" si="27"/>
        <v>2882.2184902085341</v>
      </c>
      <c r="BQ72" s="35">
        <f t="shared" si="28"/>
        <v>7.2499999999999995E-2</v>
      </c>
      <c r="BR72" s="5">
        <f t="shared" si="54"/>
        <v>32684.228487939883</v>
      </c>
      <c r="BS72" s="5">
        <f t="shared" si="55"/>
        <v>200026.90701576872</v>
      </c>
      <c r="BT72" s="5">
        <f t="shared" si="29"/>
        <v>476465.77151205984</v>
      </c>
      <c r="BU72" s="5">
        <f t="shared" si="30"/>
        <v>232711.13550370862</v>
      </c>
      <c r="BV72" s="150"/>
      <c r="BW72" s="2">
        <v>67</v>
      </c>
      <c r="BX72" s="118">
        <v>46874</v>
      </c>
      <c r="BY72" s="5">
        <f t="shared" si="56"/>
        <v>475668.97554891632</v>
      </c>
      <c r="BZ72" s="5">
        <f t="shared" si="57"/>
        <v>3387.3876542048083</v>
      </c>
      <c r="CA72" s="5">
        <f t="shared" si="31"/>
        <v>612.65196350279621</v>
      </c>
      <c r="CB72" s="35">
        <f t="shared" si="32"/>
        <v>1.5455755872137E-2</v>
      </c>
      <c r="CC72" s="5">
        <f t="shared" si="33"/>
        <v>2774.7356907020121</v>
      </c>
      <c r="CD72" s="35">
        <f t="shared" si="34"/>
        <v>7.0000000000000007E-2</v>
      </c>
      <c r="CE72" s="5">
        <f t="shared" si="58"/>
        <v>34093.676414586487</v>
      </c>
      <c r="CF72" s="5">
        <f t="shared" si="59"/>
        <v>192861.29641713563</v>
      </c>
      <c r="CG72" s="5">
        <f t="shared" si="35"/>
        <v>475056.32358541351</v>
      </c>
      <c r="CH72" s="5">
        <f t="shared" si="36"/>
        <v>226954.97283172212</v>
      </c>
    </row>
    <row r="73" spans="9:86" ht="14.25" customHeight="1">
      <c r="I73" s="150"/>
      <c r="J73" s="2">
        <v>68</v>
      </c>
      <c r="K73" s="118">
        <v>46905</v>
      </c>
      <c r="L73" s="5">
        <f t="shared" si="37"/>
        <v>481638.58466579317</v>
      </c>
      <c r="M73" s="5">
        <f t="shared" si="0"/>
        <v>3825.0739145252865</v>
      </c>
      <c r="N73" s="5">
        <f t="shared" si="1"/>
        <v>513.80864494795833</v>
      </c>
      <c r="O73" s="35">
        <f t="shared" si="2"/>
        <v>1.2801515359600713E-2</v>
      </c>
      <c r="P73" s="5">
        <f t="shared" si="3"/>
        <v>3311.2652695773281</v>
      </c>
      <c r="Q73" s="35">
        <f t="shared" si="4"/>
        <v>8.2500000000000004E-2</v>
      </c>
      <c r="R73" s="5">
        <f t="shared" si="38"/>
        <v>28025.223979154915</v>
      </c>
      <c r="S73" s="5">
        <f t="shared" si="39"/>
        <v>232079.80220856462</v>
      </c>
      <c r="T73" s="5">
        <f t="shared" si="5"/>
        <v>481124.77602084522</v>
      </c>
      <c r="U73" s="5">
        <f t="shared" si="6"/>
        <v>260105.02618771954</v>
      </c>
      <c r="V73" s="150"/>
      <c r="W73" s="2">
        <v>68</v>
      </c>
      <c r="X73" s="118">
        <v>46905</v>
      </c>
      <c r="Y73" s="5">
        <f t="shared" si="40"/>
        <v>480413.30057043093</v>
      </c>
      <c r="Z73" s="5">
        <f t="shared" si="41"/>
        <v>3735.9623279068505</v>
      </c>
      <c r="AA73" s="5">
        <f t="shared" si="7"/>
        <v>533.2069907706441</v>
      </c>
      <c r="AB73" s="35">
        <f t="shared" si="8"/>
        <v>1.3318706791944201E-2</v>
      </c>
      <c r="AC73" s="5">
        <f t="shared" si="9"/>
        <v>3202.7553371362064</v>
      </c>
      <c r="AD73" s="35">
        <f t="shared" si="10"/>
        <v>0.08</v>
      </c>
      <c r="AE73" s="5">
        <f t="shared" si="42"/>
        <v>29269.906420339845</v>
      </c>
      <c r="AF73" s="5">
        <f t="shared" si="43"/>
        <v>224775.53187732602</v>
      </c>
      <c r="AG73" s="5">
        <f t="shared" si="11"/>
        <v>479880.09357966029</v>
      </c>
      <c r="AH73" s="5">
        <f t="shared" si="12"/>
        <v>254045.43829766585</v>
      </c>
      <c r="AI73" s="150"/>
      <c r="AJ73" s="2">
        <v>68</v>
      </c>
      <c r="AK73" s="118">
        <v>46905</v>
      </c>
      <c r="AL73" s="5">
        <f t="shared" si="44"/>
        <v>479143.36012774822</v>
      </c>
      <c r="AM73" s="5">
        <f t="shared" si="45"/>
        <v>3647.6129482638758</v>
      </c>
      <c r="AN73" s="5">
        <f t="shared" si="13"/>
        <v>553.14541410550191</v>
      </c>
      <c r="AO73" s="35">
        <f t="shared" si="14"/>
        <v>1.3853358976938094E-2</v>
      </c>
      <c r="AP73" s="5">
        <f t="shared" si="15"/>
        <v>3094.4675341583738</v>
      </c>
      <c r="AQ73" s="35">
        <f t="shared" si="16"/>
        <v>7.7499999999999999E-2</v>
      </c>
      <c r="AR73" s="5">
        <f t="shared" si="46"/>
        <v>30559.785286357444</v>
      </c>
      <c r="AS73" s="5">
        <f t="shared" si="47"/>
        <v>217477.89519558605</v>
      </c>
      <c r="AT73" s="5">
        <f t="shared" si="17"/>
        <v>478590.21471364272</v>
      </c>
      <c r="AU73" s="5">
        <f t="shared" si="18"/>
        <v>248037.68048194351</v>
      </c>
      <c r="AV73" s="150"/>
      <c r="AW73" s="2">
        <v>68</v>
      </c>
      <c r="AX73" s="118">
        <v>46905</v>
      </c>
      <c r="AY73" s="5">
        <f t="shared" si="48"/>
        <v>477827.82205691037</v>
      </c>
      <c r="AZ73" s="5">
        <f t="shared" si="49"/>
        <v>3560.0506702964672</v>
      </c>
      <c r="BA73" s="5">
        <f t="shared" si="19"/>
        <v>573.62678244077779</v>
      </c>
      <c r="BB73" s="35">
        <f t="shared" si="20"/>
        <v>1.4405861424430601E-2</v>
      </c>
      <c r="BC73" s="5">
        <f t="shared" si="21"/>
        <v>2986.4238878556894</v>
      </c>
      <c r="BD73" s="35">
        <f t="shared" si="22"/>
        <v>7.4999999999999997E-2</v>
      </c>
      <c r="BE73" s="5">
        <f t="shared" si="50"/>
        <v>31895.804725530448</v>
      </c>
      <c r="BF73" s="5">
        <f t="shared" si="51"/>
        <v>210187.64085462934</v>
      </c>
      <c r="BG73" s="5">
        <f t="shared" si="23"/>
        <v>477254.19527446962</v>
      </c>
      <c r="BH73" s="5">
        <f t="shared" si="24"/>
        <v>242083.44558015978</v>
      </c>
      <c r="BI73" s="150"/>
      <c r="BJ73" s="2">
        <v>68</v>
      </c>
      <c r="BK73" s="118">
        <v>46905</v>
      </c>
      <c r="BL73" s="5">
        <f t="shared" si="52"/>
        <v>476465.77151205984</v>
      </c>
      <c r="BM73" s="5">
        <f t="shared" si="53"/>
        <v>3473.3005299060997</v>
      </c>
      <c r="BN73" s="5">
        <f t="shared" si="25"/>
        <v>594.65316035407159</v>
      </c>
      <c r="BO73" s="35">
        <f t="shared" si="26"/>
        <v>1.497660136551539E-2</v>
      </c>
      <c r="BP73" s="5">
        <f t="shared" si="27"/>
        <v>2878.6473695520281</v>
      </c>
      <c r="BQ73" s="35">
        <f t="shared" si="28"/>
        <v>7.2499999999999995E-2</v>
      </c>
      <c r="BR73" s="5">
        <f t="shared" si="54"/>
        <v>33278.881648293958</v>
      </c>
      <c r="BS73" s="5">
        <f t="shared" si="55"/>
        <v>202905.55438532075</v>
      </c>
      <c r="BT73" s="5">
        <f t="shared" si="29"/>
        <v>475871.11835170578</v>
      </c>
      <c r="BU73" s="5">
        <f t="shared" si="30"/>
        <v>236184.43603361471</v>
      </c>
      <c r="BV73" s="150"/>
      <c r="BW73" s="2">
        <v>68</v>
      </c>
      <c r="BX73" s="118">
        <v>46905</v>
      </c>
      <c r="BY73" s="5">
        <f t="shared" si="56"/>
        <v>475056.32358541351</v>
      </c>
      <c r="BZ73" s="5">
        <f t="shared" si="57"/>
        <v>3387.3876542048083</v>
      </c>
      <c r="CA73" s="5">
        <f t="shared" si="31"/>
        <v>616.22576662322945</v>
      </c>
      <c r="CB73" s="35">
        <f t="shared" si="32"/>
        <v>1.556596309184633E-2</v>
      </c>
      <c r="CC73" s="5">
        <f t="shared" si="33"/>
        <v>2771.1618875815789</v>
      </c>
      <c r="CD73" s="35">
        <f t="shared" si="34"/>
        <v>7.0000000000000007E-2</v>
      </c>
      <c r="CE73" s="5">
        <f t="shared" si="58"/>
        <v>34709.90218120972</v>
      </c>
      <c r="CF73" s="5">
        <f t="shared" si="59"/>
        <v>195632.45830471721</v>
      </c>
      <c r="CG73" s="5">
        <f t="shared" si="35"/>
        <v>474440.09781879029</v>
      </c>
      <c r="CH73" s="5">
        <f t="shared" si="36"/>
        <v>230342.36048592691</v>
      </c>
    </row>
    <row r="74" spans="9:86" ht="14.25" customHeight="1">
      <c r="I74" s="150"/>
      <c r="J74" s="2">
        <v>69</v>
      </c>
      <c r="K74" s="118">
        <v>46935</v>
      </c>
      <c r="L74" s="5">
        <f t="shared" si="37"/>
        <v>481124.77602084522</v>
      </c>
      <c r="M74" s="5">
        <f t="shared" si="0"/>
        <v>3825.0739145252865</v>
      </c>
      <c r="N74" s="5">
        <f t="shared" si="1"/>
        <v>517.34107938197531</v>
      </c>
      <c r="O74" s="35">
        <f t="shared" si="2"/>
        <v>1.2903290917437041E-2</v>
      </c>
      <c r="P74" s="5">
        <f t="shared" si="3"/>
        <v>3307.7328351433111</v>
      </c>
      <c r="Q74" s="35">
        <f t="shared" si="4"/>
        <v>8.2500000000000018E-2</v>
      </c>
      <c r="R74" s="5">
        <f t="shared" si="38"/>
        <v>28542.565058536889</v>
      </c>
      <c r="S74" s="5">
        <f t="shared" si="39"/>
        <v>235387.53504370793</v>
      </c>
      <c r="T74" s="5">
        <f t="shared" si="5"/>
        <v>480607.43494146323</v>
      </c>
      <c r="U74" s="5">
        <f t="shared" si="6"/>
        <v>263930.10010224482</v>
      </c>
      <c r="V74" s="150"/>
      <c r="W74" s="2">
        <v>69</v>
      </c>
      <c r="X74" s="118">
        <v>46935</v>
      </c>
      <c r="Y74" s="5">
        <f t="shared" si="40"/>
        <v>479880.09357966029</v>
      </c>
      <c r="Z74" s="5">
        <f t="shared" si="41"/>
        <v>3735.9623279068505</v>
      </c>
      <c r="AA74" s="5">
        <f t="shared" si="7"/>
        <v>536.7617040424484</v>
      </c>
      <c r="AB74" s="35">
        <f t="shared" si="8"/>
        <v>1.3422395583158627E-2</v>
      </c>
      <c r="AC74" s="5">
        <f t="shared" si="9"/>
        <v>3199.2006238644021</v>
      </c>
      <c r="AD74" s="35">
        <f t="shared" si="10"/>
        <v>0.08</v>
      </c>
      <c r="AE74" s="5">
        <f t="shared" si="42"/>
        <v>29806.668124382293</v>
      </c>
      <c r="AF74" s="5">
        <f t="shared" si="43"/>
        <v>227974.73250119042</v>
      </c>
      <c r="AG74" s="5">
        <f t="shared" si="11"/>
        <v>479343.33187561785</v>
      </c>
      <c r="AH74" s="5">
        <f t="shared" si="12"/>
        <v>257781.40062557271</v>
      </c>
      <c r="AI74" s="150"/>
      <c r="AJ74" s="2">
        <v>69</v>
      </c>
      <c r="AK74" s="118">
        <v>46935</v>
      </c>
      <c r="AL74" s="5">
        <f t="shared" si="44"/>
        <v>478590.21471364272</v>
      </c>
      <c r="AM74" s="5">
        <f t="shared" si="45"/>
        <v>3647.6129482638758</v>
      </c>
      <c r="AN74" s="5">
        <f t="shared" si="13"/>
        <v>556.71781157159967</v>
      </c>
      <c r="AO74" s="35">
        <f t="shared" si="14"/>
        <v>1.3958943441533672E-2</v>
      </c>
      <c r="AP74" s="5">
        <f t="shared" si="15"/>
        <v>3090.8951366922761</v>
      </c>
      <c r="AQ74" s="35">
        <f t="shared" si="16"/>
        <v>7.7499999999999999E-2</v>
      </c>
      <c r="AR74" s="5">
        <f t="shared" si="46"/>
        <v>31116.503097929046</v>
      </c>
      <c r="AS74" s="5">
        <f t="shared" si="47"/>
        <v>220568.79033227832</v>
      </c>
      <c r="AT74" s="5">
        <f t="shared" si="17"/>
        <v>478033.49690207111</v>
      </c>
      <c r="AU74" s="5">
        <f t="shared" si="18"/>
        <v>251685.29343020736</v>
      </c>
      <c r="AV74" s="150"/>
      <c r="AW74" s="2">
        <v>69</v>
      </c>
      <c r="AX74" s="118">
        <v>46935</v>
      </c>
      <c r="AY74" s="5">
        <f t="shared" si="48"/>
        <v>477254.19527446962</v>
      </c>
      <c r="AZ74" s="5">
        <f t="shared" si="49"/>
        <v>3560.0506702964672</v>
      </c>
      <c r="BA74" s="5">
        <f t="shared" si="19"/>
        <v>577.21194983103214</v>
      </c>
      <c r="BB74" s="35">
        <f t="shared" si="20"/>
        <v>1.4513321132753835E-2</v>
      </c>
      <c r="BC74" s="5">
        <f t="shared" si="21"/>
        <v>2982.838720465435</v>
      </c>
      <c r="BD74" s="35">
        <f t="shared" si="22"/>
        <v>7.4999999999999997E-2</v>
      </c>
      <c r="BE74" s="5">
        <f t="shared" si="50"/>
        <v>32473.016675361479</v>
      </c>
      <c r="BF74" s="5">
        <f t="shared" si="51"/>
        <v>213170.47957509477</v>
      </c>
      <c r="BG74" s="5">
        <f t="shared" si="23"/>
        <v>476676.98332463857</v>
      </c>
      <c r="BH74" s="5">
        <f t="shared" si="24"/>
        <v>245643.49625045626</v>
      </c>
      <c r="BI74" s="150"/>
      <c r="BJ74" s="2">
        <v>69</v>
      </c>
      <c r="BK74" s="118">
        <v>46935</v>
      </c>
      <c r="BL74" s="5">
        <f t="shared" si="52"/>
        <v>475871.11835170578</v>
      </c>
      <c r="BM74" s="5">
        <f t="shared" si="53"/>
        <v>3473.3005299060997</v>
      </c>
      <c r="BN74" s="5">
        <f t="shared" si="25"/>
        <v>598.24585653121085</v>
      </c>
      <c r="BO74" s="35">
        <f t="shared" si="26"/>
        <v>1.5085912974169464E-2</v>
      </c>
      <c r="BP74" s="5">
        <f t="shared" si="27"/>
        <v>2875.0546733748888</v>
      </c>
      <c r="BQ74" s="35">
        <f t="shared" si="28"/>
        <v>7.2499999999999981E-2</v>
      </c>
      <c r="BR74" s="5">
        <f t="shared" si="54"/>
        <v>33877.12750482517</v>
      </c>
      <c r="BS74" s="5">
        <f t="shared" si="55"/>
        <v>205780.60905869564</v>
      </c>
      <c r="BT74" s="5">
        <f t="shared" si="29"/>
        <v>475272.87249517458</v>
      </c>
      <c r="BU74" s="5">
        <f t="shared" si="30"/>
        <v>239657.7365635208</v>
      </c>
      <c r="BV74" s="150"/>
      <c r="BW74" s="2">
        <v>69</v>
      </c>
      <c r="BX74" s="118">
        <v>46935</v>
      </c>
      <c r="BY74" s="5">
        <f t="shared" si="56"/>
        <v>474440.09781879029</v>
      </c>
      <c r="BZ74" s="5">
        <f t="shared" si="57"/>
        <v>3387.3876542048083</v>
      </c>
      <c r="CA74" s="5">
        <f t="shared" si="31"/>
        <v>619.82041692853136</v>
      </c>
      <c r="CB74" s="35">
        <f t="shared" si="32"/>
        <v>1.567710030694585E-2</v>
      </c>
      <c r="CC74" s="5">
        <f t="shared" si="33"/>
        <v>2767.567237276277</v>
      </c>
      <c r="CD74" s="35">
        <f t="shared" si="34"/>
        <v>7.0000000000000007E-2</v>
      </c>
      <c r="CE74" s="5">
        <f t="shared" si="58"/>
        <v>35329.722598138251</v>
      </c>
      <c r="CF74" s="5">
        <f t="shared" si="59"/>
        <v>198400.02554199347</v>
      </c>
      <c r="CG74" s="5">
        <f t="shared" si="35"/>
        <v>473820.27740186173</v>
      </c>
      <c r="CH74" s="5">
        <f t="shared" si="36"/>
        <v>233729.74814013171</v>
      </c>
    </row>
    <row r="75" spans="9:86" ht="14.25" customHeight="1">
      <c r="I75" s="150"/>
      <c r="J75" s="2">
        <v>70</v>
      </c>
      <c r="K75" s="118">
        <v>46966</v>
      </c>
      <c r="L75" s="5">
        <f t="shared" si="37"/>
        <v>480607.43494146323</v>
      </c>
      <c r="M75" s="5">
        <f t="shared" si="0"/>
        <v>3825.0739145252865</v>
      </c>
      <c r="N75" s="5">
        <f t="shared" si="1"/>
        <v>520.89779930272653</v>
      </c>
      <c r="O75" s="35">
        <f t="shared" si="2"/>
        <v>1.3005986044294232E-2</v>
      </c>
      <c r="P75" s="5">
        <f t="shared" si="3"/>
        <v>3304.1761152225599</v>
      </c>
      <c r="Q75" s="35">
        <f t="shared" si="4"/>
        <v>8.2500000000000004E-2</v>
      </c>
      <c r="R75" s="5">
        <f t="shared" si="38"/>
        <v>29063.462857839615</v>
      </c>
      <c r="S75" s="5">
        <f t="shared" si="39"/>
        <v>238691.7111589305</v>
      </c>
      <c r="T75" s="5">
        <f t="shared" si="5"/>
        <v>480086.53714216052</v>
      </c>
      <c r="U75" s="5">
        <f t="shared" si="6"/>
        <v>267755.17401677009</v>
      </c>
      <c r="V75" s="150"/>
      <c r="W75" s="2">
        <v>70</v>
      </c>
      <c r="X75" s="118">
        <v>46966</v>
      </c>
      <c r="Y75" s="5">
        <f t="shared" si="40"/>
        <v>479343.33187561785</v>
      </c>
      <c r="Z75" s="5">
        <f t="shared" si="41"/>
        <v>3735.9623279068505</v>
      </c>
      <c r="AA75" s="5">
        <f t="shared" si="7"/>
        <v>540.3401154027315</v>
      </c>
      <c r="AB75" s="35">
        <f t="shared" si="8"/>
        <v>1.3527008625448651E-2</v>
      </c>
      <c r="AC75" s="5">
        <f t="shared" si="9"/>
        <v>3195.622212504119</v>
      </c>
      <c r="AD75" s="35">
        <f t="shared" si="10"/>
        <v>0.08</v>
      </c>
      <c r="AE75" s="5">
        <f t="shared" si="42"/>
        <v>30347.008239785024</v>
      </c>
      <c r="AF75" s="5">
        <f t="shared" si="43"/>
        <v>231170.35471369454</v>
      </c>
      <c r="AG75" s="5">
        <f t="shared" si="11"/>
        <v>478802.99176021514</v>
      </c>
      <c r="AH75" s="5">
        <f t="shared" si="12"/>
        <v>261517.36295347958</v>
      </c>
      <c r="AI75" s="150"/>
      <c r="AJ75" s="2">
        <v>70</v>
      </c>
      <c r="AK75" s="118">
        <v>46966</v>
      </c>
      <c r="AL75" s="5">
        <f t="shared" si="44"/>
        <v>478033.49690207111</v>
      </c>
      <c r="AM75" s="5">
        <f t="shared" si="45"/>
        <v>3647.6129482638758</v>
      </c>
      <c r="AN75" s="5">
        <f t="shared" si="13"/>
        <v>560.31328077133321</v>
      </c>
      <c r="AO75" s="35">
        <f t="shared" si="14"/>
        <v>1.4065456527272216E-2</v>
      </c>
      <c r="AP75" s="5">
        <f t="shared" si="15"/>
        <v>3087.2996674925425</v>
      </c>
      <c r="AQ75" s="35">
        <f t="shared" si="16"/>
        <v>7.7499999999999999E-2</v>
      </c>
      <c r="AR75" s="5">
        <f t="shared" si="46"/>
        <v>31676.81637870038</v>
      </c>
      <c r="AS75" s="5">
        <f t="shared" si="47"/>
        <v>223656.08999977086</v>
      </c>
      <c r="AT75" s="5">
        <f t="shared" si="17"/>
        <v>477473.1836212998</v>
      </c>
      <c r="AU75" s="5">
        <f t="shared" si="18"/>
        <v>255332.90637847123</v>
      </c>
      <c r="AV75" s="150"/>
      <c r="AW75" s="2">
        <v>70</v>
      </c>
      <c r="AX75" s="118">
        <v>46966</v>
      </c>
      <c r="AY75" s="5">
        <f t="shared" si="48"/>
        <v>476676.98332463857</v>
      </c>
      <c r="AZ75" s="5">
        <f t="shared" si="49"/>
        <v>3560.0506702964672</v>
      </c>
      <c r="BA75" s="5">
        <f t="shared" si="19"/>
        <v>580.81952451747657</v>
      </c>
      <c r="BB75" s="35">
        <f t="shared" si="20"/>
        <v>1.4621713525158706E-2</v>
      </c>
      <c r="BC75" s="5">
        <f t="shared" si="21"/>
        <v>2979.2311457789906</v>
      </c>
      <c r="BD75" s="35">
        <f t="shared" si="22"/>
        <v>7.4999999999999983E-2</v>
      </c>
      <c r="BE75" s="5">
        <f t="shared" si="50"/>
        <v>33053.836199878955</v>
      </c>
      <c r="BF75" s="5">
        <f t="shared" si="51"/>
        <v>216149.71072087376</v>
      </c>
      <c r="BG75" s="5">
        <f t="shared" si="23"/>
        <v>476096.16380012111</v>
      </c>
      <c r="BH75" s="5">
        <f t="shared" si="24"/>
        <v>249203.54692075271</v>
      </c>
      <c r="BI75" s="150"/>
      <c r="BJ75" s="2">
        <v>70</v>
      </c>
      <c r="BK75" s="118">
        <v>46966</v>
      </c>
      <c r="BL75" s="5">
        <f t="shared" si="52"/>
        <v>475272.87249517458</v>
      </c>
      <c r="BM75" s="5">
        <f t="shared" si="53"/>
        <v>3473.3005299060997</v>
      </c>
      <c r="BN75" s="5">
        <f t="shared" si="25"/>
        <v>601.86025858108678</v>
      </c>
      <c r="BO75" s="35">
        <f t="shared" si="26"/>
        <v>1.519616102862334E-2</v>
      </c>
      <c r="BP75" s="5">
        <f t="shared" si="27"/>
        <v>2871.4402713250129</v>
      </c>
      <c r="BQ75" s="35">
        <f t="shared" si="28"/>
        <v>7.2499999999999995E-2</v>
      </c>
      <c r="BR75" s="5">
        <f t="shared" si="54"/>
        <v>34478.987763406258</v>
      </c>
      <c r="BS75" s="5">
        <f t="shared" si="55"/>
        <v>208652.04933002064</v>
      </c>
      <c r="BT75" s="5">
        <f t="shared" si="29"/>
        <v>474671.01223659352</v>
      </c>
      <c r="BU75" s="5">
        <f t="shared" si="30"/>
        <v>243131.03709342692</v>
      </c>
      <c r="BV75" s="150"/>
      <c r="BW75" s="2">
        <v>70</v>
      </c>
      <c r="BX75" s="118">
        <v>46966</v>
      </c>
      <c r="BY75" s="5">
        <f t="shared" si="56"/>
        <v>473820.27740186173</v>
      </c>
      <c r="BZ75" s="5">
        <f t="shared" si="57"/>
        <v>3387.3876542048083</v>
      </c>
      <c r="CA75" s="5">
        <f t="shared" si="31"/>
        <v>623.43603602728126</v>
      </c>
      <c r="CB75" s="35">
        <f t="shared" si="32"/>
        <v>1.5789177435271116E-2</v>
      </c>
      <c r="CC75" s="5">
        <f t="shared" si="33"/>
        <v>2763.9516181775271</v>
      </c>
      <c r="CD75" s="35">
        <f t="shared" si="34"/>
        <v>7.0000000000000007E-2</v>
      </c>
      <c r="CE75" s="5">
        <f t="shared" si="58"/>
        <v>35953.158634165535</v>
      </c>
      <c r="CF75" s="5">
        <f t="shared" si="59"/>
        <v>201163.97716017099</v>
      </c>
      <c r="CG75" s="5">
        <f t="shared" si="35"/>
        <v>473196.84136583447</v>
      </c>
      <c r="CH75" s="5">
        <f t="shared" si="36"/>
        <v>237117.13579433653</v>
      </c>
    </row>
    <row r="76" spans="9:86" ht="14.25" customHeight="1">
      <c r="I76" s="150"/>
      <c r="J76" s="2">
        <v>71</v>
      </c>
      <c r="K76" s="118">
        <v>46997</v>
      </c>
      <c r="L76" s="5">
        <f t="shared" si="37"/>
        <v>480086.53714216052</v>
      </c>
      <c r="M76" s="5">
        <f t="shared" si="0"/>
        <v>3825.0739145252865</v>
      </c>
      <c r="N76" s="5">
        <f t="shared" si="1"/>
        <v>524.47897167293286</v>
      </c>
      <c r="O76" s="35">
        <f t="shared" si="2"/>
        <v>1.3109610816292324E-2</v>
      </c>
      <c r="P76" s="5">
        <f t="shared" si="3"/>
        <v>3300.5949428523536</v>
      </c>
      <c r="Q76" s="35">
        <f t="shared" si="4"/>
        <v>8.2500000000000004E-2</v>
      </c>
      <c r="R76" s="5">
        <f t="shared" si="38"/>
        <v>29587.941829512547</v>
      </c>
      <c r="S76" s="5">
        <f t="shared" si="39"/>
        <v>241992.30610178286</v>
      </c>
      <c r="T76" s="5">
        <f t="shared" si="5"/>
        <v>479562.05817048758</v>
      </c>
      <c r="U76" s="5">
        <f t="shared" si="6"/>
        <v>271580.24793129542</v>
      </c>
      <c r="V76" s="150"/>
      <c r="W76" s="2">
        <v>71</v>
      </c>
      <c r="X76" s="118">
        <v>46997</v>
      </c>
      <c r="Y76" s="5">
        <f t="shared" si="40"/>
        <v>478802.99176021514</v>
      </c>
      <c r="Z76" s="5">
        <f t="shared" si="41"/>
        <v>3735.9623279068505</v>
      </c>
      <c r="AA76" s="5">
        <f t="shared" si="7"/>
        <v>543.94238283874938</v>
      </c>
      <c r="AB76" s="35">
        <f t="shared" si="8"/>
        <v>1.3632555991491952E-2</v>
      </c>
      <c r="AC76" s="5">
        <f t="shared" si="9"/>
        <v>3192.0199450681012</v>
      </c>
      <c r="AD76" s="35">
        <f t="shared" si="10"/>
        <v>0.08</v>
      </c>
      <c r="AE76" s="5">
        <f t="shared" si="42"/>
        <v>30890.950622623772</v>
      </c>
      <c r="AF76" s="5">
        <f t="shared" si="43"/>
        <v>234362.37465876265</v>
      </c>
      <c r="AG76" s="5">
        <f t="shared" si="11"/>
        <v>478259.04937737639</v>
      </c>
      <c r="AH76" s="5">
        <f t="shared" si="12"/>
        <v>265253.32528138644</v>
      </c>
      <c r="AI76" s="150"/>
      <c r="AJ76" s="2">
        <v>71</v>
      </c>
      <c r="AK76" s="118">
        <v>46997</v>
      </c>
      <c r="AL76" s="5">
        <f t="shared" si="44"/>
        <v>477473.1836212998</v>
      </c>
      <c r="AM76" s="5">
        <f t="shared" si="45"/>
        <v>3647.6129482638758</v>
      </c>
      <c r="AN76" s="5">
        <f t="shared" si="13"/>
        <v>563.93197070964789</v>
      </c>
      <c r="AO76" s="35">
        <f t="shared" si="14"/>
        <v>1.4172908302810695E-2</v>
      </c>
      <c r="AP76" s="5">
        <f t="shared" si="15"/>
        <v>3083.6809775542279</v>
      </c>
      <c r="AQ76" s="35">
        <f t="shared" si="16"/>
        <v>7.7499999999999999E-2</v>
      </c>
      <c r="AR76" s="5">
        <f t="shared" si="46"/>
        <v>32240.748349410027</v>
      </c>
      <c r="AS76" s="5">
        <f t="shared" si="47"/>
        <v>226739.7709773251</v>
      </c>
      <c r="AT76" s="5">
        <f t="shared" si="17"/>
        <v>476909.25165059016</v>
      </c>
      <c r="AU76" s="5">
        <f t="shared" si="18"/>
        <v>258980.51932673511</v>
      </c>
      <c r="AV76" s="150"/>
      <c r="AW76" s="2">
        <v>71</v>
      </c>
      <c r="AX76" s="118">
        <v>46997</v>
      </c>
      <c r="AY76" s="5">
        <f t="shared" si="48"/>
        <v>476096.16380012111</v>
      </c>
      <c r="AZ76" s="5">
        <f t="shared" si="49"/>
        <v>3560.0506702964672</v>
      </c>
      <c r="BA76" s="5">
        <f t="shared" si="19"/>
        <v>584.44964654571049</v>
      </c>
      <c r="BB76" s="35">
        <f t="shared" si="20"/>
        <v>1.4731048665817337E-2</v>
      </c>
      <c r="BC76" s="5">
        <f t="shared" si="21"/>
        <v>2975.6010237507567</v>
      </c>
      <c r="BD76" s="35">
        <f t="shared" si="22"/>
        <v>7.4999999999999997E-2</v>
      </c>
      <c r="BE76" s="5">
        <f t="shared" si="50"/>
        <v>33638.285846424667</v>
      </c>
      <c r="BF76" s="5">
        <f t="shared" si="51"/>
        <v>219125.31174462452</v>
      </c>
      <c r="BG76" s="5">
        <f t="shared" si="23"/>
        <v>475511.71415357542</v>
      </c>
      <c r="BH76" s="5">
        <f t="shared" si="24"/>
        <v>252763.59759104918</v>
      </c>
      <c r="BI76" s="150"/>
      <c r="BJ76" s="2">
        <v>71</v>
      </c>
      <c r="BK76" s="118">
        <v>46997</v>
      </c>
      <c r="BL76" s="5">
        <f t="shared" si="52"/>
        <v>474671.01223659352</v>
      </c>
      <c r="BM76" s="5">
        <f t="shared" si="53"/>
        <v>3473.3005299060997</v>
      </c>
      <c r="BN76" s="5">
        <f t="shared" si="25"/>
        <v>605.49649764334708</v>
      </c>
      <c r="BO76" s="35">
        <f t="shared" si="26"/>
        <v>1.5307355588207994E-2</v>
      </c>
      <c r="BP76" s="5">
        <f t="shared" si="27"/>
        <v>2867.8040322627526</v>
      </c>
      <c r="BQ76" s="35">
        <f t="shared" si="28"/>
        <v>7.2499999999999995E-2</v>
      </c>
      <c r="BR76" s="5">
        <f t="shared" si="54"/>
        <v>35084.484261049605</v>
      </c>
      <c r="BS76" s="5">
        <f t="shared" si="55"/>
        <v>211519.85336228341</v>
      </c>
      <c r="BT76" s="5">
        <f t="shared" si="29"/>
        <v>474065.51573895017</v>
      </c>
      <c r="BU76" s="5">
        <f t="shared" si="30"/>
        <v>246604.33762333301</v>
      </c>
      <c r="BV76" s="150"/>
      <c r="BW76" s="2">
        <v>71</v>
      </c>
      <c r="BX76" s="118">
        <v>46997</v>
      </c>
      <c r="BY76" s="5">
        <f t="shared" si="56"/>
        <v>473196.84136583447</v>
      </c>
      <c r="BZ76" s="5">
        <f t="shared" si="57"/>
        <v>3387.3876542048083</v>
      </c>
      <c r="CA76" s="5">
        <f t="shared" si="31"/>
        <v>627.0727462374407</v>
      </c>
      <c r="CB76" s="35">
        <f t="shared" si="32"/>
        <v>1.5902204531056272E-2</v>
      </c>
      <c r="CC76" s="5">
        <f t="shared" si="33"/>
        <v>2760.3149079673676</v>
      </c>
      <c r="CD76" s="35">
        <f t="shared" si="34"/>
        <v>6.9999999999999993E-2</v>
      </c>
      <c r="CE76" s="5">
        <f t="shared" si="58"/>
        <v>36580.231380402976</v>
      </c>
      <c r="CF76" s="5">
        <f t="shared" si="59"/>
        <v>203924.29206813837</v>
      </c>
      <c r="CG76" s="5">
        <f t="shared" si="35"/>
        <v>472569.76861959702</v>
      </c>
      <c r="CH76" s="5">
        <f t="shared" si="36"/>
        <v>240504.52344854135</v>
      </c>
    </row>
    <row r="77" spans="9:86" ht="14.25" customHeight="1">
      <c r="I77" s="150"/>
      <c r="J77" s="2">
        <v>72</v>
      </c>
      <c r="K77" s="118">
        <v>47027</v>
      </c>
      <c r="L77" s="5">
        <f t="shared" si="37"/>
        <v>479562.05817048758</v>
      </c>
      <c r="M77" s="5">
        <f t="shared" si="0"/>
        <v>3825.0739145252865</v>
      </c>
      <c r="N77" s="5">
        <f t="shared" si="1"/>
        <v>528.08476460318434</v>
      </c>
      <c r="O77" s="35">
        <f t="shared" si="2"/>
        <v>1.3214175448770302E-2</v>
      </c>
      <c r="P77" s="5">
        <f t="shared" si="3"/>
        <v>3296.9891499221021</v>
      </c>
      <c r="Q77" s="35">
        <f t="shared" si="4"/>
        <v>8.2500000000000004E-2</v>
      </c>
      <c r="R77" s="5">
        <f t="shared" si="38"/>
        <v>30116.02659411573</v>
      </c>
      <c r="S77" s="5">
        <f t="shared" si="39"/>
        <v>245289.29525170496</v>
      </c>
      <c r="T77" s="5">
        <f t="shared" si="5"/>
        <v>479033.9734058844</v>
      </c>
      <c r="U77" s="5">
        <f t="shared" si="6"/>
        <v>275405.3218458207</v>
      </c>
      <c r="V77" s="150"/>
      <c r="W77" s="2">
        <v>72</v>
      </c>
      <c r="X77" s="118">
        <v>47027</v>
      </c>
      <c r="Y77" s="5">
        <f t="shared" si="40"/>
        <v>478259.04937737639</v>
      </c>
      <c r="Z77" s="5">
        <f t="shared" si="41"/>
        <v>3735.9623279068505</v>
      </c>
      <c r="AA77" s="5">
        <f t="shared" si="7"/>
        <v>547.56866539100793</v>
      </c>
      <c r="AB77" s="35">
        <f t="shared" si="8"/>
        <v>1.3739047893074582E-2</v>
      </c>
      <c r="AC77" s="5">
        <f t="shared" si="9"/>
        <v>3188.3936625158426</v>
      </c>
      <c r="AD77" s="35">
        <f t="shared" si="10"/>
        <v>0.08</v>
      </c>
      <c r="AE77" s="5">
        <f t="shared" si="42"/>
        <v>31438.519288014781</v>
      </c>
      <c r="AF77" s="5">
        <f t="shared" si="43"/>
        <v>237550.76832127851</v>
      </c>
      <c r="AG77" s="5">
        <f t="shared" si="11"/>
        <v>477711.48071198538</v>
      </c>
      <c r="AH77" s="5">
        <f t="shared" si="12"/>
        <v>268989.2876092933</v>
      </c>
      <c r="AI77" s="150"/>
      <c r="AJ77" s="2">
        <v>72</v>
      </c>
      <c r="AK77" s="118">
        <v>47027</v>
      </c>
      <c r="AL77" s="5">
        <f t="shared" si="44"/>
        <v>476909.25165059016</v>
      </c>
      <c r="AM77" s="5">
        <f t="shared" si="45"/>
        <v>3647.6129482638758</v>
      </c>
      <c r="AN77" s="5">
        <f t="shared" si="13"/>
        <v>567.57403135381446</v>
      </c>
      <c r="AO77" s="35">
        <f t="shared" si="14"/>
        <v>1.4281308975812873E-2</v>
      </c>
      <c r="AP77" s="5">
        <f t="shared" si="15"/>
        <v>3080.0389169100613</v>
      </c>
      <c r="AQ77" s="35">
        <f t="shared" si="16"/>
        <v>7.7499999999999999E-2</v>
      </c>
      <c r="AR77" s="5">
        <f t="shared" si="46"/>
        <v>32808.322380763842</v>
      </c>
      <c r="AS77" s="5">
        <f t="shared" si="47"/>
        <v>229819.80989423516</v>
      </c>
      <c r="AT77" s="5">
        <f t="shared" si="17"/>
        <v>476341.67761923635</v>
      </c>
      <c r="AU77" s="5">
        <f t="shared" si="18"/>
        <v>262628.13227499899</v>
      </c>
      <c r="AV77" s="150"/>
      <c r="AW77" s="2">
        <v>72</v>
      </c>
      <c r="AX77" s="118">
        <v>47027</v>
      </c>
      <c r="AY77" s="5">
        <f t="shared" si="48"/>
        <v>475511.71415357542</v>
      </c>
      <c r="AZ77" s="5">
        <f t="shared" si="49"/>
        <v>3560.0506702964672</v>
      </c>
      <c r="BA77" s="5">
        <f t="shared" si="19"/>
        <v>588.10245683662106</v>
      </c>
      <c r="BB77" s="35">
        <f t="shared" si="20"/>
        <v>1.4841336757815786E-2</v>
      </c>
      <c r="BC77" s="5">
        <f t="shared" si="21"/>
        <v>2971.9482134598461</v>
      </c>
      <c r="BD77" s="35">
        <f t="shared" si="22"/>
        <v>7.4999999999999997E-2</v>
      </c>
      <c r="BE77" s="5">
        <f t="shared" si="50"/>
        <v>34226.388303261287</v>
      </c>
      <c r="BF77" s="5">
        <f t="shared" si="51"/>
        <v>222097.25995808435</v>
      </c>
      <c r="BG77" s="5">
        <f t="shared" si="23"/>
        <v>474923.61169673881</v>
      </c>
      <c r="BH77" s="5">
        <f t="shared" si="24"/>
        <v>256323.64826134563</v>
      </c>
      <c r="BI77" s="150"/>
      <c r="BJ77" s="2">
        <v>72</v>
      </c>
      <c r="BK77" s="118">
        <v>47027</v>
      </c>
      <c r="BL77" s="5">
        <f t="shared" si="52"/>
        <v>474065.51573895017</v>
      </c>
      <c r="BM77" s="5">
        <f t="shared" si="53"/>
        <v>3473.3005299060997</v>
      </c>
      <c r="BN77" s="5">
        <f t="shared" si="25"/>
        <v>609.15470564994257</v>
      </c>
      <c r="BO77" s="35">
        <f t="shared" si="26"/>
        <v>1.5419506851083788E-2</v>
      </c>
      <c r="BP77" s="5">
        <f t="shared" si="27"/>
        <v>2864.1458242561571</v>
      </c>
      <c r="BQ77" s="35">
        <f t="shared" si="28"/>
        <v>7.2499999999999995E-2</v>
      </c>
      <c r="BR77" s="5">
        <f t="shared" si="54"/>
        <v>35693.638966699546</v>
      </c>
      <c r="BS77" s="5">
        <f t="shared" si="55"/>
        <v>214383.99918653956</v>
      </c>
      <c r="BT77" s="5">
        <f t="shared" si="29"/>
        <v>473456.36103330023</v>
      </c>
      <c r="BU77" s="5">
        <f t="shared" si="30"/>
        <v>250077.6381532391</v>
      </c>
      <c r="BV77" s="150"/>
      <c r="BW77" s="2">
        <v>72</v>
      </c>
      <c r="BX77" s="118">
        <v>47027</v>
      </c>
      <c r="BY77" s="5">
        <f t="shared" si="56"/>
        <v>472569.76861959702</v>
      </c>
      <c r="BZ77" s="5">
        <f t="shared" si="57"/>
        <v>3387.3876542048083</v>
      </c>
      <c r="CA77" s="5">
        <f t="shared" si="31"/>
        <v>630.73067059049208</v>
      </c>
      <c r="CB77" s="35">
        <f t="shared" si="32"/>
        <v>1.6016191787288265E-2</v>
      </c>
      <c r="CC77" s="5">
        <f t="shared" si="33"/>
        <v>2756.6569836143162</v>
      </c>
      <c r="CD77" s="35">
        <f t="shared" si="34"/>
        <v>7.0000000000000007E-2</v>
      </c>
      <c r="CE77" s="5">
        <f t="shared" si="58"/>
        <v>37210.962050993468</v>
      </c>
      <c r="CF77" s="5">
        <f t="shared" si="59"/>
        <v>206680.94905175269</v>
      </c>
      <c r="CG77" s="5">
        <f t="shared" si="35"/>
        <v>471939.03794900654</v>
      </c>
      <c r="CH77" s="5">
        <f t="shared" si="36"/>
        <v>243891.91110274615</v>
      </c>
    </row>
    <row r="78" spans="9:86" ht="14.25" customHeight="1">
      <c r="I78" s="150"/>
      <c r="J78" s="2">
        <v>73</v>
      </c>
      <c r="K78" s="118">
        <v>47058</v>
      </c>
      <c r="L78" s="5">
        <f t="shared" si="37"/>
        <v>479033.9734058844</v>
      </c>
      <c r="M78" s="5">
        <f t="shared" si="0"/>
        <v>3825.0739145252865</v>
      </c>
      <c r="N78" s="5">
        <f t="shared" si="1"/>
        <v>531.71534735983096</v>
      </c>
      <c r="O78" s="35">
        <f t="shared" si="2"/>
        <v>1.3319690298691438E-2</v>
      </c>
      <c r="P78" s="5">
        <f t="shared" si="3"/>
        <v>3293.3585671654555</v>
      </c>
      <c r="Q78" s="35">
        <f t="shared" si="4"/>
        <v>8.2500000000000004E-2</v>
      </c>
      <c r="R78" s="5">
        <f t="shared" si="38"/>
        <v>30647.74194147556</v>
      </c>
      <c r="S78" s="5">
        <f t="shared" si="39"/>
        <v>248582.6538188704</v>
      </c>
      <c r="T78" s="5">
        <f t="shared" si="5"/>
        <v>478502.25805852457</v>
      </c>
      <c r="U78" s="5">
        <f t="shared" si="6"/>
        <v>279230.39576034597</v>
      </c>
      <c r="V78" s="150"/>
      <c r="W78" s="2">
        <v>73</v>
      </c>
      <c r="X78" s="118">
        <v>47058</v>
      </c>
      <c r="Y78" s="5">
        <f t="shared" si="40"/>
        <v>477711.48071198538</v>
      </c>
      <c r="Z78" s="5">
        <f t="shared" si="41"/>
        <v>3735.9623279068505</v>
      </c>
      <c r="AA78" s="5">
        <f t="shared" si="7"/>
        <v>551.21912316028101</v>
      </c>
      <c r="AB78" s="35">
        <f t="shared" si="8"/>
        <v>1.3846494683495716E-2</v>
      </c>
      <c r="AC78" s="5">
        <f t="shared" si="9"/>
        <v>3184.7432047465695</v>
      </c>
      <c r="AD78" s="35">
        <f t="shared" si="10"/>
        <v>0.08</v>
      </c>
      <c r="AE78" s="5">
        <f t="shared" si="42"/>
        <v>31989.738411175062</v>
      </c>
      <c r="AF78" s="5">
        <f t="shared" si="43"/>
        <v>240735.51152602507</v>
      </c>
      <c r="AG78" s="5">
        <f t="shared" si="11"/>
        <v>477160.26158882509</v>
      </c>
      <c r="AH78" s="5">
        <f t="shared" si="12"/>
        <v>272725.24993720016</v>
      </c>
      <c r="AI78" s="150"/>
      <c r="AJ78" s="2">
        <v>73</v>
      </c>
      <c r="AK78" s="118">
        <v>47058</v>
      </c>
      <c r="AL78" s="5">
        <f t="shared" si="44"/>
        <v>476341.67761923635</v>
      </c>
      <c r="AM78" s="5">
        <f t="shared" si="45"/>
        <v>3647.6129482638758</v>
      </c>
      <c r="AN78" s="5">
        <f t="shared" si="13"/>
        <v>571.23961363964099</v>
      </c>
      <c r="AO78" s="35">
        <f t="shared" si="14"/>
        <v>1.4390668895353592E-2</v>
      </c>
      <c r="AP78" s="5">
        <f t="shared" si="15"/>
        <v>3076.3733346242348</v>
      </c>
      <c r="AQ78" s="35">
        <f t="shared" si="16"/>
        <v>7.7499999999999999E-2</v>
      </c>
      <c r="AR78" s="5">
        <f t="shared" si="46"/>
        <v>33379.561994403484</v>
      </c>
      <c r="AS78" s="5">
        <f t="shared" si="47"/>
        <v>232896.18322885939</v>
      </c>
      <c r="AT78" s="5">
        <f t="shared" si="17"/>
        <v>475770.43800559669</v>
      </c>
      <c r="AU78" s="5">
        <f t="shared" si="18"/>
        <v>266275.74522326287</v>
      </c>
      <c r="AV78" s="150"/>
      <c r="AW78" s="2">
        <v>73</v>
      </c>
      <c r="AX78" s="118">
        <v>47058</v>
      </c>
      <c r="AY78" s="5">
        <f t="shared" si="48"/>
        <v>474923.61169673881</v>
      </c>
      <c r="AZ78" s="5">
        <f t="shared" si="49"/>
        <v>3560.0506702964672</v>
      </c>
      <c r="BA78" s="5">
        <f t="shared" si="19"/>
        <v>591.77809719185007</v>
      </c>
      <c r="BB78" s="35">
        <f t="shared" si="20"/>
        <v>1.4952588145557902E-2</v>
      </c>
      <c r="BC78" s="5">
        <f t="shared" si="21"/>
        <v>2968.2725731046171</v>
      </c>
      <c r="BD78" s="35">
        <f t="shared" si="22"/>
        <v>7.4999999999999983E-2</v>
      </c>
      <c r="BE78" s="5">
        <f t="shared" si="50"/>
        <v>34818.166400453134</v>
      </c>
      <c r="BF78" s="5">
        <f t="shared" si="51"/>
        <v>225065.53253118898</v>
      </c>
      <c r="BG78" s="5">
        <f t="shared" si="23"/>
        <v>474331.83359954698</v>
      </c>
      <c r="BH78" s="5">
        <f t="shared" si="24"/>
        <v>259883.69893164211</v>
      </c>
      <c r="BI78" s="150"/>
      <c r="BJ78" s="2">
        <v>73</v>
      </c>
      <c r="BK78" s="118">
        <v>47058</v>
      </c>
      <c r="BL78" s="5">
        <f t="shared" si="52"/>
        <v>473456.36103330023</v>
      </c>
      <c r="BM78" s="5">
        <f t="shared" si="53"/>
        <v>3473.3005299060997</v>
      </c>
      <c r="BN78" s="5">
        <f t="shared" si="25"/>
        <v>612.83501532991068</v>
      </c>
      <c r="BO78" s="35">
        <f t="shared" si="26"/>
        <v>1.5532625156643925E-2</v>
      </c>
      <c r="BP78" s="5">
        <f t="shared" si="27"/>
        <v>2860.465514576189</v>
      </c>
      <c r="BQ78" s="35">
        <f t="shared" si="28"/>
        <v>7.2499999999999995E-2</v>
      </c>
      <c r="BR78" s="5">
        <f t="shared" si="54"/>
        <v>36306.473982029456</v>
      </c>
      <c r="BS78" s="5">
        <f t="shared" si="55"/>
        <v>217244.46470111574</v>
      </c>
      <c r="BT78" s="5">
        <f t="shared" si="29"/>
        <v>472843.52601797029</v>
      </c>
      <c r="BU78" s="5">
        <f t="shared" si="30"/>
        <v>253550.93868314518</v>
      </c>
      <c r="BV78" s="150"/>
      <c r="BW78" s="2">
        <v>73</v>
      </c>
      <c r="BX78" s="118">
        <v>47058</v>
      </c>
      <c r="BY78" s="5">
        <f t="shared" si="56"/>
        <v>471939.03794900654</v>
      </c>
      <c r="BZ78" s="5">
        <f t="shared" si="57"/>
        <v>3387.3876542048083</v>
      </c>
      <c r="CA78" s="5">
        <f t="shared" si="31"/>
        <v>634.40993283560329</v>
      </c>
      <c r="CB78" s="35">
        <f t="shared" si="32"/>
        <v>1.6131149538110096E-2</v>
      </c>
      <c r="CC78" s="5">
        <f t="shared" si="33"/>
        <v>2752.977721369205</v>
      </c>
      <c r="CD78" s="35">
        <f t="shared" si="34"/>
        <v>7.0000000000000007E-2</v>
      </c>
      <c r="CE78" s="5">
        <f t="shared" si="58"/>
        <v>37845.371983829071</v>
      </c>
      <c r="CF78" s="5">
        <f t="shared" si="59"/>
        <v>209433.9267731219</v>
      </c>
      <c r="CG78" s="5">
        <f t="shared" si="35"/>
        <v>471304.62801617093</v>
      </c>
      <c r="CH78" s="5">
        <f t="shared" si="36"/>
        <v>247279.29875695097</v>
      </c>
    </row>
    <row r="79" spans="9:86" ht="14.25" customHeight="1">
      <c r="I79" s="150"/>
      <c r="J79" s="2">
        <v>74</v>
      </c>
      <c r="K79" s="118">
        <v>47088</v>
      </c>
      <c r="L79" s="5">
        <f t="shared" si="37"/>
        <v>478502.25805852457</v>
      </c>
      <c r="M79" s="5">
        <f t="shared" si="0"/>
        <v>3825.0739145252865</v>
      </c>
      <c r="N79" s="5">
        <f t="shared" si="1"/>
        <v>535.37089037292981</v>
      </c>
      <c r="O79" s="35">
        <f t="shared" si="2"/>
        <v>1.3426165867098994E-2</v>
      </c>
      <c r="P79" s="5">
        <f t="shared" si="3"/>
        <v>3289.7030241523566</v>
      </c>
      <c r="Q79" s="35">
        <f t="shared" si="4"/>
        <v>8.2500000000000004E-2</v>
      </c>
      <c r="R79" s="5">
        <f t="shared" si="38"/>
        <v>31183.112831848492</v>
      </c>
      <c r="S79" s="5">
        <f t="shared" si="39"/>
        <v>251872.35684302275</v>
      </c>
      <c r="T79" s="5">
        <f t="shared" si="5"/>
        <v>477966.88716815162</v>
      </c>
      <c r="U79" s="5">
        <f t="shared" si="6"/>
        <v>283055.46967487124</v>
      </c>
      <c r="V79" s="150"/>
      <c r="W79" s="2">
        <v>74</v>
      </c>
      <c r="X79" s="118">
        <v>47088</v>
      </c>
      <c r="Y79" s="5">
        <f t="shared" si="40"/>
        <v>477160.26158882509</v>
      </c>
      <c r="Z79" s="5">
        <f t="shared" si="41"/>
        <v>3735.9623279068505</v>
      </c>
      <c r="AA79" s="5">
        <f t="shared" si="7"/>
        <v>554.89391731468322</v>
      </c>
      <c r="AB79" s="35">
        <f t="shared" si="8"/>
        <v>1.3954906860022863E-2</v>
      </c>
      <c r="AC79" s="5">
        <f t="shared" si="9"/>
        <v>3181.0684105921673</v>
      </c>
      <c r="AD79" s="35">
        <f t="shared" si="10"/>
        <v>0.08</v>
      </c>
      <c r="AE79" s="5">
        <f t="shared" si="42"/>
        <v>32544.632328489744</v>
      </c>
      <c r="AF79" s="5">
        <f t="shared" si="43"/>
        <v>243916.57993661723</v>
      </c>
      <c r="AG79" s="5">
        <f t="shared" si="11"/>
        <v>476605.36767151038</v>
      </c>
      <c r="AH79" s="5">
        <f t="shared" si="12"/>
        <v>276461.21226510697</v>
      </c>
      <c r="AI79" s="150"/>
      <c r="AJ79" s="2">
        <v>74</v>
      </c>
      <c r="AK79" s="118">
        <v>47088</v>
      </c>
      <c r="AL79" s="5">
        <f t="shared" si="44"/>
        <v>475770.43800559669</v>
      </c>
      <c r="AM79" s="5">
        <f t="shared" si="45"/>
        <v>3647.6129482638758</v>
      </c>
      <c r="AN79" s="5">
        <f t="shared" si="13"/>
        <v>574.92886947773059</v>
      </c>
      <c r="AO79" s="35">
        <f t="shared" si="14"/>
        <v>1.450099855437342E-2</v>
      </c>
      <c r="AP79" s="5">
        <f t="shared" si="15"/>
        <v>3072.6840787861452</v>
      </c>
      <c r="AQ79" s="35">
        <f t="shared" si="16"/>
        <v>7.7499999999999999E-2</v>
      </c>
      <c r="AR79" s="5">
        <f t="shared" si="46"/>
        <v>33954.490863881212</v>
      </c>
      <c r="AS79" s="5">
        <f t="shared" si="47"/>
        <v>235968.86730764553</v>
      </c>
      <c r="AT79" s="5">
        <f t="shared" si="17"/>
        <v>475195.50913611898</v>
      </c>
      <c r="AU79" s="5">
        <f t="shared" si="18"/>
        <v>269923.35817152675</v>
      </c>
      <c r="AV79" s="150"/>
      <c r="AW79" s="2">
        <v>74</v>
      </c>
      <c r="AX79" s="118">
        <v>47088</v>
      </c>
      <c r="AY79" s="5">
        <f t="shared" si="48"/>
        <v>474331.83359954698</v>
      </c>
      <c r="AZ79" s="5">
        <f t="shared" si="49"/>
        <v>3560.0506702964672</v>
      </c>
      <c r="BA79" s="5">
        <f t="shared" si="19"/>
        <v>595.4767102992987</v>
      </c>
      <c r="BB79" s="35">
        <f t="shared" si="20"/>
        <v>1.5064813317219469E-2</v>
      </c>
      <c r="BC79" s="5">
        <f t="shared" si="21"/>
        <v>2964.5739599971685</v>
      </c>
      <c r="BD79" s="35">
        <f t="shared" si="22"/>
        <v>7.4999999999999997E-2</v>
      </c>
      <c r="BE79" s="5">
        <f t="shared" si="50"/>
        <v>35413.643110752433</v>
      </c>
      <c r="BF79" s="5">
        <f t="shared" si="51"/>
        <v>228030.10649118613</v>
      </c>
      <c r="BG79" s="5">
        <f t="shared" si="23"/>
        <v>473736.35688924766</v>
      </c>
      <c r="BH79" s="5">
        <f t="shared" si="24"/>
        <v>263443.74960193859</v>
      </c>
      <c r="BI79" s="150"/>
      <c r="BJ79" s="2">
        <v>74</v>
      </c>
      <c r="BK79" s="118">
        <v>47088</v>
      </c>
      <c r="BL79" s="5">
        <f t="shared" si="52"/>
        <v>472843.52601797029</v>
      </c>
      <c r="BM79" s="5">
        <f t="shared" si="53"/>
        <v>3473.3005299060997</v>
      </c>
      <c r="BN79" s="5">
        <f t="shared" si="25"/>
        <v>616.53756021419576</v>
      </c>
      <c r="BO79" s="35">
        <f t="shared" si="26"/>
        <v>1.5646720987968384E-2</v>
      </c>
      <c r="BP79" s="5">
        <f t="shared" si="27"/>
        <v>2856.7629696919039</v>
      </c>
      <c r="BQ79" s="35">
        <f t="shared" si="28"/>
        <v>7.2499999999999995E-2</v>
      </c>
      <c r="BR79" s="5">
        <f t="shared" si="54"/>
        <v>36923.01154224365</v>
      </c>
      <c r="BS79" s="5">
        <f t="shared" si="55"/>
        <v>220101.22767080765</v>
      </c>
      <c r="BT79" s="5">
        <f t="shared" si="29"/>
        <v>472226.98845775612</v>
      </c>
      <c r="BU79" s="5">
        <f t="shared" si="30"/>
        <v>257024.2392130513</v>
      </c>
      <c r="BV79" s="150"/>
      <c r="BW79" s="2">
        <v>74</v>
      </c>
      <c r="BX79" s="118">
        <v>47088</v>
      </c>
      <c r="BY79" s="5">
        <f t="shared" si="56"/>
        <v>471304.62801617093</v>
      </c>
      <c r="BZ79" s="5">
        <f t="shared" si="57"/>
        <v>3387.3876542048083</v>
      </c>
      <c r="CA79" s="5">
        <f t="shared" si="31"/>
        <v>638.11065744381131</v>
      </c>
      <c r="CB79" s="35">
        <f t="shared" si="32"/>
        <v>1.6247088261274203E-2</v>
      </c>
      <c r="CC79" s="5">
        <f t="shared" si="33"/>
        <v>2749.276996760997</v>
      </c>
      <c r="CD79" s="35">
        <f t="shared" si="34"/>
        <v>7.0000000000000007E-2</v>
      </c>
      <c r="CE79" s="5">
        <f t="shared" si="58"/>
        <v>38483.48264127288</v>
      </c>
      <c r="CF79" s="5">
        <f t="shared" si="59"/>
        <v>212183.20376988291</v>
      </c>
      <c r="CG79" s="5">
        <f t="shared" si="35"/>
        <v>470666.51735872711</v>
      </c>
      <c r="CH79" s="5">
        <f t="shared" si="36"/>
        <v>250666.6864111558</v>
      </c>
    </row>
    <row r="80" spans="9:86" ht="14.25" customHeight="1">
      <c r="I80" s="150"/>
      <c r="J80" s="2">
        <v>75</v>
      </c>
      <c r="K80" s="118">
        <v>47119</v>
      </c>
      <c r="L80" s="5">
        <f t="shared" si="37"/>
        <v>477966.88716815162</v>
      </c>
      <c r="M80" s="5">
        <f t="shared" si="0"/>
        <v>3825.0739145252865</v>
      </c>
      <c r="N80" s="5">
        <f t="shared" si="1"/>
        <v>539.0515652442441</v>
      </c>
      <c r="O80" s="35">
        <f t="shared" si="2"/>
        <v>1.3533612801623286E-2</v>
      </c>
      <c r="P80" s="5">
        <f t="shared" si="3"/>
        <v>3286.0223492810424</v>
      </c>
      <c r="Q80" s="35">
        <f t="shared" si="4"/>
        <v>8.2500000000000004E-2</v>
      </c>
      <c r="R80" s="5">
        <f t="shared" si="38"/>
        <v>31722.164397092736</v>
      </c>
      <c r="S80" s="5">
        <f t="shared" si="39"/>
        <v>255158.37919230378</v>
      </c>
      <c r="T80" s="5">
        <f t="shared" si="5"/>
        <v>477427.83560290735</v>
      </c>
      <c r="U80" s="5">
        <f t="shared" si="6"/>
        <v>286880.54358939652</v>
      </c>
      <c r="V80" s="150"/>
      <c r="W80" s="2">
        <v>75</v>
      </c>
      <c r="X80" s="118">
        <v>47119</v>
      </c>
      <c r="Y80" s="5">
        <f t="shared" si="40"/>
        <v>476605.36767151038</v>
      </c>
      <c r="Z80" s="5">
        <f t="shared" si="41"/>
        <v>3735.9623279068505</v>
      </c>
      <c r="AA80" s="5">
        <f t="shared" si="7"/>
        <v>558.59321009678115</v>
      </c>
      <c r="AB80" s="35">
        <f t="shared" si="8"/>
        <v>1.4064295066398304E-2</v>
      </c>
      <c r="AC80" s="5">
        <f t="shared" si="9"/>
        <v>3177.3691178100694</v>
      </c>
      <c r="AD80" s="35">
        <f t="shared" si="10"/>
        <v>0.08</v>
      </c>
      <c r="AE80" s="5">
        <f t="shared" si="42"/>
        <v>33103.225538586528</v>
      </c>
      <c r="AF80" s="5">
        <f t="shared" si="43"/>
        <v>247093.9490544273</v>
      </c>
      <c r="AG80" s="5">
        <f t="shared" si="11"/>
        <v>476046.77446141362</v>
      </c>
      <c r="AH80" s="5">
        <f t="shared" si="12"/>
        <v>280197.17459301383</v>
      </c>
      <c r="AI80" s="150"/>
      <c r="AJ80" s="2">
        <v>75</v>
      </c>
      <c r="AK80" s="118">
        <v>47119</v>
      </c>
      <c r="AL80" s="5">
        <f t="shared" si="44"/>
        <v>475195.50913611898</v>
      </c>
      <c r="AM80" s="5">
        <f t="shared" si="45"/>
        <v>3647.6129482638758</v>
      </c>
      <c r="AN80" s="5">
        <f t="shared" si="13"/>
        <v>578.6419517597742</v>
      </c>
      <c r="AO80" s="35">
        <f t="shared" si="14"/>
        <v>1.4612308592184691E-2</v>
      </c>
      <c r="AP80" s="5">
        <f t="shared" si="15"/>
        <v>3068.9709965041015</v>
      </c>
      <c r="AQ80" s="35">
        <f t="shared" si="16"/>
        <v>7.7499999999999999E-2</v>
      </c>
      <c r="AR80" s="5">
        <f t="shared" si="46"/>
        <v>34533.132815640987</v>
      </c>
      <c r="AS80" s="5">
        <f t="shared" si="47"/>
        <v>239037.83830414963</v>
      </c>
      <c r="AT80" s="5">
        <f t="shared" si="17"/>
        <v>474616.86718435923</v>
      </c>
      <c r="AU80" s="5">
        <f t="shared" si="18"/>
        <v>273570.97111979063</v>
      </c>
      <c r="AV80" s="150"/>
      <c r="AW80" s="2">
        <v>75</v>
      </c>
      <c r="AX80" s="118">
        <v>47119</v>
      </c>
      <c r="AY80" s="5">
        <f t="shared" si="48"/>
        <v>473736.35688924766</v>
      </c>
      <c r="AZ80" s="5">
        <f t="shared" si="49"/>
        <v>3560.0506702964672</v>
      </c>
      <c r="BA80" s="5">
        <f t="shared" si="19"/>
        <v>599.19843973866955</v>
      </c>
      <c r="BB80" s="35">
        <f t="shared" si="20"/>
        <v>1.5178022907253952E-2</v>
      </c>
      <c r="BC80" s="5">
        <f t="shared" si="21"/>
        <v>2960.8522305577976</v>
      </c>
      <c r="BD80" s="35">
        <f t="shared" si="22"/>
        <v>7.4999999999999997E-2</v>
      </c>
      <c r="BE80" s="5">
        <f t="shared" si="50"/>
        <v>36012.841550491103</v>
      </c>
      <c r="BF80" s="5">
        <f t="shared" si="51"/>
        <v>230990.95872174393</v>
      </c>
      <c r="BG80" s="5">
        <f t="shared" si="23"/>
        <v>473137.15844950901</v>
      </c>
      <c r="BH80" s="5">
        <f t="shared" si="24"/>
        <v>267003.80027223501</v>
      </c>
      <c r="BI80" s="150"/>
      <c r="BJ80" s="2">
        <v>75</v>
      </c>
      <c r="BK80" s="118">
        <v>47119</v>
      </c>
      <c r="BL80" s="5">
        <f t="shared" si="52"/>
        <v>472226.98845775612</v>
      </c>
      <c r="BM80" s="5">
        <f t="shared" si="53"/>
        <v>3473.3005299060997</v>
      </c>
      <c r="BN80" s="5">
        <f t="shared" si="25"/>
        <v>620.26247464048993</v>
      </c>
      <c r="BO80" s="35">
        <f t="shared" si="26"/>
        <v>1.5761804974329031E-2</v>
      </c>
      <c r="BP80" s="5">
        <f t="shared" si="27"/>
        <v>2853.0380552656097</v>
      </c>
      <c r="BQ80" s="35">
        <f t="shared" si="28"/>
        <v>7.2499999999999995E-2</v>
      </c>
      <c r="BR80" s="5">
        <f t="shared" si="54"/>
        <v>37543.274016884141</v>
      </c>
      <c r="BS80" s="5">
        <f t="shared" si="55"/>
        <v>222954.26572607327</v>
      </c>
      <c r="BT80" s="5">
        <f t="shared" si="29"/>
        <v>471606.72598311561</v>
      </c>
      <c r="BU80" s="5">
        <f t="shared" si="30"/>
        <v>260497.53974295739</v>
      </c>
      <c r="BV80" s="150"/>
      <c r="BW80" s="2">
        <v>75</v>
      </c>
      <c r="BX80" s="118">
        <v>47119</v>
      </c>
      <c r="BY80" s="5">
        <f t="shared" si="56"/>
        <v>470666.51735872711</v>
      </c>
      <c r="BZ80" s="5">
        <f t="shared" si="57"/>
        <v>3387.3876542048083</v>
      </c>
      <c r="CA80" s="5">
        <f t="shared" si="31"/>
        <v>641.83296961223323</v>
      </c>
      <c r="CB80" s="35">
        <f t="shared" si="32"/>
        <v>1.6364018580647371E-2</v>
      </c>
      <c r="CC80" s="5">
        <f t="shared" si="33"/>
        <v>2745.5546845925751</v>
      </c>
      <c r="CD80" s="35">
        <f t="shared" si="34"/>
        <v>7.0000000000000007E-2</v>
      </c>
      <c r="CE80" s="5">
        <f t="shared" si="58"/>
        <v>39125.315610885111</v>
      </c>
      <c r="CF80" s="5">
        <f t="shared" si="59"/>
        <v>214928.75845447549</v>
      </c>
      <c r="CG80" s="5">
        <f t="shared" si="35"/>
        <v>470024.6843891149</v>
      </c>
      <c r="CH80" s="5">
        <f t="shared" si="36"/>
        <v>254054.07406536059</v>
      </c>
    </row>
    <row r="81" spans="9:86" ht="14.25" customHeight="1">
      <c r="I81" s="150"/>
      <c r="J81" s="2">
        <v>76</v>
      </c>
      <c r="K81" s="118">
        <v>47150</v>
      </c>
      <c r="L81" s="5">
        <f t="shared" si="37"/>
        <v>477427.83560290735</v>
      </c>
      <c r="M81" s="5">
        <f t="shared" si="0"/>
        <v>3825.0739145252865</v>
      </c>
      <c r="N81" s="5">
        <f t="shared" si="1"/>
        <v>542.75754475529857</v>
      </c>
      <c r="O81" s="35">
        <f t="shared" si="2"/>
        <v>1.364204189904155E-2</v>
      </c>
      <c r="P81" s="5">
        <f t="shared" si="3"/>
        <v>3282.3163697699879</v>
      </c>
      <c r="Q81" s="35">
        <f t="shared" si="4"/>
        <v>8.2500000000000004E-2</v>
      </c>
      <c r="R81" s="5">
        <f t="shared" si="38"/>
        <v>32264.921941848035</v>
      </c>
      <c r="S81" s="5">
        <f t="shared" si="39"/>
        <v>258440.69556207376</v>
      </c>
      <c r="T81" s="5">
        <f t="shared" si="5"/>
        <v>476885.07805815205</v>
      </c>
      <c r="U81" s="5">
        <f t="shared" si="6"/>
        <v>290705.61750392179</v>
      </c>
      <c r="V81" s="150"/>
      <c r="W81" s="2">
        <v>76</v>
      </c>
      <c r="X81" s="118">
        <v>47150</v>
      </c>
      <c r="Y81" s="5">
        <f t="shared" si="40"/>
        <v>476046.77446141362</v>
      </c>
      <c r="Z81" s="5">
        <f t="shared" si="41"/>
        <v>3735.9623279068505</v>
      </c>
      <c r="AA81" s="5">
        <f t="shared" si="7"/>
        <v>562.31716483075934</v>
      </c>
      <c r="AB81" s="35">
        <f t="shared" si="8"/>
        <v>1.4174670095398495E-2</v>
      </c>
      <c r="AC81" s="5">
        <f t="shared" si="9"/>
        <v>3173.6451630760912</v>
      </c>
      <c r="AD81" s="35">
        <f t="shared" si="10"/>
        <v>8.0000000000000016E-2</v>
      </c>
      <c r="AE81" s="5">
        <f t="shared" si="42"/>
        <v>33665.54270341729</v>
      </c>
      <c r="AF81" s="5">
        <f t="shared" si="43"/>
        <v>250267.59421750339</v>
      </c>
      <c r="AG81" s="5">
        <f t="shared" si="11"/>
        <v>475484.45729658287</v>
      </c>
      <c r="AH81" s="5">
        <f t="shared" si="12"/>
        <v>283933.13692092069</v>
      </c>
      <c r="AI81" s="150"/>
      <c r="AJ81" s="2">
        <v>76</v>
      </c>
      <c r="AK81" s="118">
        <v>47150</v>
      </c>
      <c r="AL81" s="5">
        <f t="shared" si="44"/>
        <v>474616.86718435923</v>
      </c>
      <c r="AM81" s="5">
        <f t="shared" si="45"/>
        <v>3647.6129482638758</v>
      </c>
      <c r="AN81" s="5">
        <f t="shared" si="13"/>
        <v>582.37901436488892</v>
      </c>
      <c r="AO81" s="35">
        <f t="shared" si="14"/>
        <v>1.4724609797030348E-2</v>
      </c>
      <c r="AP81" s="5">
        <f t="shared" si="15"/>
        <v>3065.2339338989868</v>
      </c>
      <c r="AQ81" s="35">
        <f t="shared" si="16"/>
        <v>7.7499999999999999E-2</v>
      </c>
      <c r="AR81" s="5">
        <f t="shared" si="46"/>
        <v>35115.511830005875</v>
      </c>
      <c r="AS81" s="5">
        <f t="shared" si="47"/>
        <v>242103.07223804863</v>
      </c>
      <c r="AT81" s="5">
        <f t="shared" si="17"/>
        <v>474034.48816999432</v>
      </c>
      <c r="AU81" s="5">
        <f t="shared" si="18"/>
        <v>277218.58406805451</v>
      </c>
      <c r="AV81" s="150"/>
      <c r="AW81" s="2">
        <v>76</v>
      </c>
      <c r="AX81" s="118">
        <v>47150</v>
      </c>
      <c r="AY81" s="5">
        <f t="shared" si="48"/>
        <v>473137.15844950901</v>
      </c>
      <c r="AZ81" s="5">
        <f t="shared" si="49"/>
        <v>3560.0506702964672</v>
      </c>
      <c r="BA81" s="5">
        <f t="shared" si="19"/>
        <v>602.94342998703632</v>
      </c>
      <c r="BB81" s="35">
        <f t="shared" si="20"/>
        <v>1.5292227698950759E-2</v>
      </c>
      <c r="BC81" s="5">
        <f t="shared" si="21"/>
        <v>2957.1072403094308</v>
      </c>
      <c r="BD81" s="35">
        <f t="shared" si="22"/>
        <v>7.4999999999999983E-2</v>
      </c>
      <c r="BE81" s="5">
        <f t="shared" si="50"/>
        <v>36615.784980478136</v>
      </c>
      <c r="BF81" s="5">
        <f t="shared" si="51"/>
        <v>233948.06596205337</v>
      </c>
      <c r="BG81" s="5">
        <f t="shared" si="23"/>
        <v>472534.21501952194</v>
      </c>
      <c r="BH81" s="5">
        <f t="shared" si="24"/>
        <v>270563.85094253148</v>
      </c>
      <c r="BI81" s="150"/>
      <c r="BJ81" s="2">
        <v>76</v>
      </c>
      <c r="BK81" s="118">
        <v>47150</v>
      </c>
      <c r="BL81" s="5">
        <f t="shared" si="52"/>
        <v>471606.72598311561</v>
      </c>
      <c r="BM81" s="5">
        <f t="shared" si="53"/>
        <v>3473.3005299060997</v>
      </c>
      <c r="BN81" s="5">
        <f t="shared" si="25"/>
        <v>624.00989375810968</v>
      </c>
      <c r="BO81" s="35">
        <f t="shared" si="26"/>
        <v>1.5877887893747736E-2</v>
      </c>
      <c r="BP81" s="5">
        <f t="shared" si="27"/>
        <v>2849.29063614799</v>
      </c>
      <c r="BQ81" s="35">
        <f t="shared" si="28"/>
        <v>7.2499999999999995E-2</v>
      </c>
      <c r="BR81" s="5">
        <f t="shared" si="54"/>
        <v>38167.283910642247</v>
      </c>
      <c r="BS81" s="5">
        <f t="shared" si="55"/>
        <v>225803.55636222125</v>
      </c>
      <c r="BT81" s="5">
        <f t="shared" si="29"/>
        <v>470982.71608935751</v>
      </c>
      <c r="BU81" s="5">
        <f t="shared" si="30"/>
        <v>263970.84027286351</v>
      </c>
      <c r="BV81" s="150"/>
      <c r="BW81" s="2">
        <v>76</v>
      </c>
      <c r="BX81" s="118">
        <v>47150</v>
      </c>
      <c r="BY81" s="5">
        <f t="shared" si="56"/>
        <v>470024.6843891149</v>
      </c>
      <c r="BZ81" s="5">
        <f t="shared" si="57"/>
        <v>3387.3876542048083</v>
      </c>
      <c r="CA81" s="5">
        <f t="shared" si="31"/>
        <v>645.57699526830447</v>
      </c>
      <c r="CB81" s="35">
        <f t="shared" si="32"/>
        <v>1.6481951268768433E-2</v>
      </c>
      <c r="CC81" s="5">
        <f t="shared" si="33"/>
        <v>2741.8106589365038</v>
      </c>
      <c r="CD81" s="35">
        <f t="shared" si="34"/>
        <v>7.0000000000000007E-2</v>
      </c>
      <c r="CE81" s="5">
        <f t="shared" si="58"/>
        <v>39770.892606153415</v>
      </c>
      <c r="CF81" s="5">
        <f t="shared" si="59"/>
        <v>217670.569113412</v>
      </c>
      <c r="CG81" s="5">
        <f t="shared" si="35"/>
        <v>469379.10739384661</v>
      </c>
      <c r="CH81" s="5">
        <f t="shared" si="36"/>
        <v>257441.46171956541</v>
      </c>
    </row>
    <row r="82" spans="9:86" ht="14.25" customHeight="1">
      <c r="I82" s="150"/>
      <c r="J82" s="2">
        <v>77</v>
      </c>
      <c r="K82" s="118">
        <v>47178</v>
      </c>
      <c r="L82" s="5">
        <f t="shared" si="37"/>
        <v>476885.07805815205</v>
      </c>
      <c r="M82" s="5">
        <f t="shared" si="0"/>
        <v>3825.0739145252865</v>
      </c>
      <c r="N82" s="5">
        <f t="shared" si="1"/>
        <v>546.48900287549122</v>
      </c>
      <c r="O82" s="35">
        <f t="shared" si="2"/>
        <v>1.3751464107891877E-2</v>
      </c>
      <c r="P82" s="5">
        <f t="shared" si="3"/>
        <v>3278.5849116497952</v>
      </c>
      <c r="Q82" s="35">
        <f t="shared" si="4"/>
        <v>8.2500000000000004E-2</v>
      </c>
      <c r="R82" s="5">
        <f t="shared" si="38"/>
        <v>32811.410944723524</v>
      </c>
      <c r="S82" s="5">
        <f t="shared" si="39"/>
        <v>261719.28047372354</v>
      </c>
      <c r="T82" s="5">
        <f t="shared" si="5"/>
        <v>476338.58905527653</v>
      </c>
      <c r="U82" s="5">
        <f t="shared" si="6"/>
        <v>294530.69141844707</v>
      </c>
      <c r="V82" s="150"/>
      <c r="W82" s="2">
        <v>77</v>
      </c>
      <c r="X82" s="118">
        <v>47178</v>
      </c>
      <c r="Y82" s="5">
        <f t="shared" si="40"/>
        <v>475484.45729658287</v>
      </c>
      <c r="Z82" s="5">
        <f t="shared" si="41"/>
        <v>3735.9623279068505</v>
      </c>
      <c r="AA82" s="5">
        <f t="shared" si="7"/>
        <v>566.0659459296312</v>
      </c>
      <c r="AB82" s="35">
        <f t="shared" si="8"/>
        <v>1.4286042891447404E-2</v>
      </c>
      <c r="AC82" s="5">
        <f t="shared" si="9"/>
        <v>3169.8963819772193</v>
      </c>
      <c r="AD82" s="35">
        <f t="shared" si="10"/>
        <v>0.08</v>
      </c>
      <c r="AE82" s="5">
        <f t="shared" si="42"/>
        <v>34231.608649346919</v>
      </c>
      <c r="AF82" s="5">
        <f t="shared" si="43"/>
        <v>253437.4905994806</v>
      </c>
      <c r="AG82" s="5">
        <f t="shared" si="11"/>
        <v>474918.39135065326</v>
      </c>
      <c r="AH82" s="5">
        <f t="shared" si="12"/>
        <v>287669.09924882755</v>
      </c>
      <c r="AI82" s="150"/>
      <c r="AJ82" s="2">
        <v>77</v>
      </c>
      <c r="AK82" s="118">
        <v>47178</v>
      </c>
      <c r="AL82" s="5">
        <f t="shared" si="44"/>
        <v>474034.48816999432</v>
      </c>
      <c r="AM82" s="5">
        <f t="shared" si="45"/>
        <v>3647.6129482638758</v>
      </c>
      <c r="AN82" s="5">
        <f t="shared" si="13"/>
        <v>586.14021216599576</v>
      </c>
      <c r="AO82" s="35">
        <f t="shared" si="14"/>
        <v>1.4837913108696827E-2</v>
      </c>
      <c r="AP82" s="5">
        <f t="shared" si="15"/>
        <v>3061.47273609788</v>
      </c>
      <c r="AQ82" s="35">
        <f t="shared" si="16"/>
        <v>7.7499999999999999E-2</v>
      </c>
      <c r="AR82" s="5">
        <f t="shared" si="46"/>
        <v>35701.652042171874</v>
      </c>
      <c r="AS82" s="5">
        <f t="shared" si="47"/>
        <v>245164.5449741465</v>
      </c>
      <c r="AT82" s="5">
        <f t="shared" si="17"/>
        <v>473448.34795782831</v>
      </c>
      <c r="AU82" s="5">
        <f t="shared" si="18"/>
        <v>280866.19701631839</v>
      </c>
      <c r="AV82" s="150"/>
      <c r="AW82" s="2">
        <v>77</v>
      </c>
      <c r="AX82" s="118">
        <v>47178</v>
      </c>
      <c r="AY82" s="5">
        <f t="shared" si="48"/>
        <v>472534.21501952194</v>
      </c>
      <c r="AZ82" s="5">
        <f t="shared" si="49"/>
        <v>3560.0506702964672</v>
      </c>
      <c r="BA82" s="5">
        <f t="shared" si="19"/>
        <v>606.71182642445547</v>
      </c>
      <c r="BB82" s="35">
        <f t="shared" si="20"/>
        <v>1.5407438627047741E-2</v>
      </c>
      <c r="BC82" s="5">
        <f t="shared" si="21"/>
        <v>2953.3388438720117</v>
      </c>
      <c r="BD82" s="35">
        <f t="shared" si="22"/>
        <v>7.4999999999999983E-2</v>
      </c>
      <c r="BE82" s="5">
        <f t="shared" si="50"/>
        <v>37222.496806902593</v>
      </c>
      <c r="BF82" s="5">
        <f t="shared" si="51"/>
        <v>236901.40480592538</v>
      </c>
      <c r="BG82" s="5">
        <f t="shared" si="23"/>
        <v>471927.50319309748</v>
      </c>
      <c r="BH82" s="5">
        <f t="shared" si="24"/>
        <v>274123.90161282796</v>
      </c>
      <c r="BI82" s="150"/>
      <c r="BJ82" s="2">
        <v>77</v>
      </c>
      <c r="BK82" s="118">
        <v>47178</v>
      </c>
      <c r="BL82" s="5">
        <f t="shared" si="52"/>
        <v>470982.71608935751</v>
      </c>
      <c r="BM82" s="5">
        <f t="shared" si="53"/>
        <v>3473.3005299060997</v>
      </c>
      <c r="BN82" s="5">
        <f t="shared" si="25"/>
        <v>627.77995353289816</v>
      </c>
      <c r="BO82" s="35">
        <f t="shared" si="26"/>
        <v>1.599498067560829E-2</v>
      </c>
      <c r="BP82" s="5">
        <f t="shared" si="27"/>
        <v>2845.5205763732015</v>
      </c>
      <c r="BQ82" s="35">
        <f t="shared" si="28"/>
        <v>7.2499999999999995E-2</v>
      </c>
      <c r="BR82" s="5">
        <f t="shared" si="54"/>
        <v>38795.063864175143</v>
      </c>
      <c r="BS82" s="5">
        <f t="shared" si="55"/>
        <v>228649.07693859446</v>
      </c>
      <c r="BT82" s="5">
        <f t="shared" si="29"/>
        <v>470354.9361358246</v>
      </c>
      <c r="BU82" s="5">
        <f t="shared" si="30"/>
        <v>267444.14080276957</v>
      </c>
      <c r="BV82" s="150"/>
      <c r="BW82" s="2">
        <v>77</v>
      </c>
      <c r="BX82" s="118">
        <v>47178</v>
      </c>
      <c r="BY82" s="5">
        <f t="shared" si="56"/>
        <v>469379.10739384661</v>
      </c>
      <c r="BZ82" s="5">
        <f t="shared" si="57"/>
        <v>3387.3876542048083</v>
      </c>
      <c r="CA82" s="5">
        <f t="shared" si="31"/>
        <v>649.34286107403614</v>
      </c>
      <c r="CB82" s="35">
        <f t="shared" si="32"/>
        <v>1.6600897249459862E-2</v>
      </c>
      <c r="CC82" s="5">
        <f t="shared" si="33"/>
        <v>2738.0447931307722</v>
      </c>
      <c r="CD82" s="35">
        <f t="shared" si="34"/>
        <v>7.0000000000000007E-2</v>
      </c>
      <c r="CE82" s="5">
        <f t="shared" si="58"/>
        <v>40420.235467227452</v>
      </c>
      <c r="CF82" s="5">
        <f t="shared" si="59"/>
        <v>220408.61390654277</v>
      </c>
      <c r="CG82" s="5">
        <f t="shared" si="35"/>
        <v>468729.76453277259</v>
      </c>
      <c r="CH82" s="5">
        <f t="shared" si="36"/>
        <v>260828.84937377024</v>
      </c>
    </row>
    <row r="83" spans="9:86" ht="14.25" customHeight="1">
      <c r="I83" s="150"/>
      <c r="J83" s="2">
        <v>78</v>
      </c>
      <c r="K83" s="118">
        <v>47209</v>
      </c>
      <c r="L83" s="5">
        <f t="shared" si="37"/>
        <v>476338.58905527653</v>
      </c>
      <c r="M83" s="5">
        <f t="shared" si="0"/>
        <v>3825.0739145252865</v>
      </c>
      <c r="N83" s="5">
        <f t="shared" si="1"/>
        <v>550.24611477026019</v>
      </c>
      <c r="O83" s="35">
        <f t="shared" si="2"/>
        <v>1.3861890531142512E-2</v>
      </c>
      <c r="P83" s="5">
        <f t="shared" si="3"/>
        <v>3274.8277997550263</v>
      </c>
      <c r="Q83" s="35">
        <f t="shared" si="4"/>
        <v>8.2500000000000004E-2</v>
      </c>
      <c r="R83" s="5">
        <f t="shared" si="38"/>
        <v>33361.657059493788</v>
      </c>
      <c r="S83" s="5">
        <f t="shared" si="39"/>
        <v>264994.10827347857</v>
      </c>
      <c r="T83" s="5">
        <f t="shared" si="5"/>
        <v>475788.34294050629</v>
      </c>
      <c r="U83" s="5">
        <f t="shared" si="6"/>
        <v>298355.76533297234</v>
      </c>
      <c r="V83" s="150"/>
      <c r="W83" s="2">
        <v>78</v>
      </c>
      <c r="X83" s="118">
        <v>47209</v>
      </c>
      <c r="Y83" s="5">
        <f t="shared" si="40"/>
        <v>474918.39135065326</v>
      </c>
      <c r="Z83" s="5">
        <f t="shared" si="41"/>
        <v>3735.9623279068505</v>
      </c>
      <c r="AA83" s="5">
        <f t="shared" si="7"/>
        <v>569.83971890249541</v>
      </c>
      <c r="AB83" s="35">
        <f t="shared" si="8"/>
        <v>1.4398424553285178E-2</v>
      </c>
      <c r="AC83" s="5">
        <f t="shared" si="9"/>
        <v>3166.1226090043551</v>
      </c>
      <c r="AD83" s="35">
        <f t="shared" si="10"/>
        <v>0.08</v>
      </c>
      <c r="AE83" s="5">
        <f t="shared" si="42"/>
        <v>34801.448368249417</v>
      </c>
      <c r="AF83" s="5">
        <f t="shared" si="43"/>
        <v>256603.61320848495</v>
      </c>
      <c r="AG83" s="5">
        <f t="shared" si="11"/>
        <v>474348.55163175077</v>
      </c>
      <c r="AH83" s="5">
        <f t="shared" si="12"/>
        <v>291405.06157673436</v>
      </c>
      <c r="AI83" s="150"/>
      <c r="AJ83" s="2">
        <v>78</v>
      </c>
      <c r="AK83" s="118">
        <v>47209</v>
      </c>
      <c r="AL83" s="5">
        <f t="shared" si="44"/>
        <v>473448.34795782831</v>
      </c>
      <c r="AM83" s="5">
        <f t="shared" si="45"/>
        <v>3647.6129482638758</v>
      </c>
      <c r="AN83" s="5">
        <f t="shared" si="13"/>
        <v>589.92570103623439</v>
      </c>
      <c r="AO83" s="35">
        <f t="shared" si="14"/>
        <v>1.495222962118219E-2</v>
      </c>
      <c r="AP83" s="5">
        <f t="shared" si="15"/>
        <v>3057.6872472276414</v>
      </c>
      <c r="AQ83" s="35">
        <f t="shared" si="16"/>
        <v>7.7499999999999999E-2</v>
      </c>
      <c r="AR83" s="5">
        <f t="shared" si="46"/>
        <v>36291.577743208109</v>
      </c>
      <c r="AS83" s="5">
        <f t="shared" si="47"/>
        <v>248222.23222137414</v>
      </c>
      <c r="AT83" s="5">
        <f t="shared" si="17"/>
        <v>472858.42225679208</v>
      </c>
      <c r="AU83" s="5">
        <f t="shared" si="18"/>
        <v>284513.80996458227</v>
      </c>
      <c r="AV83" s="150"/>
      <c r="AW83" s="2">
        <v>78</v>
      </c>
      <c r="AX83" s="118">
        <v>47209</v>
      </c>
      <c r="AY83" s="5">
        <f t="shared" si="48"/>
        <v>471927.50319309748</v>
      </c>
      <c r="AZ83" s="5">
        <f t="shared" si="49"/>
        <v>3560.0506702964672</v>
      </c>
      <c r="BA83" s="5">
        <f t="shared" si="19"/>
        <v>610.50377533960818</v>
      </c>
      <c r="BB83" s="35">
        <f t="shared" si="20"/>
        <v>1.5523666780398931E-2</v>
      </c>
      <c r="BC83" s="5">
        <f t="shared" si="21"/>
        <v>2949.546894956859</v>
      </c>
      <c r="BD83" s="35">
        <f t="shared" si="22"/>
        <v>7.4999999999999997E-2</v>
      </c>
      <c r="BE83" s="5">
        <f t="shared" si="50"/>
        <v>37833.000582242203</v>
      </c>
      <c r="BF83" s="5">
        <f t="shared" si="51"/>
        <v>239850.95170088223</v>
      </c>
      <c r="BG83" s="5">
        <f t="shared" si="23"/>
        <v>471316.99941775785</v>
      </c>
      <c r="BH83" s="5">
        <f t="shared" si="24"/>
        <v>277683.95228312444</v>
      </c>
      <c r="BI83" s="150"/>
      <c r="BJ83" s="2">
        <v>78</v>
      </c>
      <c r="BK83" s="118">
        <v>47209</v>
      </c>
      <c r="BL83" s="5">
        <f t="shared" si="52"/>
        <v>470354.9361358246</v>
      </c>
      <c r="BM83" s="5">
        <f t="shared" si="53"/>
        <v>3473.3005299060997</v>
      </c>
      <c r="BN83" s="5">
        <f t="shared" si="25"/>
        <v>631.57279075215956</v>
      </c>
      <c r="BO83" s="35">
        <f t="shared" si="26"/>
        <v>1.6113094403323876E-2</v>
      </c>
      <c r="BP83" s="5">
        <f t="shared" si="27"/>
        <v>2841.7277391539401</v>
      </c>
      <c r="BQ83" s="35">
        <f t="shared" si="28"/>
        <v>7.2499999999999995E-2</v>
      </c>
      <c r="BR83" s="5">
        <f t="shared" si="54"/>
        <v>39426.636654927301</v>
      </c>
      <c r="BS83" s="5">
        <f t="shared" si="55"/>
        <v>231490.80467774841</v>
      </c>
      <c r="BT83" s="5">
        <f t="shared" si="29"/>
        <v>469723.36334507243</v>
      </c>
      <c r="BU83" s="5">
        <f t="shared" si="30"/>
        <v>270917.44133267569</v>
      </c>
      <c r="BV83" s="150"/>
      <c r="BW83" s="2">
        <v>78</v>
      </c>
      <c r="BX83" s="118">
        <v>47209</v>
      </c>
      <c r="BY83" s="5">
        <f t="shared" si="56"/>
        <v>468729.76453277259</v>
      </c>
      <c r="BZ83" s="5">
        <f t="shared" si="57"/>
        <v>3387.3876542048083</v>
      </c>
      <c r="CA83" s="5">
        <f t="shared" si="31"/>
        <v>653.13069443030145</v>
      </c>
      <c r="CB83" s="35">
        <f t="shared" si="32"/>
        <v>1.6720867600494849E-2</v>
      </c>
      <c r="CC83" s="5">
        <f t="shared" si="33"/>
        <v>2734.2569597745069</v>
      </c>
      <c r="CD83" s="35">
        <f t="shared" si="34"/>
        <v>7.0000000000000007E-2</v>
      </c>
      <c r="CE83" s="5">
        <f t="shared" si="58"/>
        <v>41073.366161657752</v>
      </c>
      <c r="CF83" s="5">
        <f t="shared" si="59"/>
        <v>223142.87086631727</v>
      </c>
      <c r="CG83" s="5">
        <f t="shared" si="35"/>
        <v>468076.63383834227</v>
      </c>
      <c r="CH83" s="5">
        <f t="shared" si="36"/>
        <v>264216.23702797503</v>
      </c>
    </row>
    <row r="84" spans="9:86" ht="14.25" customHeight="1">
      <c r="I84" s="150"/>
      <c r="J84" s="2">
        <v>79</v>
      </c>
      <c r="K84" s="118">
        <v>47239</v>
      </c>
      <c r="L84" s="5">
        <f t="shared" si="37"/>
        <v>475788.34294050629</v>
      </c>
      <c r="M84" s="5">
        <f t="shared" si="0"/>
        <v>3825.0739145252865</v>
      </c>
      <c r="N84" s="5">
        <f t="shared" si="1"/>
        <v>554.02905680930553</v>
      </c>
      <c r="O84" s="35">
        <f t="shared" si="2"/>
        <v>1.3973332428917854E-2</v>
      </c>
      <c r="P84" s="5">
        <f t="shared" si="3"/>
        <v>3271.0448577159809</v>
      </c>
      <c r="Q84" s="35">
        <f t="shared" si="4"/>
        <v>8.2500000000000004E-2</v>
      </c>
      <c r="R84" s="5">
        <f t="shared" si="38"/>
        <v>33915.686116303092</v>
      </c>
      <c r="S84" s="5">
        <f t="shared" si="39"/>
        <v>268265.15313119453</v>
      </c>
      <c r="T84" s="5">
        <f t="shared" si="5"/>
        <v>475234.31388369697</v>
      </c>
      <c r="U84" s="5">
        <f t="shared" si="6"/>
        <v>302180.83924749761</v>
      </c>
      <c r="V84" s="150"/>
      <c r="W84" s="2">
        <v>79</v>
      </c>
      <c r="X84" s="118">
        <v>47239</v>
      </c>
      <c r="Y84" s="5">
        <f t="shared" si="40"/>
        <v>474348.55163175077</v>
      </c>
      <c r="Z84" s="5">
        <f t="shared" si="41"/>
        <v>3735.9623279068505</v>
      </c>
      <c r="AA84" s="5">
        <f t="shared" si="7"/>
        <v>573.63865036184507</v>
      </c>
      <c r="AB84" s="35">
        <f t="shared" si="8"/>
        <v>1.4511826336693675E-2</v>
      </c>
      <c r="AC84" s="5">
        <f t="shared" si="9"/>
        <v>3162.3236775450055</v>
      </c>
      <c r="AD84" s="35">
        <f t="shared" si="10"/>
        <v>0.08</v>
      </c>
      <c r="AE84" s="5">
        <f t="shared" si="42"/>
        <v>35375.087018611259</v>
      </c>
      <c r="AF84" s="5">
        <f t="shared" si="43"/>
        <v>259765.93688602996</v>
      </c>
      <c r="AG84" s="5">
        <f t="shared" si="11"/>
        <v>473774.91298138892</v>
      </c>
      <c r="AH84" s="5">
        <f t="shared" si="12"/>
        <v>295141.02390464122</v>
      </c>
      <c r="AI84" s="150"/>
      <c r="AJ84" s="2">
        <v>79</v>
      </c>
      <c r="AK84" s="118">
        <v>47239</v>
      </c>
      <c r="AL84" s="5">
        <f t="shared" si="44"/>
        <v>472858.42225679208</v>
      </c>
      <c r="AM84" s="5">
        <f t="shared" si="45"/>
        <v>3647.6129482638758</v>
      </c>
      <c r="AN84" s="5">
        <f t="shared" si="13"/>
        <v>593.73563785542683</v>
      </c>
      <c r="AO84" s="35">
        <f t="shared" si="14"/>
        <v>1.5067570585421209E-2</v>
      </c>
      <c r="AP84" s="5">
        <f t="shared" si="15"/>
        <v>3053.8773104084489</v>
      </c>
      <c r="AQ84" s="35">
        <f t="shared" si="16"/>
        <v>7.7499999999999999E-2</v>
      </c>
      <c r="AR84" s="5">
        <f t="shared" si="46"/>
        <v>36885.313381063534</v>
      </c>
      <c r="AS84" s="5">
        <f t="shared" si="47"/>
        <v>251276.1095317826</v>
      </c>
      <c r="AT84" s="5">
        <f t="shared" si="17"/>
        <v>472264.68661893666</v>
      </c>
      <c r="AU84" s="5">
        <f t="shared" si="18"/>
        <v>288161.42291284614</v>
      </c>
      <c r="AV84" s="150"/>
      <c r="AW84" s="2">
        <v>79</v>
      </c>
      <c r="AX84" s="118">
        <v>47239</v>
      </c>
      <c r="AY84" s="5">
        <f t="shared" si="48"/>
        <v>471316.99941775785</v>
      </c>
      <c r="AZ84" s="5">
        <f t="shared" si="49"/>
        <v>3560.0506702964672</v>
      </c>
      <c r="BA84" s="5">
        <f t="shared" si="19"/>
        <v>614.3194239354807</v>
      </c>
      <c r="BB84" s="35">
        <f t="shared" si="20"/>
        <v>1.5640923404699116E-2</v>
      </c>
      <c r="BC84" s="5">
        <f t="shared" si="21"/>
        <v>2945.7312463609865</v>
      </c>
      <c r="BD84" s="35">
        <f t="shared" si="22"/>
        <v>7.4999999999999997E-2</v>
      </c>
      <c r="BE84" s="5">
        <f t="shared" si="50"/>
        <v>38447.320006177681</v>
      </c>
      <c r="BF84" s="5">
        <f t="shared" si="51"/>
        <v>242796.68294724321</v>
      </c>
      <c r="BG84" s="5">
        <f t="shared" si="23"/>
        <v>470702.67999382236</v>
      </c>
      <c r="BH84" s="5">
        <f t="shared" si="24"/>
        <v>281244.00295342092</v>
      </c>
      <c r="BI84" s="150"/>
      <c r="BJ84" s="2">
        <v>79</v>
      </c>
      <c r="BK84" s="118">
        <v>47239</v>
      </c>
      <c r="BL84" s="5">
        <f t="shared" si="52"/>
        <v>469723.36334507243</v>
      </c>
      <c r="BM84" s="5">
        <f t="shared" si="53"/>
        <v>3473.3005299060997</v>
      </c>
      <c r="BN84" s="5">
        <f t="shared" si="25"/>
        <v>635.38854302962045</v>
      </c>
      <c r="BO84" s="35">
        <f t="shared" si="26"/>
        <v>1.6232240317061143E-2</v>
      </c>
      <c r="BP84" s="5">
        <f t="shared" si="27"/>
        <v>2837.9119868764792</v>
      </c>
      <c r="BQ84" s="35">
        <f t="shared" si="28"/>
        <v>7.2499999999999995E-2</v>
      </c>
      <c r="BR84" s="5">
        <f t="shared" si="54"/>
        <v>40062.025197956922</v>
      </c>
      <c r="BS84" s="5">
        <f t="shared" si="55"/>
        <v>234328.7166646249</v>
      </c>
      <c r="BT84" s="5">
        <f t="shared" si="29"/>
        <v>469087.97480204282</v>
      </c>
      <c r="BU84" s="5">
        <f t="shared" si="30"/>
        <v>274390.74186258181</v>
      </c>
      <c r="BV84" s="150"/>
      <c r="BW84" s="2">
        <v>79</v>
      </c>
      <c r="BX84" s="118">
        <v>47239</v>
      </c>
      <c r="BY84" s="5">
        <f t="shared" si="56"/>
        <v>468076.63383834227</v>
      </c>
      <c r="BZ84" s="5">
        <f t="shared" si="57"/>
        <v>3387.3876542048083</v>
      </c>
      <c r="CA84" s="5">
        <f t="shared" si="31"/>
        <v>656.94062348114494</v>
      </c>
      <c r="CB84" s="35">
        <f t="shared" si="32"/>
        <v>1.6841873556321031E-2</v>
      </c>
      <c r="CC84" s="5">
        <f t="shared" si="33"/>
        <v>2730.4470307236634</v>
      </c>
      <c r="CD84" s="35">
        <f t="shared" si="34"/>
        <v>7.0000000000000007E-2</v>
      </c>
      <c r="CE84" s="5">
        <f t="shared" si="58"/>
        <v>41730.306785138899</v>
      </c>
      <c r="CF84" s="5">
        <f t="shared" si="59"/>
        <v>225873.31789704095</v>
      </c>
      <c r="CG84" s="5">
        <f t="shared" si="35"/>
        <v>467419.69321486115</v>
      </c>
      <c r="CH84" s="5">
        <f t="shared" si="36"/>
        <v>267603.62468217983</v>
      </c>
    </row>
    <row r="85" spans="9:86" ht="14.25" customHeight="1">
      <c r="I85" s="150"/>
      <c r="J85" s="2">
        <v>80</v>
      </c>
      <c r="K85" s="118">
        <v>47270</v>
      </c>
      <c r="L85" s="5">
        <f t="shared" si="37"/>
        <v>475234.31388369697</v>
      </c>
      <c r="M85" s="5">
        <f t="shared" si="0"/>
        <v>3825.0739145252865</v>
      </c>
      <c r="N85" s="5">
        <f t="shared" si="1"/>
        <v>557.83800657486972</v>
      </c>
      <c r="O85" s="35">
        <f t="shared" si="2"/>
        <v>1.4085801221282725E-2</v>
      </c>
      <c r="P85" s="5">
        <f t="shared" si="3"/>
        <v>3267.2359079504167</v>
      </c>
      <c r="Q85" s="35">
        <f t="shared" si="4"/>
        <v>8.2500000000000004E-2</v>
      </c>
      <c r="R85" s="5">
        <f t="shared" si="38"/>
        <v>34473.524122877963</v>
      </c>
      <c r="S85" s="5">
        <f t="shared" si="39"/>
        <v>271532.38903914497</v>
      </c>
      <c r="T85" s="5">
        <f t="shared" si="5"/>
        <v>474676.47587712208</v>
      </c>
      <c r="U85" s="5">
        <f t="shared" si="6"/>
        <v>306005.91316202295</v>
      </c>
      <c r="V85" s="150"/>
      <c r="W85" s="2">
        <v>80</v>
      </c>
      <c r="X85" s="118">
        <v>47270</v>
      </c>
      <c r="Y85" s="5">
        <f t="shared" si="40"/>
        <v>473774.91298138892</v>
      </c>
      <c r="Z85" s="5">
        <f t="shared" si="41"/>
        <v>3735.9623279068505</v>
      </c>
      <c r="AA85" s="5">
        <f t="shared" si="7"/>
        <v>577.46290803092415</v>
      </c>
      <c r="AB85" s="35">
        <f t="shared" si="8"/>
        <v>1.4626259657280125E-2</v>
      </c>
      <c r="AC85" s="5">
        <f t="shared" si="9"/>
        <v>3158.4994198759264</v>
      </c>
      <c r="AD85" s="35">
        <f t="shared" si="10"/>
        <v>0.08</v>
      </c>
      <c r="AE85" s="5">
        <f t="shared" si="42"/>
        <v>35952.549926642183</v>
      </c>
      <c r="AF85" s="5">
        <f t="shared" si="43"/>
        <v>262924.43630590587</v>
      </c>
      <c r="AG85" s="5">
        <f t="shared" si="11"/>
        <v>473197.45007335802</v>
      </c>
      <c r="AH85" s="5">
        <f t="shared" si="12"/>
        <v>298876.98623254802</v>
      </c>
      <c r="AI85" s="150"/>
      <c r="AJ85" s="2">
        <v>80</v>
      </c>
      <c r="AK85" s="118">
        <v>47270</v>
      </c>
      <c r="AL85" s="5">
        <f t="shared" si="44"/>
        <v>472264.68661893666</v>
      </c>
      <c r="AM85" s="5">
        <f t="shared" si="45"/>
        <v>3647.6129482638758</v>
      </c>
      <c r="AN85" s="5">
        <f t="shared" si="13"/>
        <v>597.57018051657633</v>
      </c>
      <c r="AO85" s="35">
        <f t="shared" si="14"/>
        <v>1.5183947412068438E-2</v>
      </c>
      <c r="AP85" s="5">
        <f t="shared" si="15"/>
        <v>3050.0427677472994</v>
      </c>
      <c r="AQ85" s="35">
        <f t="shared" si="16"/>
        <v>7.7500000000000013E-2</v>
      </c>
      <c r="AR85" s="5">
        <f t="shared" si="46"/>
        <v>37482.883561580107</v>
      </c>
      <c r="AS85" s="5">
        <f t="shared" si="47"/>
        <v>254326.1522995299</v>
      </c>
      <c r="AT85" s="5">
        <f t="shared" si="17"/>
        <v>471667.11643842008</v>
      </c>
      <c r="AU85" s="5">
        <f t="shared" si="18"/>
        <v>291809.03586111002</v>
      </c>
      <c r="AV85" s="150"/>
      <c r="AW85" s="2">
        <v>80</v>
      </c>
      <c r="AX85" s="118">
        <v>47270</v>
      </c>
      <c r="AY85" s="5">
        <f t="shared" si="48"/>
        <v>470702.67999382236</v>
      </c>
      <c r="AZ85" s="5">
        <f t="shared" si="49"/>
        <v>3560.0506702964672</v>
      </c>
      <c r="BA85" s="5">
        <f t="shared" si="19"/>
        <v>618.15892033507771</v>
      </c>
      <c r="BB85" s="35">
        <f t="shared" si="20"/>
        <v>1.5759219905266499E-2</v>
      </c>
      <c r="BC85" s="5">
        <f t="shared" si="21"/>
        <v>2941.8917499613895</v>
      </c>
      <c r="BD85" s="35">
        <f t="shared" si="22"/>
        <v>7.4999999999999997E-2</v>
      </c>
      <c r="BE85" s="5">
        <f t="shared" si="50"/>
        <v>39065.478926512762</v>
      </c>
      <c r="BF85" s="5">
        <f t="shared" si="51"/>
        <v>245738.5746972046</v>
      </c>
      <c r="BG85" s="5">
        <f t="shared" si="23"/>
        <v>470084.5210734873</v>
      </c>
      <c r="BH85" s="5">
        <f t="shared" si="24"/>
        <v>284804.05362371739</v>
      </c>
      <c r="BI85" s="150"/>
      <c r="BJ85" s="2">
        <v>80</v>
      </c>
      <c r="BK85" s="118">
        <v>47270</v>
      </c>
      <c r="BL85" s="5">
        <f t="shared" si="52"/>
        <v>469087.97480204282</v>
      </c>
      <c r="BM85" s="5">
        <f t="shared" si="53"/>
        <v>3473.3005299060997</v>
      </c>
      <c r="BN85" s="5">
        <f t="shared" si="25"/>
        <v>639.22734881042425</v>
      </c>
      <c r="BO85" s="35">
        <f t="shared" si="26"/>
        <v>1.6352429816522525E-2</v>
      </c>
      <c r="BP85" s="5">
        <f t="shared" si="27"/>
        <v>2834.0731810956754</v>
      </c>
      <c r="BQ85" s="35">
        <f t="shared" si="28"/>
        <v>7.2499999999999995E-2</v>
      </c>
      <c r="BR85" s="5">
        <f t="shared" si="54"/>
        <v>40701.252546767348</v>
      </c>
      <c r="BS85" s="5">
        <f t="shared" si="55"/>
        <v>237162.78984572057</v>
      </c>
      <c r="BT85" s="5">
        <f t="shared" si="29"/>
        <v>468448.74745323241</v>
      </c>
      <c r="BU85" s="5">
        <f t="shared" si="30"/>
        <v>277864.04239248793</v>
      </c>
      <c r="BV85" s="150"/>
      <c r="BW85" s="2">
        <v>80</v>
      </c>
      <c r="BX85" s="118">
        <v>47270</v>
      </c>
      <c r="BY85" s="5">
        <f t="shared" si="56"/>
        <v>467419.69321486115</v>
      </c>
      <c r="BZ85" s="5">
        <f t="shared" si="57"/>
        <v>3387.3876542048083</v>
      </c>
      <c r="CA85" s="5">
        <f t="shared" si="31"/>
        <v>660.77277711811803</v>
      </c>
      <c r="CB85" s="35">
        <f t="shared" si="32"/>
        <v>1.6963926510842425E-2</v>
      </c>
      <c r="CC85" s="5">
        <f t="shared" si="33"/>
        <v>2726.6148770866903</v>
      </c>
      <c r="CD85" s="35">
        <f t="shared" si="34"/>
        <v>7.0000000000000007E-2</v>
      </c>
      <c r="CE85" s="5">
        <f t="shared" si="58"/>
        <v>42391.079562257015</v>
      </c>
      <c r="CF85" s="5">
        <f t="shared" si="59"/>
        <v>228599.93277412764</v>
      </c>
      <c r="CG85" s="5">
        <f t="shared" si="35"/>
        <v>466758.92043774301</v>
      </c>
      <c r="CH85" s="5">
        <f t="shared" si="36"/>
        <v>270991.01233638462</v>
      </c>
    </row>
    <row r="86" spans="9:86" ht="14.25" customHeight="1">
      <c r="I86" s="150"/>
      <c r="J86" s="2">
        <v>81</v>
      </c>
      <c r="K86" s="118">
        <v>47300</v>
      </c>
      <c r="L86" s="5">
        <f t="shared" si="37"/>
        <v>474676.47587712208</v>
      </c>
      <c r="M86" s="5">
        <f t="shared" si="0"/>
        <v>3825.0739145252865</v>
      </c>
      <c r="N86" s="5">
        <f t="shared" si="1"/>
        <v>561.6731428700723</v>
      </c>
      <c r="O86" s="35">
        <f t="shared" si="2"/>
        <v>1.4199308491086145E-2</v>
      </c>
      <c r="P86" s="5">
        <f t="shared" si="3"/>
        <v>3263.4007716552142</v>
      </c>
      <c r="Q86" s="35">
        <f t="shared" si="4"/>
        <v>8.2500000000000004E-2</v>
      </c>
      <c r="R86" s="5">
        <f t="shared" si="38"/>
        <v>35035.197265748036</v>
      </c>
      <c r="S86" s="5">
        <f t="shared" si="39"/>
        <v>274795.78981080017</v>
      </c>
      <c r="T86" s="5">
        <f t="shared" si="5"/>
        <v>474114.80273425201</v>
      </c>
      <c r="U86" s="5">
        <f t="shared" si="6"/>
        <v>309830.98707654822</v>
      </c>
      <c r="V86" s="150"/>
      <c r="W86" s="2">
        <v>81</v>
      </c>
      <c r="X86" s="118">
        <v>47300</v>
      </c>
      <c r="Y86" s="5">
        <f t="shared" si="40"/>
        <v>473197.45007335802</v>
      </c>
      <c r="Z86" s="5">
        <f t="shared" si="41"/>
        <v>3735.9623279068505</v>
      </c>
      <c r="AA86" s="5">
        <f t="shared" si="7"/>
        <v>581.31266075113035</v>
      </c>
      <c r="AB86" s="35">
        <f t="shared" si="8"/>
        <v>1.4741736093320324E-2</v>
      </c>
      <c r="AC86" s="5">
        <f t="shared" si="9"/>
        <v>3154.6496671557202</v>
      </c>
      <c r="AD86" s="35">
        <f t="shared" si="10"/>
        <v>0.08</v>
      </c>
      <c r="AE86" s="5">
        <f t="shared" si="42"/>
        <v>36533.862587393312</v>
      </c>
      <c r="AF86" s="5">
        <f t="shared" si="43"/>
        <v>266079.08597306156</v>
      </c>
      <c r="AG86" s="5">
        <f t="shared" si="11"/>
        <v>472616.13741260691</v>
      </c>
      <c r="AH86" s="5">
        <f t="shared" si="12"/>
        <v>302612.94856045488</v>
      </c>
      <c r="AI86" s="150"/>
      <c r="AJ86" s="2">
        <v>81</v>
      </c>
      <c r="AK86" s="118">
        <v>47300</v>
      </c>
      <c r="AL86" s="5">
        <f t="shared" si="44"/>
        <v>471667.11643842008</v>
      </c>
      <c r="AM86" s="5">
        <f t="shared" si="45"/>
        <v>3647.6129482638758</v>
      </c>
      <c r="AN86" s="5">
        <f t="shared" si="13"/>
        <v>601.42948793241294</v>
      </c>
      <c r="AO86" s="35">
        <f t="shared" si="14"/>
        <v>1.5301371674341034E-2</v>
      </c>
      <c r="AP86" s="5">
        <f t="shared" si="15"/>
        <v>3046.1834603314628</v>
      </c>
      <c r="AQ86" s="35">
        <f t="shared" si="16"/>
        <v>7.7499999999999999E-2</v>
      </c>
      <c r="AR86" s="5">
        <f t="shared" si="46"/>
        <v>38084.313049512522</v>
      </c>
      <c r="AS86" s="5">
        <f t="shared" si="47"/>
        <v>257372.33575986137</v>
      </c>
      <c r="AT86" s="5">
        <f t="shared" si="17"/>
        <v>471065.68695048767</v>
      </c>
      <c r="AU86" s="5">
        <f t="shared" si="18"/>
        <v>295456.6488093739</v>
      </c>
      <c r="AV86" s="150"/>
      <c r="AW86" s="2">
        <v>81</v>
      </c>
      <c r="AX86" s="118">
        <v>47300</v>
      </c>
      <c r="AY86" s="5">
        <f t="shared" si="48"/>
        <v>470084.5210734873</v>
      </c>
      <c r="AZ86" s="5">
        <f t="shared" si="49"/>
        <v>3560.0506702964672</v>
      </c>
      <c r="BA86" s="5">
        <f t="shared" si="19"/>
        <v>622.02241358717174</v>
      </c>
      <c r="BB86" s="35">
        <f t="shared" si="20"/>
        <v>1.5878567849884995E-2</v>
      </c>
      <c r="BC86" s="5">
        <f t="shared" si="21"/>
        <v>2938.0282567092954</v>
      </c>
      <c r="BD86" s="35">
        <f t="shared" si="22"/>
        <v>7.4999999999999997E-2</v>
      </c>
      <c r="BE86" s="5">
        <f t="shared" si="50"/>
        <v>39687.501340099931</v>
      </c>
      <c r="BF86" s="5">
        <f t="shared" si="51"/>
        <v>248676.60295391391</v>
      </c>
      <c r="BG86" s="5">
        <f t="shared" si="23"/>
        <v>469462.4986599001</v>
      </c>
      <c r="BH86" s="5">
        <f t="shared" si="24"/>
        <v>288364.10429401381</v>
      </c>
      <c r="BI86" s="150"/>
      <c r="BJ86" s="2">
        <v>81</v>
      </c>
      <c r="BK86" s="118">
        <v>47300</v>
      </c>
      <c r="BL86" s="5">
        <f t="shared" si="52"/>
        <v>468448.74745323241</v>
      </c>
      <c r="BM86" s="5">
        <f t="shared" si="53"/>
        <v>3473.3005299060997</v>
      </c>
      <c r="BN86" s="5">
        <f t="shared" si="25"/>
        <v>643.08934737615391</v>
      </c>
      <c r="BO86" s="35">
        <f t="shared" si="26"/>
        <v>1.6473674463788127E-2</v>
      </c>
      <c r="BP86" s="5">
        <f t="shared" si="27"/>
        <v>2830.2111825299457</v>
      </c>
      <c r="BQ86" s="35">
        <f t="shared" si="28"/>
        <v>7.2499999999999995E-2</v>
      </c>
      <c r="BR86" s="5">
        <f t="shared" si="54"/>
        <v>41344.341894143501</v>
      </c>
      <c r="BS86" s="5">
        <f t="shared" si="55"/>
        <v>239993.00102825052</v>
      </c>
      <c r="BT86" s="5">
        <f t="shared" si="29"/>
        <v>467805.65810585627</v>
      </c>
      <c r="BU86" s="5">
        <f t="shared" si="30"/>
        <v>281337.34292239405</v>
      </c>
      <c r="BV86" s="150"/>
      <c r="BW86" s="2">
        <v>81</v>
      </c>
      <c r="BX86" s="118">
        <v>47300</v>
      </c>
      <c r="BY86" s="5">
        <f t="shared" si="56"/>
        <v>466758.92043774301</v>
      </c>
      <c r="BZ86" s="5">
        <f t="shared" si="57"/>
        <v>3387.3876542048083</v>
      </c>
      <c r="CA86" s="5">
        <f t="shared" si="31"/>
        <v>664.62728498464048</v>
      </c>
      <c r="CB86" s="35">
        <f t="shared" si="32"/>
        <v>1.7087038020260983E-2</v>
      </c>
      <c r="CC86" s="5">
        <f t="shared" si="33"/>
        <v>2722.7603692201678</v>
      </c>
      <c r="CD86" s="35">
        <f t="shared" si="34"/>
        <v>7.0000000000000007E-2</v>
      </c>
      <c r="CE86" s="5">
        <f t="shared" si="58"/>
        <v>43055.706847241658</v>
      </c>
      <c r="CF86" s="5">
        <f t="shared" si="59"/>
        <v>231322.6931433478</v>
      </c>
      <c r="CG86" s="5">
        <f t="shared" si="35"/>
        <v>466094.29315275839</v>
      </c>
      <c r="CH86" s="5">
        <f t="shared" si="36"/>
        <v>274378.39999058947</v>
      </c>
    </row>
    <row r="87" spans="9:86" ht="14.25" customHeight="1">
      <c r="I87" s="150"/>
      <c r="J87" s="2">
        <v>82</v>
      </c>
      <c r="K87" s="118">
        <v>47331</v>
      </c>
      <c r="L87" s="5">
        <f t="shared" si="37"/>
        <v>474114.80273425201</v>
      </c>
      <c r="M87" s="5">
        <f t="shared" si="0"/>
        <v>3825.0739145252865</v>
      </c>
      <c r="N87" s="5">
        <f t="shared" si="1"/>
        <v>565.534645727304</v>
      </c>
      <c r="O87" s="35">
        <f t="shared" si="2"/>
        <v>1.4313865986866327E-2</v>
      </c>
      <c r="P87" s="5">
        <f t="shared" si="3"/>
        <v>3259.5392687979825</v>
      </c>
      <c r="Q87" s="35">
        <f t="shared" si="4"/>
        <v>8.2500000000000004E-2</v>
      </c>
      <c r="R87" s="5">
        <f t="shared" si="38"/>
        <v>35600.731911475341</v>
      </c>
      <c r="S87" s="5">
        <f t="shared" si="39"/>
        <v>278055.32907959813</v>
      </c>
      <c r="T87" s="5">
        <f t="shared" si="5"/>
        <v>473549.2680885247</v>
      </c>
      <c r="U87" s="5">
        <f t="shared" si="6"/>
        <v>313656.06099107349</v>
      </c>
      <c r="V87" s="150"/>
      <c r="W87" s="2">
        <v>82</v>
      </c>
      <c r="X87" s="118">
        <v>47331</v>
      </c>
      <c r="Y87" s="5">
        <f t="shared" si="40"/>
        <v>472616.13741260691</v>
      </c>
      <c r="Z87" s="5">
        <f t="shared" si="41"/>
        <v>3735.9623279068505</v>
      </c>
      <c r="AA87" s="5">
        <f t="shared" si="7"/>
        <v>585.18807848947108</v>
      </c>
      <c r="AB87" s="35">
        <f t="shared" si="8"/>
        <v>1.4858267388663094E-2</v>
      </c>
      <c r="AC87" s="5">
        <f t="shared" si="9"/>
        <v>3150.7742494173795</v>
      </c>
      <c r="AD87" s="35">
        <f t="shared" si="10"/>
        <v>0.08</v>
      </c>
      <c r="AE87" s="5">
        <f t="shared" si="42"/>
        <v>37119.05066588278</v>
      </c>
      <c r="AF87" s="5">
        <f t="shared" si="43"/>
        <v>269229.86022247892</v>
      </c>
      <c r="AG87" s="5">
        <f t="shared" si="11"/>
        <v>472030.94933411747</v>
      </c>
      <c r="AH87" s="5">
        <f t="shared" si="12"/>
        <v>306348.91088836169</v>
      </c>
      <c r="AI87" s="150"/>
      <c r="AJ87" s="2">
        <v>82</v>
      </c>
      <c r="AK87" s="118">
        <v>47331</v>
      </c>
      <c r="AL87" s="5">
        <f t="shared" si="44"/>
        <v>471065.68695048767</v>
      </c>
      <c r="AM87" s="5">
        <f t="shared" si="45"/>
        <v>3647.6129482638758</v>
      </c>
      <c r="AN87" s="5">
        <f t="shared" si="13"/>
        <v>605.31372004197647</v>
      </c>
      <c r="AO87" s="35">
        <f t="shared" si="14"/>
        <v>1.5419855110922547E-2</v>
      </c>
      <c r="AP87" s="5">
        <f t="shared" si="15"/>
        <v>3042.2992282218993</v>
      </c>
      <c r="AQ87" s="35">
        <f t="shared" si="16"/>
        <v>7.7499999999999986E-2</v>
      </c>
      <c r="AR87" s="5">
        <f t="shared" si="46"/>
        <v>38689.626769554496</v>
      </c>
      <c r="AS87" s="5">
        <f t="shared" si="47"/>
        <v>260414.63498808327</v>
      </c>
      <c r="AT87" s="5">
        <f t="shared" si="17"/>
        <v>470460.37323044566</v>
      </c>
      <c r="AU87" s="5">
        <f t="shared" si="18"/>
        <v>299104.26175763778</v>
      </c>
      <c r="AV87" s="150"/>
      <c r="AW87" s="2">
        <v>82</v>
      </c>
      <c r="AX87" s="118">
        <v>47331</v>
      </c>
      <c r="AY87" s="5">
        <f t="shared" si="48"/>
        <v>469462.4986599001</v>
      </c>
      <c r="AZ87" s="5">
        <f t="shared" si="49"/>
        <v>3560.0506702964672</v>
      </c>
      <c r="BA87" s="5">
        <f t="shared" si="19"/>
        <v>625.91005367209164</v>
      </c>
      <c r="BB87" s="35">
        <f t="shared" si="20"/>
        <v>1.5998978971707708E-2</v>
      </c>
      <c r="BC87" s="5">
        <f t="shared" si="21"/>
        <v>2934.1406166243755</v>
      </c>
      <c r="BD87" s="35">
        <f t="shared" si="22"/>
        <v>7.4999999999999997E-2</v>
      </c>
      <c r="BE87" s="5">
        <f t="shared" si="50"/>
        <v>40313.411393772025</v>
      </c>
      <c r="BF87" s="5">
        <f t="shared" si="51"/>
        <v>251610.7435705383</v>
      </c>
      <c r="BG87" s="5">
        <f t="shared" si="23"/>
        <v>468836.588606228</v>
      </c>
      <c r="BH87" s="5">
        <f t="shared" si="24"/>
        <v>291924.15496431035</v>
      </c>
      <c r="BI87" s="150"/>
      <c r="BJ87" s="2">
        <v>82</v>
      </c>
      <c r="BK87" s="118">
        <v>47331</v>
      </c>
      <c r="BL87" s="5">
        <f t="shared" si="52"/>
        <v>467805.65810585627</v>
      </c>
      <c r="BM87" s="5">
        <f t="shared" si="53"/>
        <v>3473.3005299060997</v>
      </c>
      <c r="BN87" s="5">
        <f t="shared" si="25"/>
        <v>646.97467884988464</v>
      </c>
      <c r="BO87" s="35">
        <f t="shared" si="26"/>
        <v>1.6595985986218718E-2</v>
      </c>
      <c r="BP87" s="5">
        <f t="shared" si="27"/>
        <v>2826.325851056215</v>
      </c>
      <c r="BQ87" s="35">
        <f t="shared" si="28"/>
        <v>7.2499999999999995E-2</v>
      </c>
      <c r="BR87" s="5">
        <f t="shared" si="54"/>
        <v>41991.316572993383</v>
      </c>
      <c r="BS87" s="5">
        <f t="shared" si="55"/>
        <v>242819.32687930673</v>
      </c>
      <c r="BT87" s="5">
        <f t="shared" si="29"/>
        <v>467158.68342700641</v>
      </c>
      <c r="BU87" s="5">
        <f t="shared" si="30"/>
        <v>284810.64345230011</v>
      </c>
      <c r="BV87" s="150"/>
      <c r="BW87" s="2">
        <v>82</v>
      </c>
      <c r="BX87" s="118">
        <v>47331</v>
      </c>
      <c r="BY87" s="5">
        <f t="shared" si="56"/>
        <v>466094.29315275839</v>
      </c>
      <c r="BZ87" s="5">
        <f t="shared" si="57"/>
        <v>3387.3876542048083</v>
      </c>
      <c r="CA87" s="5">
        <f t="shared" si="31"/>
        <v>668.50427748038419</v>
      </c>
      <c r="CB87" s="35">
        <f t="shared" si="32"/>
        <v>1.7211219805979158E-2</v>
      </c>
      <c r="CC87" s="5">
        <f t="shared" si="33"/>
        <v>2718.8833767244241</v>
      </c>
      <c r="CD87" s="35">
        <f t="shared" si="34"/>
        <v>7.0000000000000007E-2</v>
      </c>
      <c r="CE87" s="5">
        <f t="shared" si="58"/>
        <v>43724.211124722045</v>
      </c>
      <c r="CF87" s="5">
        <f t="shared" si="59"/>
        <v>234041.57652007224</v>
      </c>
      <c r="CG87" s="5">
        <f t="shared" si="35"/>
        <v>465425.78887527803</v>
      </c>
      <c r="CH87" s="5">
        <f t="shared" si="36"/>
        <v>277765.78764479427</v>
      </c>
    </row>
    <row r="88" spans="9:86" ht="14.25" customHeight="1">
      <c r="I88" s="150"/>
      <c r="J88" s="2">
        <v>83</v>
      </c>
      <c r="K88" s="118">
        <v>47362</v>
      </c>
      <c r="L88" s="5">
        <f t="shared" si="37"/>
        <v>473549.2680885247</v>
      </c>
      <c r="M88" s="5">
        <f t="shared" si="0"/>
        <v>3825.0739145252865</v>
      </c>
      <c r="N88" s="5">
        <f t="shared" si="1"/>
        <v>569.42269641667917</v>
      </c>
      <c r="O88" s="35">
        <f t="shared" si="2"/>
        <v>1.4429485625818314E-2</v>
      </c>
      <c r="P88" s="5">
        <f t="shared" si="3"/>
        <v>3255.6512181086073</v>
      </c>
      <c r="Q88" s="35">
        <f t="shared" si="4"/>
        <v>8.2500000000000004E-2</v>
      </c>
      <c r="R88" s="5">
        <f t="shared" si="38"/>
        <v>36170.154607892022</v>
      </c>
      <c r="S88" s="5">
        <f t="shared" si="39"/>
        <v>281310.98029770673</v>
      </c>
      <c r="T88" s="5">
        <f t="shared" si="5"/>
        <v>472979.84539210802</v>
      </c>
      <c r="U88" s="5">
        <f t="shared" si="6"/>
        <v>317481.13490559877</v>
      </c>
      <c r="V88" s="150"/>
      <c r="W88" s="2">
        <v>83</v>
      </c>
      <c r="X88" s="118">
        <v>47362</v>
      </c>
      <c r="Y88" s="5">
        <f t="shared" si="40"/>
        <v>472030.94933411747</v>
      </c>
      <c r="Z88" s="5">
        <f t="shared" si="41"/>
        <v>3735.9623279068505</v>
      </c>
      <c r="AA88" s="5">
        <f t="shared" si="7"/>
        <v>589.08933234606729</v>
      </c>
      <c r="AB88" s="35">
        <f t="shared" si="8"/>
        <v>1.497586545569729E-2</v>
      </c>
      <c r="AC88" s="5">
        <f t="shared" si="9"/>
        <v>3146.8729955607832</v>
      </c>
      <c r="AD88" s="35">
        <f t="shared" si="10"/>
        <v>0.08</v>
      </c>
      <c r="AE88" s="5">
        <f t="shared" si="42"/>
        <v>37708.139998228849</v>
      </c>
      <c r="AF88" s="5">
        <f t="shared" si="43"/>
        <v>272376.73321803968</v>
      </c>
      <c r="AG88" s="5">
        <f t="shared" si="11"/>
        <v>471441.86000177142</v>
      </c>
      <c r="AH88" s="5">
        <f t="shared" si="12"/>
        <v>310084.87321626855</v>
      </c>
      <c r="AI88" s="150"/>
      <c r="AJ88" s="2">
        <v>83</v>
      </c>
      <c r="AK88" s="118">
        <v>47362</v>
      </c>
      <c r="AL88" s="5">
        <f t="shared" si="44"/>
        <v>470460.37323044566</v>
      </c>
      <c r="AM88" s="5">
        <f t="shared" si="45"/>
        <v>3647.6129482638758</v>
      </c>
      <c r="AN88" s="5">
        <f t="shared" si="13"/>
        <v>609.22303781724759</v>
      </c>
      <c r="AO88" s="35">
        <f t="shared" si="14"/>
        <v>1.5539409628929537E-2</v>
      </c>
      <c r="AP88" s="5">
        <f t="shared" si="15"/>
        <v>3038.3899104466282</v>
      </c>
      <c r="AQ88" s="35">
        <f t="shared" si="16"/>
        <v>7.7499999999999999E-2</v>
      </c>
      <c r="AR88" s="5">
        <f t="shared" si="46"/>
        <v>39298.849807371742</v>
      </c>
      <c r="AS88" s="5">
        <f t="shared" si="47"/>
        <v>263453.02489852993</v>
      </c>
      <c r="AT88" s="5">
        <f t="shared" si="17"/>
        <v>469851.15019262844</v>
      </c>
      <c r="AU88" s="5">
        <f t="shared" si="18"/>
        <v>302751.87470590166</v>
      </c>
      <c r="AV88" s="150"/>
      <c r="AW88" s="2">
        <v>83</v>
      </c>
      <c r="AX88" s="118">
        <v>47362</v>
      </c>
      <c r="AY88" s="5">
        <f t="shared" si="48"/>
        <v>468836.588606228</v>
      </c>
      <c r="AZ88" s="5">
        <f t="shared" si="49"/>
        <v>3560.0506702964672</v>
      </c>
      <c r="BA88" s="5">
        <f t="shared" si="19"/>
        <v>629.82199150754241</v>
      </c>
      <c r="BB88" s="35">
        <f t="shared" si="20"/>
        <v>1.6120465172222931E-2</v>
      </c>
      <c r="BC88" s="5">
        <f t="shared" si="21"/>
        <v>2930.2286787889248</v>
      </c>
      <c r="BD88" s="35">
        <f t="shared" si="22"/>
        <v>7.4999999999999997E-2</v>
      </c>
      <c r="BE88" s="5">
        <f t="shared" si="50"/>
        <v>40943.233385279571</v>
      </c>
      <c r="BF88" s="5">
        <f t="shared" si="51"/>
        <v>254540.97224932723</v>
      </c>
      <c r="BG88" s="5">
        <f t="shared" si="23"/>
        <v>468206.76661472046</v>
      </c>
      <c r="BH88" s="5">
        <f t="shared" si="24"/>
        <v>295484.20563460677</v>
      </c>
      <c r="BI88" s="150"/>
      <c r="BJ88" s="2">
        <v>83</v>
      </c>
      <c r="BK88" s="118">
        <v>47362</v>
      </c>
      <c r="BL88" s="5">
        <f t="shared" si="52"/>
        <v>467158.68342700641</v>
      </c>
      <c r="BM88" s="5">
        <f t="shared" si="53"/>
        <v>3473.3005299060997</v>
      </c>
      <c r="BN88" s="5">
        <f t="shared" si="25"/>
        <v>650.88348420126931</v>
      </c>
      <c r="BO88" s="35">
        <f t="shared" si="26"/>
        <v>1.6719376279421421E-2</v>
      </c>
      <c r="BP88" s="5">
        <f t="shared" si="27"/>
        <v>2822.4170457048303</v>
      </c>
      <c r="BQ88" s="35">
        <f t="shared" si="28"/>
        <v>7.2499999999999995E-2</v>
      </c>
      <c r="BR88" s="5">
        <f t="shared" si="54"/>
        <v>42642.200057194656</v>
      </c>
      <c r="BS88" s="5">
        <f t="shared" si="55"/>
        <v>245641.74392501154</v>
      </c>
      <c r="BT88" s="5">
        <f t="shared" si="29"/>
        <v>466507.79994280514</v>
      </c>
      <c r="BU88" s="5">
        <f t="shared" si="30"/>
        <v>288283.94398220617</v>
      </c>
      <c r="BV88" s="150"/>
      <c r="BW88" s="2">
        <v>83</v>
      </c>
      <c r="BX88" s="118">
        <v>47362</v>
      </c>
      <c r="BY88" s="5">
        <f t="shared" si="56"/>
        <v>465425.78887527803</v>
      </c>
      <c r="BZ88" s="5">
        <f t="shared" si="57"/>
        <v>3387.3876542048083</v>
      </c>
      <c r="CA88" s="5">
        <f t="shared" si="31"/>
        <v>672.40388576568648</v>
      </c>
      <c r="CB88" s="35">
        <f t="shared" si="32"/>
        <v>1.7336483757565222E-2</v>
      </c>
      <c r="CC88" s="5">
        <f t="shared" si="33"/>
        <v>2714.9837684391218</v>
      </c>
      <c r="CD88" s="35">
        <f t="shared" si="34"/>
        <v>7.0000000000000007E-2</v>
      </c>
      <c r="CE88" s="5">
        <f t="shared" si="58"/>
        <v>44396.615010487731</v>
      </c>
      <c r="CF88" s="5">
        <f t="shared" si="59"/>
        <v>236756.56028851136</v>
      </c>
      <c r="CG88" s="5">
        <f t="shared" si="35"/>
        <v>464753.38498951233</v>
      </c>
      <c r="CH88" s="5">
        <f t="shared" si="36"/>
        <v>281153.17529899906</v>
      </c>
    </row>
    <row r="89" spans="9:86" ht="14.25" customHeight="1">
      <c r="I89" s="150"/>
      <c r="J89" s="2">
        <v>84</v>
      </c>
      <c r="K89" s="118">
        <v>47392</v>
      </c>
      <c r="L89" s="5">
        <f t="shared" si="37"/>
        <v>472979.84539210802</v>
      </c>
      <c r="M89" s="5">
        <f t="shared" si="0"/>
        <v>3825.0739145252865</v>
      </c>
      <c r="N89" s="5">
        <f t="shared" si="1"/>
        <v>573.33747745454366</v>
      </c>
      <c r="O89" s="35">
        <f t="shared" si="2"/>
        <v>1.4546179496825812E-2</v>
      </c>
      <c r="P89" s="5">
        <f t="shared" si="3"/>
        <v>3251.7364370707428</v>
      </c>
      <c r="Q89" s="35">
        <f t="shared" si="4"/>
        <v>8.2500000000000004E-2</v>
      </c>
      <c r="R89" s="5">
        <f t="shared" si="38"/>
        <v>36743.492085346566</v>
      </c>
      <c r="S89" s="5">
        <f t="shared" si="39"/>
        <v>284562.7167347775</v>
      </c>
      <c r="T89" s="5">
        <f t="shared" si="5"/>
        <v>472406.50791465346</v>
      </c>
      <c r="U89" s="5">
        <f t="shared" si="6"/>
        <v>321306.20882012404</v>
      </c>
      <c r="V89" s="150"/>
      <c r="W89" s="2">
        <v>84</v>
      </c>
      <c r="X89" s="118">
        <v>47392</v>
      </c>
      <c r="Y89" s="5">
        <f t="shared" si="40"/>
        <v>471441.86000177142</v>
      </c>
      <c r="Z89" s="5">
        <f t="shared" si="41"/>
        <v>3735.9623279068505</v>
      </c>
      <c r="AA89" s="5">
        <f t="shared" si="7"/>
        <v>593.01659456170773</v>
      </c>
      <c r="AB89" s="35">
        <f t="shared" si="8"/>
        <v>1.5094542378383103E-2</v>
      </c>
      <c r="AC89" s="5">
        <f t="shared" si="9"/>
        <v>3142.9457333451428</v>
      </c>
      <c r="AD89" s="35">
        <f t="shared" si="10"/>
        <v>0.08</v>
      </c>
      <c r="AE89" s="5">
        <f t="shared" si="42"/>
        <v>38301.156592790554</v>
      </c>
      <c r="AF89" s="5">
        <f t="shared" si="43"/>
        <v>275519.67895138485</v>
      </c>
      <c r="AG89" s="5">
        <f t="shared" si="11"/>
        <v>470848.84340720973</v>
      </c>
      <c r="AH89" s="5">
        <f t="shared" si="12"/>
        <v>313820.83554417541</v>
      </c>
      <c r="AI89" s="150"/>
      <c r="AJ89" s="2">
        <v>84</v>
      </c>
      <c r="AK89" s="118">
        <v>47392</v>
      </c>
      <c r="AL89" s="5">
        <f t="shared" si="44"/>
        <v>469851.15019262844</v>
      </c>
      <c r="AM89" s="5">
        <f t="shared" si="45"/>
        <v>3647.6129482638758</v>
      </c>
      <c r="AN89" s="5">
        <f t="shared" si="13"/>
        <v>613.15760326981717</v>
      </c>
      <c r="AO89" s="35">
        <f t="shared" si="14"/>
        <v>1.5660047306942284E-2</v>
      </c>
      <c r="AP89" s="5">
        <f t="shared" si="15"/>
        <v>3034.4553449940586</v>
      </c>
      <c r="AQ89" s="35">
        <f t="shared" si="16"/>
        <v>7.7499999999999999E-2</v>
      </c>
      <c r="AR89" s="5">
        <f t="shared" si="46"/>
        <v>39912.007410641556</v>
      </c>
      <c r="AS89" s="5">
        <f t="shared" si="47"/>
        <v>266487.48024352401</v>
      </c>
      <c r="AT89" s="5">
        <f t="shared" si="17"/>
        <v>469237.99258935865</v>
      </c>
      <c r="AU89" s="5">
        <f t="shared" si="18"/>
        <v>306399.4876541656</v>
      </c>
      <c r="AV89" s="150"/>
      <c r="AW89" s="2">
        <v>84</v>
      </c>
      <c r="AX89" s="118">
        <v>47392</v>
      </c>
      <c r="AY89" s="5">
        <f t="shared" si="48"/>
        <v>468206.76661472046</v>
      </c>
      <c r="AZ89" s="5">
        <f t="shared" si="49"/>
        <v>3560.0506702964672</v>
      </c>
      <c r="BA89" s="5">
        <f t="shared" si="19"/>
        <v>633.75837895446466</v>
      </c>
      <c r="BB89" s="35">
        <f t="shared" si="20"/>
        <v>1.6243038524284478E-2</v>
      </c>
      <c r="BC89" s="5">
        <f t="shared" si="21"/>
        <v>2926.2922913420025</v>
      </c>
      <c r="BD89" s="35">
        <f t="shared" si="22"/>
        <v>7.4999999999999997E-2</v>
      </c>
      <c r="BE89" s="5">
        <f t="shared" si="50"/>
        <v>41576.991764234037</v>
      </c>
      <c r="BF89" s="5">
        <f t="shared" si="51"/>
        <v>257467.26454066922</v>
      </c>
      <c r="BG89" s="5">
        <f t="shared" si="23"/>
        <v>467573.00823576597</v>
      </c>
      <c r="BH89" s="5">
        <f t="shared" si="24"/>
        <v>299044.25630490325</v>
      </c>
      <c r="BI89" s="150"/>
      <c r="BJ89" s="2">
        <v>84</v>
      </c>
      <c r="BK89" s="118">
        <v>47392</v>
      </c>
      <c r="BL89" s="5">
        <f t="shared" si="52"/>
        <v>466507.79994280514</v>
      </c>
      <c r="BM89" s="5">
        <f t="shared" si="53"/>
        <v>3473.3005299060997</v>
      </c>
      <c r="BN89" s="5">
        <f t="shared" si="25"/>
        <v>654.81590525165211</v>
      </c>
      <c r="BO89" s="35">
        <f t="shared" si="26"/>
        <v>1.6843857410279543E-2</v>
      </c>
      <c r="BP89" s="5">
        <f t="shared" si="27"/>
        <v>2818.4846246544475</v>
      </c>
      <c r="BQ89" s="35">
        <f t="shared" si="28"/>
        <v>7.2499999999999995E-2</v>
      </c>
      <c r="BR89" s="5">
        <f t="shared" si="54"/>
        <v>43297.015962446305</v>
      </c>
      <c r="BS89" s="5">
        <f t="shared" si="55"/>
        <v>248460.228549666</v>
      </c>
      <c r="BT89" s="5">
        <f t="shared" si="29"/>
        <v>465852.98403755348</v>
      </c>
      <c r="BU89" s="5">
        <f t="shared" si="30"/>
        <v>291757.24451211229</v>
      </c>
      <c r="BV89" s="150"/>
      <c r="BW89" s="2">
        <v>84</v>
      </c>
      <c r="BX89" s="118">
        <v>47392</v>
      </c>
      <c r="BY89" s="5">
        <f t="shared" si="56"/>
        <v>464753.38498951233</v>
      </c>
      <c r="BZ89" s="5">
        <f t="shared" si="57"/>
        <v>3387.3876542048083</v>
      </c>
      <c r="CA89" s="5">
        <f t="shared" si="31"/>
        <v>676.3262417659862</v>
      </c>
      <c r="CB89" s="35">
        <f t="shared" si="32"/>
        <v>1.7462841935782736E-2</v>
      </c>
      <c r="CC89" s="5">
        <f t="shared" si="33"/>
        <v>2711.0614124388221</v>
      </c>
      <c r="CD89" s="35">
        <f t="shared" si="34"/>
        <v>7.0000000000000007E-2</v>
      </c>
      <c r="CE89" s="5">
        <f t="shared" si="58"/>
        <v>45072.941252253717</v>
      </c>
      <c r="CF89" s="5">
        <f t="shared" si="59"/>
        <v>239467.62170095017</v>
      </c>
      <c r="CG89" s="5">
        <f t="shared" si="35"/>
        <v>464077.05874774634</v>
      </c>
      <c r="CH89" s="5">
        <f t="shared" si="36"/>
        <v>284540.56295320392</v>
      </c>
    </row>
    <row r="90" spans="9:86" ht="14.25" customHeight="1">
      <c r="I90" s="150"/>
      <c r="J90" s="2">
        <v>85</v>
      </c>
      <c r="K90" s="118">
        <v>47423</v>
      </c>
      <c r="L90" s="5">
        <f t="shared" si="37"/>
        <v>472406.50791465346</v>
      </c>
      <c r="M90" s="5">
        <f t="shared" si="0"/>
        <v>3825.0739145252865</v>
      </c>
      <c r="N90" s="5">
        <f t="shared" si="1"/>
        <v>577.27917261204402</v>
      </c>
      <c r="O90" s="35">
        <f t="shared" si="2"/>
        <v>1.4663959863558965E-2</v>
      </c>
      <c r="P90" s="5">
        <f t="shared" si="3"/>
        <v>3247.7947419132424</v>
      </c>
      <c r="Q90" s="35">
        <f t="shared" si="4"/>
        <v>8.2500000000000004E-2</v>
      </c>
      <c r="R90" s="5">
        <f t="shared" si="38"/>
        <v>37320.771257958608</v>
      </c>
      <c r="S90" s="5">
        <f t="shared" si="39"/>
        <v>287810.51147669076</v>
      </c>
      <c r="T90" s="5">
        <f t="shared" si="5"/>
        <v>471829.22874204139</v>
      </c>
      <c r="U90" s="5">
        <f t="shared" si="6"/>
        <v>325131.28273464937</v>
      </c>
      <c r="V90" s="150"/>
      <c r="W90" s="2">
        <v>85</v>
      </c>
      <c r="X90" s="118">
        <v>47423</v>
      </c>
      <c r="Y90" s="5">
        <f t="shared" si="40"/>
        <v>470848.84340720973</v>
      </c>
      <c r="Z90" s="5">
        <f t="shared" si="41"/>
        <v>3735.9623279068505</v>
      </c>
      <c r="AA90" s="5">
        <f t="shared" si="7"/>
        <v>596.97003852545231</v>
      </c>
      <c r="AB90" s="35">
        <f t="shared" si="8"/>
        <v>1.5214310415349184E-2</v>
      </c>
      <c r="AC90" s="5">
        <f t="shared" si="9"/>
        <v>3138.9922893813982</v>
      </c>
      <c r="AD90" s="35">
        <f t="shared" si="10"/>
        <v>0.08</v>
      </c>
      <c r="AE90" s="5">
        <f t="shared" si="42"/>
        <v>38898.126631316009</v>
      </c>
      <c r="AF90" s="5">
        <f t="shared" si="43"/>
        <v>278658.67124076624</v>
      </c>
      <c r="AG90" s="5">
        <f t="shared" si="11"/>
        <v>470251.87336868426</v>
      </c>
      <c r="AH90" s="5">
        <f t="shared" si="12"/>
        <v>317556.79787208227</v>
      </c>
      <c r="AI90" s="150"/>
      <c r="AJ90" s="2">
        <v>85</v>
      </c>
      <c r="AK90" s="118">
        <v>47423</v>
      </c>
      <c r="AL90" s="5">
        <f t="shared" si="44"/>
        <v>469237.99258935865</v>
      </c>
      <c r="AM90" s="5">
        <f t="shared" si="45"/>
        <v>3647.6129482638758</v>
      </c>
      <c r="AN90" s="5">
        <f t="shared" si="13"/>
        <v>617.1175794576011</v>
      </c>
      <c r="AO90" s="35">
        <f t="shared" si="14"/>
        <v>1.578178039810145E-2</v>
      </c>
      <c r="AP90" s="5">
        <f t="shared" si="15"/>
        <v>3030.4953688062747</v>
      </c>
      <c r="AQ90" s="35">
        <f t="shared" si="16"/>
        <v>7.7499999999999999E-2</v>
      </c>
      <c r="AR90" s="5">
        <f t="shared" si="46"/>
        <v>40529.124990099153</v>
      </c>
      <c r="AS90" s="5">
        <f t="shared" si="47"/>
        <v>269517.97561233031</v>
      </c>
      <c r="AT90" s="5">
        <f t="shared" si="17"/>
        <v>468620.87500990106</v>
      </c>
      <c r="AU90" s="5">
        <f t="shared" si="18"/>
        <v>310047.10060242948</v>
      </c>
      <c r="AV90" s="150"/>
      <c r="AW90" s="2">
        <v>85</v>
      </c>
      <c r="AX90" s="118">
        <v>47423</v>
      </c>
      <c r="AY90" s="5">
        <f t="shared" si="48"/>
        <v>467573.00823576597</v>
      </c>
      <c r="AZ90" s="5">
        <f t="shared" si="49"/>
        <v>3560.0506702964672</v>
      </c>
      <c r="BA90" s="5">
        <f t="shared" si="19"/>
        <v>637.71936882292994</v>
      </c>
      <c r="BB90" s="35">
        <f t="shared" si="20"/>
        <v>1.6366711275207842E-2</v>
      </c>
      <c r="BC90" s="5">
        <f t="shared" si="21"/>
        <v>2922.3313014735372</v>
      </c>
      <c r="BD90" s="35">
        <f t="shared" si="22"/>
        <v>7.4999999999999997E-2</v>
      </c>
      <c r="BE90" s="5">
        <f t="shared" si="50"/>
        <v>42214.711133056968</v>
      </c>
      <c r="BF90" s="5">
        <f t="shared" si="51"/>
        <v>260389.59584214276</v>
      </c>
      <c r="BG90" s="5">
        <f t="shared" si="23"/>
        <v>466935.28886694304</v>
      </c>
      <c r="BH90" s="5">
        <f t="shared" si="24"/>
        <v>302604.30697519972</v>
      </c>
      <c r="BI90" s="150"/>
      <c r="BJ90" s="2">
        <v>85</v>
      </c>
      <c r="BK90" s="118">
        <v>47423</v>
      </c>
      <c r="BL90" s="5">
        <f t="shared" si="52"/>
        <v>465852.98403755348</v>
      </c>
      <c r="BM90" s="5">
        <f t="shared" si="53"/>
        <v>3473.3005299060997</v>
      </c>
      <c r="BN90" s="5">
        <f t="shared" si="25"/>
        <v>658.772084679214</v>
      </c>
      <c r="BO90" s="35">
        <f t="shared" si="26"/>
        <v>1.6969441620048327E-2</v>
      </c>
      <c r="BP90" s="5">
        <f t="shared" si="27"/>
        <v>2814.5284452268857</v>
      </c>
      <c r="BQ90" s="35">
        <f t="shared" si="28"/>
        <v>7.2499999999999995E-2</v>
      </c>
      <c r="BR90" s="5">
        <f t="shared" si="54"/>
        <v>43955.788047125519</v>
      </c>
      <c r="BS90" s="5">
        <f t="shared" si="55"/>
        <v>251274.7569948929</v>
      </c>
      <c r="BT90" s="5">
        <f t="shared" si="29"/>
        <v>465194.21195287426</v>
      </c>
      <c r="BU90" s="5">
        <f t="shared" si="30"/>
        <v>295230.54504201841</v>
      </c>
      <c r="BV90" s="150"/>
      <c r="BW90" s="2">
        <v>85</v>
      </c>
      <c r="BX90" s="118">
        <v>47423</v>
      </c>
      <c r="BY90" s="5">
        <f t="shared" si="56"/>
        <v>464077.05874774634</v>
      </c>
      <c r="BZ90" s="5">
        <f t="shared" si="57"/>
        <v>3387.3876542048083</v>
      </c>
      <c r="CA90" s="5">
        <f t="shared" si="31"/>
        <v>680.27147817628793</v>
      </c>
      <c r="CB90" s="35">
        <f t="shared" si="32"/>
        <v>1.7590306575685902E-2</v>
      </c>
      <c r="CC90" s="5">
        <f t="shared" si="33"/>
        <v>2707.1161760285204</v>
      </c>
      <c r="CD90" s="35">
        <f t="shared" si="34"/>
        <v>7.0000000000000007E-2</v>
      </c>
      <c r="CE90" s="5">
        <f t="shared" si="58"/>
        <v>45753.212730430008</v>
      </c>
      <c r="CF90" s="5">
        <f t="shared" si="59"/>
        <v>242174.7378769787</v>
      </c>
      <c r="CG90" s="5">
        <f t="shared" si="35"/>
        <v>463396.78726957005</v>
      </c>
      <c r="CH90" s="5">
        <f t="shared" si="36"/>
        <v>287927.95060740871</v>
      </c>
    </row>
    <row r="91" spans="9:86" ht="14.25" customHeight="1">
      <c r="I91" s="150"/>
      <c r="J91" s="2">
        <v>86</v>
      </c>
      <c r="K91" s="118">
        <v>47453</v>
      </c>
      <c r="L91" s="5">
        <f t="shared" si="37"/>
        <v>471829.22874204139</v>
      </c>
      <c r="M91" s="5">
        <f t="shared" si="0"/>
        <v>3825.0739145252865</v>
      </c>
      <c r="N91" s="5">
        <f t="shared" si="1"/>
        <v>581.24796692375185</v>
      </c>
      <c r="O91" s="35">
        <f t="shared" si="2"/>
        <v>1.4782839167639577E-2</v>
      </c>
      <c r="P91" s="5">
        <f t="shared" si="3"/>
        <v>3243.8259476015346</v>
      </c>
      <c r="Q91" s="35">
        <f t="shared" si="4"/>
        <v>8.2500000000000004E-2</v>
      </c>
      <c r="R91" s="5">
        <f t="shared" si="38"/>
        <v>37902.019224882359</v>
      </c>
      <c r="S91" s="5">
        <f t="shared" si="39"/>
        <v>291054.33742429229</v>
      </c>
      <c r="T91" s="5">
        <f t="shared" si="5"/>
        <v>471247.98077511764</v>
      </c>
      <c r="U91" s="5">
        <f t="shared" si="6"/>
        <v>328956.35664917465</v>
      </c>
      <c r="V91" s="150"/>
      <c r="W91" s="2">
        <v>86</v>
      </c>
      <c r="X91" s="118">
        <v>47453</v>
      </c>
      <c r="Y91" s="5">
        <f t="shared" si="40"/>
        <v>470251.87336868426</v>
      </c>
      <c r="Z91" s="5">
        <f t="shared" si="41"/>
        <v>3735.9623279068505</v>
      </c>
      <c r="AA91" s="5">
        <f t="shared" si="7"/>
        <v>600.94983878228868</v>
      </c>
      <c r="AB91" s="35">
        <f t="shared" si="8"/>
        <v>1.533518200305738E-2</v>
      </c>
      <c r="AC91" s="5">
        <f t="shared" si="9"/>
        <v>3135.0124891245619</v>
      </c>
      <c r="AD91" s="35">
        <f t="shared" si="10"/>
        <v>0.08</v>
      </c>
      <c r="AE91" s="5">
        <f t="shared" si="42"/>
        <v>39499.076470098298</v>
      </c>
      <c r="AF91" s="5">
        <f t="shared" si="43"/>
        <v>281793.68372989079</v>
      </c>
      <c r="AG91" s="5">
        <f t="shared" si="11"/>
        <v>469650.92352990195</v>
      </c>
      <c r="AH91" s="5">
        <f t="shared" si="12"/>
        <v>321292.76019998908</v>
      </c>
      <c r="AI91" s="150"/>
      <c r="AJ91" s="2">
        <v>86</v>
      </c>
      <c r="AK91" s="118">
        <v>47453</v>
      </c>
      <c r="AL91" s="5">
        <f t="shared" si="44"/>
        <v>468620.87500990106</v>
      </c>
      <c r="AM91" s="5">
        <f t="shared" si="45"/>
        <v>3647.6129482638758</v>
      </c>
      <c r="AN91" s="5">
        <f t="shared" si="13"/>
        <v>621.10313049159822</v>
      </c>
      <c r="AO91" s="35">
        <f t="shared" si="14"/>
        <v>1.5904621333272244E-2</v>
      </c>
      <c r="AP91" s="5">
        <f t="shared" si="15"/>
        <v>3026.5098177722775</v>
      </c>
      <c r="AQ91" s="35">
        <f t="shared" si="16"/>
        <v>7.7499999999999999E-2</v>
      </c>
      <c r="AR91" s="5">
        <f t="shared" si="46"/>
        <v>41150.228120590749</v>
      </c>
      <c r="AS91" s="5">
        <f t="shared" si="47"/>
        <v>272544.48543010256</v>
      </c>
      <c r="AT91" s="5">
        <f t="shared" si="17"/>
        <v>467999.77187940944</v>
      </c>
      <c r="AU91" s="5">
        <f t="shared" si="18"/>
        <v>313694.7135506933</v>
      </c>
      <c r="AV91" s="150"/>
      <c r="AW91" s="2">
        <v>86</v>
      </c>
      <c r="AX91" s="118">
        <v>47453</v>
      </c>
      <c r="AY91" s="5">
        <f t="shared" si="48"/>
        <v>466935.28886694304</v>
      </c>
      <c r="AZ91" s="5">
        <f t="shared" si="49"/>
        <v>3560.0506702964672</v>
      </c>
      <c r="BA91" s="5">
        <f t="shared" si="19"/>
        <v>641.70511487807335</v>
      </c>
      <c r="BB91" s="35">
        <f t="shared" si="20"/>
        <v>1.6491495849933903E-2</v>
      </c>
      <c r="BC91" s="5">
        <f t="shared" si="21"/>
        <v>2918.3455554183938</v>
      </c>
      <c r="BD91" s="35">
        <f t="shared" si="22"/>
        <v>7.4999999999999997E-2</v>
      </c>
      <c r="BE91" s="5">
        <f t="shared" si="50"/>
        <v>42856.416247935042</v>
      </c>
      <c r="BF91" s="5">
        <f t="shared" si="51"/>
        <v>263307.94139756117</v>
      </c>
      <c r="BG91" s="5">
        <f t="shared" si="23"/>
        <v>466293.58375206497</v>
      </c>
      <c r="BH91" s="5">
        <f t="shared" si="24"/>
        <v>306164.3576454962</v>
      </c>
      <c r="BI91" s="150"/>
      <c r="BJ91" s="2">
        <v>86</v>
      </c>
      <c r="BK91" s="118">
        <v>47453</v>
      </c>
      <c r="BL91" s="5">
        <f t="shared" si="52"/>
        <v>465194.21195287426</v>
      </c>
      <c r="BM91" s="5">
        <f t="shared" si="53"/>
        <v>3473.3005299060997</v>
      </c>
      <c r="BN91" s="5">
        <f t="shared" si="25"/>
        <v>662.75216602415094</v>
      </c>
      <c r="BO91" s="35">
        <f t="shared" si="26"/>
        <v>1.7096141327518237E-2</v>
      </c>
      <c r="BP91" s="5">
        <f t="shared" si="27"/>
        <v>2810.5483638819487</v>
      </c>
      <c r="BQ91" s="35">
        <f t="shared" si="28"/>
        <v>7.2499999999999995E-2</v>
      </c>
      <c r="BR91" s="5">
        <f t="shared" si="54"/>
        <v>44618.540213149667</v>
      </c>
      <c r="BS91" s="5">
        <f t="shared" si="55"/>
        <v>254085.30535877484</v>
      </c>
      <c r="BT91" s="5">
        <f t="shared" si="29"/>
        <v>464531.45978685009</v>
      </c>
      <c r="BU91" s="5">
        <f t="shared" si="30"/>
        <v>298703.84557192452</v>
      </c>
      <c r="BV91" s="150"/>
      <c r="BW91" s="2">
        <v>86</v>
      </c>
      <c r="BX91" s="118">
        <v>47453</v>
      </c>
      <c r="BY91" s="5">
        <f t="shared" si="56"/>
        <v>463396.78726957005</v>
      </c>
      <c r="BZ91" s="5">
        <f t="shared" si="57"/>
        <v>3387.3876542048083</v>
      </c>
      <c r="CA91" s="5">
        <f t="shared" si="31"/>
        <v>684.23972846564948</v>
      </c>
      <c r="CB91" s="35">
        <f t="shared" si="32"/>
        <v>1.7718890089782412E-2</v>
      </c>
      <c r="CC91" s="5">
        <f t="shared" si="33"/>
        <v>2703.1479257391588</v>
      </c>
      <c r="CD91" s="35">
        <f t="shared" si="34"/>
        <v>7.0000000000000007E-2</v>
      </c>
      <c r="CE91" s="5">
        <f t="shared" si="58"/>
        <v>46437.452458895656</v>
      </c>
      <c r="CF91" s="5">
        <f t="shared" si="59"/>
        <v>244877.88580271785</v>
      </c>
      <c r="CG91" s="5">
        <f t="shared" si="35"/>
        <v>462712.54754110437</v>
      </c>
      <c r="CH91" s="5">
        <f t="shared" si="36"/>
        <v>291315.33826161351</v>
      </c>
    </row>
    <row r="92" spans="9:86" ht="14.25" customHeight="1">
      <c r="I92" s="150"/>
      <c r="J92" s="2">
        <v>87</v>
      </c>
      <c r="K92" s="118">
        <v>47484</v>
      </c>
      <c r="L92" s="5">
        <f t="shared" si="37"/>
        <v>471247.98077511764</v>
      </c>
      <c r="M92" s="5">
        <f t="shared" si="0"/>
        <v>3825.0739145252865</v>
      </c>
      <c r="N92" s="5">
        <f t="shared" si="1"/>
        <v>585.2440466963526</v>
      </c>
      <c r="O92" s="35">
        <f t="shared" si="2"/>
        <v>1.4902830031875754E-2</v>
      </c>
      <c r="P92" s="5">
        <f t="shared" si="3"/>
        <v>3239.8298678289339</v>
      </c>
      <c r="Q92" s="35">
        <f t="shared" si="4"/>
        <v>8.2500000000000004E-2</v>
      </c>
      <c r="R92" s="5">
        <f t="shared" si="38"/>
        <v>38487.263271578711</v>
      </c>
      <c r="S92" s="5">
        <f t="shared" si="39"/>
        <v>294294.16729212122</v>
      </c>
      <c r="T92" s="5">
        <f t="shared" si="5"/>
        <v>470662.7367284213</v>
      </c>
      <c r="U92" s="5">
        <f t="shared" si="6"/>
        <v>332781.43056369992</v>
      </c>
      <c r="V92" s="150"/>
      <c r="W92" s="2">
        <v>87</v>
      </c>
      <c r="X92" s="118">
        <v>47484</v>
      </c>
      <c r="Y92" s="5">
        <f t="shared" si="40"/>
        <v>469650.92352990195</v>
      </c>
      <c r="Z92" s="5">
        <f t="shared" si="41"/>
        <v>3735.9623279068505</v>
      </c>
      <c r="AA92" s="5">
        <f t="shared" si="7"/>
        <v>604.95617104083749</v>
      </c>
      <c r="AB92" s="35">
        <f t="shared" si="8"/>
        <v>1.5457169759036682E-2</v>
      </c>
      <c r="AC92" s="5">
        <f t="shared" si="9"/>
        <v>3131.006156866013</v>
      </c>
      <c r="AD92" s="35">
        <f t="shared" si="10"/>
        <v>0.08</v>
      </c>
      <c r="AE92" s="5">
        <f t="shared" si="42"/>
        <v>40104.032641139136</v>
      </c>
      <c r="AF92" s="5">
        <f t="shared" si="43"/>
        <v>284924.68988675682</v>
      </c>
      <c r="AG92" s="5">
        <f t="shared" si="11"/>
        <v>469045.96735886112</v>
      </c>
      <c r="AH92" s="5">
        <f t="shared" si="12"/>
        <v>325028.72252789594</v>
      </c>
      <c r="AI92" s="150"/>
      <c r="AJ92" s="2">
        <v>87</v>
      </c>
      <c r="AK92" s="118">
        <v>47484</v>
      </c>
      <c r="AL92" s="5">
        <f t="shared" si="44"/>
        <v>467999.77187940944</v>
      </c>
      <c r="AM92" s="5">
        <f t="shared" si="45"/>
        <v>3647.6129482638758</v>
      </c>
      <c r="AN92" s="5">
        <f t="shared" si="13"/>
        <v>625.1144215426898</v>
      </c>
      <c r="AO92" s="35">
        <f t="shared" si="14"/>
        <v>1.6028582724277853E-2</v>
      </c>
      <c r="AP92" s="5">
        <f t="shared" si="15"/>
        <v>3022.498526721186</v>
      </c>
      <c r="AQ92" s="35">
        <f t="shared" si="16"/>
        <v>7.7499999999999999E-2</v>
      </c>
      <c r="AR92" s="5">
        <f t="shared" si="46"/>
        <v>41775.34254213344</v>
      </c>
      <c r="AS92" s="5">
        <f t="shared" si="47"/>
        <v>275566.98395682377</v>
      </c>
      <c r="AT92" s="5">
        <f t="shared" si="17"/>
        <v>467374.65745786676</v>
      </c>
      <c r="AU92" s="5">
        <f t="shared" si="18"/>
        <v>317342.32649895723</v>
      </c>
      <c r="AV92" s="150"/>
      <c r="AW92" s="2">
        <v>87</v>
      </c>
      <c r="AX92" s="118">
        <v>47484</v>
      </c>
      <c r="AY92" s="5">
        <f t="shared" si="48"/>
        <v>466293.58375206497</v>
      </c>
      <c r="AZ92" s="5">
        <f t="shared" si="49"/>
        <v>3560.0506702964672</v>
      </c>
      <c r="BA92" s="5">
        <f t="shared" si="19"/>
        <v>645.71577184606122</v>
      </c>
      <c r="BB92" s="35">
        <f t="shared" si="20"/>
        <v>1.6617404854261886E-2</v>
      </c>
      <c r="BC92" s="5">
        <f t="shared" si="21"/>
        <v>2914.3348984504059</v>
      </c>
      <c r="BD92" s="35">
        <f t="shared" si="22"/>
        <v>7.4999999999999997E-2</v>
      </c>
      <c r="BE92" s="5">
        <f t="shared" si="50"/>
        <v>43502.1320197811</v>
      </c>
      <c r="BF92" s="5">
        <f t="shared" si="51"/>
        <v>266222.27629601158</v>
      </c>
      <c r="BG92" s="5">
        <f t="shared" si="23"/>
        <v>465647.8679802189</v>
      </c>
      <c r="BH92" s="5">
        <f t="shared" si="24"/>
        <v>309724.40831579268</v>
      </c>
      <c r="BI92" s="150"/>
      <c r="BJ92" s="2">
        <v>87</v>
      </c>
      <c r="BK92" s="118">
        <v>47484</v>
      </c>
      <c r="BL92" s="5">
        <f t="shared" si="52"/>
        <v>464531.45978685009</v>
      </c>
      <c r="BM92" s="5">
        <f t="shared" si="53"/>
        <v>3473.3005299060997</v>
      </c>
      <c r="BN92" s="5">
        <f t="shared" si="25"/>
        <v>666.75629369388025</v>
      </c>
      <c r="BO92" s="35">
        <f t="shared" si="26"/>
        <v>1.7223969132247469E-2</v>
      </c>
      <c r="BP92" s="5">
        <f t="shared" si="27"/>
        <v>2806.5442362122194</v>
      </c>
      <c r="BQ92" s="35">
        <f t="shared" si="28"/>
        <v>7.2499999999999995E-2</v>
      </c>
      <c r="BR92" s="5">
        <f t="shared" si="54"/>
        <v>45285.296506843544</v>
      </c>
      <c r="BS92" s="5">
        <f t="shared" si="55"/>
        <v>256891.84959498706</v>
      </c>
      <c r="BT92" s="5">
        <f t="shared" si="29"/>
        <v>463864.70349315618</v>
      </c>
      <c r="BU92" s="5">
        <f t="shared" si="30"/>
        <v>302177.14610183059</v>
      </c>
      <c r="BV92" s="150"/>
      <c r="BW92" s="2">
        <v>87</v>
      </c>
      <c r="BX92" s="118">
        <v>47484</v>
      </c>
      <c r="BY92" s="5">
        <f t="shared" si="56"/>
        <v>462712.54754110437</v>
      </c>
      <c r="BZ92" s="5">
        <f t="shared" si="57"/>
        <v>3387.3876542048083</v>
      </c>
      <c r="CA92" s="5">
        <f t="shared" si="31"/>
        <v>688.23112688169931</v>
      </c>
      <c r="CB92" s="35">
        <f t="shared" si="32"/>
        <v>1.7848605071265625E-2</v>
      </c>
      <c r="CC92" s="5">
        <f t="shared" si="33"/>
        <v>2699.156527323109</v>
      </c>
      <c r="CD92" s="35">
        <f t="shared" si="34"/>
        <v>7.0000000000000007E-2</v>
      </c>
      <c r="CE92" s="5">
        <f t="shared" si="58"/>
        <v>47125.683585777355</v>
      </c>
      <c r="CF92" s="5">
        <f t="shared" si="59"/>
        <v>247577.04233004095</v>
      </c>
      <c r="CG92" s="5">
        <f t="shared" si="35"/>
        <v>462024.3164142227</v>
      </c>
      <c r="CH92" s="5">
        <f t="shared" si="36"/>
        <v>294702.7259158183</v>
      </c>
    </row>
    <row r="93" spans="9:86" ht="14.25" customHeight="1">
      <c r="I93" s="150"/>
      <c r="J93" s="2">
        <v>88</v>
      </c>
      <c r="K93" s="118">
        <v>47515</v>
      </c>
      <c r="L93" s="5">
        <f t="shared" si="37"/>
        <v>470662.7367284213</v>
      </c>
      <c r="M93" s="5">
        <f t="shared" si="0"/>
        <v>3825.0739145252865</v>
      </c>
      <c r="N93" s="5">
        <f t="shared" si="1"/>
        <v>589.26759951738995</v>
      </c>
      <c r="O93" s="35">
        <f t="shared" si="2"/>
        <v>1.5023945263567495E-2</v>
      </c>
      <c r="P93" s="5">
        <f t="shared" si="3"/>
        <v>3235.8063150078965</v>
      </c>
      <c r="Q93" s="35">
        <f t="shared" si="4"/>
        <v>8.2500000000000004E-2</v>
      </c>
      <c r="R93" s="5">
        <f t="shared" si="38"/>
        <v>39076.530871096104</v>
      </c>
      <c r="S93" s="5">
        <f t="shared" si="39"/>
        <v>297529.97360712913</v>
      </c>
      <c r="T93" s="5">
        <f t="shared" si="5"/>
        <v>470073.46912890393</v>
      </c>
      <c r="U93" s="5">
        <f t="shared" si="6"/>
        <v>336606.50447822525</v>
      </c>
      <c r="V93" s="150"/>
      <c r="W93" s="2">
        <v>88</v>
      </c>
      <c r="X93" s="118">
        <v>47515</v>
      </c>
      <c r="Y93" s="5">
        <f t="shared" si="40"/>
        <v>469045.96735886112</v>
      </c>
      <c r="Z93" s="5">
        <f t="shared" si="41"/>
        <v>3735.9623279068505</v>
      </c>
      <c r="AA93" s="5">
        <f t="shared" si="7"/>
        <v>608.98921218110945</v>
      </c>
      <c r="AB93" s="35">
        <f t="shared" si="8"/>
        <v>1.5580286485188249E-2</v>
      </c>
      <c r="AC93" s="5">
        <f t="shared" si="9"/>
        <v>3126.9731157257411</v>
      </c>
      <c r="AD93" s="35">
        <f t="shared" si="10"/>
        <v>0.08</v>
      </c>
      <c r="AE93" s="5">
        <f t="shared" si="42"/>
        <v>40713.021853320242</v>
      </c>
      <c r="AF93" s="5">
        <f t="shared" si="43"/>
        <v>288051.66300248256</v>
      </c>
      <c r="AG93" s="5">
        <f t="shared" si="11"/>
        <v>468436.97814667999</v>
      </c>
      <c r="AH93" s="5">
        <f t="shared" si="12"/>
        <v>328764.6848558028</v>
      </c>
      <c r="AI93" s="150"/>
      <c r="AJ93" s="2">
        <v>88</v>
      </c>
      <c r="AK93" s="118">
        <v>47515</v>
      </c>
      <c r="AL93" s="5">
        <f t="shared" si="44"/>
        <v>467374.65745786676</v>
      </c>
      <c r="AM93" s="5">
        <f t="shared" si="45"/>
        <v>3647.6129482638758</v>
      </c>
      <c r="AN93" s="5">
        <f t="shared" si="13"/>
        <v>629.15161884848612</v>
      </c>
      <c r="AO93" s="35">
        <f t="shared" si="14"/>
        <v>1.6153677367203932E-2</v>
      </c>
      <c r="AP93" s="5">
        <f t="shared" si="15"/>
        <v>3018.4613294153896</v>
      </c>
      <c r="AQ93" s="35">
        <f t="shared" si="16"/>
        <v>7.7499999999999999E-2</v>
      </c>
      <c r="AR93" s="5">
        <f t="shared" si="46"/>
        <v>42404.494160981929</v>
      </c>
      <c r="AS93" s="5">
        <f t="shared" si="47"/>
        <v>278585.44528623915</v>
      </c>
      <c r="AT93" s="5">
        <f t="shared" si="17"/>
        <v>466745.50583901827</v>
      </c>
      <c r="AU93" s="5">
        <f t="shared" si="18"/>
        <v>320989.93944722106</v>
      </c>
      <c r="AV93" s="150"/>
      <c r="AW93" s="2">
        <v>88</v>
      </c>
      <c r="AX93" s="118">
        <v>47515</v>
      </c>
      <c r="AY93" s="5">
        <f t="shared" si="48"/>
        <v>465647.8679802189</v>
      </c>
      <c r="AZ93" s="5">
        <f t="shared" si="49"/>
        <v>3560.0506702964672</v>
      </c>
      <c r="BA93" s="5">
        <f t="shared" si="19"/>
        <v>649.75149542009922</v>
      </c>
      <c r="BB93" s="35">
        <f t="shared" si="20"/>
        <v>1.6744451078153363E-2</v>
      </c>
      <c r="BC93" s="5">
        <f t="shared" si="21"/>
        <v>2910.2991748763679</v>
      </c>
      <c r="BD93" s="35">
        <f t="shared" si="22"/>
        <v>7.4999999999999997E-2</v>
      </c>
      <c r="BE93" s="5">
        <f t="shared" si="50"/>
        <v>44151.883515201196</v>
      </c>
      <c r="BF93" s="5">
        <f t="shared" si="51"/>
        <v>269132.57547088794</v>
      </c>
      <c r="BG93" s="5">
        <f t="shared" si="23"/>
        <v>464998.11648479878</v>
      </c>
      <c r="BH93" s="5">
        <f t="shared" si="24"/>
        <v>313284.45898608916</v>
      </c>
      <c r="BI93" s="150"/>
      <c r="BJ93" s="2">
        <v>88</v>
      </c>
      <c r="BK93" s="118">
        <v>47515</v>
      </c>
      <c r="BL93" s="5">
        <f t="shared" si="52"/>
        <v>463864.70349315618</v>
      </c>
      <c r="BM93" s="5">
        <f t="shared" si="53"/>
        <v>3473.3005299060997</v>
      </c>
      <c r="BN93" s="5">
        <f t="shared" si="25"/>
        <v>670.78461296828118</v>
      </c>
      <c r="BO93" s="35">
        <f t="shared" si="26"/>
        <v>1.7352937817865538E-2</v>
      </c>
      <c r="BP93" s="5">
        <f t="shared" si="27"/>
        <v>2802.5159169378185</v>
      </c>
      <c r="BQ93" s="35">
        <f t="shared" si="28"/>
        <v>7.2499999999999995E-2</v>
      </c>
      <c r="BR93" s="5">
        <f t="shared" si="54"/>
        <v>45956.081119811824</v>
      </c>
      <c r="BS93" s="5">
        <f t="shared" si="55"/>
        <v>259694.36551192487</v>
      </c>
      <c r="BT93" s="5">
        <f t="shared" si="29"/>
        <v>463193.91888018791</v>
      </c>
      <c r="BU93" s="5">
        <f t="shared" si="30"/>
        <v>305650.4466317367</v>
      </c>
      <c r="BV93" s="150"/>
      <c r="BW93" s="2">
        <v>88</v>
      </c>
      <c r="BX93" s="118">
        <v>47515</v>
      </c>
      <c r="BY93" s="5">
        <f t="shared" si="56"/>
        <v>462024.3164142227</v>
      </c>
      <c r="BZ93" s="5">
        <f t="shared" si="57"/>
        <v>3387.3876542048083</v>
      </c>
      <c r="CA93" s="5">
        <f t="shared" si="31"/>
        <v>692.24580845517585</v>
      </c>
      <c r="CB93" s="35">
        <f t="shared" si="32"/>
        <v>1.797946429731765E-2</v>
      </c>
      <c r="CC93" s="5">
        <f t="shared" si="33"/>
        <v>2695.1418457496325</v>
      </c>
      <c r="CD93" s="35">
        <f t="shared" si="34"/>
        <v>7.0000000000000007E-2</v>
      </c>
      <c r="CE93" s="5">
        <f t="shared" si="58"/>
        <v>47817.929394232531</v>
      </c>
      <c r="CF93" s="5">
        <f t="shared" si="59"/>
        <v>250272.18417579058</v>
      </c>
      <c r="CG93" s="5">
        <f t="shared" si="35"/>
        <v>461332.07060576754</v>
      </c>
      <c r="CH93" s="5">
        <f t="shared" si="36"/>
        <v>298090.1135700231</v>
      </c>
    </row>
    <row r="94" spans="9:86" ht="14.25" customHeight="1">
      <c r="I94" s="150"/>
      <c r="J94" s="2">
        <v>89</v>
      </c>
      <c r="K94" s="118">
        <v>47543</v>
      </c>
      <c r="L94" s="5">
        <f t="shared" si="37"/>
        <v>470073.46912890393</v>
      </c>
      <c r="M94" s="5">
        <f t="shared" si="0"/>
        <v>3825.0739145252865</v>
      </c>
      <c r="N94" s="5">
        <f t="shared" si="1"/>
        <v>593.31881426407199</v>
      </c>
      <c r="O94" s="35">
        <f t="shared" si="2"/>
        <v>1.5146197857885187E-2</v>
      </c>
      <c r="P94" s="5">
        <f t="shared" si="3"/>
        <v>3231.7551002612145</v>
      </c>
      <c r="Q94" s="35">
        <f t="shared" si="4"/>
        <v>8.2500000000000004E-2</v>
      </c>
      <c r="R94" s="5">
        <f t="shared" si="38"/>
        <v>39669.849685360175</v>
      </c>
      <c r="S94" s="5">
        <f t="shared" si="39"/>
        <v>300761.72870739031</v>
      </c>
      <c r="T94" s="5">
        <f t="shared" si="5"/>
        <v>469480.15031463985</v>
      </c>
      <c r="U94" s="5">
        <f t="shared" si="6"/>
        <v>340431.57839275047</v>
      </c>
      <c r="V94" s="150"/>
      <c r="W94" s="2">
        <v>89</v>
      </c>
      <c r="X94" s="118">
        <v>47543</v>
      </c>
      <c r="Y94" s="5">
        <f t="shared" si="40"/>
        <v>468436.97814667999</v>
      </c>
      <c r="Z94" s="5">
        <f t="shared" si="41"/>
        <v>3735.9623279068505</v>
      </c>
      <c r="AA94" s="5">
        <f t="shared" si="7"/>
        <v>613.049140262317</v>
      </c>
      <c r="AB94" s="35">
        <f t="shared" si="8"/>
        <v>1.5704545171163369E-2</v>
      </c>
      <c r="AC94" s="5">
        <f t="shared" si="9"/>
        <v>3122.9131876445335</v>
      </c>
      <c r="AD94" s="35">
        <f t="shared" si="10"/>
        <v>0.08</v>
      </c>
      <c r="AE94" s="5">
        <f t="shared" si="42"/>
        <v>41326.070993582558</v>
      </c>
      <c r="AF94" s="5">
        <f t="shared" si="43"/>
        <v>291174.57619012712</v>
      </c>
      <c r="AG94" s="5">
        <f t="shared" si="11"/>
        <v>467823.92900641769</v>
      </c>
      <c r="AH94" s="5">
        <f t="shared" si="12"/>
        <v>332500.64718370966</v>
      </c>
      <c r="AI94" s="150"/>
      <c r="AJ94" s="2">
        <v>89</v>
      </c>
      <c r="AK94" s="118">
        <v>47543</v>
      </c>
      <c r="AL94" s="5">
        <f t="shared" si="44"/>
        <v>466745.50583901827</v>
      </c>
      <c r="AM94" s="5">
        <f t="shared" si="45"/>
        <v>3647.6129482638758</v>
      </c>
      <c r="AN94" s="5">
        <f t="shared" si="13"/>
        <v>633.21488972021598</v>
      </c>
      <c r="AO94" s="35">
        <f t="shared" si="14"/>
        <v>1.6279918245776022E-2</v>
      </c>
      <c r="AP94" s="5">
        <f t="shared" si="15"/>
        <v>3014.3980585436598</v>
      </c>
      <c r="AQ94" s="35">
        <f t="shared" si="16"/>
        <v>7.7499999999999999E-2</v>
      </c>
      <c r="AR94" s="5">
        <f t="shared" si="46"/>
        <v>43037.709050702142</v>
      </c>
      <c r="AS94" s="5">
        <f t="shared" si="47"/>
        <v>281599.84334478283</v>
      </c>
      <c r="AT94" s="5">
        <f t="shared" si="17"/>
        <v>466112.29094929807</v>
      </c>
      <c r="AU94" s="5">
        <f t="shared" si="18"/>
        <v>324637.55239548499</v>
      </c>
      <c r="AV94" s="150"/>
      <c r="AW94" s="2">
        <v>89</v>
      </c>
      <c r="AX94" s="118">
        <v>47543</v>
      </c>
      <c r="AY94" s="5">
        <f t="shared" si="48"/>
        <v>464998.11648479878</v>
      </c>
      <c r="AZ94" s="5">
        <f t="shared" si="49"/>
        <v>3560.0506702964672</v>
      </c>
      <c r="BA94" s="5">
        <f t="shared" si="19"/>
        <v>653.81244226647505</v>
      </c>
      <c r="BB94" s="35">
        <f t="shared" si="20"/>
        <v>1.687264749910914E-2</v>
      </c>
      <c r="BC94" s="5">
        <f t="shared" si="21"/>
        <v>2906.2382280299921</v>
      </c>
      <c r="BD94" s="35">
        <f t="shared" si="22"/>
        <v>7.4999999999999997E-2</v>
      </c>
      <c r="BE94" s="5">
        <f t="shared" si="50"/>
        <v>44805.695957467673</v>
      </c>
      <c r="BF94" s="5">
        <f t="shared" si="51"/>
        <v>272038.81369891792</v>
      </c>
      <c r="BG94" s="5">
        <f t="shared" si="23"/>
        <v>464344.30404253228</v>
      </c>
      <c r="BH94" s="5">
        <f t="shared" si="24"/>
        <v>316844.50965638558</v>
      </c>
      <c r="BI94" s="150"/>
      <c r="BJ94" s="2">
        <v>89</v>
      </c>
      <c r="BK94" s="118">
        <v>47543</v>
      </c>
      <c r="BL94" s="5">
        <f t="shared" si="52"/>
        <v>463193.91888018791</v>
      </c>
      <c r="BM94" s="5">
        <f t="shared" si="53"/>
        <v>3473.3005299060997</v>
      </c>
      <c r="BN94" s="5">
        <f t="shared" si="25"/>
        <v>674.83727000496447</v>
      </c>
      <c r="BO94" s="35">
        <f t="shared" si="26"/>
        <v>1.7483060355449651E-2</v>
      </c>
      <c r="BP94" s="5">
        <f t="shared" si="27"/>
        <v>2798.4632599011352</v>
      </c>
      <c r="BQ94" s="35">
        <f t="shared" si="28"/>
        <v>7.2499999999999995E-2</v>
      </c>
      <c r="BR94" s="5">
        <f t="shared" si="54"/>
        <v>46630.91838981679</v>
      </c>
      <c r="BS94" s="5">
        <f t="shared" si="55"/>
        <v>262492.828771826</v>
      </c>
      <c r="BT94" s="5">
        <f t="shared" si="29"/>
        <v>462519.08161018294</v>
      </c>
      <c r="BU94" s="5">
        <f t="shared" si="30"/>
        <v>309123.74716164276</v>
      </c>
      <c r="BV94" s="150"/>
      <c r="BW94" s="2">
        <v>89</v>
      </c>
      <c r="BX94" s="118">
        <v>47543</v>
      </c>
      <c r="BY94" s="5">
        <f t="shared" si="56"/>
        <v>461332.07060576754</v>
      </c>
      <c r="BZ94" s="5">
        <f t="shared" si="57"/>
        <v>3387.3876542048083</v>
      </c>
      <c r="CA94" s="5">
        <f t="shared" si="31"/>
        <v>696.28390900449767</v>
      </c>
      <c r="CB94" s="35">
        <f t="shared" si="32"/>
        <v>1.811148073248544E-2</v>
      </c>
      <c r="CC94" s="5">
        <f t="shared" si="33"/>
        <v>2691.1037452003106</v>
      </c>
      <c r="CD94" s="35">
        <f t="shared" si="34"/>
        <v>7.0000000000000007E-2</v>
      </c>
      <c r="CE94" s="5">
        <f t="shared" si="58"/>
        <v>48514.213303237026</v>
      </c>
      <c r="CF94" s="5">
        <f t="shared" si="59"/>
        <v>252963.2879209909</v>
      </c>
      <c r="CG94" s="5">
        <f t="shared" si="35"/>
        <v>460635.78669676307</v>
      </c>
      <c r="CH94" s="5">
        <f t="shared" si="36"/>
        <v>301477.50122422795</v>
      </c>
    </row>
    <row r="95" spans="9:86" ht="14.25" customHeight="1">
      <c r="I95" s="150"/>
      <c r="J95" s="2">
        <v>90</v>
      </c>
      <c r="K95" s="118">
        <v>47574</v>
      </c>
      <c r="L95" s="5">
        <f t="shared" si="37"/>
        <v>469480.15031463985</v>
      </c>
      <c r="M95" s="5">
        <f t="shared" si="0"/>
        <v>3825.0739145252865</v>
      </c>
      <c r="N95" s="5">
        <f t="shared" si="1"/>
        <v>597.39788111213738</v>
      </c>
      <c r="O95" s="35">
        <f t="shared" si="2"/>
        <v>1.5269601001322897E-2</v>
      </c>
      <c r="P95" s="5">
        <f t="shared" si="3"/>
        <v>3227.6760334131491</v>
      </c>
      <c r="Q95" s="35">
        <f t="shared" si="4"/>
        <v>8.2500000000000004E-2</v>
      </c>
      <c r="R95" s="5">
        <f t="shared" si="38"/>
        <v>40267.24756647231</v>
      </c>
      <c r="S95" s="5">
        <f t="shared" si="39"/>
        <v>303989.40474080347</v>
      </c>
      <c r="T95" s="5">
        <f t="shared" si="5"/>
        <v>468882.75243352773</v>
      </c>
      <c r="U95" s="5">
        <f t="shared" si="6"/>
        <v>344256.6523072758</v>
      </c>
      <c r="V95" s="150"/>
      <c r="W95" s="2">
        <v>90</v>
      </c>
      <c r="X95" s="118">
        <v>47574</v>
      </c>
      <c r="Y95" s="5">
        <f t="shared" si="40"/>
        <v>467823.92900641769</v>
      </c>
      <c r="Z95" s="5">
        <f t="shared" si="41"/>
        <v>3735.9623279068505</v>
      </c>
      <c r="AA95" s="5">
        <f t="shared" si="7"/>
        <v>617.13613453073231</v>
      </c>
      <c r="AB95" s="35">
        <f t="shared" si="8"/>
        <v>1.5829958997816026E-2</v>
      </c>
      <c r="AC95" s="5">
        <f t="shared" si="9"/>
        <v>3118.8261933761182</v>
      </c>
      <c r="AD95" s="35">
        <f t="shared" si="10"/>
        <v>0.08</v>
      </c>
      <c r="AE95" s="5">
        <f t="shared" si="42"/>
        <v>41943.207128113288</v>
      </c>
      <c r="AF95" s="5">
        <f t="shared" si="43"/>
        <v>294293.40238350321</v>
      </c>
      <c r="AG95" s="5">
        <f t="shared" si="11"/>
        <v>467206.79287188698</v>
      </c>
      <c r="AH95" s="5">
        <f t="shared" si="12"/>
        <v>336236.60951161652</v>
      </c>
      <c r="AI95" s="150"/>
      <c r="AJ95" s="2">
        <v>90</v>
      </c>
      <c r="AK95" s="118">
        <v>47574</v>
      </c>
      <c r="AL95" s="5">
        <f t="shared" si="44"/>
        <v>466112.29094929807</v>
      </c>
      <c r="AM95" s="5">
        <f t="shared" si="45"/>
        <v>3647.6129482638758</v>
      </c>
      <c r="AN95" s="5">
        <f t="shared" si="13"/>
        <v>637.30440254965924</v>
      </c>
      <c r="AO95" s="35">
        <f t="shared" si="14"/>
        <v>1.6407318534811588E-2</v>
      </c>
      <c r="AP95" s="5">
        <f t="shared" si="15"/>
        <v>3010.3085457142165</v>
      </c>
      <c r="AQ95" s="35">
        <f t="shared" si="16"/>
        <v>7.7499999999999999E-2</v>
      </c>
      <c r="AR95" s="5">
        <f t="shared" si="46"/>
        <v>43675.013453251799</v>
      </c>
      <c r="AS95" s="5">
        <f t="shared" si="47"/>
        <v>284610.15189049707</v>
      </c>
      <c r="AT95" s="5">
        <f t="shared" si="17"/>
        <v>465474.98654674843</v>
      </c>
      <c r="AU95" s="5">
        <f t="shared" si="18"/>
        <v>328285.16534374887</v>
      </c>
      <c r="AV95" s="150"/>
      <c r="AW95" s="2">
        <v>90</v>
      </c>
      <c r="AX95" s="118">
        <v>47574</v>
      </c>
      <c r="AY95" s="5">
        <f t="shared" si="48"/>
        <v>464344.30404253228</v>
      </c>
      <c r="AZ95" s="5">
        <f t="shared" si="49"/>
        <v>3560.0506702964672</v>
      </c>
      <c r="BA95" s="5">
        <f t="shared" si="19"/>
        <v>657.89877003064066</v>
      </c>
      <c r="BB95" s="35">
        <f t="shared" si="20"/>
        <v>1.7002007285620874E-2</v>
      </c>
      <c r="BC95" s="5">
        <f t="shared" si="21"/>
        <v>2902.1519002658265</v>
      </c>
      <c r="BD95" s="35">
        <f t="shared" si="22"/>
        <v>7.4999999999999997E-2</v>
      </c>
      <c r="BE95" s="5">
        <f t="shared" si="50"/>
        <v>45463.594727498312</v>
      </c>
      <c r="BF95" s="5">
        <f t="shared" si="51"/>
        <v>274940.96559918375</v>
      </c>
      <c r="BG95" s="5">
        <f t="shared" si="23"/>
        <v>463686.40527250164</v>
      </c>
      <c r="BH95" s="5">
        <f t="shared" si="24"/>
        <v>320404.56032668205</v>
      </c>
      <c r="BI95" s="150"/>
      <c r="BJ95" s="2">
        <v>90</v>
      </c>
      <c r="BK95" s="118">
        <v>47574</v>
      </c>
      <c r="BL95" s="5">
        <f t="shared" si="52"/>
        <v>462519.08161018294</v>
      </c>
      <c r="BM95" s="5">
        <f t="shared" si="53"/>
        <v>3473.3005299060997</v>
      </c>
      <c r="BN95" s="5">
        <f t="shared" si="25"/>
        <v>678.9144118445779</v>
      </c>
      <c r="BO95" s="35">
        <f t="shared" si="26"/>
        <v>1.7614349906975964E-2</v>
      </c>
      <c r="BP95" s="5">
        <f t="shared" si="27"/>
        <v>2794.3861180615218</v>
      </c>
      <c r="BQ95" s="35">
        <f t="shared" si="28"/>
        <v>7.2499999999999995E-2</v>
      </c>
      <c r="BR95" s="5">
        <f t="shared" si="54"/>
        <v>47309.832801661367</v>
      </c>
      <c r="BS95" s="5">
        <f t="shared" si="55"/>
        <v>265287.21488988755</v>
      </c>
      <c r="BT95" s="5">
        <f t="shared" si="29"/>
        <v>461840.16719833837</v>
      </c>
      <c r="BU95" s="5">
        <f t="shared" si="30"/>
        <v>312597.04769154894</v>
      </c>
      <c r="BV95" s="150"/>
      <c r="BW95" s="2">
        <v>90</v>
      </c>
      <c r="BX95" s="118">
        <v>47574</v>
      </c>
      <c r="BY95" s="5">
        <f t="shared" si="56"/>
        <v>460635.78669676307</v>
      </c>
      <c r="BZ95" s="5">
        <f t="shared" si="57"/>
        <v>3387.3876542048083</v>
      </c>
      <c r="CA95" s="5">
        <f t="shared" si="31"/>
        <v>700.34556514035694</v>
      </c>
      <c r="CB95" s="35">
        <f t="shared" si="32"/>
        <v>1.8244667532131498E-2</v>
      </c>
      <c r="CC95" s="5">
        <f t="shared" si="33"/>
        <v>2687.0420890644514</v>
      </c>
      <c r="CD95" s="35">
        <f t="shared" si="34"/>
        <v>7.0000000000000007E-2</v>
      </c>
      <c r="CE95" s="5">
        <f t="shared" si="58"/>
        <v>49214.558868377382</v>
      </c>
      <c r="CF95" s="5">
        <f t="shared" si="59"/>
        <v>255650.33001005536</v>
      </c>
      <c r="CG95" s="5">
        <f t="shared" si="35"/>
        <v>459935.44113162271</v>
      </c>
      <c r="CH95" s="5">
        <f t="shared" si="36"/>
        <v>304864.88887843274</v>
      </c>
    </row>
    <row r="96" spans="9:86" ht="14.25" customHeight="1">
      <c r="I96" s="150"/>
      <c r="J96" s="2">
        <v>91</v>
      </c>
      <c r="K96" s="118">
        <v>47604</v>
      </c>
      <c r="L96" s="5">
        <f t="shared" si="37"/>
        <v>468882.75243352773</v>
      </c>
      <c r="M96" s="5">
        <f t="shared" si="0"/>
        <v>3825.0739145252865</v>
      </c>
      <c r="N96" s="5">
        <f t="shared" si="1"/>
        <v>601.50499154478348</v>
      </c>
      <c r="O96" s="35">
        <f t="shared" si="2"/>
        <v>1.539416807522833E-2</v>
      </c>
      <c r="P96" s="5">
        <f t="shared" si="3"/>
        <v>3223.568922980503</v>
      </c>
      <c r="Q96" s="35">
        <f t="shared" si="4"/>
        <v>8.2500000000000004E-2</v>
      </c>
      <c r="R96" s="5">
        <f t="shared" si="38"/>
        <v>40868.752558017091</v>
      </c>
      <c r="S96" s="5">
        <f t="shared" si="39"/>
        <v>307212.97366378398</v>
      </c>
      <c r="T96" s="5">
        <f t="shared" si="5"/>
        <v>468281.24744198297</v>
      </c>
      <c r="U96" s="5">
        <f t="shared" si="6"/>
        <v>348081.72622180107</v>
      </c>
      <c r="V96" s="150"/>
      <c r="W96" s="2">
        <v>91</v>
      </c>
      <c r="X96" s="118">
        <v>47604</v>
      </c>
      <c r="Y96" s="5">
        <f t="shared" si="40"/>
        <v>467206.79287188698</v>
      </c>
      <c r="Z96" s="5">
        <f t="shared" si="41"/>
        <v>3735.9623279068505</v>
      </c>
      <c r="AA96" s="5">
        <f t="shared" si="7"/>
        <v>621.25037542760401</v>
      </c>
      <c r="AB96" s="35">
        <f t="shared" si="8"/>
        <v>1.5956541340732367E-2</v>
      </c>
      <c r="AC96" s="5">
        <f t="shared" si="9"/>
        <v>3114.7119524792465</v>
      </c>
      <c r="AD96" s="35">
        <f t="shared" si="10"/>
        <v>7.9999999999999988E-2</v>
      </c>
      <c r="AE96" s="5">
        <f t="shared" si="42"/>
        <v>42564.457503540893</v>
      </c>
      <c r="AF96" s="5">
        <f t="shared" si="43"/>
        <v>297408.11433598248</v>
      </c>
      <c r="AG96" s="5">
        <f t="shared" si="11"/>
        <v>466585.54249645938</v>
      </c>
      <c r="AH96" s="5">
        <f t="shared" si="12"/>
        <v>339972.57183952339</v>
      </c>
      <c r="AI96" s="150"/>
      <c r="AJ96" s="2">
        <v>91</v>
      </c>
      <c r="AK96" s="118">
        <v>47604</v>
      </c>
      <c r="AL96" s="5">
        <f t="shared" si="44"/>
        <v>465474.98654674843</v>
      </c>
      <c r="AM96" s="5">
        <f t="shared" si="45"/>
        <v>3647.6129482638758</v>
      </c>
      <c r="AN96" s="5">
        <f t="shared" si="13"/>
        <v>641.42032681612545</v>
      </c>
      <c r="AO96" s="35">
        <f t="shared" si="14"/>
        <v>1.6535891603748892E-2</v>
      </c>
      <c r="AP96" s="5">
        <f t="shared" si="15"/>
        <v>3006.1926214477503</v>
      </c>
      <c r="AQ96" s="35">
        <f t="shared" si="16"/>
        <v>7.7499999999999999E-2</v>
      </c>
      <c r="AR96" s="5">
        <f t="shared" si="46"/>
        <v>44316.43378006792</v>
      </c>
      <c r="AS96" s="5">
        <f t="shared" si="47"/>
        <v>287616.3445119448</v>
      </c>
      <c r="AT96" s="5">
        <f t="shared" si="17"/>
        <v>464833.56621993228</v>
      </c>
      <c r="AU96" s="5">
        <f t="shared" si="18"/>
        <v>331932.77829201275</v>
      </c>
      <c r="AV96" s="150"/>
      <c r="AW96" s="2">
        <v>91</v>
      </c>
      <c r="AX96" s="118">
        <v>47604</v>
      </c>
      <c r="AY96" s="5">
        <f t="shared" si="48"/>
        <v>463686.40527250164</v>
      </c>
      <c r="AZ96" s="5">
        <f t="shared" si="49"/>
        <v>3560.0506702964672</v>
      </c>
      <c r="BA96" s="5">
        <f t="shared" si="19"/>
        <v>662.01063734333229</v>
      </c>
      <c r="BB96" s="35">
        <f t="shared" si="20"/>
        <v>1.7132543800699403E-2</v>
      </c>
      <c r="BC96" s="5">
        <f t="shared" si="21"/>
        <v>2898.0400329531349</v>
      </c>
      <c r="BD96" s="35">
        <f t="shared" si="22"/>
        <v>7.4999999999999997E-2</v>
      </c>
      <c r="BE96" s="5">
        <f t="shared" si="50"/>
        <v>46125.605364841642</v>
      </c>
      <c r="BF96" s="5">
        <f t="shared" si="51"/>
        <v>277839.00563213689</v>
      </c>
      <c r="BG96" s="5">
        <f t="shared" si="23"/>
        <v>463024.3946351583</v>
      </c>
      <c r="BH96" s="5">
        <f t="shared" si="24"/>
        <v>323964.61099697853</v>
      </c>
      <c r="BI96" s="150"/>
      <c r="BJ96" s="2">
        <v>91</v>
      </c>
      <c r="BK96" s="118">
        <v>47604</v>
      </c>
      <c r="BL96" s="5">
        <f t="shared" si="52"/>
        <v>461840.16719833837</v>
      </c>
      <c r="BM96" s="5">
        <f t="shared" si="53"/>
        <v>3473.3005299060997</v>
      </c>
      <c r="BN96" s="5">
        <f t="shared" si="25"/>
        <v>683.01618641613868</v>
      </c>
      <c r="BO96" s="35">
        <f t="shared" si="26"/>
        <v>1.7746819828847387E-2</v>
      </c>
      <c r="BP96" s="5">
        <f t="shared" si="27"/>
        <v>2790.284343489961</v>
      </c>
      <c r="BQ96" s="35">
        <f t="shared" si="28"/>
        <v>7.2499999999999995E-2</v>
      </c>
      <c r="BR96" s="5">
        <f t="shared" si="54"/>
        <v>47992.848988077509</v>
      </c>
      <c r="BS96" s="5">
        <f t="shared" si="55"/>
        <v>268077.49923337752</v>
      </c>
      <c r="BT96" s="5">
        <f t="shared" si="29"/>
        <v>461157.15101192222</v>
      </c>
      <c r="BU96" s="5">
        <f t="shared" si="30"/>
        <v>316070.348221455</v>
      </c>
      <c r="BV96" s="150"/>
      <c r="BW96" s="2">
        <v>91</v>
      </c>
      <c r="BX96" s="118">
        <v>47604</v>
      </c>
      <c r="BY96" s="5">
        <f t="shared" si="56"/>
        <v>459935.44113162271</v>
      </c>
      <c r="BZ96" s="5">
        <f t="shared" si="57"/>
        <v>3387.3876542048083</v>
      </c>
      <c r="CA96" s="5">
        <f t="shared" si="31"/>
        <v>704.43091427034233</v>
      </c>
      <c r="CB96" s="35">
        <f t="shared" si="32"/>
        <v>1.8379038045961346E-2</v>
      </c>
      <c r="CC96" s="5">
        <f t="shared" si="33"/>
        <v>2682.956739934466</v>
      </c>
      <c r="CD96" s="35">
        <f t="shared" si="34"/>
        <v>7.0000000000000007E-2</v>
      </c>
      <c r="CE96" s="5">
        <f t="shared" si="58"/>
        <v>49918.989782647724</v>
      </c>
      <c r="CF96" s="5">
        <f t="shared" si="59"/>
        <v>258333.28674998981</v>
      </c>
      <c r="CG96" s="5">
        <f t="shared" si="35"/>
        <v>459231.01021735236</v>
      </c>
      <c r="CH96" s="5">
        <f t="shared" si="36"/>
        <v>308252.27653263754</v>
      </c>
    </row>
    <row r="97" spans="9:86" ht="14.25" customHeight="1">
      <c r="I97" s="150"/>
      <c r="J97" s="2">
        <v>92</v>
      </c>
      <c r="K97" s="118">
        <v>47635</v>
      </c>
      <c r="L97" s="5">
        <f t="shared" si="37"/>
        <v>468281.24744198297</v>
      </c>
      <c r="M97" s="5">
        <f t="shared" si="0"/>
        <v>3825.0739145252865</v>
      </c>
      <c r="N97" s="5">
        <f t="shared" si="1"/>
        <v>605.64033836165345</v>
      </c>
      <c r="O97" s="35">
        <f t="shared" si="2"/>
        <v>1.5519912659411501E-2</v>
      </c>
      <c r="P97" s="5">
        <f t="shared" si="3"/>
        <v>3219.433576163633</v>
      </c>
      <c r="Q97" s="35">
        <f t="shared" si="4"/>
        <v>8.2500000000000004E-2</v>
      </c>
      <c r="R97" s="5">
        <f t="shared" si="38"/>
        <v>41474.392896378748</v>
      </c>
      <c r="S97" s="5">
        <f t="shared" si="39"/>
        <v>310432.40723994764</v>
      </c>
      <c r="T97" s="5">
        <f t="shared" si="5"/>
        <v>467675.6071036213</v>
      </c>
      <c r="U97" s="5">
        <f t="shared" si="6"/>
        <v>351906.8001363264</v>
      </c>
      <c r="V97" s="150"/>
      <c r="W97" s="2">
        <v>92</v>
      </c>
      <c r="X97" s="118">
        <v>47635</v>
      </c>
      <c r="Y97" s="5">
        <f t="shared" si="40"/>
        <v>466585.54249645938</v>
      </c>
      <c r="Z97" s="5">
        <f t="shared" si="41"/>
        <v>3735.9623279068505</v>
      </c>
      <c r="AA97" s="5">
        <f t="shared" si="7"/>
        <v>625.39204459712118</v>
      </c>
      <c r="AB97" s="35">
        <f t="shared" si="8"/>
        <v>1.6084305773838681E-2</v>
      </c>
      <c r="AC97" s="5">
        <f t="shared" si="9"/>
        <v>3110.5702833097293</v>
      </c>
      <c r="AD97" s="35">
        <f t="shared" si="10"/>
        <v>0.08</v>
      </c>
      <c r="AE97" s="5">
        <f t="shared" si="42"/>
        <v>43189.849548138016</v>
      </c>
      <c r="AF97" s="5">
        <f t="shared" si="43"/>
        <v>300518.68461929221</v>
      </c>
      <c r="AG97" s="5">
        <f t="shared" si="11"/>
        <v>465960.15045186225</v>
      </c>
      <c r="AH97" s="5">
        <f t="shared" si="12"/>
        <v>343708.53416743025</v>
      </c>
      <c r="AI97" s="150"/>
      <c r="AJ97" s="2">
        <v>92</v>
      </c>
      <c r="AK97" s="118">
        <v>47635</v>
      </c>
      <c r="AL97" s="5">
        <f t="shared" si="44"/>
        <v>464833.56621993228</v>
      </c>
      <c r="AM97" s="5">
        <f t="shared" si="45"/>
        <v>3647.6129482638758</v>
      </c>
      <c r="AN97" s="5">
        <f t="shared" si="13"/>
        <v>645.56283309347964</v>
      </c>
      <c r="AO97" s="35">
        <f t="shared" si="14"/>
        <v>1.6665651020254506E-2</v>
      </c>
      <c r="AP97" s="5">
        <f t="shared" si="15"/>
        <v>3002.0501151703961</v>
      </c>
      <c r="AQ97" s="35">
        <f t="shared" si="16"/>
        <v>7.7499999999999999E-2</v>
      </c>
      <c r="AR97" s="5">
        <f t="shared" si="46"/>
        <v>44961.996613161398</v>
      </c>
      <c r="AS97" s="5">
        <f t="shared" si="47"/>
        <v>290618.39462711522</v>
      </c>
      <c r="AT97" s="5">
        <f t="shared" si="17"/>
        <v>464188.00338683883</v>
      </c>
      <c r="AU97" s="5">
        <f t="shared" si="18"/>
        <v>335580.39124027663</v>
      </c>
      <c r="AV97" s="150"/>
      <c r="AW97" s="2">
        <v>92</v>
      </c>
      <c r="AX97" s="118">
        <v>47635</v>
      </c>
      <c r="AY97" s="5">
        <f t="shared" si="48"/>
        <v>463024.3946351583</v>
      </c>
      <c r="AZ97" s="5">
        <f t="shared" si="49"/>
        <v>3560.0506702964672</v>
      </c>
      <c r="BA97" s="5">
        <f t="shared" si="19"/>
        <v>666.14820382672815</v>
      </c>
      <c r="BB97" s="35">
        <f t="shared" si="20"/>
        <v>1.7264270605481732E-2</v>
      </c>
      <c r="BC97" s="5">
        <f t="shared" si="21"/>
        <v>2893.902466469739</v>
      </c>
      <c r="BD97" s="35">
        <f t="shared" si="22"/>
        <v>7.4999999999999997E-2</v>
      </c>
      <c r="BE97" s="5">
        <f t="shared" si="50"/>
        <v>46791.75356866837</v>
      </c>
      <c r="BF97" s="5">
        <f t="shared" si="51"/>
        <v>280732.90809860663</v>
      </c>
      <c r="BG97" s="5">
        <f t="shared" si="23"/>
        <v>462358.24643133156</v>
      </c>
      <c r="BH97" s="5">
        <f t="shared" si="24"/>
        <v>327524.66166727501</v>
      </c>
      <c r="BI97" s="150"/>
      <c r="BJ97" s="2">
        <v>92</v>
      </c>
      <c r="BK97" s="118">
        <v>47635</v>
      </c>
      <c r="BL97" s="5">
        <f t="shared" si="52"/>
        <v>461157.15101192222</v>
      </c>
      <c r="BM97" s="5">
        <f t="shared" si="53"/>
        <v>3473.3005299060997</v>
      </c>
      <c r="BN97" s="5">
        <f t="shared" si="25"/>
        <v>687.14274254240308</v>
      </c>
      <c r="BO97" s="35">
        <f t="shared" si="26"/>
        <v>1.7880483675500158E-2</v>
      </c>
      <c r="BP97" s="5">
        <f t="shared" si="27"/>
        <v>2786.1577873636966</v>
      </c>
      <c r="BQ97" s="35">
        <f t="shared" si="28"/>
        <v>7.2499999999999995E-2</v>
      </c>
      <c r="BR97" s="5">
        <f t="shared" si="54"/>
        <v>48679.991730619913</v>
      </c>
      <c r="BS97" s="5">
        <f t="shared" si="55"/>
        <v>270863.6570207412</v>
      </c>
      <c r="BT97" s="5">
        <f t="shared" si="29"/>
        <v>460470.00826937985</v>
      </c>
      <c r="BU97" s="5">
        <f t="shared" si="30"/>
        <v>319543.64875136112</v>
      </c>
      <c r="BV97" s="150"/>
      <c r="BW97" s="2">
        <v>92</v>
      </c>
      <c r="BX97" s="118">
        <v>47635</v>
      </c>
      <c r="BY97" s="5">
        <f t="shared" si="56"/>
        <v>459231.01021735236</v>
      </c>
      <c r="BZ97" s="5">
        <f t="shared" si="57"/>
        <v>3387.3876542048083</v>
      </c>
      <c r="CA97" s="5">
        <f t="shared" si="31"/>
        <v>708.54009460358611</v>
      </c>
      <c r="CB97" s="35">
        <f t="shared" si="32"/>
        <v>1.8514605821629598E-2</v>
      </c>
      <c r="CC97" s="5">
        <f t="shared" si="33"/>
        <v>2678.8475596012222</v>
      </c>
      <c r="CD97" s="35">
        <f t="shared" si="34"/>
        <v>7.0000000000000007E-2</v>
      </c>
      <c r="CE97" s="5">
        <f t="shared" si="58"/>
        <v>50627.529877251312</v>
      </c>
      <c r="CF97" s="5">
        <f t="shared" si="59"/>
        <v>261012.13430959103</v>
      </c>
      <c r="CG97" s="5">
        <f t="shared" si="35"/>
        <v>458522.47012274875</v>
      </c>
      <c r="CH97" s="5">
        <f t="shared" si="36"/>
        <v>311639.66418684233</v>
      </c>
    </row>
    <row r="98" spans="9:86" ht="14.25" customHeight="1">
      <c r="I98" s="150"/>
      <c r="J98" s="2">
        <v>93</v>
      </c>
      <c r="K98" s="118">
        <v>47665</v>
      </c>
      <c r="L98" s="5">
        <f t="shared" si="37"/>
        <v>467675.6071036213</v>
      </c>
      <c r="M98" s="5">
        <f t="shared" si="0"/>
        <v>3825.0739145252865</v>
      </c>
      <c r="N98" s="5">
        <f t="shared" si="1"/>
        <v>609.80411568788986</v>
      </c>
      <c r="O98" s="35">
        <f t="shared" si="2"/>
        <v>1.5646848535834222E-2</v>
      </c>
      <c r="P98" s="5">
        <f t="shared" si="3"/>
        <v>3215.2697988373966</v>
      </c>
      <c r="Q98" s="35">
        <f t="shared" si="4"/>
        <v>8.2500000000000004E-2</v>
      </c>
      <c r="R98" s="5">
        <f t="shared" si="38"/>
        <v>42084.197012066637</v>
      </c>
      <c r="S98" s="5">
        <f t="shared" si="39"/>
        <v>313647.67703878501</v>
      </c>
      <c r="T98" s="5">
        <f t="shared" si="5"/>
        <v>467065.80298793339</v>
      </c>
      <c r="U98" s="5">
        <f t="shared" si="6"/>
        <v>355731.87405085168</v>
      </c>
      <c r="V98" s="150"/>
      <c r="W98" s="2">
        <v>93</v>
      </c>
      <c r="X98" s="118">
        <v>47665</v>
      </c>
      <c r="Y98" s="5">
        <f t="shared" si="40"/>
        <v>465960.15045186225</v>
      </c>
      <c r="Z98" s="5">
        <f t="shared" si="41"/>
        <v>3735.9623279068505</v>
      </c>
      <c r="AA98" s="5">
        <f t="shared" si="7"/>
        <v>629.56132489443553</v>
      </c>
      <c r="AB98" s="35">
        <f t="shared" si="8"/>
        <v>1.6213266073090291E-2</v>
      </c>
      <c r="AC98" s="5">
        <f t="shared" si="9"/>
        <v>3106.401003012415</v>
      </c>
      <c r="AD98" s="35">
        <f t="shared" si="10"/>
        <v>7.9999999999999988E-2</v>
      </c>
      <c r="AE98" s="5">
        <f t="shared" si="42"/>
        <v>43819.410873032451</v>
      </c>
      <c r="AF98" s="5">
        <f t="shared" si="43"/>
        <v>303625.08562230464</v>
      </c>
      <c r="AG98" s="5">
        <f t="shared" si="11"/>
        <v>465330.58912696782</v>
      </c>
      <c r="AH98" s="5">
        <f t="shared" si="12"/>
        <v>347444.49649533711</v>
      </c>
      <c r="AI98" s="150"/>
      <c r="AJ98" s="2">
        <v>93</v>
      </c>
      <c r="AK98" s="118">
        <v>47665</v>
      </c>
      <c r="AL98" s="5">
        <f t="shared" si="44"/>
        <v>464188.00338683883</v>
      </c>
      <c r="AM98" s="5">
        <f t="shared" si="45"/>
        <v>3647.6129482638758</v>
      </c>
      <c r="AN98" s="5">
        <f t="shared" si="13"/>
        <v>649.7320930572082</v>
      </c>
      <c r="AO98" s="35">
        <f t="shared" si="14"/>
        <v>1.6796610553911531E-2</v>
      </c>
      <c r="AP98" s="5">
        <f t="shared" si="15"/>
        <v>2997.8808552066675</v>
      </c>
      <c r="AQ98" s="35">
        <f t="shared" si="16"/>
        <v>7.7499999999999999E-2</v>
      </c>
      <c r="AR98" s="5">
        <f t="shared" si="46"/>
        <v>45611.728706218608</v>
      </c>
      <c r="AS98" s="5">
        <f t="shared" si="47"/>
        <v>293616.27548232191</v>
      </c>
      <c r="AT98" s="5">
        <f t="shared" si="17"/>
        <v>463538.27129378164</v>
      </c>
      <c r="AU98" s="5">
        <f t="shared" si="18"/>
        <v>339228.00418854051</v>
      </c>
      <c r="AV98" s="150"/>
      <c r="AW98" s="2">
        <v>93</v>
      </c>
      <c r="AX98" s="118">
        <v>47665</v>
      </c>
      <c r="AY98" s="5">
        <f t="shared" si="48"/>
        <v>462358.24643133156</v>
      </c>
      <c r="AZ98" s="5">
        <f t="shared" si="49"/>
        <v>3560.0506702964672</v>
      </c>
      <c r="BA98" s="5">
        <f t="shared" si="19"/>
        <v>670.31163010064529</v>
      </c>
      <c r="BB98" s="35">
        <f t="shared" si="20"/>
        <v>1.7397201462918826E-2</v>
      </c>
      <c r="BC98" s="5">
        <f t="shared" si="21"/>
        <v>2889.7390401958219</v>
      </c>
      <c r="BD98" s="35">
        <f t="shared" si="22"/>
        <v>7.4999999999999997E-2</v>
      </c>
      <c r="BE98" s="5">
        <f t="shared" si="50"/>
        <v>47462.065198769014</v>
      </c>
      <c r="BF98" s="5">
        <f t="shared" si="51"/>
        <v>283622.64713880245</v>
      </c>
      <c r="BG98" s="5">
        <f t="shared" si="23"/>
        <v>461687.93480123091</v>
      </c>
      <c r="BH98" s="5">
        <f t="shared" si="24"/>
        <v>331084.71233757149</v>
      </c>
      <c r="BI98" s="150"/>
      <c r="BJ98" s="2">
        <v>93</v>
      </c>
      <c r="BK98" s="118">
        <v>47665</v>
      </c>
      <c r="BL98" s="5">
        <f t="shared" si="52"/>
        <v>460470.00826937985</v>
      </c>
      <c r="BM98" s="5">
        <f t="shared" si="53"/>
        <v>3473.3005299060997</v>
      </c>
      <c r="BN98" s="5">
        <f t="shared" si="25"/>
        <v>691.29422994526294</v>
      </c>
      <c r="BO98" s="35">
        <f t="shared" si="26"/>
        <v>1.8015355203091062E-2</v>
      </c>
      <c r="BP98" s="5">
        <f t="shared" si="27"/>
        <v>2782.0062999608367</v>
      </c>
      <c r="BQ98" s="35">
        <f t="shared" si="28"/>
        <v>7.2499999999999995E-2</v>
      </c>
      <c r="BR98" s="5">
        <f t="shared" si="54"/>
        <v>49371.285960565176</v>
      </c>
      <c r="BS98" s="5">
        <f t="shared" si="55"/>
        <v>273645.66332070203</v>
      </c>
      <c r="BT98" s="5">
        <f t="shared" si="29"/>
        <v>459778.71403943456</v>
      </c>
      <c r="BU98" s="5">
        <f t="shared" si="30"/>
        <v>323016.94928126724</v>
      </c>
      <c r="BV98" s="150"/>
      <c r="BW98" s="2">
        <v>93</v>
      </c>
      <c r="BX98" s="118">
        <v>47665</v>
      </c>
      <c r="BY98" s="5">
        <f t="shared" si="56"/>
        <v>458522.47012274875</v>
      </c>
      <c r="BZ98" s="5">
        <f t="shared" si="57"/>
        <v>3387.3876542048083</v>
      </c>
      <c r="CA98" s="5">
        <f t="shared" si="31"/>
        <v>712.67324515544033</v>
      </c>
      <c r="CB98" s="35">
        <f t="shared" si="32"/>
        <v>1.8651384608426823E-2</v>
      </c>
      <c r="CC98" s="5">
        <f t="shared" si="33"/>
        <v>2674.714409049368</v>
      </c>
      <c r="CD98" s="35">
        <f t="shared" si="34"/>
        <v>7.0000000000000007E-2</v>
      </c>
      <c r="CE98" s="5">
        <f t="shared" si="58"/>
        <v>51340.203122406754</v>
      </c>
      <c r="CF98" s="5">
        <f t="shared" si="59"/>
        <v>263686.84871864039</v>
      </c>
      <c r="CG98" s="5">
        <f t="shared" si="35"/>
        <v>457809.79687759333</v>
      </c>
      <c r="CH98" s="5">
        <f t="shared" si="36"/>
        <v>315027.05184104713</v>
      </c>
    </row>
    <row r="99" spans="9:86" ht="14.25" customHeight="1">
      <c r="I99" s="150"/>
      <c r="J99" s="2">
        <v>94</v>
      </c>
      <c r="K99" s="118">
        <v>47696</v>
      </c>
      <c r="L99" s="5">
        <f t="shared" si="37"/>
        <v>467065.80298793339</v>
      </c>
      <c r="M99" s="5">
        <f t="shared" si="0"/>
        <v>3825.0739145252865</v>
      </c>
      <c r="N99" s="5">
        <f t="shared" si="1"/>
        <v>613.99651898324419</v>
      </c>
      <c r="O99" s="35">
        <f t="shared" si="2"/>
        <v>1.5774989692382342E-2</v>
      </c>
      <c r="P99" s="5">
        <f t="shared" si="3"/>
        <v>3211.0773955420423</v>
      </c>
      <c r="Q99" s="35">
        <f t="shared" si="4"/>
        <v>8.2500000000000004E-2</v>
      </c>
      <c r="R99" s="5">
        <f t="shared" si="38"/>
        <v>42698.193531049881</v>
      </c>
      <c r="S99" s="5">
        <f t="shared" si="39"/>
        <v>316858.75443432707</v>
      </c>
      <c r="T99" s="5">
        <f t="shared" si="5"/>
        <v>466451.80646895012</v>
      </c>
      <c r="U99" s="5">
        <f t="shared" si="6"/>
        <v>359556.94796537695</v>
      </c>
      <c r="V99" s="150"/>
      <c r="W99" s="2">
        <v>94</v>
      </c>
      <c r="X99" s="118">
        <v>47696</v>
      </c>
      <c r="Y99" s="5">
        <f t="shared" si="40"/>
        <v>465330.58912696782</v>
      </c>
      <c r="Z99" s="5">
        <f t="shared" si="41"/>
        <v>3735.9623279068505</v>
      </c>
      <c r="AA99" s="5">
        <f t="shared" si="7"/>
        <v>633.75840039373134</v>
      </c>
      <c r="AB99" s="35">
        <f t="shared" si="8"/>
        <v>1.6343436220243163E-2</v>
      </c>
      <c r="AC99" s="5">
        <f t="shared" si="9"/>
        <v>3102.2039275131192</v>
      </c>
      <c r="AD99" s="35">
        <f t="shared" si="10"/>
        <v>0.08</v>
      </c>
      <c r="AE99" s="5">
        <f t="shared" si="42"/>
        <v>44453.169273426181</v>
      </c>
      <c r="AF99" s="5">
        <f t="shared" si="43"/>
        <v>306727.28954981774</v>
      </c>
      <c r="AG99" s="5">
        <f t="shared" si="11"/>
        <v>464696.83072657412</v>
      </c>
      <c r="AH99" s="5">
        <f t="shared" si="12"/>
        <v>351180.45882324391</v>
      </c>
      <c r="AI99" s="150"/>
      <c r="AJ99" s="2">
        <v>94</v>
      </c>
      <c r="AK99" s="118">
        <v>47696</v>
      </c>
      <c r="AL99" s="5">
        <f t="shared" si="44"/>
        <v>463538.27129378164</v>
      </c>
      <c r="AM99" s="5">
        <f t="shared" si="45"/>
        <v>3647.6129482638758</v>
      </c>
      <c r="AN99" s="5">
        <f t="shared" si="13"/>
        <v>653.92827949153616</v>
      </c>
      <c r="AO99" s="35">
        <f t="shared" si="14"/>
        <v>1.6928784179990757E-2</v>
      </c>
      <c r="AP99" s="5">
        <f t="shared" si="15"/>
        <v>2993.6846687723396</v>
      </c>
      <c r="AQ99" s="35">
        <f t="shared" si="16"/>
        <v>7.7499999999999999E-2</v>
      </c>
      <c r="AR99" s="5">
        <f t="shared" si="46"/>
        <v>46265.656985710142</v>
      </c>
      <c r="AS99" s="5">
        <f t="shared" si="47"/>
        <v>296609.96015109424</v>
      </c>
      <c r="AT99" s="5">
        <f t="shared" si="17"/>
        <v>462884.34301429009</v>
      </c>
      <c r="AU99" s="5">
        <f t="shared" si="18"/>
        <v>342875.61713680439</v>
      </c>
      <c r="AV99" s="150"/>
      <c r="AW99" s="2">
        <v>94</v>
      </c>
      <c r="AX99" s="118">
        <v>47696</v>
      </c>
      <c r="AY99" s="5">
        <f t="shared" si="48"/>
        <v>461687.93480123091</v>
      </c>
      <c r="AZ99" s="5">
        <f t="shared" si="49"/>
        <v>3560.0506702964672</v>
      </c>
      <c r="BA99" s="5">
        <f t="shared" si="19"/>
        <v>674.50107778877418</v>
      </c>
      <c r="BB99" s="35">
        <f t="shared" si="20"/>
        <v>1.7531350341546136E-2</v>
      </c>
      <c r="BC99" s="5">
        <f t="shared" si="21"/>
        <v>2885.549592507693</v>
      </c>
      <c r="BD99" s="35">
        <f t="shared" si="22"/>
        <v>7.4999999999999997E-2</v>
      </c>
      <c r="BE99" s="5">
        <f t="shared" si="50"/>
        <v>48136.566276557787</v>
      </c>
      <c r="BF99" s="5">
        <f t="shared" si="51"/>
        <v>286508.19673131016</v>
      </c>
      <c r="BG99" s="5">
        <f t="shared" si="23"/>
        <v>461013.43372344214</v>
      </c>
      <c r="BH99" s="5">
        <f t="shared" si="24"/>
        <v>334644.76300786796</v>
      </c>
      <c r="BI99" s="150"/>
      <c r="BJ99" s="2">
        <v>94</v>
      </c>
      <c r="BK99" s="118">
        <v>47696</v>
      </c>
      <c r="BL99" s="5">
        <f t="shared" si="52"/>
        <v>459778.71403943456</v>
      </c>
      <c r="BM99" s="5">
        <f t="shared" si="53"/>
        <v>3473.3005299060997</v>
      </c>
      <c r="BN99" s="5">
        <f t="shared" si="25"/>
        <v>695.4707992511826</v>
      </c>
      <c r="BO99" s="35">
        <f t="shared" si="26"/>
        <v>1.815144837326766E-2</v>
      </c>
      <c r="BP99" s="5">
        <f t="shared" si="27"/>
        <v>2777.8297306549171</v>
      </c>
      <c r="BQ99" s="35">
        <f t="shared" si="28"/>
        <v>7.2499999999999995E-2</v>
      </c>
      <c r="BR99" s="5">
        <f t="shared" si="54"/>
        <v>50066.756759816359</v>
      </c>
      <c r="BS99" s="5">
        <f t="shared" si="55"/>
        <v>276423.49305135693</v>
      </c>
      <c r="BT99" s="5">
        <f t="shared" si="29"/>
        <v>459083.24324018339</v>
      </c>
      <c r="BU99" s="5">
        <f t="shared" si="30"/>
        <v>326490.2498111733</v>
      </c>
      <c r="BV99" s="150"/>
      <c r="BW99" s="2">
        <v>94</v>
      </c>
      <c r="BX99" s="118">
        <v>47696</v>
      </c>
      <c r="BY99" s="5">
        <f t="shared" si="56"/>
        <v>457809.79687759333</v>
      </c>
      <c r="BZ99" s="5">
        <f t="shared" si="57"/>
        <v>3387.3876542048083</v>
      </c>
      <c r="CA99" s="5">
        <f t="shared" si="31"/>
        <v>716.83050575218067</v>
      </c>
      <c r="CB99" s="35">
        <f t="shared" si="32"/>
        <v>1.878938836104924E-2</v>
      </c>
      <c r="CC99" s="5">
        <f t="shared" si="33"/>
        <v>2670.5571484526276</v>
      </c>
      <c r="CD99" s="35">
        <f t="shared" si="34"/>
        <v>6.9999999999999993E-2</v>
      </c>
      <c r="CE99" s="5">
        <f t="shared" si="58"/>
        <v>52057.033628158933</v>
      </c>
      <c r="CF99" s="5">
        <f t="shared" si="59"/>
        <v>266357.40586709301</v>
      </c>
      <c r="CG99" s="5">
        <f t="shared" si="35"/>
        <v>457092.96637184115</v>
      </c>
      <c r="CH99" s="5">
        <f t="shared" si="36"/>
        <v>318414.43949525192</v>
      </c>
    </row>
    <row r="100" spans="9:86" ht="14.25" customHeight="1">
      <c r="I100" s="150"/>
      <c r="J100" s="2">
        <v>95</v>
      </c>
      <c r="K100" s="118">
        <v>47727</v>
      </c>
      <c r="L100" s="5">
        <f t="shared" si="37"/>
        <v>466451.80646895012</v>
      </c>
      <c r="M100" s="5">
        <f t="shared" si="0"/>
        <v>3825.0739145252865</v>
      </c>
      <c r="N100" s="5">
        <f t="shared" si="1"/>
        <v>618.2177450512545</v>
      </c>
      <c r="O100" s="35">
        <f t="shared" si="2"/>
        <v>1.5904350326723157E-2</v>
      </c>
      <c r="P100" s="5">
        <f t="shared" si="3"/>
        <v>3206.856169474032</v>
      </c>
      <c r="Q100" s="35">
        <f t="shared" si="4"/>
        <v>8.2500000000000004E-2</v>
      </c>
      <c r="R100" s="5">
        <f t="shared" si="38"/>
        <v>43316.411276101135</v>
      </c>
      <c r="S100" s="5">
        <f t="shared" si="39"/>
        <v>320065.61060380109</v>
      </c>
      <c r="T100" s="5">
        <f t="shared" si="5"/>
        <v>465833.58872389887</v>
      </c>
      <c r="U100" s="5">
        <f t="shared" si="6"/>
        <v>363382.02187990223</v>
      </c>
      <c r="V100" s="150"/>
      <c r="W100" s="2">
        <v>95</v>
      </c>
      <c r="X100" s="118">
        <v>47727</v>
      </c>
      <c r="Y100" s="5">
        <f t="shared" si="40"/>
        <v>464696.83072657412</v>
      </c>
      <c r="Z100" s="5">
        <f t="shared" si="41"/>
        <v>3735.9623279068505</v>
      </c>
      <c r="AA100" s="5">
        <f t="shared" si="7"/>
        <v>637.98345639635636</v>
      </c>
      <c r="AB100" s="35">
        <f t="shared" si="8"/>
        <v>1.6474830406710737E-2</v>
      </c>
      <c r="AC100" s="5">
        <f t="shared" si="9"/>
        <v>3097.9788715104942</v>
      </c>
      <c r="AD100" s="35">
        <f t="shared" si="10"/>
        <v>0.08</v>
      </c>
      <c r="AE100" s="5">
        <f t="shared" si="42"/>
        <v>45091.152729822541</v>
      </c>
      <c r="AF100" s="5">
        <f t="shared" si="43"/>
        <v>309825.26842132822</v>
      </c>
      <c r="AG100" s="5">
        <f t="shared" si="11"/>
        <v>464058.84727017774</v>
      </c>
      <c r="AH100" s="5">
        <f t="shared" si="12"/>
        <v>354916.42115115077</v>
      </c>
      <c r="AI100" s="150"/>
      <c r="AJ100" s="2">
        <v>95</v>
      </c>
      <c r="AK100" s="118">
        <v>47727</v>
      </c>
      <c r="AL100" s="5">
        <f t="shared" si="44"/>
        <v>462884.34301429009</v>
      </c>
      <c r="AM100" s="5">
        <f t="shared" si="45"/>
        <v>3647.6129482638758</v>
      </c>
      <c r="AN100" s="5">
        <f t="shared" si="13"/>
        <v>658.15156629658577</v>
      </c>
      <c r="AO100" s="35">
        <f t="shared" si="14"/>
        <v>1.7062186083306796E-2</v>
      </c>
      <c r="AP100" s="5">
        <f t="shared" si="15"/>
        <v>2989.46138196729</v>
      </c>
      <c r="AQ100" s="35">
        <f t="shared" si="16"/>
        <v>7.7499999999999999E-2</v>
      </c>
      <c r="AR100" s="5">
        <f t="shared" si="46"/>
        <v>46923.808552006725</v>
      </c>
      <c r="AS100" s="5">
        <f t="shared" si="47"/>
        <v>299599.42153306154</v>
      </c>
      <c r="AT100" s="5">
        <f t="shared" si="17"/>
        <v>462226.19144799351</v>
      </c>
      <c r="AU100" s="5">
        <f t="shared" si="18"/>
        <v>346523.23008506827</v>
      </c>
      <c r="AV100" s="150"/>
      <c r="AW100" s="2">
        <v>95</v>
      </c>
      <c r="AX100" s="118">
        <v>47727</v>
      </c>
      <c r="AY100" s="5">
        <f t="shared" si="48"/>
        <v>461013.43372344214</v>
      </c>
      <c r="AZ100" s="5">
        <f t="shared" si="49"/>
        <v>3560.0506702964672</v>
      </c>
      <c r="BA100" s="5">
        <f t="shared" si="19"/>
        <v>678.71670952495424</v>
      </c>
      <c r="BB100" s="35">
        <f t="shared" si="20"/>
        <v>1.7666731419339343E-2</v>
      </c>
      <c r="BC100" s="5">
        <f t="shared" si="21"/>
        <v>2881.3339607715129</v>
      </c>
      <c r="BD100" s="35">
        <f t="shared" si="22"/>
        <v>7.4999999999999983E-2</v>
      </c>
      <c r="BE100" s="5">
        <f t="shared" si="50"/>
        <v>48815.282986082741</v>
      </c>
      <c r="BF100" s="5">
        <f t="shared" si="51"/>
        <v>289389.53069208167</v>
      </c>
      <c r="BG100" s="5">
        <f t="shared" si="23"/>
        <v>460334.71701391716</v>
      </c>
      <c r="BH100" s="5">
        <f t="shared" si="24"/>
        <v>338204.81367816438</v>
      </c>
      <c r="BI100" s="150"/>
      <c r="BJ100" s="2">
        <v>95</v>
      </c>
      <c r="BK100" s="118">
        <v>47727</v>
      </c>
      <c r="BL100" s="5">
        <f t="shared" si="52"/>
        <v>459083.24324018339</v>
      </c>
      <c r="BM100" s="5">
        <f t="shared" si="53"/>
        <v>3473.3005299060997</v>
      </c>
      <c r="BN100" s="5">
        <f t="shared" si="25"/>
        <v>699.67260199665816</v>
      </c>
      <c r="BO100" s="35">
        <f t="shared" si="26"/>
        <v>1.8288777357023327E-2</v>
      </c>
      <c r="BP100" s="5">
        <f t="shared" si="27"/>
        <v>2773.6279279094415</v>
      </c>
      <c r="BQ100" s="35">
        <f t="shared" si="28"/>
        <v>7.2500000000000009E-2</v>
      </c>
      <c r="BR100" s="5">
        <f t="shared" si="54"/>
        <v>50766.429361813018</v>
      </c>
      <c r="BS100" s="5">
        <f t="shared" si="55"/>
        <v>279197.12097926636</v>
      </c>
      <c r="BT100" s="5">
        <f t="shared" si="29"/>
        <v>458383.57063818676</v>
      </c>
      <c r="BU100" s="5">
        <f t="shared" si="30"/>
        <v>329963.55034107936</v>
      </c>
      <c r="BV100" s="150"/>
      <c r="BW100" s="2">
        <v>95</v>
      </c>
      <c r="BX100" s="118">
        <v>47727</v>
      </c>
      <c r="BY100" s="5">
        <f t="shared" si="56"/>
        <v>457092.96637184115</v>
      </c>
      <c r="BZ100" s="5">
        <f t="shared" si="57"/>
        <v>3387.3876542048083</v>
      </c>
      <c r="CA100" s="5">
        <f t="shared" si="31"/>
        <v>721.01201703573497</v>
      </c>
      <c r="CB100" s="35">
        <f t="shared" si="32"/>
        <v>1.8928631243453384E-2</v>
      </c>
      <c r="CC100" s="5">
        <f t="shared" si="33"/>
        <v>2666.3756371690733</v>
      </c>
      <c r="CD100" s="35">
        <f t="shared" si="34"/>
        <v>7.0000000000000007E-2</v>
      </c>
      <c r="CE100" s="5">
        <f t="shared" si="58"/>
        <v>52778.045645194667</v>
      </c>
      <c r="CF100" s="5">
        <f t="shared" si="59"/>
        <v>269023.78150426206</v>
      </c>
      <c r="CG100" s="5">
        <f t="shared" si="35"/>
        <v>456371.95435480541</v>
      </c>
      <c r="CH100" s="5">
        <f t="shared" si="36"/>
        <v>321801.82714945672</v>
      </c>
    </row>
    <row r="101" spans="9:86" ht="14.25" customHeight="1">
      <c r="I101" s="150"/>
      <c r="J101" s="2">
        <v>96</v>
      </c>
      <c r="K101" s="118">
        <v>47757</v>
      </c>
      <c r="L101" s="5">
        <f t="shared" si="37"/>
        <v>465833.58872389887</v>
      </c>
      <c r="M101" s="5">
        <f t="shared" si="0"/>
        <v>3825.0739145252865</v>
      </c>
      <c r="N101" s="5">
        <f t="shared" si="1"/>
        <v>622.46799204848185</v>
      </c>
      <c r="O101" s="35">
        <f t="shared" si="2"/>
        <v>1.603494485025005E-2</v>
      </c>
      <c r="P101" s="5">
        <f t="shared" si="3"/>
        <v>3202.6059224768046</v>
      </c>
      <c r="Q101" s="35">
        <f t="shared" si="4"/>
        <v>8.2500000000000004E-2</v>
      </c>
      <c r="R101" s="5">
        <f t="shared" si="38"/>
        <v>43938.87926814962</v>
      </c>
      <c r="S101" s="5">
        <f t="shared" si="39"/>
        <v>323268.21652627789</v>
      </c>
      <c r="T101" s="5">
        <f t="shared" si="5"/>
        <v>465211.12073185039</v>
      </c>
      <c r="U101" s="5">
        <f t="shared" si="6"/>
        <v>367207.0957944275</v>
      </c>
      <c r="V101" s="150"/>
      <c r="W101" s="2">
        <v>96</v>
      </c>
      <c r="X101" s="118">
        <v>47757</v>
      </c>
      <c r="Y101" s="5">
        <f t="shared" si="40"/>
        <v>464058.84727017774</v>
      </c>
      <c r="Z101" s="5">
        <f t="shared" si="41"/>
        <v>3735.9623279068505</v>
      </c>
      <c r="AA101" s="5">
        <f t="shared" si="7"/>
        <v>642.23667943899864</v>
      </c>
      <c r="AB101" s="35">
        <f t="shared" si="8"/>
        <v>1.6607463037507864E-2</v>
      </c>
      <c r="AC101" s="5">
        <f t="shared" si="9"/>
        <v>3093.7256484678519</v>
      </c>
      <c r="AD101" s="35">
        <f t="shared" si="10"/>
        <v>0.08</v>
      </c>
      <c r="AE101" s="5">
        <f t="shared" si="42"/>
        <v>45733.389409261537</v>
      </c>
      <c r="AF101" s="5">
        <f t="shared" si="43"/>
        <v>312918.99406979606</v>
      </c>
      <c r="AG101" s="5">
        <f t="shared" si="11"/>
        <v>463416.61059073871</v>
      </c>
      <c r="AH101" s="5">
        <f t="shared" si="12"/>
        <v>358652.38347905758</v>
      </c>
      <c r="AI101" s="150"/>
      <c r="AJ101" s="2">
        <v>96</v>
      </c>
      <c r="AK101" s="118">
        <v>47757</v>
      </c>
      <c r="AL101" s="5">
        <f t="shared" si="44"/>
        <v>462226.19144799351</v>
      </c>
      <c r="AM101" s="5">
        <f t="shared" si="45"/>
        <v>3647.6129482638758</v>
      </c>
      <c r="AN101" s="5">
        <f t="shared" si="13"/>
        <v>662.40212849558429</v>
      </c>
      <c r="AO101" s="35">
        <f t="shared" si="14"/>
        <v>1.7196830662161555E-2</v>
      </c>
      <c r="AP101" s="5">
        <f t="shared" si="15"/>
        <v>2985.2108197682915</v>
      </c>
      <c r="AQ101" s="35">
        <f t="shared" si="16"/>
        <v>7.7499999999999999E-2</v>
      </c>
      <c r="AR101" s="5">
        <f t="shared" si="46"/>
        <v>47586.210680502307</v>
      </c>
      <c r="AS101" s="5">
        <f t="shared" si="47"/>
        <v>302584.63235282985</v>
      </c>
      <c r="AT101" s="5">
        <f t="shared" si="17"/>
        <v>461563.78931949794</v>
      </c>
      <c r="AU101" s="5">
        <f t="shared" si="18"/>
        <v>350170.84303333214</v>
      </c>
      <c r="AV101" s="150"/>
      <c r="AW101" s="2">
        <v>96</v>
      </c>
      <c r="AX101" s="118">
        <v>47757</v>
      </c>
      <c r="AY101" s="5">
        <f t="shared" si="48"/>
        <v>460334.71701391716</v>
      </c>
      <c r="AZ101" s="5">
        <f t="shared" si="49"/>
        <v>3560.0506702964672</v>
      </c>
      <c r="BA101" s="5">
        <f t="shared" si="19"/>
        <v>682.95868895948524</v>
      </c>
      <c r="BB101" s="35">
        <f t="shared" si="20"/>
        <v>1.7803359087657188E-2</v>
      </c>
      <c r="BC101" s="5">
        <f t="shared" si="21"/>
        <v>2877.0919813369819</v>
      </c>
      <c r="BD101" s="35">
        <f t="shared" si="22"/>
        <v>7.4999999999999997E-2</v>
      </c>
      <c r="BE101" s="5">
        <f t="shared" si="50"/>
        <v>49498.241675042227</v>
      </c>
      <c r="BF101" s="5">
        <f t="shared" si="51"/>
        <v>292266.62267341866</v>
      </c>
      <c r="BG101" s="5">
        <f t="shared" si="23"/>
        <v>459651.75832495769</v>
      </c>
      <c r="BH101" s="5">
        <f t="shared" si="24"/>
        <v>341764.86434846092</v>
      </c>
      <c r="BI101" s="150"/>
      <c r="BJ101" s="2">
        <v>96</v>
      </c>
      <c r="BK101" s="118">
        <v>47757</v>
      </c>
      <c r="BL101" s="5">
        <f t="shared" si="52"/>
        <v>458383.57063818676</v>
      </c>
      <c r="BM101" s="5">
        <f t="shared" si="53"/>
        <v>3473.3005299060997</v>
      </c>
      <c r="BN101" s="5">
        <f t="shared" si="25"/>
        <v>703.8997906337213</v>
      </c>
      <c r="BO101" s="35">
        <f t="shared" si="26"/>
        <v>1.8427356538639812E-2</v>
      </c>
      <c r="BP101" s="5">
        <f t="shared" si="27"/>
        <v>2769.4007392723784</v>
      </c>
      <c r="BQ101" s="35">
        <f t="shared" si="28"/>
        <v>7.2499999999999995E-2</v>
      </c>
      <c r="BR101" s="5">
        <f t="shared" si="54"/>
        <v>51470.329152446742</v>
      </c>
      <c r="BS101" s="5">
        <f t="shared" si="55"/>
        <v>281966.52171853872</v>
      </c>
      <c r="BT101" s="5">
        <f t="shared" si="29"/>
        <v>457679.67084755306</v>
      </c>
      <c r="BU101" s="5">
        <f t="shared" si="30"/>
        <v>333436.85087098548</v>
      </c>
      <c r="BV101" s="150"/>
      <c r="BW101" s="2">
        <v>96</v>
      </c>
      <c r="BX101" s="118">
        <v>47757</v>
      </c>
      <c r="BY101" s="5">
        <f t="shared" si="56"/>
        <v>456371.95435480541</v>
      </c>
      <c r="BZ101" s="5">
        <f t="shared" si="57"/>
        <v>3387.3876542048083</v>
      </c>
      <c r="CA101" s="5">
        <f t="shared" si="31"/>
        <v>725.21792046844348</v>
      </c>
      <c r="CB101" s="35">
        <f t="shared" si="32"/>
        <v>1.9069127632798163E-2</v>
      </c>
      <c r="CC101" s="5">
        <f t="shared" si="33"/>
        <v>2662.1697337363648</v>
      </c>
      <c r="CD101" s="35">
        <f t="shared" si="34"/>
        <v>7.0000000000000007E-2</v>
      </c>
      <c r="CE101" s="5">
        <f t="shared" si="58"/>
        <v>53503.26356566311</v>
      </c>
      <c r="CF101" s="5">
        <f t="shared" si="59"/>
        <v>271685.95123799844</v>
      </c>
      <c r="CG101" s="5">
        <f t="shared" si="35"/>
        <v>455646.73643433698</v>
      </c>
      <c r="CH101" s="5">
        <f t="shared" si="36"/>
        <v>325189.21480366157</v>
      </c>
    </row>
    <row r="102" spans="9:86" ht="14.25" customHeight="1">
      <c r="I102" s="150"/>
      <c r="J102" s="2">
        <v>97</v>
      </c>
      <c r="K102" s="118">
        <v>47788</v>
      </c>
      <c r="L102" s="5">
        <f t="shared" si="37"/>
        <v>465211.12073185039</v>
      </c>
      <c r="M102" s="5">
        <f t="shared" si="0"/>
        <v>3825.0739145252865</v>
      </c>
      <c r="N102" s="5">
        <f t="shared" si="1"/>
        <v>626.74745949381486</v>
      </c>
      <c r="O102" s="35">
        <f t="shared" si="2"/>
        <v>1.6166787892116827E-2</v>
      </c>
      <c r="P102" s="5">
        <f t="shared" si="3"/>
        <v>3198.3264550314716</v>
      </c>
      <c r="Q102" s="35">
        <f t="shared" si="4"/>
        <v>8.2500000000000004E-2</v>
      </c>
      <c r="R102" s="5">
        <f t="shared" si="38"/>
        <v>44565.626727643437</v>
      </c>
      <c r="S102" s="5">
        <f t="shared" si="39"/>
        <v>326466.54298130935</v>
      </c>
      <c r="T102" s="5">
        <f t="shared" si="5"/>
        <v>464584.37327235658</v>
      </c>
      <c r="U102" s="5">
        <f t="shared" si="6"/>
        <v>371032.16970895277</v>
      </c>
      <c r="V102" s="150"/>
      <c r="W102" s="2">
        <v>97</v>
      </c>
      <c r="X102" s="118">
        <v>47788</v>
      </c>
      <c r="Y102" s="5">
        <f t="shared" si="40"/>
        <v>463416.61059073871</v>
      </c>
      <c r="Z102" s="5">
        <f t="shared" si="41"/>
        <v>3735.9623279068505</v>
      </c>
      <c r="AA102" s="5">
        <f t="shared" si="7"/>
        <v>646.51825730192559</v>
      </c>
      <c r="AB102" s="35">
        <f t="shared" si="8"/>
        <v>1.6741348735284531E-2</v>
      </c>
      <c r="AC102" s="5">
        <f t="shared" si="9"/>
        <v>3089.4440706049249</v>
      </c>
      <c r="AD102" s="35">
        <f t="shared" si="10"/>
        <v>0.08</v>
      </c>
      <c r="AE102" s="5">
        <f t="shared" si="42"/>
        <v>46379.907666563464</v>
      </c>
      <c r="AF102" s="5">
        <f t="shared" si="43"/>
        <v>316008.43814040098</v>
      </c>
      <c r="AG102" s="5">
        <f t="shared" si="11"/>
        <v>462770.09233343677</v>
      </c>
      <c r="AH102" s="5">
        <f t="shared" si="12"/>
        <v>362388.34580696444</v>
      </c>
      <c r="AI102" s="150"/>
      <c r="AJ102" s="2">
        <v>97</v>
      </c>
      <c r="AK102" s="118">
        <v>47788</v>
      </c>
      <c r="AL102" s="5">
        <f t="shared" si="44"/>
        <v>461563.78931949794</v>
      </c>
      <c r="AM102" s="5">
        <f t="shared" si="45"/>
        <v>3647.6129482638758</v>
      </c>
      <c r="AN102" s="5">
        <f t="shared" si="13"/>
        <v>666.68014224211811</v>
      </c>
      <c r="AO102" s="35">
        <f t="shared" si="14"/>
        <v>1.733273253237733E-2</v>
      </c>
      <c r="AP102" s="5">
        <f t="shared" si="15"/>
        <v>2980.9328060217576</v>
      </c>
      <c r="AQ102" s="35">
        <f t="shared" si="16"/>
        <v>7.7499999999999999E-2</v>
      </c>
      <c r="AR102" s="5">
        <f t="shared" si="46"/>
        <v>48252.890822744426</v>
      </c>
      <c r="AS102" s="5">
        <f t="shared" si="47"/>
        <v>305565.56515885162</v>
      </c>
      <c r="AT102" s="5">
        <f t="shared" si="17"/>
        <v>460897.10917725583</v>
      </c>
      <c r="AU102" s="5">
        <f t="shared" si="18"/>
        <v>353818.45598159602</v>
      </c>
      <c r="AV102" s="150"/>
      <c r="AW102" s="2">
        <v>97</v>
      </c>
      <c r="AX102" s="118">
        <v>47788</v>
      </c>
      <c r="AY102" s="5">
        <f t="shared" si="48"/>
        <v>459651.75832495769</v>
      </c>
      <c r="AZ102" s="5">
        <f t="shared" si="49"/>
        <v>3560.0506702964672</v>
      </c>
      <c r="BA102" s="5">
        <f t="shared" si="19"/>
        <v>687.22718076548199</v>
      </c>
      <c r="BB102" s="35">
        <f t="shared" si="20"/>
        <v>1.7941247955274083E-2</v>
      </c>
      <c r="BC102" s="5">
        <f t="shared" si="21"/>
        <v>2872.8234895309852</v>
      </c>
      <c r="BD102" s="35">
        <f t="shared" si="22"/>
        <v>7.4999999999999997E-2</v>
      </c>
      <c r="BE102" s="5">
        <f t="shared" si="50"/>
        <v>50185.46885580771</v>
      </c>
      <c r="BF102" s="5">
        <f t="shared" si="51"/>
        <v>295139.44616294967</v>
      </c>
      <c r="BG102" s="5">
        <f t="shared" si="23"/>
        <v>458964.53114419221</v>
      </c>
      <c r="BH102" s="5">
        <f t="shared" si="24"/>
        <v>345324.9150187574</v>
      </c>
      <c r="BI102" s="150"/>
      <c r="BJ102" s="2">
        <v>97</v>
      </c>
      <c r="BK102" s="118">
        <v>47788</v>
      </c>
      <c r="BL102" s="5">
        <f t="shared" si="52"/>
        <v>457679.67084755306</v>
      </c>
      <c r="BM102" s="5">
        <f t="shared" si="53"/>
        <v>3473.3005299060997</v>
      </c>
      <c r="BN102" s="5">
        <f t="shared" si="25"/>
        <v>708.1525185354667</v>
      </c>
      <c r="BO102" s="35">
        <f t="shared" si="26"/>
        <v>1.8567200519719201E-2</v>
      </c>
      <c r="BP102" s="5">
        <f t="shared" si="27"/>
        <v>2765.148011370633</v>
      </c>
      <c r="BQ102" s="35">
        <f t="shared" si="28"/>
        <v>7.2499999999999995E-2</v>
      </c>
      <c r="BR102" s="5">
        <f t="shared" si="54"/>
        <v>52178.481670982212</v>
      </c>
      <c r="BS102" s="5">
        <f t="shared" si="55"/>
        <v>284731.66972990934</v>
      </c>
      <c r="BT102" s="5">
        <f t="shared" si="29"/>
        <v>456971.51832901762</v>
      </c>
      <c r="BU102" s="5">
        <f t="shared" si="30"/>
        <v>336910.15140089154</v>
      </c>
      <c r="BV102" s="150"/>
      <c r="BW102" s="2">
        <v>97</v>
      </c>
      <c r="BX102" s="118">
        <v>47788</v>
      </c>
      <c r="BY102" s="5">
        <f t="shared" si="56"/>
        <v>455646.73643433698</v>
      </c>
      <c r="BZ102" s="5">
        <f t="shared" si="57"/>
        <v>3387.3876542048083</v>
      </c>
      <c r="CA102" s="5">
        <f t="shared" si="31"/>
        <v>729.44835833784236</v>
      </c>
      <c r="CB102" s="35">
        <f t="shared" si="32"/>
        <v>1.9210892123476347E-2</v>
      </c>
      <c r="CC102" s="5">
        <f t="shared" si="33"/>
        <v>2657.9392958669659</v>
      </c>
      <c r="CD102" s="35">
        <f t="shared" si="34"/>
        <v>7.0000000000000007E-2</v>
      </c>
      <c r="CE102" s="5">
        <f t="shared" si="58"/>
        <v>54232.711924000949</v>
      </c>
      <c r="CF102" s="5">
        <f t="shared" si="59"/>
        <v>274343.89053386543</v>
      </c>
      <c r="CG102" s="5">
        <f t="shared" si="35"/>
        <v>454917.28807599912</v>
      </c>
      <c r="CH102" s="5">
        <f t="shared" si="36"/>
        <v>328576.60245786636</v>
      </c>
    </row>
    <row r="103" spans="9:86" ht="14.25" customHeight="1">
      <c r="I103" s="150"/>
      <c r="J103" s="2">
        <v>98</v>
      </c>
      <c r="K103" s="118">
        <v>47818</v>
      </c>
      <c r="L103" s="5">
        <f t="shared" si="37"/>
        <v>464584.37327235658</v>
      </c>
      <c r="M103" s="5">
        <f t="shared" si="0"/>
        <v>3825.0739145252865</v>
      </c>
      <c r="N103" s="5">
        <f t="shared" si="1"/>
        <v>631.05634827783479</v>
      </c>
      <c r="O103" s="35">
        <f t="shared" si="2"/>
        <v>1.6299894303363996E-2</v>
      </c>
      <c r="P103" s="5">
        <f t="shared" si="3"/>
        <v>3194.0175662474517</v>
      </c>
      <c r="Q103" s="35">
        <f t="shared" si="4"/>
        <v>8.2500000000000004E-2</v>
      </c>
      <c r="R103" s="5">
        <f t="shared" si="38"/>
        <v>45196.683075921275</v>
      </c>
      <c r="S103" s="5">
        <f t="shared" si="39"/>
        <v>329660.56054755679</v>
      </c>
      <c r="T103" s="5">
        <f t="shared" si="5"/>
        <v>463953.31692407874</v>
      </c>
      <c r="U103" s="5">
        <f t="shared" si="6"/>
        <v>374857.24362347805</v>
      </c>
      <c r="V103" s="150"/>
      <c r="W103" s="2">
        <v>98</v>
      </c>
      <c r="X103" s="118">
        <v>47818</v>
      </c>
      <c r="Y103" s="5">
        <f t="shared" si="40"/>
        <v>462770.09233343677</v>
      </c>
      <c r="Z103" s="5">
        <f t="shared" si="41"/>
        <v>3735.9623279068505</v>
      </c>
      <c r="AA103" s="5">
        <f t="shared" si="7"/>
        <v>650.8283790172718</v>
      </c>
      <c r="AB103" s="35">
        <f t="shared" si="8"/>
        <v>1.6876502344451455E-2</v>
      </c>
      <c r="AC103" s="5">
        <f t="shared" si="9"/>
        <v>3085.1339488895787</v>
      </c>
      <c r="AD103" s="35">
        <f t="shared" si="10"/>
        <v>0.08</v>
      </c>
      <c r="AE103" s="5">
        <f t="shared" si="42"/>
        <v>47030.736045580736</v>
      </c>
      <c r="AF103" s="5">
        <f t="shared" si="43"/>
        <v>319093.57208929054</v>
      </c>
      <c r="AG103" s="5">
        <f t="shared" si="11"/>
        <v>462119.26395441953</v>
      </c>
      <c r="AH103" s="5">
        <f t="shared" si="12"/>
        <v>366124.3081348713</v>
      </c>
      <c r="AI103" s="150"/>
      <c r="AJ103" s="2">
        <v>98</v>
      </c>
      <c r="AK103" s="118">
        <v>47818</v>
      </c>
      <c r="AL103" s="5">
        <f t="shared" si="44"/>
        <v>460897.10917725583</v>
      </c>
      <c r="AM103" s="5">
        <f t="shared" si="45"/>
        <v>3647.6129482638758</v>
      </c>
      <c r="AN103" s="5">
        <f t="shared" si="13"/>
        <v>670.98578482743187</v>
      </c>
      <c r="AO103" s="35">
        <f t="shared" si="14"/>
        <v>1.746990653142183E-2</v>
      </c>
      <c r="AP103" s="5">
        <f t="shared" si="15"/>
        <v>2976.6271634364439</v>
      </c>
      <c r="AQ103" s="35">
        <f t="shared" si="16"/>
        <v>7.7499999999999999E-2</v>
      </c>
      <c r="AR103" s="5">
        <f t="shared" si="46"/>
        <v>48923.876607571859</v>
      </c>
      <c r="AS103" s="5">
        <f t="shared" si="47"/>
        <v>308542.19232228806</v>
      </c>
      <c r="AT103" s="5">
        <f t="shared" si="17"/>
        <v>460226.12339242839</v>
      </c>
      <c r="AU103" s="5">
        <f t="shared" si="18"/>
        <v>357466.0689298599</v>
      </c>
      <c r="AV103" s="150"/>
      <c r="AW103" s="2">
        <v>98</v>
      </c>
      <c r="AX103" s="118">
        <v>47818</v>
      </c>
      <c r="AY103" s="5">
        <f t="shared" si="48"/>
        <v>458964.53114419221</v>
      </c>
      <c r="AZ103" s="5">
        <f t="shared" si="49"/>
        <v>3560.0506702964672</v>
      </c>
      <c r="BA103" s="5">
        <f t="shared" si="19"/>
        <v>691.52235064526621</v>
      </c>
      <c r="BB103" s="35">
        <f t="shared" si="20"/>
        <v>1.8080412852504585E-2</v>
      </c>
      <c r="BC103" s="5">
        <f t="shared" si="21"/>
        <v>2868.5283196512009</v>
      </c>
      <c r="BD103" s="35">
        <f t="shared" si="22"/>
        <v>7.4999999999999997E-2</v>
      </c>
      <c r="BE103" s="5">
        <f t="shared" si="50"/>
        <v>50876.991206452978</v>
      </c>
      <c r="BF103" s="5">
        <f t="shared" si="51"/>
        <v>298007.97448260087</v>
      </c>
      <c r="BG103" s="5">
        <f t="shared" si="23"/>
        <v>458273.00879354693</v>
      </c>
      <c r="BH103" s="5">
        <f t="shared" si="24"/>
        <v>348884.96568905388</v>
      </c>
      <c r="BI103" s="150"/>
      <c r="BJ103" s="2">
        <v>98</v>
      </c>
      <c r="BK103" s="118">
        <v>47818</v>
      </c>
      <c r="BL103" s="5">
        <f t="shared" si="52"/>
        <v>456971.51832901762</v>
      </c>
      <c r="BM103" s="5">
        <f t="shared" si="53"/>
        <v>3473.3005299060997</v>
      </c>
      <c r="BN103" s="5">
        <f t="shared" si="25"/>
        <v>712.43094000161818</v>
      </c>
      <c r="BO103" s="35">
        <f t="shared" si="26"/>
        <v>1.8708324123307946E-2</v>
      </c>
      <c r="BP103" s="5">
        <f t="shared" si="27"/>
        <v>2760.8695899044815</v>
      </c>
      <c r="BQ103" s="35">
        <f t="shared" si="28"/>
        <v>7.2499999999999995E-2</v>
      </c>
      <c r="BR103" s="5">
        <f t="shared" si="54"/>
        <v>52890.912610983833</v>
      </c>
      <c r="BS103" s="5">
        <f t="shared" si="55"/>
        <v>287492.53931981383</v>
      </c>
      <c r="BT103" s="5">
        <f t="shared" si="29"/>
        <v>456259.087389016</v>
      </c>
      <c r="BU103" s="5">
        <f t="shared" si="30"/>
        <v>340383.45193079766</v>
      </c>
      <c r="BV103" s="150"/>
      <c r="BW103" s="2">
        <v>98</v>
      </c>
      <c r="BX103" s="118">
        <v>47818</v>
      </c>
      <c r="BY103" s="5">
        <f t="shared" si="56"/>
        <v>454917.28807599912</v>
      </c>
      <c r="BZ103" s="5">
        <f t="shared" si="57"/>
        <v>3387.3876542048083</v>
      </c>
      <c r="CA103" s="5">
        <f t="shared" si="31"/>
        <v>733.70347376147993</v>
      </c>
      <c r="CB103" s="35">
        <f t="shared" si="32"/>
        <v>1.9353939531238207E-2</v>
      </c>
      <c r="CC103" s="5">
        <f t="shared" si="33"/>
        <v>2653.6841804433284</v>
      </c>
      <c r="CD103" s="35">
        <f t="shared" si="34"/>
        <v>7.0000000000000007E-2</v>
      </c>
      <c r="CE103" s="5">
        <f t="shared" si="58"/>
        <v>54966.41539776243</v>
      </c>
      <c r="CF103" s="5">
        <f t="shared" si="59"/>
        <v>276997.57471430878</v>
      </c>
      <c r="CG103" s="5">
        <f t="shared" si="35"/>
        <v>454183.58460223762</v>
      </c>
      <c r="CH103" s="5">
        <f t="shared" si="36"/>
        <v>331963.99011207122</v>
      </c>
    </row>
    <row r="104" spans="9:86" ht="14.25" customHeight="1">
      <c r="I104" s="150"/>
      <c r="J104" s="2">
        <v>99</v>
      </c>
      <c r="K104" s="118">
        <v>47849</v>
      </c>
      <c r="L104" s="5">
        <f t="shared" si="37"/>
        <v>463953.31692407874</v>
      </c>
      <c r="M104" s="5">
        <f t="shared" si="0"/>
        <v>3825.0739145252865</v>
      </c>
      <c r="N104" s="5">
        <f t="shared" si="1"/>
        <v>635.39486067224516</v>
      </c>
      <c r="O104" s="35">
        <f t="shared" si="2"/>
        <v>1.6434279161139511E-2</v>
      </c>
      <c r="P104" s="5">
        <f t="shared" si="3"/>
        <v>3189.6790538530413</v>
      </c>
      <c r="Q104" s="35">
        <f t="shared" si="4"/>
        <v>8.2500000000000004E-2</v>
      </c>
      <c r="R104" s="5">
        <f t="shared" si="38"/>
        <v>45832.077936593523</v>
      </c>
      <c r="S104" s="5">
        <f t="shared" si="39"/>
        <v>332850.23960140982</v>
      </c>
      <c r="T104" s="5">
        <f t="shared" si="5"/>
        <v>463317.9220634065</v>
      </c>
      <c r="U104" s="5">
        <f t="shared" si="6"/>
        <v>378682.31753800332</v>
      </c>
      <c r="V104" s="150"/>
      <c r="W104" s="2">
        <v>99</v>
      </c>
      <c r="X104" s="118">
        <v>47849</v>
      </c>
      <c r="Y104" s="5">
        <f t="shared" si="40"/>
        <v>462119.26395441953</v>
      </c>
      <c r="Z104" s="5">
        <f t="shared" si="41"/>
        <v>3735.9623279068505</v>
      </c>
      <c r="AA104" s="5">
        <f t="shared" si="7"/>
        <v>655.16723487738682</v>
      </c>
      <c r="AB104" s="35">
        <f t="shared" si="8"/>
        <v>1.7012938935400235E-2</v>
      </c>
      <c r="AC104" s="5">
        <f t="shared" si="9"/>
        <v>3080.7950930294637</v>
      </c>
      <c r="AD104" s="35">
        <f t="shared" si="10"/>
        <v>0.08</v>
      </c>
      <c r="AE104" s="5">
        <f t="shared" si="42"/>
        <v>47685.903280458122</v>
      </c>
      <c r="AF104" s="5">
        <f t="shared" si="43"/>
        <v>322174.36718231998</v>
      </c>
      <c r="AG104" s="5">
        <f t="shared" si="11"/>
        <v>461464.09671954211</v>
      </c>
      <c r="AH104" s="5">
        <f t="shared" si="12"/>
        <v>369860.27046277811</v>
      </c>
      <c r="AI104" s="150"/>
      <c r="AJ104" s="2">
        <v>99</v>
      </c>
      <c r="AK104" s="118">
        <v>47849</v>
      </c>
      <c r="AL104" s="5">
        <f t="shared" si="44"/>
        <v>460226.12339242839</v>
      </c>
      <c r="AM104" s="5">
        <f t="shared" si="45"/>
        <v>3647.6129482638758</v>
      </c>
      <c r="AN104" s="5">
        <f t="shared" si="13"/>
        <v>675.31923468777586</v>
      </c>
      <c r="AO104" s="35">
        <f t="shared" si="14"/>
        <v>1.7608367722627704E-2</v>
      </c>
      <c r="AP104" s="5">
        <f t="shared" si="15"/>
        <v>2972.2937135760999</v>
      </c>
      <c r="AQ104" s="35">
        <f t="shared" si="16"/>
        <v>7.7499999999999999E-2</v>
      </c>
      <c r="AR104" s="5">
        <f t="shared" si="46"/>
        <v>49599.195842259636</v>
      </c>
      <c r="AS104" s="5">
        <f t="shared" si="47"/>
        <v>311514.48603586416</v>
      </c>
      <c r="AT104" s="5">
        <f t="shared" si="17"/>
        <v>459550.80415774061</v>
      </c>
      <c r="AU104" s="5">
        <f t="shared" si="18"/>
        <v>361113.68187812378</v>
      </c>
      <c r="AV104" s="150"/>
      <c r="AW104" s="2">
        <v>99</v>
      </c>
      <c r="AX104" s="118">
        <v>47849</v>
      </c>
      <c r="AY104" s="5">
        <f t="shared" si="48"/>
        <v>458273.00879354693</v>
      </c>
      <c r="AZ104" s="5">
        <f t="shared" si="49"/>
        <v>3560.0506702964672</v>
      </c>
      <c r="BA104" s="5">
        <f t="shared" si="19"/>
        <v>695.844365336799</v>
      </c>
      <c r="BB104" s="35">
        <f t="shared" si="20"/>
        <v>1.8220868835422385E-2</v>
      </c>
      <c r="BC104" s="5">
        <f t="shared" si="21"/>
        <v>2864.2063049596682</v>
      </c>
      <c r="BD104" s="35">
        <f t="shared" si="22"/>
        <v>7.4999999999999997E-2</v>
      </c>
      <c r="BE104" s="5">
        <f t="shared" si="50"/>
        <v>51572.835571789779</v>
      </c>
      <c r="BF104" s="5">
        <f t="shared" si="51"/>
        <v>300872.18078756053</v>
      </c>
      <c r="BG104" s="5">
        <f t="shared" si="23"/>
        <v>457577.16442821012</v>
      </c>
      <c r="BH104" s="5">
        <f t="shared" si="24"/>
        <v>352445.01635935029</v>
      </c>
      <c r="BI104" s="150"/>
      <c r="BJ104" s="2">
        <v>99</v>
      </c>
      <c r="BK104" s="118">
        <v>47849</v>
      </c>
      <c r="BL104" s="5">
        <f t="shared" si="52"/>
        <v>456259.087389016</v>
      </c>
      <c r="BM104" s="5">
        <f t="shared" si="53"/>
        <v>3473.3005299060997</v>
      </c>
      <c r="BN104" s="5">
        <f t="shared" si="25"/>
        <v>716.735210264128</v>
      </c>
      <c r="BO104" s="35">
        <f t="shared" si="26"/>
        <v>1.8850742398115339E-2</v>
      </c>
      <c r="BP104" s="5">
        <f t="shared" si="27"/>
        <v>2756.5653196419717</v>
      </c>
      <c r="BQ104" s="35">
        <f t="shared" si="28"/>
        <v>7.2499999999999995E-2</v>
      </c>
      <c r="BR104" s="5">
        <f t="shared" si="54"/>
        <v>53607.647821247963</v>
      </c>
      <c r="BS104" s="5">
        <f t="shared" si="55"/>
        <v>290249.10463945579</v>
      </c>
      <c r="BT104" s="5">
        <f t="shared" si="29"/>
        <v>455542.3521787519</v>
      </c>
      <c r="BU104" s="5">
        <f t="shared" si="30"/>
        <v>343856.75246070378</v>
      </c>
      <c r="BV104" s="150"/>
      <c r="BW104" s="2">
        <v>99</v>
      </c>
      <c r="BX104" s="118">
        <v>47849</v>
      </c>
      <c r="BY104" s="5">
        <f t="shared" si="56"/>
        <v>454183.58460223762</v>
      </c>
      <c r="BZ104" s="5">
        <f t="shared" si="57"/>
        <v>3387.3876542048083</v>
      </c>
      <c r="CA104" s="5">
        <f t="shared" si="31"/>
        <v>737.98341069175558</v>
      </c>
      <c r="CB104" s="35">
        <f t="shared" si="32"/>
        <v>1.9498284897409384E-2</v>
      </c>
      <c r="CC104" s="5">
        <f t="shared" si="33"/>
        <v>2649.4042435130527</v>
      </c>
      <c r="CD104" s="35">
        <f t="shared" si="34"/>
        <v>7.0000000000000007E-2</v>
      </c>
      <c r="CE104" s="5">
        <f t="shared" si="58"/>
        <v>55704.398808454185</v>
      </c>
      <c r="CF104" s="5">
        <f t="shared" si="59"/>
        <v>279646.97895782185</v>
      </c>
      <c r="CG104" s="5">
        <f t="shared" si="35"/>
        <v>453445.60119154584</v>
      </c>
      <c r="CH104" s="5">
        <f t="shared" si="36"/>
        <v>335351.37776627601</v>
      </c>
    </row>
    <row r="105" spans="9:86" ht="14.25" customHeight="1">
      <c r="I105" s="150"/>
      <c r="J105" s="2">
        <v>100</v>
      </c>
      <c r="K105" s="118">
        <v>47880</v>
      </c>
      <c r="L105" s="5">
        <f t="shared" si="37"/>
        <v>463317.9220634065</v>
      </c>
      <c r="M105" s="5">
        <f t="shared" si="0"/>
        <v>3825.0739145252865</v>
      </c>
      <c r="N105" s="5">
        <f t="shared" si="1"/>
        <v>639.7632003393669</v>
      </c>
      <c r="O105" s="35">
        <f t="shared" si="2"/>
        <v>1.6569957773016515E-2</v>
      </c>
      <c r="P105" s="5">
        <f t="shared" si="3"/>
        <v>3185.3107141859196</v>
      </c>
      <c r="Q105" s="35">
        <f t="shared" si="4"/>
        <v>8.2500000000000004E-2</v>
      </c>
      <c r="R105" s="5">
        <f t="shared" si="38"/>
        <v>46471.84113693289</v>
      </c>
      <c r="S105" s="5">
        <f t="shared" si="39"/>
        <v>336035.55031559576</v>
      </c>
      <c r="T105" s="5">
        <f t="shared" si="5"/>
        <v>462678.1588630671</v>
      </c>
      <c r="U105" s="5">
        <f t="shared" si="6"/>
        <v>382507.39145252865</v>
      </c>
      <c r="V105" s="150"/>
      <c r="W105" s="2">
        <v>100</v>
      </c>
      <c r="X105" s="118">
        <v>47880</v>
      </c>
      <c r="Y105" s="5">
        <f t="shared" si="40"/>
        <v>461464.09671954211</v>
      </c>
      <c r="Z105" s="5">
        <f t="shared" si="41"/>
        <v>3735.9623279068505</v>
      </c>
      <c r="AA105" s="5">
        <f t="shared" si="7"/>
        <v>659.53501644323615</v>
      </c>
      <c r="AB105" s="35">
        <f t="shared" si="8"/>
        <v>1.7150673808820439E-2</v>
      </c>
      <c r="AC105" s="5">
        <f t="shared" si="9"/>
        <v>3076.4273114636144</v>
      </c>
      <c r="AD105" s="35">
        <f t="shared" si="10"/>
        <v>0.08</v>
      </c>
      <c r="AE105" s="5">
        <f t="shared" si="42"/>
        <v>48345.43829690136</v>
      </c>
      <c r="AF105" s="5">
        <f t="shared" si="43"/>
        <v>325250.79449378361</v>
      </c>
      <c r="AG105" s="5">
        <f t="shared" si="11"/>
        <v>460804.56170309888</v>
      </c>
      <c r="AH105" s="5">
        <f t="shared" si="12"/>
        <v>373596.23279068497</v>
      </c>
      <c r="AI105" s="150"/>
      <c r="AJ105" s="2">
        <v>100</v>
      </c>
      <c r="AK105" s="118">
        <v>47880</v>
      </c>
      <c r="AL105" s="5">
        <f t="shared" si="44"/>
        <v>459550.80415774061</v>
      </c>
      <c r="AM105" s="5">
        <f t="shared" si="45"/>
        <v>3647.6129482638758</v>
      </c>
      <c r="AN105" s="5">
        <f t="shared" si="13"/>
        <v>679.68067141180109</v>
      </c>
      <c r="AO105" s="35">
        <f t="shared" si="14"/>
        <v>1.7748131399509013E-2</v>
      </c>
      <c r="AP105" s="5">
        <f t="shared" si="15"/>
        <v>2967.9322768520747</v>
      </c>
      <c r="AQ105" s="35">
        <f t="shared" si="16"/>
        <v>7.7499999999999999E-2</v>
      </c>
      <c r="AR105" s="5">
        <f t="shared" si="46"/>
        <v>50278.876513671436</v>
      </c>
      <c r="AS105" s="5">
        <f t="shared" si="47"/>
        <v>314482.41831271624</v>
      </c>
      <c r="AT105" s="5">
        <f t="shared" si="17"/>
        <v>458871.12348632881</v>
      </c>
      <c r="AU105" s="5">
        <f t="shared" si="18"/>
        <v>364761.29482638766</v>
      </c>
      <c r="AV105" s="150"/>
      <c r="AW105" s="2">
        <v>100</v>
      </c>
      <c r="AX105" s="118">
        <v>47880</v>
      </c>
      <c r="AY105" s="5">
        <f t="shared" si="48"/>
        <v>457577.16442821012</v>
      </c>
      <c r="AZ105" s="5">
        <f t="shared" si="49"/>
        <v>3560.0506702964672</v>
      </c>
      <c r="BA105" s="5">
        <f t="shared" si="19"/>
        <v>700.1933926201541</v>
      </c>
      <c r="BB105" s="35">
        <f t="shared" si="20"/>
        <v>1.8362631190176233E-2</v>
      </c>
      <c r="BC105" s="5">
        <f t="shared" si="21"/>
        <v>2859.8572776763131</v>
      </c>
      <c r="BD105" s="35">
        <f t="shared" si="22"/>
        <v>7.4999999999999997E-2</v>
      </c>
      <c r="BE105" s="5">
        <f t="shared" si="50"/>
        <v>52273.028964409932</v>
      </c>
      <c r="BF105" s="5">
        <f t="shared" si="51"/>
        <v>303732.03806523682</v>
      </c>
      <c r="BG105" s="5">
        <f t="shared" si="23"/>
        <v>456876.97103558999</v>
      </c>
      <c r="BH105" s="5">
        <f t="shared" si="24"/>
        <v>356005.06702964677</v>
      </c>
      <c r="BI105" s="150"/>
      <c r="BJ105" s="2">
        <v>100</v>
      </c>
      <c r="BK105" s="118">
        <v>47880</v>
      </c>
      <c r="BL105" s="5">
        <f t="shared" si="52"/>
        <v>455542.3521787519</v>
      </c>
      <c r="BM105" s="5">
        <f t="shared" si="53"/>
        <v>3473.3005299060997</v>
      </c>
      <c r="BN105" s="5">
        <f t="shared" si="25"/>
        <v>721.06548549280706</v>
      </c>
      <c r="BO105" s="35">
        <f t="shared" si="26"/>
        <v>1.8994470622828913E-2</v>
      </c>
      <c r="BP105" s="5">
        <f t="shared" si="27"/>
        <v>2752.2350444132926</v>
      </c>
      <c r="BQ105" s="35">
        <f t="shared" si="28"/>
        <v>7.2499999999999995E-2</v>
      </c>
      <c r="BR105" s="5">
        <f t="shared" si="54"/>
        <v>54328.71330674077</v>
      </c>
      <c r="BS105" s="5">
        <f t="shared" si="55"/>
        <v>293001.3396838691</v>
      </c>
      <c r="BT105" s="5">
        <f t="shared" si="29"/>
        <v>454821.28669325908</v>
      </c>
      <c r="BU105" s="5">
        <f t="shared" si="30"/>
        <v>347330.0529906099</v>
      </c>
      <c r="BV105" s="150"/>
      <c r="BW105" s="2">
        <v>100</v>
      </c>
      <c r="BX105" s="118">
        <v>47880</v>
      </c>
      <c r="BY105" s="5">
        <f t="shared" si="56"/>
        <v>453445.60119154584</v>
      </c>
      <c r="BZ105" s="5">
        <f t="shared" si="57"/>
        <v>3387.3876542048083</v>
      </c>
      <c r="CA105" s="5">
        <f t="shared" si="31"/>
        <v>742.28831392079064</v>
      </c>
      <c r="CB105" s="35">
        <f t="shared" si="32"/>
        <v>1.9643943493205862E-2</v>
      </c>
      <c r="CC105" s="5">
        <f t="shared" si="33"/>
        <v>2645.0993402840177</v>
      </c>
      <c r="CD105" s="35">
        <f t="shared" si="34"/>
        <v>7.0000000000000007E-2</v>
      </c>
      <c r="CE105" s="5">
        <f t="shared" si="58"/>
        <v>56446.687122374977</v>
      </c>
      <c r="CF105" s="5">
        <f t="shared" si="59"/>
        <v>282292.07829810586</v>
      </c>
      <c r="CG105" s="5">
        <f t="shared" si="35"/>
        <v>452703.31287762505</v>
      </c>
      <c r="CH105" s="5">
        <f t="shared" si="36"/>
        <v>338738.76542048086</v>
      </c>
    </row>
    <row r="106" spans="9:86" ht="14.25" customHeight="1">
      <c r="I106" s="150"/>
      <c r="J106" s="2">
        <v>101</v>
      </c>
      <c r="K106" s="118">
        <v>47908</v>
      </c>
      <c r="L106" s="5">
        <f t="shared" si="37"/>
        <v>462678.1588630671</v>
      </c>
      <c r="M106" s="5">
        <f t="shared" si="0"/>
        <v>3825.0739145252865</v>
      </c>
      <c r="N106" s="5">
        <f t="shared" si="1"/>
        <v>644.16157234170032</v>
      </c>
      <c r="O106" s="35">
        <f t="shared" si="2"/>
        <v>1.6706945681410769E-2</v>
      </c>
      <c r="P106" s="5">
        <f t="shared" si="3"/>
        <v>3180.9123421835861</v>
      </c>
      <c r="Q106" s="35">
        <f t="shared" si="4"/>
        <v>8.249999999999999E-2</v>
      </c>
      <c r="R106" s="5">
        <f t="shared" si="38"/>
        <v>47116.002709274588</v>
      </c>
      <c r="S106" s="5">
        <f t="shared" si="39"/>
        <v>339216.46265777934</v>
      </c>
      <c r="T106" s="5">
        <f t="shared" si="5"/>
        <v>462033.99729072541</v>
      </c>
      <c r="U106" s="5">
        <f t="shared" si="6"/>
        <v>386332.46536705393</v>
      </c>
      <c r="V106" s="150"/>
      <c r="W106" s="2">
        <v>101</v>
      </c>
      <c r="X106" s="118">
        <v>47908</v>
      </c>
      <c r="Y106" s="5">
        <f t="shared" si="40"/>
        <v>460804.56170309888</v>
      </c>
      <c r="Z106" s="5">
        <f t="shared" si="41"/>
        <v>3735.9623279068505</v>
      </c>
      <c r="AA106" s="5">
        <f t="shared" si="7"/>
        <v>663.93191655285773</v>
      </c>
      <c r="AB106" s="35">
        <f t="shared" si="8"/>
        <v>1.7289722500116286E-2</v>
      </c>
      <c r="AC106" s="5">
        <f t="shared" si="9"/>
        <v>3072.0304113539928</v>
      </c>
      <c r="AD106" s="35">
        <f t="shared" si="10"/>
        <v>0.08</v>
      </c>
      <c r="AE106" s="5">
        <f t="shared" si="42"/>
        <v>49009.370213454218</v>
      </c>
      <c r="AF106" s="5">
        <f t="shared" si="43"/>
        <v>328322.82490513759</v>
      </c>
      <c r="AG106" s="5">
        <f t="shared" si="11"/>
        <v>460140.62978654599</v>
      </c>
      <c r="AH106" s="5">
        <f t="shared" si="12"/>
        <v>377332.19511859183</v>
      </c>
      <c r="AI106" s="150"/>
      <c r="AJ106" s="2">
        <v>101</v>
      </c>
      <c r="AK106" s="118">
        <v>47908</v>
      </c>
      <c r="AL106" s="5">
        <f t="shared" si="44"/>
        <v>458871.12348632881</v>
      </c>
      <c r="AM106" s="5">
        <f t="shared" si="45"/>
        <v>3647.6129482638758</v>
      </c>
      <c r="AN106" s="5">
        <f t="shared" si="13"/>
        <v>684.07027574800213</v>
      </c>
      <c r="AO106" s="35">
        <f t="shared" si="14"/>
        <v>1.788921309017736E-2</v>
      </c>
      <c r="AP106" s="5">
        <f t="shared" si="15"/>
        <v>2963.5426725158736</v>
      </c>
      <c r="AQ106" s="35">
        <f t="shared" si="16"/>
        <v>7.7499999999999999E-2</v>
      </c>
      <c r="AR106" s="5">
        <f t="shared" si="46"/>
        <v>50962.946789419439</v>
      </c>
      <c r="AS106" s="5">
        <f t="shared" si="47"/>
        <v>317445.96098523209</v>
      </c>
      <c r="AT106" s="5">
        <f t="shared" si="17"/>
        <v>458187.05321058084</v>
      </c>
      <c r="AU106" s="5">
        <f t="shared" si="18"/>
        <v>368408.90777465154</v>
      </c>
      <c r="AV106" s="150"/>
      <c r="AW106" s="2">
        <v>101</v>
      </c>
      <c r="AX106" s="118">
        <v>47908</v>
      </c>
      <c r="AY106" s="5">
        <f t="shared" si="48"/>
        <v>456876.97103558999</v>
      </c>
      <c r="AZ106" s="5">
        <f t="shared" si="49"/>
        <v>3560.0506702964672</v>
      </c>
      <c r="BA106" s="5">
        <f t="shared" si="19"/>
        <v>704.56960132402992</v>
      </c>
      <c r="BB106" s="35">
        <f t="shared" si="20"/>
        <v>1.8505715437405448E-2</v>
      </c>
      <c r="BC106" s="5">
        <f t="shared" si="21"/>
        <v>2855.4810689724372</v>
      </c>
      <c r="BD106" s="35">
        <f t="shared" si="22"/>
        <v>7.4999999999999997E-2</v>
      </c>
      <c r="BE106" s="5">
        <f t="shared" si="50"/>
        <v>52977.598565733962</v>
      </c>
      <c r="BF106" s="5">
        <f t="shared" si="51"/>
        <v>306587.51913420926</v>
      </c>
      <c r="BG106" s="5">
        <f t="shared" si="23"/>
        <v>456172.40143426595</v>
      </c>
      <c r="BH106" s="5">
        <f t="shared" si="24"/>
        <v>359565.11769994325</v>
      </c>
      <c r="BI106" s="150"/>
      <c r="BJ106" s="2">
        <v>101</v>
      </c>
      <c r="BK106" s="118">
        <v>47908</v>
      </c>
      <c r="BL106" s="5">
        <f t="shared" si="52"/>
        <v>454821.28669325908</v>
      </c>
      <c r="BM106" s="5">
        <f t="shared" si="53"/>
        <v>3473.3005299060997</v>
      </c>
      <c r="BN106" s="5">
        <f t="shared" si="25"/>
        <v>725.42192280099289</v>
      </c>
      <c r="BO106" s="35">
        <f t="shared" si="26"/>
        <v>1.9139524310529444E-2</v>
      </c>
      <c r="BP106" s="5">
        <f t="shared" si="27"/>
        <v>2747.8786071051068</v>
      </c>
      <c r="BQ106" s="35">
        <f t="shared" si="28"/>
        <v>7.2499999999999995E-2</v>
      </c>
      <c r="BR106" s="5">
        <f t="shared" si="54"/>
        <v>55054.13522954176</v>
      </c>
      <c r="BS106" s="5">
        <f t="shared" si="55"/>
        <v>295749.21829097421</v>
      </c>
      <c r="BT106" s="5">
        <f t="shared" si="29"/>
        <v>454095.86477045808</v>
      </c>
      <c r="BU106" s="5">
        <f t="shared" si="30"/>
        <v>350803.35352051596</v>
      </c>
      <c r="BV106" s="150"/>
      <c r="BW106" s="2">
        <v>101</v>
      </c>
      <c r="BX106" s="118">
        <v>47908</v>
      </c>
      <c r="BY106" s="5">
        <f t="shared" si="56"/>
        <v>452703.31287762505</v>
      </c>
      <c r="BZ106" s="5">
        <f t="shared" si="57"/>
        <v>3387.3876542048083</v>
      </c>
      <c r="CA106" s="5">
        <f t="shared" si="31"/>
        <v>746.6183290853287</v>
      </c>
      <c r="CB106" s="35">
        <f t="shared" si="32"/>
        <v>1.9790930824148525E-2</v>
      </c>
      <c r="CC106" s="5">
        <f t="shared" si="33"/>
        <v>2640.7693251194796</v>
      </c>
      <c r="CD106" s="35">
        <f t="shared" si="34"/>
        <v>7.0000000000000007E-2</v>
      </c>
      <c r="CE106" s="5">
        <f t="shared" si="58"/>
        <v>57193.305451460306</v>
      </c>
      <c r="CF106" s="5">
        <f t="shared" si="59"/>
        <v>284932.84762322536</v>
      </c>
      <c r="CG106" s="5">
        <f t="shared" si="35"/>
        <v>451956.6945485397</v>
      </c>
      <c r="CH106" s="5">
        <f t="shared" si="36"/>
        <v>342126.15307468566</v>
      </c>
    </row>
    <row r="107" spans="9:86" ht="14.25" customHeight="1">
      <c r="I107" s="150"/>
      <c r="J107" s="2">
        <v>102</v>
      </c>
      <c r="K107" s="118">
        <v>47939</v>
      </c>
      <c r="L107" s="5">
        <f t="shared" si="37"/>
        <v>462033.99729072541</v>
      </c>
      <c r="M107" s="5">
        <f t="shared" si="0"/>
        <v>3825.0739145252865</v>
      </c>
      <c r="N107" s="5">
        <f t="shared" si="1"/>
        <v>648.59018315154935</v>
      </c>
      <c r="O107" s="35">
        <f t="shared" si="2"/>
        <v>1.6845258668100233E-2</v>
      </c>
      <c r="P107" s="5">
        <f t="shared" si="3"/>
        <v>3176.4837313737371</v>
      </c>
      <c r="Q107" s="35">
        <f t="shared" si="4"/>
        <v>8.2500000000000004E-2</v>
      </c>
      <c r="R107" s="5">
        <f t="shared" si="38"/>
        <v>47764.592892426139</v>
      </c>
      <c r="S107" s="5">
        <f t="shared" si="39"/>
        <v>342392.94638915308</v>
      </c>
      <c r="T107" s="5">
        <f t="shared" si="5"/>
        <v>461385.40710757388</v>
      </c>
      <c r="U107" s="5">
        <f t="shared" si="6"/>
        <v>390157.5392815792</v>
      </c>
      <c r="V107" s="150"/>
      <c r="W107" s="2">
        <v>102</v>
      </c>
      <c r="X107" s="118">
        <v>47939</v>
      </c>
      <c r="Y107" s="5">
        <f t="shared" si="40"/>
        <v>460140.62978654599</v>
      </c>
      <c r="Z107" s="5">
        <f t="shared" si="41"/>
        <v>3735.9623279068505</v>
      </c>
      <c r="AA107" s="5">
        <f t="shared" si="7"/>
        <v>668.3581293298771</v>
      </c>
      <c r="AB107" s="35">
        <f t="shared" si="8"/>
        <v>1.7430100783925664E-2</v>
      </c>
      <c r="AC107" s="5">
        <f t="shared" si="9"/>
        <v>3067.6041985769734</v>
      </c>
      <c r="AD107" s="35">
        <f t="shared" si="10"/>
        <v>0.08</v>
      </c>
      <c r="AE107" s="5">
        <f t="shared" si="42"/>
        <v>49677.728342784096</v>
      </c>
      <c r="AF107" s="5">
        <f t="shared" si="43"/>
        <v>331390.42910371459</v>
      </c>
      <c r="AG107" s="5">
        <f t="shared" si="11"/>
        <v>459472.27165721613</v>
      </c>
      <c r="AH107" s="5">
        <f t="shared" si="12"/>
        <v>381068.15744649869</v>
      </c>
      <c r="AI107" s="150"/>
      <c r="AJ107" s="2">
        <v>102</v>
      </c>
      <c r="AK107" s="118">
        <v>47939</v>
      </c>
      <c r="AL107" s="5">
        <f t="shared" si="44"/>
        <v>458187.05321058084</v>
      </c>
      <c r="AM107" s="5">
        <f t="shared" si="45"/>
        <v>3647.6129482638758</v>
      </c>
      <c r="AN107" s="5">
        <f t="shared" si="13"/>
        <v>688.48822961220776</v>
      </c>
      <c r="AO107" s="35">
        <f t="shared" si="14"/>
        <v>1.8031628561860254E-2</v>
      </c>
      <c r="AP107" s="5">
        <f t="shared" si="15"/>
        <v>2959.124718651668</v>
      </c>
      <c r="AQ107" s="35">
        <f t="shared" si="16"/>
        <v>7.7499999999999999E-2</v>
      </c>
      <c r="AR107" s="5">
        <f t="shared" si="46"/>
        <v>51651.435019031647</v>
      </c>
      <c r="AS107" s="5">
        <f t="shared" si="47"/>
        <v>320405.08570388373</v>
      </c>
      <c r="AT107" s="5">
        <f t="shared" si="17"/>
        <v>457498.56498096866</v>
      </c>
      <c r="AU107" s="5">
        <f t="shared" si="18"/>
        <v>372056.52072291536</v>
      </c>
      <c r="AV107" s="150"/>
      <c r="AW107" s="2">
        <v>102</v>
      </c>
      <c r="AX107" s="118">
        <v>47939</v>
      </c>
      <c r="AY107" s="5">
        <f t="shared" si="48"/>
        <v>456172.40143426595</v>
      </c>
      <c r="AZ107" s="5">
        <f t="shared" si="49"/>
        <v>3560.0506702964672</v>
      </c>
      <c r="BA107" s="5">
        <f t="shared" si="19"/>
        <v>708.97316133230515</v>
      </c>
      <c r="BB107" s="35">
        <f t="shared" si="20"/>
        <v>1.8650137336757779E-2</v>
      </c>
      <c r="BC107" s="5">
        <f t="shared" si="21"/>
        <v>2851.077508964162</v>
      </c>
      <c r="BD107" s="35">
        <f t="shared" si="22"/>
        <v>7.4999999999999997E-2</v>
      </c>
      <c r="BE107" s="5">
        <f t="shared" si="50"/>
        <v>53686.571727066264</v>
      </c>
      <c r="BF107" s="5">
        <f t="shared" si="51"/>
        <v>309438.59664317343</v>
      </c>
      <c r="BG107" s="5">
        <f t="shared" si="23"/>
        <v>455463.42827293364</v>
      </c>
      <c r="BH107" s="5">
        <f t="shared" si="24"/>
        <v>363125.16837023967</v>
      </c>
      <c r="BI107" s="150"/>
      <c r="BJ107" s="2">
        <v>102</v>
      </c>
      <c r="BK107" s="118">
        <v>47939</v>
      </c>
      <c r="BL107" s="5">
        <f t="shared" si="52"/>
        <v>454095.86477045808</v>
      </c>
      <c r="BM107" s="5">
        <f t="shared" si="53"/>
        <v>3473.3005299060997</v>
      </c>
      <c r="BN107" s="5">
        <f t="shared" si="25"/>
        <v>729.80468025124901</v>
      </c>
      <c r="BO107" s="35">
        <f t="shared" si="26"/>
        <v>1.9285919213208238E-2</v>
      </c>
      <c r="BP107" s="5">
        <f t="shared" si="27"/>
        <v>2743.4958496548506</v>
      </c>
      <c r="BQ107" s="35">
        <f t="shared" si="28"/>
        <v>7.2499999999999981E-2</v>
      </c>
      <c r="BR107" s="5">
        <f t="shared" si="54"/>
        <v>55783.939909793007</v>
      </c>
      <c r="BS107" s="5">
        <f t="shared" si="55"/>
        <v>298492.71414062905</v>
      </c>
      <c r="BT107" s="5">
        <f t="shared" si="29"/>
        <v>453366.06009020685</v>
      </c>
      <c r="BU107" s="5">
        <f t="shared" si="30"/>
        <v>354276.65405042208</v>
      </c>
      <c r="BV107" s="150"/>
      <c r="BW107" s="2">
        <v>102</v>
      </c>
      <c r="BX107" s="118">
        <v>47939</v>
      </c>
      <c r="BY107" s="5">
        <f t="shared" si="56"/>
        <v>451956.6945485397</v>
      </c>
      <c r="BZ107" s="5">
        <f t="shared" si="57"/>
        <v>3387.3876542048083</v>
      </c>
      <c r="CA107" s="5">
        <f t="shared" si="31"/>
        <v>750.97360267166005</v>
      </c>
      <c r="CB107" s="35">
        <f t="shared" si="32"/>
        <v>1.993926263457986E-2</v>
      </c>
      <c r="CC107" s="5">
        <f t="shared" si="33"/>
        <v>2636.4140515331483</v>
      </c>
      <c r="CD107" s="35">
        <f t="shared" si="34"/>
        <v>7.0000000000000007E-2</v>
      </c>
      <c r="CE107" s="5">
        <f t="shared" si="58"/>
        <v>57944.27905413197</v>
      </c>
      <c r="CF107" s="5">
        <f t="shared" si="59"/>
        <v>287569.26167475851</v>
      </c>
      <c r="CG107" s="5">
        <f t="shared" si="35"/>
        <v>451205.72094586806</v>
      </c>
      <c r="CH107" s="5">
        <f t="shared" si="36"/>
        <v>345513.54072889045</v>
      </c>
    </row>
    <row r="108" spans="9:86" ht="14.25" customHeight="1">
      <c r="I108" s="150"/>
      <c r="J108" s="2">
        <v>103</v>
      </c>
      <c r="K108" s="118">
        <v>47969</v>
      </c>
      <c r="L108" s="5">
        <f t="shared" si="37"/>
        <v>461385.40710757388</v>
      </c>
      <c r="M108" s="5">
        <f t="shared" si="0"/>
        <v>3825.0739145252865</v>
      </c>
      <c r="N108" s="5">
        <f t="shared" si="1"/>
        <v>653.0492406607159</v>
      </c>
      <c r="O108" s="35">
        <f t="shared" si="2"/>
        <v>1.6984912758849908E-2</v>
      </c>
      <c r="P108" s="5">
        <f t="shared" si="3"/>
        <v>3172.0246738645706</v>
      </c>
      <c r="Q108" s="35">
        <f t="shared" si="4"/>
        <v>8.2500000000000004E-2</v>
      </c>
      <c r="R108" s="5">
        <f t="shared" si="38"/>
        <v>48417.642133086854</v>
      </c>
      <c r="S108" s="5">
        <f t="shared" si="39"/>
        <v>345564.97106301767</v>
      </c>
      <c r="T108" s="5">
        <f t="shared" si="5"/>
        <v>460732.35786691314</v>
      </c>
      <c r="U108" s="5">
        <f t="shared" si="6"/>
        <v>393982.61319610453</v>
      </c>
      <c r="V108" s="150"/>
      <c r="W108" s="2">
        <v>103</v>
      </c>
      <c r="X108" s="118">
        <v>47969</v>
      </c>
      <c r="Y108" s="5">
        <f t="shared" si="40"/>
        <v>459472.27165721613</v>
      </c>
      <c r="Z108" s="5">
        <f t="shared" si="41"/>
        <v>3735.9623279068505</v>
      </c>
      <c r="AA108" s="5">
        <f t="shared" si="7"/>
        <v>672.81385019207619</v>
      </c>
      <c r="AB108" s="35">
        <f t="shared" si="8"/>
        <v>1.7571824678744165E-2</v>
      </c>
      <c r="AC108" s="5">
        <f t="shared" si="9"/>
        <v>3063.1484777147743</v>
      </c>
      <c r="AD108" s="35">
        <f t="shared" si="10"/>
        <v>0.08</v>
      </c>
      <c r="AE108" s="5">
        <f t="shared" si="42"/>
        <v>50350.542192976172</v>
      </c>
      <c r="AF108" s="5">
        <f t="shared" si="43"/>
        <v>334453.57758142939</v>
      </c>
      <c r="AG108" s="5">
        <f t="shared" si="11"/>
        <v>458799.45780702407</v>
      </c>
      <c r="AH108" s="5">
        <f t="shared" si="12"/>
        <v>384804.11977440555</v>
      </c>
      <c r="AI108" s="150"/>
      <c r="AJ108" s="2">
        <v>103</v>
      </c>
      <c r="AK108" s="118">
        <v>47969</v>
      </c>
      <c r="AL108" s="5">
        <f t="shared" si="44"/>
        <v>457498.56498096866</v>
      </c>
      <c r="AM108" s="5">
        <f t="shared" si="45"/>
        <v>3647.6129482638758</v>
      </c>
      <c r="AN108" s="5">
        <f t="shared" si="13"/>
        <v>692.93471609511971</v>
      </c>
      <c r="AO108" s="35">
        <f t="shared" si="14"/>
        <v>1.8175393825524543E-2</v>
      </c>
      <c r="AP108" s="5">
        <f t="shared" si="15"/>
        <v>2954.678232168756</v>
      </c>
      <c r="AQ108" s="35">
        <f t="shared" si="16"/>
        <v>7.7499999999999999E-2</v>
      </c>
      <c r="AR108" s="5">
        <f t="shared" si="46"/>
        <v>52344.369735126769</v>
      </c>
      <c r="AS108" s="5">
        <f t="shared" si="47"/>
        <v>323359.76393605251</v>
      </c>
      <c r="AT108" s="5">
        <f t="shared" si="17"/>
        <v>456805.63026487356</v>
      </c>
      <c r="AU108" s="5">
        <f t="shared" si="18"/>
        <v>375704.1336711793</v>
      </c>
      <c r="AV108" s="150"/>
      <c r="AW108" s="2">
        <v>103</v>
      </c>
      <c r="AX108" s="118">
        <v>47969</v>
      </c>
      <c r="AY108" s="5">
        <f t="shared" si="48"/>
        <v>455463.42827293364</v>
      </c>
      <c r="AZ108" s="5">
        <f t="shared" si="49"/>
        <v>3560.0506702964672</v>
      </c>
      <c r="BA108" s="5">
        <f t="shared" si="19"/>
        <v>713.40424359063218</v>
      </c>
      <c r="BB108" s="35">
        <f t="shared" si="20"/>
        <v>1.8795912891512223E-2</v>
      </c>
      <c r="BC108" s="5">
        <f t="shared" si="21"/>
        <v>2846.646426705835</v>
      </c>
      <c r="BD108" s="35">
        <f t="shared" si="22"/>
        <v>7.4999999999999997E-2</v>
      </c>
      <c r="BE108" s="5">
        <f t="shared" si="50"/>
        <v>54399.975970656895</v>
      </c>
      <c r="BF108" s="5">
        <f t="shared" si="51"/>
        <v>312285.24306987925</v>
      </c>
      <c r="BG108" s="5">
        <f t="shared" si="23"/>
        <v>454750.02402934298</v>
      </c>
      <c r="BH108" s="5">
        <f t="shared" si="24"/>
        <v>366685.21904053615</v>
      </c>
      <c r="BI108" s="150"/>
      <c r="BJ108" s="2">
        <v>103</v>
      </c>
      <c r="BK108" s="118">
        <v>47969</v>
      </c>
      <c r="BL108" s="5">
        <f t="shared" si="52"/>
        <v>453366.06009020685</v>
      </c>
      <c r="BM108" s="5">
        <f t="shared" si="53"/>
        <v>3473.3005299060997</v>
      </c>
      <c r="BN108" s="5">
        <f t="shared" si="25"/>
        <v>734.21391686110019</v>
      </c>
      <c r="BO108" s="35">
        <f t="shared" si="26"/>
        <v>1.9433671326389432E-2</v>
      </c>
      <c r="BP108" s="5">
        <f t="shared" si="27"/>
        <v>2739.0866130449995</v>
      </c>
      <c r="BQ108" s="35">
        <f t="shared" si="28"/>
        <v>7.2499999999999981E-2</v>
      </c>
      <c r="BR108" s="5">
        <f t="shared" si="54"/>
        <v>56518.15382665411</v>
      </c>
      <c r="BS108" s="5">
        <f t="shared" si="55"/>
        <v>301231.80075367406</v>
      </c>
      <c r="BT108" s="5">
        <f t="shared" si="29"/>
        <v>452631.84617334575</v>
      </c>
      <c r="BU108" s="5">
        <f t="shared" si="30"/>
        <v>357749.95458032819</v>
      </c>
      <c r="BV108" s="150"/>
      <c r="BW108" s="2">
        <v>103</v>
      </c>
      <c r="BX108" s="118">
        <v>47969</v>
      </c>
      <c r="BY108" s="5">
        <f t="shared" si="56"/>
        <v>451205.72094586806</v>
      </c>
      <c r="BZ108" s="5">
        <f t="shared" si="57"/>
        <v>3387.3876542048083</v>
      </c>
      <c r="CA108" s="5">
        <f t="shared" si="31"/>
        <v>755.35428202057801</v>
      </c>
      <c r="CB108" s="35">
        <f t="shared" si="32"/>
        <v>2.0088954912285763E-2</v>
      </c>
      <c r="CC108" s="5">
        <f t="shared" si="33"/>
        <v>2632.0333721842303</v>
      </c>
      <c r="CD108" s="35">
        <f t="shared" si="34"/>
        <v>7.0000000000000007E-2</v>
      </c>
      <c r="CE108" s="5">
        <f t="shared" si="58"/>
        <v>58699.633336152547</v>
      </c>
      <c r="CF108" s="5">
        <f t="shared" si="59"/>
        <v>290201.29504694272</v>
      </c>
      <c r="CG108" s="5">
        <f t="shared" si="35"/>
        <v>450450.36666384747</v>
      </c>
      <c r="CH108" s="5">
        <f t="shared" si="36"/>
        <v>348900.92838309525</v>
      </c>
    </row>
    <row r="109" spans="9:86" ht="14.25" customHeight="1">
      <c r="I109" s="150"/>
      <c r="J109" s="2">
        <v>104</v>
      </c>
      <c r="K109" s="118">
        <v>48000</v>
      </c>
      <c r="L109" s="5">
        <f t="shared" si="37"/>
        <v>460732.35786691314</v>
      </c>
      <c r="M109" s="5">
        <f t="shared" si="0"/>
        <v>3825.0739145252865</v>
      </c>
      <c r="N109" s="5">
        <f t="shared" si="1"/>
        <v>657.53895419025866</v>
      </c>
      <c r="O109" s="35">
        <f t="shared" si="2"/>
        <v>1.7125924228144487E-2</v>
      </c>
      <c r="P109" s="5">
        <f t="shared" si="3"/>
        <v>3167.5349603350278</v>
      </c>
      <c r="Q109" s="35">
        <f t="shared" si="4"/>
        <v>8.2500000000000004E-2</v>
      </c>
      <c r="R109" s="5">
        <f t="shared" si="38"/>
        <v>49075.181087277117</v>
      </c>
      <c r="S109" s="5">
        <f t="shared" si="39"/>
        <v>348732.50602335267</v>
      </c>
      <c r="T109" s="5">
        <f t="shared" si="5"/>
        <v>460074.81891272287</v>
      </c>
      <c r="U109" s="5">
        <f t="shared" si="6"/>
        <v>397807.68711062981</v>
      </c>
      <c r="V109" s="150"/>
      <c r="W109" s="2">
        <v>104</v>
      </c>
      <c r="X109" s="118">
        <v>48000</v>
      </c>
      <c r="Y109" s="5">
        <f t="shared" si="40"/>
        <v>458799.45780702407</v>
      </c>
      <c r="Z109" s="5">
        <f t="shared" si="41"/>
        <v>3735.9623279068505</v>
      </c>
      <c r="AA109" s="5">
        <f t="shared" si="7"/>
        <v>677.29927586002304</v>
      </c>
      <c r="AB109" s="35">
        <f t="shared" si="8"/>
        <v>1.7714910451657132E-2</v>
      </c>
      <c r="AC109" s="5">
        <f t="shared" si="9"/>
        <v>3058.6630520468275</v>
      </c>
      <c r="AD109" s="35">
        <f t="shared" si="10"/>
        <v>0.08</v>
      </c>
      <c r="AE109" s="5">
        <f t="shared" si="42"/>
        <v>51027.841468836195</v>
      </c>
      <c r="AF109" s="5">
        <f t="shared" si="43"/>
        <v>337512.24063347623</v>
      </c>
      <c r="AG109" s="5">
        <f t="shared" si="11"/>
        <v>458122.15853116405</v>
      </c>
      <c r="AH109" s="5">
        <f t="shared" si="12"/>
        <v>388540.08210231242</v>
      </c>
      <c r="AI109" s="150"/>
      <c r="AJ109" s="2">
        <v>104</v>
      </c>
      <c r="AK109" s="118">
        <v>48000</v>
      </c>
      <c r="AL109" s="5">
        <f t="shared" si="44"/>
        <v>456805.63026487356</v>
      </c>
      <c r="AM109" s="5">
        <f t="shared" si="45"/>
        <v>3647.6129482638758</v>
      </c>
      <c r="AN109" s="5">
        <f t="shared" si="13"/>
        <v>697.40991946990061</v>
      </c>
      <c r="AO109" s="35">
        <f t="shared" si="14"/>
        <v>1.83205251406078E-2</v>
      </c>
      <c r="AP109" s="5">
        <f t="shared" si="15"/>
        <v>2950.2030287939751</v>
      </c>
      <c r="AQ109" s="35">
        <f t="shared" si="16"/>
        <v>7.7499999999999999E-2</v>
      </c>
      <c r="AR109" s="5">
        <f t="shared" si="46"/>
        <v>53041.77965459667</v>
      </c>
      <c r="AS109" s="5">
        <f t="shared" si="47"/>
        <v>326309.96696484648</v>
      </c>
      <c r="AT109" s="5">
        <f t="shared" si="17"/>
        <v>456108.22034540365</v>
      </c>
      <c r="AU109" s="5">
        <f t="shared" si="18"/>
        <v>379351.74661944318</v>
      </c>
      <c r="AV109" s="150"/>
      <c r="AW109" s="2">
        <v>104</v>
      </c>
      <c r="AX109" s="118">
        <v>48000</v>
      </c>
      <c r="AY109" s="5">
        <f t="shared" si="48"/>
        <v>454750.02402934298</v>
      </c>
      <c r="AZ109" s="5">
        <f t="shared" si="49"/>
        <v>3560.0506702964672</v>
      </c>
      <c r="BA109" s="5">
        <f t="shared" si="19"/>
        <v>717.86302011307362</v>
      </c>
      <c r="BB109" s="35">
        <f t="shared" si="20"/>
        <v>1.8943058353309811E-2</v>
      </c>
      <c r="BC109" s="5">
        <f t="shared" si="21"/>
        <v>2842.1876501833935</v>
      </c>
      <c r="BD109" s="35">
        <f t="shared" si="22"/>
        <v>7.4999999999999997E-2</v>
      </c>
      <c r="BE109" s="5">
        <f t="shared" si="50"/>
        <v>55117.838990769967</v>
      </c>
      <c r="BF109" s="5">
        <f t="shared" si="51"/>
        <v>315127.43072006264</v>
      </c>
      <c r="BG109" s="5">
        <f t="shared" si="23"/>
        <v>454032.16100922989</v>
      </c>
      <c r="BH109" s="5">
        <f t="shared" si="24"/>
        <v>370245.26971083262</v>
      </c>
      <c r="BI109" s="150"/>
      <c r="BJ109" s="2">
        <v>104</v>
      </c>
      <c r="BK109" s="118">
        <v>48000</v>
      </c>
      <c r="BL109" s="5">
        <f t="shared" si="52"/>
        <v>452631.84617334575</v>
      </c>
      <c r="BM109" s="5">
        <f t="shared" si="53"/>
        <v>3473.3005299060997</v>
      </c>
      <c r="BN109" s="5">
        <f t="shared" si="25"/>
        <v>738.64979260880227</v>
      </c>
      <c r="BO109" s="35">
        <f t="shared" si="26"/>
        <v>1.9582796893860253E-2</v>
      </c>
      <c r="BP109" s="5">
        <f t="shared" si="27"/>
        <v>2734.6507372972974</v>
      </c>
      <c r="BQ109" s="35">
        <f t="shared" si="28"/>
        <v>7.2499999999999995E-2</v>
      </c>
      <c r="BR109" s="5">
        <f t="shared" si="54"/>
        <v>57256.803619262915</v>
      </c>
      <c r="BS109" s="5">
        <f t="shared" si="55"/>
        <v>303966.45149097138</v>
      </c>
      <c r="BT109" s="5">
        <f t="shared" si="29"/>
        <v>451893.19638073695</v>
      </c>
      <c r="BU109" s="5">
        <f t="shared" si="30"/>
        <v>361223.25511023431</v>
      </c>
      <c r="BV109" s="150"/>
      <c r="BW109" s="2">
        <v>104</v>
      </c>
      <c r="BX109" s="118">
        <v>48000</v>
      </c>
      <c r="BY109" s="5">
        <f t="shared" si="56"/>
        <v>450450.36666384747</v>
      </c>
      <c r="BZ109" s="5">
        <f t="shared" si="57"/>
        <v>3387.3876542048083</v>
      </c>
      <c r="CA109" s="5">
        <f t="shared" si="31"/>
        <v>759.76051533236478</v>
      </c>
      <c r="CB109" s="35">
        <f t="shared" si="32"/>
        <v>2.0240023893225316E-2</v>
      </c>
      <c r="CC109" s="5">
        <f t="shared" si="33"/>
        <v>2627.6271388724435</v>
      </c>
      <c r="CD109" s="35">
        <f t="shared" si="34"/>
        <v>7.0000000000000007E-2</v>
      </c>
      <c r="CE109" s="5">
        <f t="shared" si="58"/>
        <v>59459.393851484914</v>
      </c>
      <c r="CF109" s="5">
        <f t="shared" si="59"/>
        <v>292828.92218581517</v>
      </c>
      <c r="CG109" s="5">
        <f t="shared" si="35"/>
        <v>449690.60614851513</v>
      </c>
      <c r="CH109" s="5">
        <f t="shared" si="36"/>
        <v>352288.3160373001</v>
      </c>
    </row>
    <row r="110" spans="9:86" ht="14.25" customHeight="1">
      <c r="I110" s="150"/>
      <c r="J110" s="2">
        <v>105</v>
      </c>
      <c r="K110" s="118">
        <v>48030</v>
      </c>
      <c r="L110" s="5">
        <f t="shared" si="37"/>
        <v>460074.81891272287</v>
      </c>
      <c r="M110" s="5">
        <f t="shared" si="0"/>
        <v>3825.0739145252865</v>
      </c>
      <c r="N110" s="5">
        <f t="shared" si="1"/>
        <v>662.05953450031666</v>
      </c>
      <c r="O110" s="35">
        <f t="shared" si="2"/>
        <v>1.7268309604031879E-2</v>
      </c>
      <c r="P110" s="5">
        <f t="shared" si="3"/>
        <v>3163.0143800249698</v>
      </c>
      <c r="Q110" s="35">
        <f t="shared" si="4"/>
        <v>8.2500000000000004E-2</v>
      </c>
      <c r="R110" s="5">
        <f t="shared" si="38"/>
        <v>49737.240621777433</v>
      </c>
      <c r="S110" s="5">
        <f t="shared" si="39"/>
        <v>351895.52040337765</v>
      </c>
      <c r="T110" s="5">
        <f t="shared" si="5"/>
        <v>459412.75937822257</v>
      </c>
      <c r="U110" s="5">
        <f t="shared" si="6"/>
        <v>401632.76102515508</v>
      </c>
      <c r="V110" s="150"/>
      <c r="W110" s="2">
        <v>105</v>
      </c>
      <c r="X110" s="118">
        <v>48030</v>
      </c>
      <c r="Y110" s="5">
        <f t="shared" si="40"/>
        <v>458122.15853116405</v>
      </c>
      <c r="Z110" s="5">
        <f t="shared" si="41"/>
        <v>3735.9623279068505</v>
      </c>
      <c r="AA110" s="5">
        <f t="shared" si="7"/>
        <v>681.81460436575662</v>
      </c>
      <c r="AB110" s="35">
        <f t="shared" si="8"/>
        <v>1.7859374623182541E-2</v>
      </c>
      <c r="AC110" s="5">
        <f t="shared" si="9"/>
        <v>3054.1477235410939</v>
      </c>
      <c r="AD110" s="35">
        <f t="shared" si="10"/>
        <v>0.08</v>
      </c>
      <c r="AE110" s="5">
        <f t="shared" si="42"/>
        <v>51709.65607320195</v>
      </c>
      <c r="AF110" s="5">
        <f t="shared" si="43"/>
        <v>340566.38835701731</v>
      </c>
      <c r="AG110" s="5">
        <f t="shared" si="11"/>
        <v>457440.34392679832</v>
      </c>
      <c r="AH110" s="5">
        <f t="shared" si="12"/>
        <v>392276.04443021928</v>
      </c>
      <c r="AI110" s="150"/>
      <c r="AJ110" s="2">
        <v>105</v>
      </c>
      <c r="AK110" s="118">
        <v>48030</v>
      </c>
      <c r="AL110" s="5">
        <f t="shared" si="44"/>
        <v>456108.22034540365</v>
      </c>
      <c r="AM110" s="5">
        <f t="shared" si="45"/>
        <v>3647.6129482638758</v>
      </c>
      <c r="AN110" s="5">
        <f t="shared" si="13"/>
        <v>701.91402519981057</v>
      </c>
      <c r="AO110" s="35">
        <f t="shared" si="14"/>
        <v>1.8467039019860559E-2</v>
      </c>
      <c r="AP110" s="5">
        <f t="shared" si="15"/>
        <v>2945.6989230640652</v>
      </c>
      <c r="AQ110" s="35">
        <f t="shared" si="16"/>
        <v>7.7499999999999999E-2</v>
      </c>
      <c r="AR110" s="5">
        <f t="shared" si="46"/>
        <v>53743.693679796481</v>
      </c>
      <c r="AS110" s="5">
        <f t="shared" si="47"/>
        <v>329255.66588791052</v>
      </c>
      <c r="AT110" s="5">
        <f t="shared" si="17"/>
        <v>455406.30632020382</v>
      </c>
      <c r="AU110" s="5">
        <f t="shared" si="18"/>
        <v>382999.359567707</v>
      </c>
      <c r="AV110" s="150"/>
      <c r="AW110" s="2">
        <v>105</v>
      </c>
      <c r="AX110" s="118">
        <v>48030</v>
      </c>
      <c r="AY110" s="5">
        <f t="shared" si="48"/>
        <v>454032.16100922989</v>
      </c>
      <c r="AZ110" s="5">
        <f t="shared" si="49"/>
        <v>3560.0506702964672</v>
      </c>
      <c r="BA110" s="5">
        <f t="shared" si="19"/>
        <v>722.34966398878078</v>
      </c>
      <c r="BB110" s="35">
        <f t="shared" si="20"/>
        <v>1.90915902269953E-2</v>
      </c>
      <c r="BC110" s="5">
        <f t="shared" si="21"/>
        <v>2837.7010063076864</v>
      </c>
      <c r="BD110" s="35">
        <f t="shared" si="22"/>
        <v>7.4999999999999983E-2</v>
      </c>
      <c r="BE110" s="5">
        <f t="shared" si="50"/>
        <v>55840.188654758749</v>
      </c>
      <c r="BF110" s="5">
        <f t="shared" si="51"/>
        <v>317965.13172637031</v>
      </c>
      <c r="BG110" s="5">
        <f t="shared" si="23"/>
        <v>453309.81134524109</v>
      </c>
      <c r="BH110" s="5">
        <f t="shared" si="24"/>
        <v>373805.32038112904</v>
      </c>
      <c r="BI110" s="150"/>
      <c r="BJ110" s="2">
        <v>105</v>
      </c>
      <c r="BK110" s="118">
        <v>48030</v>
      </c>
      <c r="BL110" s="5">
        <f t="shared" si="52"/>
        <v>451893.19638073695</v>
      </c>
      <c r="BM110" s="5">
        <f t="shared" si="53"/>
        <v>3473.3005299060997</v>
      </c>
      <c r="BN110" s="5">
        <f t="shared" si="25"/>
        <v>743.11246843914751</v>
      </c>
      <c r="BO110" s="35">
        <f t="shared" si="26"/>
        <v>1.9733312412512111E-2</v>
      </c>
      <c r="BP110" s="5">
        <f t="shared" si="27"/>
        <v>2730.1880614669521</v>
      </c>
      <c r="BQ110" s="35">
        <f t="shared" si="28"/>
        <v>7.2499999999999995E-2</v>
      </c>
      <c r="BR110" s="5">
        <f t="shared" si="54"/>
        <v>57999.916087702062</v>
      </c>
      <c r="BS110" s="5">
        <f t="shared" si="55"/>
        <v>306696.63955243834</v>
      </c>
      <c r="BT110" s="5">
        <f t="shared" si="29"/>
        <v>451150.08391229779</v>
      </c>
      <c r="BU110" s="5">
        <f t="shared" si="30"/>
        <v>364696.55564014043</v>
      </c>
      <c r="BV110" s="150"/>
      <c r="BW110" s="2">
        <v>105</v>
      </c>
      <c r="BX110" s="118">
        <v>48030</v>
      </c>
      <c r="BY110" s="5">
        <f t="shared" si="56"/>
        <v>449690.60614851513</v>
      </c>
      <c r="BZ110" s="5">
        <f t="shared" si="57"/>
        <v>3387.3876542048083</v>
      </c>
      <c r="CA110" s="5">
        <f t="shared" si="31"/>
        <v>764.19245167180316</v>
      </c>
      <c r="CB110" s="35">
        <f t="shared" si="32"/>
        <v>2.0392486066371254E-2</v>
      </c>
      <c r="CC110" s="5">
        <f t="shared" si="33"/>
        <v>2623.1952025330052</v>
      </c>
      <c r="CD110" s="35">
        <f t="shared" si="34"/>
        <v>7.0000000000000007E-2</v>
      </c>
      <c r="CE110" s="5">
        <f t="shared" si="58"/>
        <v>60223.586303156721</v>
      </c>
      <c r="CF110" s="5">
        <f t="shared" si="59"/>
        <v>295452.11738834815</v>
      </c>
      <c r="CG110" s="5">
        <f t="shared" si="35"/>
        <v>448926.41369684332</v>
      </c>
      <c r="CH110" s="5">
        <f t="shared" si="36"/>
        <v>355675.7036915049</v>
      </c>
    </row>
    <row r="111" spans="9:86" ht="14.25" customHeight="1">
      <c r="I111" s="150"/>
      <c r="J111" s="2">
        <v>106</v>
      </c>
      <c r="K111" s="118">
        <v>48061</v>
      </c>
      <c r="L111" s="5">
        <f t="shared" si="37"/>
        <v>459412.75937822257</v>
      </c>
      <c r="M111" s="5">
        <f t="shared" si="0"/>
        <v>3825.0739145252865</v>
      </c>
      <c r="N111" s="5">
        <f t="shared" si="1"/>
        <v>666.61119380000628</v>
      </c>
      <c r="O111" s="35">
        <f t="shared" si="2"/>
        <v>1.7412085673080821E-2</v>
      </c>
      <c r="P111" s="5">
        <f t="shared" si="3"/>
        <v>3158.4627207252802</v>
      </c>
      <c r="Q111" s="35">
        <f t="shared" si="4"/>
        <v>8.2500000000000004E-2</v>
      </c>
      <c r="R111" s="5">
        <f t="shared" si="38"/>
        <v>50403.851815577436</v>
      </c>
      <c r="S111" s="5">
        <f t="shared" si="39"/>
        <v>355053.98312410293</v>
      </c>
      <c r="T111" s="5">
        <f t="shared" si="5"/>
        <v>458746.14818442258</v>
      </c>
      <c r="U111" s="5">
        <f t="shared" si="6"/>
        <v>405457.83493968035</v>
      </c>
      <c r="V111" s="150"/>
      <c r="W111" s="2">
        <v>106</v>
      </c>
      <c r="X111" s="118">
        <v>48061</v>
      </c>
      <c r="Y111" s="5">
        <f t="shared" si="40"/>
        <v>457440.34392679832</v>
      </c>
      <c r="Z111" s="5">
        <f t="shared" si="41"/>
        <v>3735.9623279068505</v>
      </c>
      <c r="AA111" s="5">
        <f t="shared" si="7"/>
        <v>686.36003506152838</v>
      </c>
      <c r="AB111" s="35">
        <f t="shared" si="8"/>
        <v>1.8005233972227759E-2</v>
      </c>
      <c r="AC111" s="5">
        <f t="shared" si="9"/>
        <v>3049.6022928453222</v>
      </c>
      <c r="AD111" s="35">
        <f t="shared" si="10"/>
        <v>0.08</v>
      </c>
      <c r="AE111" s="5">
        <f t="shared" si="42"/>
        <v>52396.01610826348</v>
      </c>
      <c r="AF111" s="5">
        <f t="shared" si="43"/>
        <v>343615.99064986262</v>
      </c>
      <c r="AG111" s="5">
        <f t="shared" si="11"/>
        <v>456753.98389173677</v>
      </c>
      <c r="AH111" s="5">
        <f t="shared" si="12"/>
        <v>396012.00675812608</v>
      </c>
      <c r="AI111" s="150"/>
      <c r="AJ111" s="2">
        <v>106</v>
      </c>
      <c r="AK111" s="118">
        <v>48061</v>
      </c>
      <c r="AL111" s="5">
        <f t="shared" si="44"/>
        <v>455406.30632020382</v>
      </c>
      <c r="AM111" s="5">
        <f t="shared" si="45"/>
        <v>3647.6129482638758</v>
      </c>
      <c r="AN111" s="5">
        <f t="shared" si="13"/>
        <v>706.44721994589281</v>
      </c>
      <c r="AO111" s="35">
        <f t="shared" si="14"/>
        <v>1.861495223430247E-2</v>
      </c>
      <c r="AP111" s="5">
        <f t="shared" si="15"/>
        <v>2941.1657283179829</v>
      </c>
      <c r="AQ111" s="35">
        <f t="shared" si="16"/>
        <v>7.7499999999999999E-2</v>
      </c>
      <c r="AR111" s="5">
        <f t="shared" si="46"/>
        <v>54450.140899742371</v>
      </c>
      <c r="AS111" s="5">
        <f t="shared" si="47"/>
        <v>332196.8316162285</v>
      </c>
      <c r="AT111" s="5">
        <f t="shared" si="17"/>
        <v>454699.85910025792</v>
      </c>
      <c r="AU111" s="5">
        <f t="shared" si="18"/>
        <v>386646.97251597088</v>
      </c>
      <c r="AV111" s="150"/>
      <c r="AW111" s="2">
        <v>106</v>
      </c>
      <c r="AX111" s="118">
        <v>48061</v>
      </c>
      <c r="AY111" s="5">
        <f t="shared" si="48"/>
        <v>453309.81134524109</v>
      </c>
      <c r="AZ111" s="5">
        <f t="shared" si="49"/>
        <v>3560.0506702964672</v>
      </c>
      <c r="BA111" s="5">
        <f t="shared" si="19"/>
        <v>726.86434938871071</v>
      </c>
      <c r="BB111" s="35">
        <f t="shared" si="20"/>
        <v>1.9241525275572654E-2</v>
      </c>
      <c r="BC111" s="5">
        <f t="shared" si="21"/>
        <v>2833.1863209077565</v>
      </c>
      <c r="BD111" s="35">
        <f t="shared" si="22"/>
        <v>7.4999999999999997E-2</v>
      </c>
      <c r="BE111" s="5">
        <f t="shared" si="50"/>
        <v>56567.053004147463</v>
      </c>
      <c r="BF111" s="5">
        <f t="shared" si="51"/>
        <v>320798.3180472781</v>
      </c>
      <c r="BG111" s="5">
        <f t="shared" si="23"/>
        <v>452582.9469958524</v>
      </c>
      <c r="BH111" s="5">
        <f t="shared" si="24"/>
        <v>377365.37105142558</v>
      </c>
      <c r="BI111" s="150"/>
      <c r="BJ111" s="2">
        <v>106</v>
      </c>
      <c r="BK111" s="118">
        <v>48061</v>
      </c>
      <c r="BL111" s="5">
        <f t="shared" si="52"/>
        <v>451150.08391229779</v>
      </c>
      <c r="BM111" s="5">
        <f t="shared" si="53"/>
        <v>3473.3005299060997</v>
      </c>
      <c r="BN111" s="5">
        <f t="shared" si="25"/>
        <v>747.60210626930075</v>
      </c>
      <c r="BO111" s="35">
        <f t="shared" si="26"/>
        <v>1.988523463729553E-2</v>
      </c>
      <c r="BP111" s="5">
        <f t="shared" si="27"/>
        <v>2725.6984236367989</v>
      </c>
      <c r="BQ111" s="35">
        <f t="shared" si="28"/>
        <v>7.2499999999999981E-2</v>
      </c>
      <c r="BR111" s="5">
        <f t="shared" si="54"/>
        <v>58747.518193971366</v>
      </c>
      <c r="BS111" s="5">
        <f t="shared" si="55"/>
        <v>309422.33797607513</v>
      </c>
      <c r="BT111" s="5">
        <f t="shared" si="29"/>
        <v>450402.48180602852</v>
      </c>
      <c r="BU111" s="5">
        <f t="shared" si="30"/>
        <v>368169.85617004649</v>
      </c>
      <c r="BV111" s="150"/>
      <c r="BW111" s="2">
        <v>106</v>
      </c>
      <c r="BX111" s="118">
        <v>48061</v>
      </c>
      <c r="BY111" s="5">
        <f t="shared" si="56"/>
        <v>448926.41369684332</v>
      </c>
      <c r="BZ111" s="5">
        <f t="shared" si="57"/>
        <v>3387.3876542048083</v>
      </c>
      <c r="CA111" s="5">
        <f t="shared" si="31"/>
        <v>768.65024097322203</v>
      </c>
      <c r="CB111" s="35">
        <f t="shared" si="32"/>
        <v>2.0546358178664511E-2</v>
      </c>
      <c r="CC111" s="5">
        <f t="shared" si="33"/>
        <v>2618.7374132315863</v>
      </c>
      <c r="CD111" s="35">
        <f t="shared" si="34"/>
        <v>7.0000000000000007E-2</v>
      </c>
      <c r="CE111" s="5">
        <f t="shared" si="58"/>
        <v>60992.236544129941</v>
      </c>
      <c r="CF111" s="5">
        <f t="shared" si="59"/>
        <v>298070.85480157973</v>
      </c>
      <c r="CG111" s="5">
        <f t="shared" si="35"/>
        <v>448157.7634558701</v>
      </c>
      <c r="CH111" s="5">
        <f t="shared" si="36"/>
        <v>359063.09134570969</v>
      </c>
    </row>
    <row r="112" spans="9:86" ht="14.25" customHeight="1">
      <c r="I112" s="150"/>
      <c r="J112" s="2">
        <v>107</v>
      </c>
      <c r="K112" s="118">
        <v>48092</v>
      </c>
      <c r="L112" s="5">
        <f t="shared" si="37"/>
        <v>458746.14818442258</v>
      </c>
      <c r="M112" s="5">
        <f t="shared" si="0"/>
        <v>3825.0739145252865</v>
      </c>
      <c r="N112" s="5">
        <f t="shared" si="1"/>
        <v>671.19414575738119</v>
      </c>
      <c r="O112" s="35">
        <f t="shared" si="2"/>
        <v>1.7557269485455423E-2</v>
      </c>
      <c r="P112" s="5">
        <f t="shared" si="3"/>
        <v>3153.8797687679053</v>
      </c>
      <c r="Q112" s="35">
        <f t="shared" si="4"/>
        <v>8.2500000000000004E-2</v>
      </c>
      <c r="R112" s="5">
        <f t="shared" si="38"/>
        <v>51075.045961334821</v>
      </c>
      <c r="S112" s="5">
        <f t="shared" si="39"/>
        <v>358207.86289287085</v>
      </c>
      <c r="T112" s="5">
        <f t="shared" si="5"/>
        <v>458074.95403866522</v>
      </c>
      <c r="U112" s="5">
        <f t="shared" si="6"/>
        <v>409282.90885420569</v>
      </c>
      <c r="V112" s="150"/>
      <c r="W112" s="2">
        <v>107</v>
      </c>
      <c r="X112" s="118">
        <v>48092</v>
      </c>
      <c r="Y112" s="5">
        <f t="shared" si="40"/>
        <v>456753.98389173677</v>
      </c>
      <c r="Z112" s="5">
        <f t="shared" si="41"/>
        <v>3735.9623279068505</v>
      </c>
      <c r="AA112" s="5">
        <f t="shared" si="7"/>
        <v>690.93576862860527</v>
      </c>
      <c r="AB112" s="35">
        <f t="shared" si="8"/>
        <v>1.8152505541163516E-2</v>
      </c>
      <c r="AC112" s="5">
        <f t="shared" si="9"/>
        <v>3045.0265592782453</v>
      </c>
      <c r="AD112" s="35">
        <f t="shared" si="10"/>
        <v>0.08</v>
      </c>
      <c r="AE112" s="5">
        <f t="shared" si="42"/>
        <v>53086.951876892083</v>
      </c>
      <c r="AF112" s="5">
        <f t="shared" si="43"/>
        <v>346661.01720914087</v>
      </c>
      <c r="AG112" s="5">
        <f t="shared" si="11"/>
        <v>456063.04812310816</v>
      </c>
      <c r="AH112" s="5">
        <f t="shared" si="12"/>
        <v>399747.96908603294</v>
      </c>
      <c r="AI112" s="150"/>
      <c r="AJ112" s="2">
        <v>107</v>
      </c>
      <c r="AK112" s="118">
        <v>48092</v>
      </c>
      <c r="AL112" s="5">
        <f t="shared" si="44"/>
        <v>454699.85910025792</v>
      </c>
      <c r="AM112" s="5">
        <f t="shared" si="45"/>
        <v>3647.6129482638758</v>
      </c>
      <c r="AN112" s="5">
        <f t="shared" si="13"/>
        <v>711.0096915747099</v>
      </c>
      <c r="AO112" s="35">
        <f t="shared" si="14"/>
        <v>1.8764281818295554E-2</v>
      </c>
      <c r="AP112" s="5">
        <f t="shared" si="15"/>
        <v>2936.6032566891658</v>
      </c>
      <c r="AQ112" s="35">
        <f t="shared" si="16"/>
        <v>7.7499999999999999E-2</v>
      </c>
      <c r="AR112" s="5">
        <f t="shared" si="46"/>
        <v>55161.150591317084</v>
      </c>
      <c r="AS112" s="5">
        <f t="shared" si="47"/>
        <v>335133.43487291766</v>
      </c>
      <c r="AT112" s="5">
        <f t="shared" si="17"/>
        <v>453988.84940868319</v>
      </c>
      <c r="AU112" s="5">
        <f t="shared" si="18"/>
        <v>390294.58546423475</v>
      </c>
      <c r="AV112" s="150"/>
      <c r="AW112" s="2">
        <v>107</v>
      </c>
      <c r="AX112" s="118">
        <v>48092</v>
      </c>
      <c r="AY112" s="5">
        <f t="shared" si="48"/>
        <v>452582.9469958524</v>
      </c>
      <c r="AZ112" s="5">
        <f t="shared" si="49"/>
        <v>3560.0506702964672</v>
      </c>
      <c r="BA112" s="5">
        <f t="shared" si="19"/>
        <v>731.40725157239012</v>
      </c>
      <c r="BB112" s="35">
        <f t="shared" si="20"/>
        <v>1.9392880525277757E-2</v>
      </c>
      <c r="BC112" s="5">
        <f t="shared" si="21"/>
        <v>2828.643418724077</v>
      </c>
      <c r="BD112" s="35">
        <f t="shared" si="22"/>
        <v>7.4999999999999983E-2</v>
      </c>
      <c r="BE112" s="5">
        <f t="shared" si="50"/>
        <v>57298.460255719852</v>
      </c>
      <c r="BF112" s="5">
        <f t="shared" si="51"/>
        <v>323626.96146600216</v>
      </c>
      <c r="BG112" s="5">
        <f t="shared" si="23"/>
        <v>451851.53974427999</v>
      </c>
      <c r="BH112" s="5">
        <f t="shared" si="24"/>
        <v>380925.421721722</v>
      </c>
      <c r="BI112" s="150"/>
      <c r="BJ112" s="2">
        <v>107</v>
      </c>
      <c r="BK112" s="118">
        <v>48092</v>
      </c>
      <c r="BL112" s="5">
        <f t="shared" si="52"/>
        <v>450402.48180602852</v>
      </c>
      <c r="BM112" s="5">
        <f t="shared" si="53"/>
        <v>3473.3005299060997</v>
      </c>
      <c r="BN112" s="5">
        <f t="shared" si="25"/>
        <v>752.11886899467754</v>
      </c>
      <c r="BO112" s="35">
        <f t="shared" si="26"/>
        <v>2.0038580586292248E-2</v>
      </c>
      <c r="BP112" s="5">
        <f t="shared" si="27"/>
        <v>2721.1816609114221</v>
      </c>
      <c r="BQ112" s="35">
        <f t="shared" si="28"/>
        <v>7.2499999999999995E-2</v>
      </c>
      <c r="BR112" s="5">
        <f t="shared" si="54"/>
        <v>59499.637062966045</v>
      </c>
      <c r="BS112" s="5">
        <f t="shared" si="55"/>
        <v>312143.51963698654</v>
      </c>
      <c r="BT112" s="5">
        <f t="shared" si="29"/>
        <v>449650.36293703382</v>
      </c>
      <c r="BU112" s="5">
        <f t="shared" si="30"/>
        <v>371643.15669995261</v>
      </c>
      <c r="BV112" s="150"/>
      <c r="BW112" s="2">
        <v>107</v>
      </c>
      <c r="BX112" s="118">
        <v>48092</v>
      </c>
      <c r="BY112" s="5">
        <f t="shared" si="56"/>
        <v>448157.7634558701</v>
      </c>
      <c r="BZ112" s="5">
        <f t="shared" si="57"/>
        <v>3387.3876542048083</v>
      </c>
      <c r="CA112" s="5">
        <f t="shared" si="31"/>
        <v>773.13403404556584</v>
      </c>
      <c r="CB112" s="35">
        <f t="shared" si="32"/>
        <v>2.0701657240085616E-2</v>
      </c>
      <c r="CC112" s="5">
        <f t="shared" si="33"/>
        <v>2614.2536201592425</v>
      </c>
      <c r="CD112" s="35">
        <f t="shared" si="34"/>
        <v>7.0000000000000007E-2</v>
      </c>
      <c r="CE112" s="5">
        <f t="shared" si="58"/>
        <v>61765.370578175505</v>
      </c>
      <c r="CF112" s="5">
        <f t="shared" si="59"/>
        <v>300685.10842173896</v>
      </c>
      <c r="CG112" s="5">
        <f t="shared" si="35"/>
        <v>447384.62942182453</v>
      </c>
      <c r="CH112" s="5">
        <f t="shared" si="36"/>
        <v>362450.47899991449</v>
      </c>
    </row>
    <row r="113" spans="9:86" ht="14.25" customHeight="1">
      <c r="I113" s="150"/>
      <c r="J113" s="2">
        <v>108</v>
      </c>
      <c r="K113" s="118">
        <v>48122</v>
      </c>
      <c r="L113" s="5">
        <f t="shared" si="37"/>
        <v>458074.95403866522</v>
      </c>
      <c r="M113" s="5">
        <f t="shared" si="0"/>
        <v>3825.0739145252865</v>
      </c>
      <c r="N113" s="5">
        <f t="shared" si="1"/>
        <v>675.80860550946318</v>
      </c>
      <c r="O113" s="35">
        <f t="shared" si="2"/>
        <v>1.7703878360110108E-2</v>
      </c>
      <c r="P113" s="5">
        <f t="shared" si="3"/>
        <v>3149.2653090158233</v>
      </c>
      <c r="Q113" s="35">
        <f t="shared" si="4"/>
        <v>8.2500000000000004E-2</v>
      </c>
      <c r="R113" s="5">
        <f t="shared" si="38"/>
        <v>51750.854566844282</v>
      </c>
      <c r="S113" s="5">
        <f t="shared" si="39"/>
        <v>361357.12820188666</v>
      </c>
      <c r="T113" s="5">
        <f t="shared" si="5"/>
        <v>457399.14543315576</v>
      </c>
      <c r="U113" s="5">
        <f t="shared" si="6"/>
        <v>413107.98276873096</v>
      </c>
      <c r="V113" s="150"/>
      <c r="W113" s="2">
        <v>108</v>
      </c>
      <c r="X113" s="118">
        <v>48122</v>
      </c>
      <c r="Y113" s="5">
        <f t="shared" si="40"/>
        <v>456063.04812310816</v>
      </c>
      <c r="Z113" s="5">
        <f t="shared" si="41"/>
        <v>3735.9623279068505</v>
      </c>
      <c r="AA113" s="5">
        <f t="shared" si="7"/>
        <v>695.54200708612916</v>
      </c>
      <c r="AB113" s="35">
        <f t="shared" si="8"/>
        <v>1.8301206641018024E-2</v>
      </c>
      <c r="AC113" s="5">
        <f t="shared" si="9"/>
        <v>3040.4203208207214</v>
      </c>
      <c r="AD113" s="35">
        <f t="shared" si="10"/>
        <v>0.08</v>
      </c>
      <c r="AE113" s="5">
        <f t="shared" si="42"/>
        <v>53782.493883978212</v>
      </c>
      <c r="AF113" s="5">
        <f t="shared" si="43"/>
        <v>349701.43752996158</v>
      </c>
      <c r="AG113" s="5">
        <f t="shared" si="11"/>
        <v>455367.50611602201</v>
      </c>
      <c r="AH113" s="5">
        <f t="shared" si="12"/>
        <v>403483.9314139398</v>
      </c>
      <c r="AI113" s="150"/>
      <c r="AJ113" s="2">
        <v>108</v>
      </c>
      <c r="AK113" s="118">
        <v>48122</v>
      </c>
      <c r="AL113" s="5">
        <f t="shared" si="44"/>
        <v>453988.84940868319</v>
      </c>
      <c r="AM113" s="5">
        <f t="shared" si="45"/>
        <v>3647.6129482638758</v>
      </c>
      <c r="AN113" s="5">
        <f t="shared" si="13"/>
        <v>715.60162916613035</v>
      </c>
      <c r="AO113" s="35">
        <f t="shared" si="14"/>
        <v>1.8915045074737735E-2</v>
      </c>
      <c r="AP113" s="5">
        <f t="shared" si="15"/>
        <v>2932.0113190977454</v>
      </c>
      <c r="AQ113" s="35">
        <f t="shared" si="16"/>
        <v>7.7499999999999986E-2</v>
      </c>
      <c r="AR113" s="5">
        <f t="shared" si="46"/>
        <v>55876.752220483213</v>
      </c>
      <c r="AS113" s="5">
        <f t="shared" si="47"/>
        <v>338065.44619201543</v>
      </c>
      <c r="AT113" s="5">
        <f t="shared" si="17"/>
        <v>453273.24777951709</v>
      </c>
      <c r="AU113" s="5">
        <f t="shared" si="18"/>
        <v>393942.19841249863</v>
      </c>
      <c r="AV113" s="150"/>
      <c r="AW113" s="2">
        <v>108</v>
      </c>
      <c r="AX113" s="118">
        <v>48122</v>
      </c>
      <c r="AY113" s="5">
        <f t="shared" si="48"/>
        <v>451851.53974427999</v>
      </c>
      <c r="AZ113" s="5">
        <f t="shared" si="49"/>
        <v>3560.0506702964672</v>
      </c>
      <c r="BA113" s="5">
        <f t="shared" si="19"/>
        <v>735.97854689471751</v>
      </c>
      <c r="BB113" s="35">
        <f t="shared" si="20"/>
        <v>1.9545673270771259E-2</v>
      </c>
      <c r="BC113" s="5">
        <f t="shared" si="21"/>
        <v>2824.0721234017496</v>
      </c>
      <c r="BD113" s="35">
        <f t="shared" si="22"/>
        <v>7.4999999999999997E-2</v>
      </c>
      <c r="BE113" s="5">
        <f t="shared" si="50"/>
        <v>58034.438802614568</v>
      </c>
      <c r="BF113" s="5">
        <f t="shared" si="51"/>
        <v>326451.0335894039</v>
      </c>
      <c r="BG113" s="5">
        <f t="shared" si="23"/>
        <v>451115.56119738525</v>
      </c>
      <c r="BH113" s="5">
        <f t="shared" si="24"/>
        <v>384485.47239201848</v>
      </c>
      <c r="BI113" s="150"/>
      <c r="BJ113" s="2">
        <v>108</v>
      </c>
      <c r="BK113" s="118">
        <v>48122</v>
      </c>
      <c r="BL113" s="5">
        <f t="shared" si="52"/>
        <v>449650.36293703382</v>
      </c>
      <c r="BM113" s="5">
        <f t="shared" si="53"/>
        <v>3473.3005299060997</v>
      </c>
      <c r="BN113" s="5">
        <f t="shared" si="25"/>
        <v>756.66292049485355</v>
      </c>
      <c r="BO113" s="35">
        <f t="shared" si="26"/>
        <v>2.0193367545907535E-2</v>
      </c>
      <c r="BP113" s="5">
        <f t="shared" si="27"/>
        <v>2716.6376094112461</v>
      </c>
      <c r="BQ113" s="35">
        <f t="shared" si="28"/>
        <v>7.2499999999999995E-2</v>
      </c>
      <c r="BR113" s="5">
        <f t="shared" si="54"/>
        <v>60256.2999834609</v>
      </c>
      <c r="BS113" s="5">
        <f t="shared" si="55"/>
        <v>314860.15724639781</v>
      </c>
      <c r="BT113" s="5">
        <f t="shared" si="29"/>
        <v>448893.70001653896</v>
      </c>
      <c r="BU113" s="5">
        <f t="shared" si="30"/>
        <v>375116.45722985873</v>
      </c>
      <c r="BV113" s="150"/>
      <c r="BW113" s="2">
        <v>108</v>
      </c>
      <c r="BX113" s="118">
        <v>48122</v>
      </c>
      <c r="BY113" s="5">
        <f t="shared" si="56"/>
        <v>447384.62942182453</v>
      </c>
      <c r="BZ113" s="5">
        <f t="shared" si="57"/>
        <v>3387.3876542048083</v>
      </c>
      <c r="CA113" s="5">
        <f t="shared" si="31"/>
        <v>777.64398257749826</v>
      </c>
      <c r="CB113" s="35">
        <f t="shared" si="32"/>
        <v>2.08584005288465E-2</v>
      </c>
      <c r="CC113" s="5">
        <f t="shared" si="33"/>
        <v>2609.7436716273101</v>
      </c>
      <c r="CD113" s="35">
        <f t="shared" si="34"/>
        <v>7.0000000000000007E-2</v>
      </c>
      <c r="CE113" s="5">
        <f t="shared" si="58"/>
        <v>62543.014560753007</v>
      </c>
      <c r="CF113" s="5">
        <f t="shared" si="59"/>
        <v>303294.85209336627</v>
      </c>
      <c r="CG113" s="5">
        <f t="shared" si="35"/>
        <v>446606.98543924704</v>
      </c>
      <c r="CH113" s="5">
        <f t="shared" si="36"/>
        <v>365837.86665411928</v>
      </c>
    </row>
    <row r="114" spans="9:86" ht="14.25" customHeight="1">
      <c r="I114" s="150"/>
      <c r="J114" s="2">
        <v>109</v>
      </c>
      <c r="K114" s="118">
        <v>48153</v>
      </c>
      <c r="L114" s="5">
        <f t="shared" si="37"/>
        <v>457399.14543315576</v>
      </c>
      <c r="M114" s="5">
        <f t="shared" si="0"/>
        <v>3825.0739145252865</v>
      </c>
      <c r="N114" s="5">
        <f t="shared" si="1"/>
        <v>680.45478967234067</v>
      </c>
      <c r="O114" s="35">
        <f t="shared" si="2"/>
        <v>1.7851929890108174E-2</v>
      </c>
      <c r="P114" s="5">
        <f t="shared" si="3"/>
        <v>3144.6191248529458</v>
      </c>
      <c r="Q114" s="35">
        <f t="shared" si="4"/>
        <v>8.2500000000000004E-2</v>
      </c>
      <c r="R114" s="5">
        <f t="shared" si="38"/>
        <v>52431.30935651662</v>
      </c>
      <c r="S114" s="5">
        <f t="shared" si="39"/>
        <v>364501.7473267396</v>
      </c>
      <c r="T114" s="5">
        <f t="shared" si="5"/>
        <v>456718.69064348342</v>
      </c>
      <c r="U114" s="5">
        <f t="shared" si="6"/>
        <v>416933.05668325623</v>
      </c>
      <c r="V114" s="150"/>
      <c r="W114" s="2">
        <v>109</v>
      </c>
      <c r="X114" s="118">
        <v>48153</v>
      </c>
      <c r="Y114" s="5">
        <f t="shared" si="40"/>
        <v>455367.50611602201</v>
      </c>
      <c r="Z114" s="5">
        <f t="shared" si="41"/>
        <v>3735.9623279068505</v>
      </c>
      <c r="AA114" s="5">
        <f t="shared" si="7"/>
        <v>700.17895380003711</v>
      </c>
      <c r="AB114" s="35">
        <f t="shared" si="8"/>
        <v>1.8451354856794902E-2</v>
      </c>
      <c r="AC114" s="5">
        <f t="shared" si="9"/>
        <v>3035.7833741068134</v>
      </c>
      <c r="AD114" s="35">
        <f t="shared" si="10"/>
        <v>0.08</v>
      </c>
      <c r="AE114" s="5">
        <f t="shared" si="42"/>
        <v>54482.672837778249</v>
      </c>
      <c r="AF114" s="5">
        <f t="shared" si="43"/>
        <v>352737.22090406838</v>
      </c>
      <c r="AG114" s="5">
        <f t="shared" si="11"/>
        <v>454667.32716222195</v>
      </c>
      <c r="AH114" s="5">
        <f t="shared" si="12"/>
        <v>407219.89374184661</v>
      </c>
      <c r="AI114" s="150"/>
      <c r="AJ114" s="2">
        <v>109</v>
      </c>
      <c r="AK114" s="118">
        <v>48153</v>
      </c>
      <c r="AL114" s="5">
        <f t="shared" si="44"/>
        <v>453273.24777951709</v>
      </c>
      <c r="AM114" s="5">
        <f t="shared" si="45"/>
        <v>3647.6129482638758</v>
      </c>
      <c r="AN114" s="5">
        <f t="shared" si="13"/>
        <v>720.22322302116117</v>
      </c>
      <c r="AO114" s="35">
        <f t="shared" si="14"/>
        <v>1.9067259580379955E-2</v>
      </c>
      <c r="AP114" s="5">
        <f t="shared" si="15"/>
        <v>2927.3897252427146</v>
      </c>
      <c r="AQ114" s="35">
        <f t="shared" si="16"/>
        <v>7.7499999999999999E-2</v>
      </c>
      <c r="AR114" s="5">
        <f t="shared" si="46"/>
        <v>56596.975443504372</v>
      </c>
      <c r="AS114" s="5">
        <f t="shared" si="47"/>
        <v>340992.83591725817</v>
      </c>
      <c r="AT114" s="5">
        <f t="shared" si="17"/>
        <v>452553.02455649595</v>
      </c>
      <c r="AU114" s="5">
        <f t="shared" si="18"/>
        <v>397589.81136076257</v>
      </c>
      <c r="AV114" s="150"/>
      <c r="AW114" s="2">
        <v>109</v>
      </c>
      <c r="AX114" s="118">
        <v>48153</v>
      </c>
      <c r="AY114" s="5">
        <f t="shared" si="48"/>
        <v>451115.56119738525</v>
      </c>
      <c r="AZ114" s="5">
        <f t="shared" si="49"/>
        <v>3560.0506702964672</v>
      </c>
      <c r="BA114" s="5">
        <f t="shared" si="19"/>
        <v>740.5784128128098</v>
      </c>
      <c r="BB114" s="35">
        <f t="shared" si="20"/>
        <v>1.9699921080455131E-2</v>
      </c>
      <c r="BC114" s="5">
        <f t="shared" si="21"/>
        <v>2819.4722574836574</v>
      </c>
      <c r="BD114" s="35">
        <f t="shared" si="22"/>
        <v>7.4999999999999983E-2</v>
      </c>
      <c r="BE114" s="5">
        <f t="shared" si="50"/>
        <v>58775.017215427375</v>
      </c>
      <c r="BF114" s="5">
        <f t="shared" si="51"/>
        <v>329270.50584688754</v>
      </c>
      <c r="BG114" s="5">
        <f t="shared" si="23"/>
        <v>450374.98278457246</v>
      </c>
      <c r="BH114" s="5">
        <f t="shared" si="24"/>
        <v>388045.5230623149</v>
      </c>
      <c r="BI114" s="150"/>
      <c r="BJ114" s="2">
        <v>109</v>
      </c>
      <c r="BK114" s="118">
        <v>48153</v>
      </c>
      <c r="BL114" s="5">
        <f t="shared" si="52"/>
        <v>448893.70001653896</v>
      </c>
      <c r="BM114" s="5">
        <f t="shared" si="53"/>
        <v>3473.3005299060997</v>
      </c>
      <c r="BN114" s="5">
        <f t="shared" si="25"/>
        <v>761.23442563950994</v>
      </c>
      <c r="BO114" s="35">
        <f t="shared" si="26"/>
        <v>2.0349613076186095E-2</v>
      </c>
      <c r="BP114" s="5">
        <f t="shared" si="27"/>
        <v>2712.0661042665897</v>
      </c>
      <c r="BQ114" s="35">
        <f t="shared" si="28"/>
        <v>7.2500000000000009E-2</v>
      </c>
      <c r="BR114" s="5">
        <f t="shared" si="54"/>
        <v>61017.534409100408</v>
      </c>
      <c r="BS114" s="5">
        <f t="shared" si="55"/>
        <v>317572.22335066443</v>
      </c>
      <c r="BT114" s="5">
        <f t="shared" si="29"/>
        <v>448132.46559089946</v>
      </c>
      <c r="BU114" s="5">
        <f t="shared" si="30"/>
        <v>378589.75775976485</v>
      </c>
      <c r="BV114" s="150"/>
      <c r="BW114" s="2">
        <v>109</v>
      </c>
      <c r="BX114" s="118">
        <v>48153</v>
      </c>
      <c r="BY114" s="5">
        <f t="shared" si="56"/>
        <v>446606.98543924704</v>
      </c>
      <c r="BZ114" s="5">
        <f t="shared" si="57"/>
        <v>3387.3876542048083</v>
      </c>
      <c r="CA114" s="5">
        <f t="shared" si="31"/>
        <v>782.18023914253399</v>
      </c>
      <c r="CB114" s="35">
        <f t="shared" si="32"/>
        <v>2.1016605596705852E-2</v>
      </c>
      <c r="CC114" s="5">
        <f t="shared" si="33"/>
        <v>2605.2074150622743</v>
      </c>
      <c r="CD114" s="35">
        <f t="shared" si="34"/>
        <v>6.9999999999999993E-2</v>
      </c>
      <c r="CE114" s="5">
        <f t="shared" si="58"/>
        <v>63325.194799895544</v>
      </c>
      <c r="CF114" s="5">
        <f t="shared" si="59"/>
        <v>305900.05950842856</v>
      </c>
      <c r="CG114" s="5">
        <f t="shared" si="35"/>
        <v>445824.80520010449</v>
      </c>
      <c r="CH114" s="5">
        <f t="shared" si="36"/>
        <v>369225.25430832407</v>
      </c>
    </row>
    <row r="115" spans="9:86" ht="14.25" customHeight="1">
      <c r="I115" s="150"/>
      <c r="J115" s="2">
        <v>110</v>
      </c>
      <c r="K115" s="118">
        <v>48183</v>
      </c>
      <c r="L115" s="5">
        <f t="shared" si="37"/>
        <v>456718.69064348342</v>
      </c>
      <c r="M115" s="5">
        <f t="shared" si="0"/>
        <v>3825.0739145252865</v>
      </c>
      <c r="N115" s="5">
        <f t="shared" si="1"/>
        <v>685.13291635133783</v>
      </c>
      <c r="O115" s="35">
        <f t="shared" si="2"/>
        <v>1.8001441948067472E-2</v>
      </c>
      <c r="P115" s="5">
        <f t="shared" si="3"/>
        <v>3139.9409981739486</v>
      </c>
      <c r="Q115" s="35">
        <f t="shared" si="4"/>
        <v>8.2500000000000004E-2</v>
      </c>
      <c r="R115" s="5">
        <f t="shared" si="38"/>
        <v>53116.442272867956</v>
      </c>
      <c r="S115" s="5">
        <f t="shared" si="39"/>
        <v>367641.68832491356</v>
      </c>
      <c r="T115" s="5">
        <f t="shared" si="5"/>
        <v>456033.55772713211</v>
      </c>
      <c r="U115" s="5">
        <f t="shared" si="6"/>
        <v>420758.13059778151</v>
      </c>
      <c r="V115" s="150"/>
      <c r="W115" s="2">
        <v>110</v>
      </c>
      <c r="X115" s="118">
        <v>48183</v>
      </c>
      <c r="Y115" s="5">
        <f t="shared" si="40"/>
        <v>454667.32716222195</v>
      </c>
      <c r="Z115" s="5">
        <f t="shared" si="41"/>
        <v>3735.9623279068505</v>
      </c>
      <c r="AA115" s="5">
        <f t="shared" si="7"/>
        <v>704.8468134920372</v>
      </c>
      <c r="AB115" s="35">
        <f t="shared" si="8"/>
        <v>1.8602968052918032E-2</v>
      </c>
      <c r="AC115" s="5">
        <f t="shared" si="9"/>
        <v>3031.1155144148133</v>
      </c>
      <c r="AD115" s="35">
        <f t="shared" si="10"/>
        <v>0.08</v>
      </c>
      <c r="AE115" s="5">
        <f t="shared" si="42"/>
        <v>55187.51965127029</v>
      </c>
      <c r="AF115" s="5">
        <f t="shared" si="43"/>
        <v>355768.33641848317</v>
      </c>
      <c r="AG115" s="5">
        <f t="shared" si="11"/>
        <v>453962.48034872994</v>
      </c>
      <c r="AH115" s="5">
        <f t="shared" si="12"/>
        <v>410955.85606975347</v>
      </c>
      <c r="AI115" s="150"/>
      <c r="AJ115" s="2">
        <v>110</v>
      </c>
      <c r="AK115" s="118">
        <v>48183</v>
      </c>
      <c r="AL115" s="5">
        <f t="shared" si="44"/>
        <v>452553.02455649595</v>
      </c>
      <c r="AM115" s="5">
        <f t="shared" si="45"/>
        <v>3647.6129482638758</v>
      </c>
      <c r="AN115" s="5">
        <f t="shared" si="13"/>
        <v>724.8746646698396</v>
      </c>
      <c r="AO115" s="35">
        <f t="shared" si="14"/>
        <v>1.9220943191270552E-2</v>
      </c>
      <c r="AP115" s="5">
        <f t="shared" si="15"/>
        <v>2922.7382835940361</v>
      </c>
      <c r="AQ115" s="35">
        <f t="shared" si="16"/>
        <v>7.7499999999999999E-2</v>
      </c>
      <c r="AR115" s="5">
        <f t="shared" si="46"/>
        <v>57321.850108174214</v>
      </c>
      <c r="AS115" s="5">
        <f t="shared" si="47"/>
        <v>343915.57420085219</v>
      </c>
      <c r="AT115" s="5">
        <f t="shared" si="17"/>
        <v>451828.14989182609</v>
      </c>
      <c r="AU115" s="5">
        <f t="shared" si="18"/>
        <v>401237.42430902639</v>
      </c>
      <c r="AV115" s="150"/>
      <c r="AW115" s="2">
        <v>110</v>
      </c>
      <c r="AX115" s="118">
        <v>48183</v>
      </c>
      <c r="AY115" s="5">
        <f t="shared" si="48"/>
        <v>450374.98278457246</v>
      </c>
      <c r="AZ115" s="5">
        <f t="shared" si="49"/>
        <v>3560.0506702964672</v>
      </c>
      <c r="BA115" s="5">
        <f t="shared" si="19"/>
        <v>745.20702789288953</v>
      </c>
      <c r="BB115" s="35">
        <f t="shared" si="20"/>
        <v>1.9855641801916263E-2</v>
      </c>
      <c r="BC115" s="5">
        <f t="shared" si="21"/>
        <v>2814.8436424035776</v>
      </c>
      <c r="BD115" s="35">
        <f t="shared" si="22"/>
        <v>7.4999999999999997E-2</v>
      </c>
      <c r="BE115" s="5">
        <f t="shared" si="50"/>
        <v>59520.224243320263</v>
      </c>
      <c r="BF115" s="5">
        <f t="shared" si="51"/>
        <v>332085.34948929114</v>
      </c>
      <c r="BG115" s="5">
        <f t="shared" si="23"/>
        <v>449629.77575667959</v>
      </c>
      <c r="BH115" s="5">
        <f t="shared" si="24"/>
        <v>391605.57373261137</v>
      </c>
      <c r="BI115" s="150"/>
      <c r="BJ115" s="2">
        <v>110</v>
      </c>
      <c r="BK115" s="118">
        <v>48183</v>
      </c>
      <c r="BL115" s="5">
        <f t="shared" si="52"/>
        <v>448132.46559089946</v>
      </c>
      <c r="BM115" s="5">
        <f t="shared" si="53"/>
        <v>3473.3005299060997</v>
      </c>
      <c r="BN115" s="5">
        <f t="shared" si="25"/>
        <v>765.83355029441555</v>
      </c>
      <c r="BO115" s="35">
        <f t="shared" si="26"/>
        <v>2.0507335016255099E-2</v>
      </c>
      <c r="BP115" s="5">
        <f t="shared" si="27"/>
        <v>2707.4669796116841</v>
      </c>
      <c r="BQ115" s="35">
        <f t="shared" si="28"/>
        <v>7.2499999999999995E-2</v>
      </c>
      <c r="BR115" s="5">
        <f t="shared" si="54"/>
        <v>61783.367959394825</v>
      </c>
      <c r="BS115" s="5">
        <f t="shared" si="55"/>
        <v>320279.69033027609</v>
      </c>
      <c r="BT115" s="5">
        <f t="shared" si="29"/>
        <v>447366.63204060507</v>
      </c>
      <c r="BU115" s="5">
        <f t="shared" si="30"/>
        <v>382063.05828967091</v>
      </c>
      <c r="BV115" s="150"/>
      <c r="BW115" s="2">
        <v>110</v>
      </c>
      <c r="BX115" s="118">
        <v>48183</v>
      </c>
      <c r="BY115" s="5">
        <f t="shared" si="56"/>
        <v>445824.80520010449</v>
      </c>
      <c r="BZ115" s="5">
        <f t="shared" si="57"/>
        <v>3387.3876542048083</v>
      </c>
      <c r="CA115" s="5">
        <f t="shared" si="31"/>
        <v>786.74295720419877</v>
      </c>
      <c r="CB115" s="35">
        <f t="shared" si="32"/>
        <v>2.1176290274411525E-2</v>
      </c>
      <c r="CC115" s="5">
        <f t="shared" si="33"/>
        <v>2600.6446970006095</v>
      </c>
      <c r="CD115" s="35">
        <f t="shared" si="34"/>
        <v>7.0000000000000007E-2</v>
      </c>
      <c r="CE115" s="5">
        <f t="shared" si="58"/>
        <v>64111.937757099746</v>
      </c>
      <c r="CF115" s="5">
        <f t="shared" si="59"/>
        <v>308500.70420542918</v>
      </c>
      <c r="CG115" s="5">
        <f t="shared" si="35"/>
        <v>445038.06224290031</v>
      </c>
      <c r="CH115" s="5">
        <f t="shared" si="36"/>
        <v>372612.64196252893</v>
      </c>
    </row>
    <row r="116" spans="9:86" ht="14.25" customHeight="1">
      <c r="I116" s="150"/>
      <c r="J116" s="2">
        <v>111</v>
      </c>
      <c r="K116" s="118">
        <v>48214</v>
      </c>
      <c r="L116" s="5">
        <f t="shared" si="37"/>
        <v>456033.55772713211</v>
      </c>
      <c r="M116" s="5">
        <f t="shared" si="0"/>
        <v>3825.0739145252865</v>
      </c>
      <c r="N116" s="5">
        <f t="shared" si="1"/>
        <v>689.84320515125319</v>
      </c>
      <c r="O116" s="35">
        <f t="shared" si="2"/>
        <v>1.815243269173681E-2</v>
      </c>
      <c r="P116" s="5">
        <f t="shared" si="3"/>
        <v>3135.2307093740333</v>
      </c>
      <c r="Q116" s="35">
        <f t="shared" si="4"/>
        <v>8.2500000000000004E-2</v>
      </c>
      <c r="R116" s="5">
        <f t="shared" si="38"/>
        <v>53806.285478019206</v>
      </c>
      <c r="S116" s="5">
        <f t="shared" si="39"/>
        <v>370776.91903428757</v>
      </c>
      <c r="T116" s="5">
        <f t="shared" si="5"/>
        <v>455343.71452198084</v>
      </c>
      <c r="U116" s="5">
        <f t="shared" si="6"/>
        <v>424583.20451230678</v>
      </c>
      <c r="V116" s="150"/>
      <c r="W116" s="2">
        <v>111</v>
      </c>
      <c r="X116" s="118">
        <v>48214</v>
      </c>
      <c r="Y116" s="5">
        <f t="shared" si="40"/>
        <v>453962.48034872994</v>
      </c>
      <c r="Z116" s="5">
        <f t="shared" si="41"/>
        <v>3735.9623279068505</v>
      </c>
      <c r="AA116" s="5">
        <f t="shared" si="7"/>
        <v>709.54579224865074</v>
      </c>
      <c r="AB116" s="35">
        <f t="shared" si="8"/>
        <v>1.875606437880727E-2</v>
      </c>
      <c r="AC116" s="5">
        <f t="shared" si="9"/>
        <v>3026.4165356581998</v>
      </c>
      <c r="AD116" s="35">
        <f t="shared" si="10"/>
        <v>0.08</v>
      </c>
      <c r="AE116" s="5">
        <f t="shared" si="42"/>
        <v>55897.065443518943</v>
      </c>
      <c r="AF116" s="5">
        <f t="shared" si="43"/>
        <v>358794.75295414135</v>
      </c>
      <c r="AG116" s="5">
        <f t="shared" si="11"/>
        <v>453252.93455648131</v>
      </c>
      <c r="AH116" s="5">
        <f t="shared" si="12"/>
        <v>414691.81839766027</v>
      </c>
      <c r="AI116" s="150"/>
      <c r="AJ116" s="2">
        <v>111</v>
      </c>
      <c r="AK116" s="118">
        <v>48214</v>
      </c>
      <c r="AL116" s="5">
        <f t="shared" si="44"/>
        <v>451828.14989182609</v>
      </c>
      <c r="AM116" s="5">
        <f t="shared" si="45"/>
        <v>3647.6129482638758</v>
      </c>
      <c r="AN116" s="5">
        <f t="shared" si="13"/>
        <v>729.55614687916568</v>
      </c>
      <c r="AO116" s="35">
        <f t="shared" si="14"/>
        <v>1.9376114048330052E-2</v>
      </c>
      <c r="AP116" s="5">
        <f t="shared" si="15"/>
        <v>2918.0568013847101</v>
      </c>
      <c r="AQ116" s="35">
        <f t="shared" si="16"/>
        <v>7.7499999999999999E-2</v>
      </c>
      <c r="AR116" s="5">
        <f t="shared" si="46"/>
        <v>58051.406255053378</v>
      </c>
      <c r="AS116" s="5">
        <f t="shared" si="47"/>
        <v>346833.63100223691</v>
      </c>
      <c r="AT116" s="5">
        <f t="shared" si="17"/>
        <v>451098.59374494693</v>
      </c>
      <c r="AU116" s="5">
        <f t="shared" si="18"/>
        <v>404885.03725729027</v>
      </c>
      <c r="AV116" s="150"/>
      <c r="AW116" s="2">
        <v>111</v>
      </c>
      <c r="AX116" s="118">
        <v>48214</v>
      </c>
      <c r="AY116" s="5">
        <f t="shared" si="48"/>
        <v>449629.77575667959</v>
      </c>
      <c r="AZ116" s="5">
        <f t="shared" si="49"/>
        <v>3560.0506702964672</v>
      </c>
      <c r="BA116" s="5">
        <f t="shared" si="19"/>
        <v>749.86457181722017</v>
      </c>
      <c r="BB116" s="35">
        <f t="shared" si="20"/>
        <v>2.0012853567500783E-2</v>
      </c>
      <c r="BC116" s="5">
        <f t="shared" si="21"/>
        <v>2810.186098479247</v>
      </c>
      <c r="BD116" s="35">
        <f t="shared" si="22"/>
        <v>7.4999999999999983E-2</v>
      </c>
      <c r="BE116" s="5">
        <f t="shared" si="50"/>
        <v>60270.088815137482</v>
      </c>
      <c r="BF116" s="5">
        <f t="shared" si="51"/>
        <v>334895.5355877704</v>
      </c>
      <c r="BG116" s="5">
        <f t="shared" si="23"/>
        <v>448879.91118486237</v>
      </c>
      <c r="BH116" s="5">
        <f t="shared" si="24"/>
        <v>395165.62440290791</v>
      </c>
      <c r="BI116" s="150"/>
      <c r="BJ116" s="2">
        <v>111</v>
      </c>
      <c r="BK116" s="118">
        <v>48214</v>
      </c>
      <c r="BL116" s="5">
        <f t="shared" si="52"/>
        <v>447366.63204060507</v>
      </c>
      <c r="BM116" s="5">
        <f t="shared" si="53"/>
        <v>3473.3005299060997</v>
      </c>
      <c r="BN116" s="5">
        <f t="shared" si="25"/>
        <v>770.46046132744414</v>
      </c>
      <c r="BO116" s="35">
        <f t="shared" si="26"/>
        <v>2.0666551489897805E-2</v>
      </c>
      <c r="BP116" s="5">
        <f t="shared" si="27"/>
        <v>2702.8400685786555</v>
      </c>
      <c r="BQ116" s="35">
        <f t="shared" si="28"/>
        <v>7.2499999999999995E-2</v>
      </c>
      <c r="BR116" s="5">
        <f t="shared" si="54"/>
        <v>62553.828420722268</v>
      </c>
      <c r="BS116" s="5">
        <f t="shared" si="55"/>
        <v>322982.53039885475</v>
      </c>
      <c r="BT116" s="5">
        <f t="shared" si="29"/>
        <v>446596.17157927761</v>
      </c>
      <c r="BU116" s="5">
        <f t="shared" si="30"/>
        <v>385536.35881957703</v>
      </c>
      <c r="BV116" s="150"/>
      <c r="BW116" s="2">
        <v>111</v>
      </c>
      <c r="BX116" s="118">
        <v>48214</v>
      </c>
      <c r="BY116" s="5">
        <f t="shared" si="56"/>
        <v>445038.06224290031</v>
      </c>
      <c r="BZ116" s="5">
        <f t="shared" si="57"/>
        <v>3387.3876542048083</v>
      </c>
      <c r="CA116" s="5">
        <f t="shared" si="31"/>
        <v>791.33229112122308</v>
      </c>
      <c r="CB116" s="35">
        <f t="shared" si="32"/>
        <v>2.1337472677273608E-2</v>
      </c>
      <c r="CC116" s="5">
        <f t="shared" si="33"/>
        <v>2596.0553630835852</v>
      </c>
      <c r="CD116" s="35">
        <f t="shared" si="34"/>
        <v>7.0000000000000007E-2</v>
      </c>
      <c r="CE116" s="5">
        <f t="shared" si="58"/>
        <v>64903.270048220969</v>
      </c>
      <c r="CF116" s="5">
        <f t="shared" si="59"/>
        <v>311096.75956851279</v>
      </c>
      <c r="CG116" s="5">
        <f t="shared" si="35"/>
        <v>444246.72995177907</v>
      </c>
      <c r="CH116" s="5">
        <f t="shared" si="36"/>
        <v>376000.02961673378</v>
      </c>
    </row>
    <row r="117" spans="9:86" ht="14.25" customHeight="1">
      <c r="I117" s="150"/>
      <c r="J117" s="2">
        <v>112</v>
      </c>
      <c r="K117" s="118">
        <v>48245</v>
      </c>
      <c r="L117" s="5">
        <f t="shared" si="37"/>
        <v>455343.71452198084</v>
      </c>
      <c r="M117" s="5">
        <f t="shared" si="0"/>
        <v>3825.0739145252865</v>
      </c>
      <c r="N117" s="5">
        <f t="shared" si="1"/>
        <v>694.58587718666831</v>
      </c>
      <c r="O117" s="35">
        <f t="shared" si="2"/>
        <v>1.8304920569706604E-2</v>
      </c>
      <c r="P117" s="5">
        <f t="shared" si="3"/>
        <v>3130.4880373386181</v>
      </c>
      <c r="Q117" s="35">
        <f t="shared" si="4"/>
        <v>8.2500000000000004E-2</v>
      </c>
      <c r="R117" s="5">
        <f t="shared" si="38"/>
        <v>54500.871355205876</v>
      </c>
      <c r="S117" s="5">
        <f t="shared" si="39"/>
        <v>373907.40707162616</v>
      </c>
      <c r="T117" s="5">
        <f t="shared" si="5"/>
        <v>454649.12864479417</v>
      </c>
      <c r="U117" s="5">
        <f t="shared" si="6"/>
        <v>428408.27842683205</v>
      </c>
      <c r="V117" s="150"/>
      <c r="W117" s="2">
        <v>112</v>
      </c>
      <c r="X117" s="118">
        <v>48245</v>
      </c>
      <c r="Y117" s="5">
        <f t="shared" si="40"/>
        <v>453252.93455648131</v>
      </c>
      <c r="Z117" s="5">
        <f t="shared" si="41"/>
        <v>3735.9623279068505</v>
      </c>
      <c r="AA117" s="5">
        <f t="shared" si="7"/>
        <v>714.27609753030811</v>
      </c>
      <c r="AB117" s="35">
        <f t="shared" si="8"/>
        <v>1.8910662274588312E-2</v>
      </c>
      <c r="AC117" s="5">
        <f t="shared" si="9"/>
        <v>3021.6862303765424</v>
      </c>
      <c r="AD117" s="35">
        <f t="shared" si="10"/>
        <v>0.08</v>
      </c>
      <c r="AE117" s="5">
        <f t="shared" si="42"/>
        <v>56611.341541049253</v>
      </c>
      <c r="AF117" s="5">
        <f t="shared" si="43"/>
        <v>361816.43918451789</v>
      </c>
      <c r="AG117" s="5">
        <f t="shared" si="11"/>
        <v>452538.65845895099</v>
      </c>
      <c r="AH117" s="5">
        <f t="shared" si="12"/>
        <v>418427.78072556714</v>
      </c>
      <c r="AI117" s="150"/>
      <c r="AJ117" s="2">
        <v>112</v>
      </c>
      <c r="AK117" s="118">
        <v>48245</v>
      </c>
      <c r="AL117" s="5">
        <f t="shared" si="44"/>
        <v>451098.59374494693</v>
      </c>
      <c r="AM117" s="5">
        <f t="shared" si="45"/>
        <v>3647.6129482638758</v>
      </c>
      <c r="AN117" s="5">
        <f t="shared" si="13"/>
        <v>734.26786366109354</v>
      </c>
      <c r="AO117" s="35">
        <f t="shared" si="14"/>
        <v>1.9532790583060476E-2</v>
      </c>
      <c r="AP117" s="5">
        <f t="shared" si="15"/>
        <v>2913.3450846027822</v>
      </c>
      <c r="AQ117" s="35">
        <f t="shared" si="16"/>
        <v>7.7499999999999999E-2</v>
      </c>
      <c r="AR117" s="5">
        <f t="shared" si="46"/>
        <v>58785.674118714473</v>
      </c>
      <c r="AS117" s="5">
        <f t="shared" si="47"/>
        <v>349746.97608683968</v>
      </c>
      <c r="AT117" s="5">
        <f t="shared" si="17"/>
        <v>450364.32588128583</v>
      </c>
      <c r="AU117" s="5">
        <f t="shared" si="18"/>
        <v>408532.65020555415</v>
      </c>
      <c r="AV117" s="150"/>
      <c r="AW117" s="2">
        <v>112</v>
      </c>
      <c r="AX117" s="118">
        <v>48245</v>
      </c>
      <c r="AY117" s="5">
        <f t="shared" si="48"/>
        <v>448879.91118486237</v>
      </c>
      <c r="AZ117" s="5">
        <f t="shared" si="49"/>
        <v>3560.0506702964672</v>
      </c>
      <c r="BA117" s="5">
        <f t="shared" si="19"/>
        <v>754.55122539107742</v>
      </c>
      <c r="BB117" s="35">
        <f t="shared" si="20"/>
        <v>2.0171574800022549E-2</v>
      </c>
      <c r="BC117" s="5">
        <f t="shared" si="21"/>
        <v>2805.4994449053897</v>
      </c>
      <c r="BD117" s="35">
        <f t="shared" si="22"/>
        <v>7.4999999999999997E-2</v>
      </c>
      <c r="BE117" s="5">
        <f t="shared" si="50"/>
        <v>61024.64004052856</v>
      </c>
      <c r="BF117" s="5">
        <f t="shared" si="51"/>
        <v>337701.03503267578</v>
      </c>
      <c r="BG117" s="5">
        <f t="shared" si="23"/>
        <v>448125.35995947127</v>
      </c>
      <c r="BH117" s="5">
        <f t="shared" si="24"/>
        <v>398725.67507320433</v>
      </c>
      <c r="BI117" s="150"/>
      <c r="BJ117" s="2">
        <v>112</v>
      </c>
      <c r="BK117" s="118">
        <v>48245</v>
      </c>
      <c r="BL117" s="5">
        <f t="shared" si="52"/>
        <v>446596.17157927761</v>
      </c>
      <c r="BM117" s="5">
        <f t="shared" si="53"/>
        <v>3473.3005299060997</v>
      </c>
      <c r="BN117" s="5">
        <f t="shared" si="25"/>
        <v>775.1153266146307</v>
      </c>
      <c r="BO117" s="35">
        <f t="shared" si="26"/>
        <v>2.0827280911261532E-2</v>
      </c>
      <c r="BP117" s="5">
        <f t="shared" si="27"/>
        <v>2698.185203291469</v>
      </c>
      <c r="BQ117" s="35">
        <f t="shared" si="28"/>
        <v>7.2499999999999995E-2</v>
      </c>
      <c r="BR117" s="5">
        <f t="shared" si="54"/>
        <v>63328.943747336896</v>
      </c>
      <c r="BS117" s="5">
        <f t="shared" si="55"/>
        <v>325680.71560214623</v>
      </c>
      <c r="BT117" s="5">
        <f t="shared" si="29"/>
        <v>445821.05625266297</v>
      </c>
      <c r="BU117" s="5">
        <f t="shared" si="30"/>
        <v>389009.65934948315</v>
      </c>
      <c r="BV117" s="150"/>
      <c r="BW117" s="2">
        <v>112</v>
      </c>
      <c r="BX117" s="118">
        <v>48245</v>
      </c>
      <c r="BY117" s="5">
        <f t="shared" si="56"/>
        <v>444246.72995177907</v>
      </c>
      <c r="BZ117" s="5">
        <f t="shared" si="57"/>
        <v>3387.3876542048083</v>
      </c>
      <c r="CA117" s="5">
        <f t="shared" si="31"/>
        <v>795.94839615276351</v>
      </c>
      <c r="CB117" s="35">
        <f t="shared" si="32"/>
        <v>2.1500171210871763E-2</v>
      </c>
      <c r="CC117" s="5">
        <f t="shared" si="33"/>
        <v>2591.4392580520448</v>
      </c>
      <c r="CD117" s="35">
        <f t="shared" si="34"/>
        <v>7.0000000000000007E-2</v>
      </c>
      <c r="CE117" s="5">
        <f t="shared" si="58"/>
        <v>65699.218444373735</v>
      </c>
      <c r="CF117" s="5">
        <f t="shared" si="59"/>
        <v>313688.19882656483</v>
      </c>
      <c r="CG117" s="5">
        <f t="shared" si="35"/>
        <v>443450.78155562631</v>
      </c>
      <c r="CH117" s="5">
        <f t="shared" si="36"/>
        <v>379387.41727093857</v>
      </c>
    </row>
    <row r="118" spans="9:86" ht="14.25" customHeight="1">
      <c r="I118" s="150"/>
      <c r="J118" s="2">
        <v>113</v>
      </c>
      <c r="K118" s="118">
        <v>48274</v>
      </c>
      <c r="L118" s="5">
        <f t="shared" si="37"/>
        <v>454649.12864479417</v>
      </c>
      <c r="M118" s="5">
        <f t="shared" si="0"/>
        <v>3825.0739145252865</v>
      </c>
      <c r="N118" s="5">
        <f t="shared" si="1"/>
        <v>699.3611550923265</v>
      </c>
      <c r="O118" s="35">
        <f t="shared" si="2"/>
        <v>1.8458924327257726E-2</v>
      </c>
      <c r="P118" s="5">
        <f t="shared" si="3"/>
        <v>3125.71275943296</v>
      </c>
      <c r="Q118" s="35">
        <f t="shared" si="4"/>
        <v>8.2500000000000004E-2</v>
      </c>
      <c r="R118" s="5">
        <f t="shared" si="38"/>
        <v>55200.232510298199</v>
      </c>
      <c r="S118" s="5">
        <f t="shared" si="39"/>
        <v>377033.11983105913</v>
      </c>
      <c r="T118" s="5">
        <f t="shared" si="5"/>
        <v>453949.76748970186</v>
      </c>
      <c r="U118" s="5">
        <f t="shared" si="6"/>
        <v>432233.35234135733</v>
      </c>
      <c r="V118" s="150"/>
      <c r="W118" s="2">
        <v>113</v>
      </c>
      <c r="X118" s="118">
        <v>48274</v>
      </c>
      <c r="Y118" s="5">
        <f t="shared" si="40"/>
        <v>452538.65845895099</v>
      </c>
      <c r="Z118" s="5">
        <f t="shared" si="41"/>
        <v>3735.9623279068505</v>
      </c>
      <c r="AA118" s="5">
        <f t="shared" si="7"/>
        <v>719.03793818051054</v>
      </c>
      <c r="AB118" s="35">
        <f t="shared" si="8"/>
        <v>1.9066780476940843E-2</v>
      </c>
      <c r="AC118" s="5">
        <f t="shared" si="9"/>
        <v>3016.92438972634</v>
      </c>
      <c r="AD118" s="35">
        <f t="shared" si="10"/>
        <v>0.08</v>
      </c>
      <c r="AE118" s="5">
        <f t="shared" si="42"/>
        <v>57330.379479229763</v>
      </c>
      <c r="AF118" s="5">
        <f t="shared" si="43"/>
        <v>364833.36357424426</v>
      </c>
      <c r="AG118" s="5">
        <f t="shared" si="11"/>
        <v>451819.62052077049</v>
      </c>
      <c r="AH118" s="5">
        <f t="shared" si="12"/>
        <v>422163.743053474</v>
      </c>
      <c r="AI118" s="150"/>
      <c r="AJ118" s="2">
        <v>113</v>
      </c>
      <c r="AK118" s="118">
        <v>48274</v>
      </c>
      <c r="AL118" s="5">
        <f t="shared" si="44"/>
        <v>450364.32588128583</v>
      </c>
      <c r="AM118" s="5">
        <f t="shared" si="45"/>
        <v>3647.6129482638758</v>
      </c>
      <c r="AN118" s="5">
        <f t="shared" si="13"/>
        <v>739.01001028057135</v>
      </c>
      <c r="AO118" s="35">
        <f t="shared" si="14"/>
        <v>1.9690991523392678E-2</v>
      </c>
      <c r="AP118" s="5">
        <f t="shared" si="15"/>
        <v>2908.6029379833044</v>
      </c>
      <c r="AQ118" s="35">
        <f t="shared" si="16"/>
        <v>7.7499999999999999E-2</v>
      </c>
      <c r="AR118" s="5">
        <f t="shared" si="46"/>
        <v>59524.684128995046</v>
      </c>
      <c r="AS118" s="5">
        <f t="shared" si="47"/>
        <v>352655.57902482298</v>
      </c>
      <c r="AT118" s="5">
        <f t="shared" si="17"/>
        <v>449625.31587100524</v>
      </c>
      <c r="AU118" s="5">
        <f t="shared" si="18"/>
        <v>412180.26315381803</v>
      </c>
      <c r="AV118" s="150"/>
      <c r="AW118" s="2">
        <v>113</v>
      </c>
      <c r="AX118" s="118">
        <v>48274</v>
      </c>
      <c r="AY118" s="5">
        <f t="shared" si="48"/>
        <v>448125.35995947127</v>
      </c>
      <c r="AZ118" s="5">
        <f t="shared" si="49"/>
        <v>3560.0506702964672</v>
      </c>
      <c r="BA118" s="5">
        <f t="shared" si="19"/>
        <v>759.26717054977189</v>
      </c>
      <c r="BB118" s="35">
        <f t="shared" si="20"/>
        <v>2.0331824218609913E-2</v>
      </c>
      <c r="BC118" s="5">
        <f t="shared" si="21"/>
        <v>2800.7834997466953</v>
      </c>
      <c r="BD118" s="35">
        <f t="shared" si="22"/>
        <v>7.4999999999999997E-2</v>
      </c>
      <c r="BE118" s="5">
        <f t="shared" si="50"/>
        <v>61783.907211078331</v>
      </c>
      <c r="BF118" s="5">
        <f t="shared" si="51"/>
        <v>340501.81853242248</v>
      </c>
      <c r="BG118" s="5">
        <f t="shared" si="23"/>
        <v>447366.09278892149</v>
      </c>
      <c r="BH118" s="5">
        <f t="shared" si="24"/>
        <v>402285.72574350081</v>
      </c>
      <c r="BI118" s="150"/>
      <c r="BJ118" s="2">
        <v>113</v>
      </c>
      <c r="BK118" s="118">
        <v>48274</v>
      </c>
      <c r="BL118" s="5">
        <f t="shared" si="52"/>
        <v>445821.05625266297</v>
      </c>
      <c r="BM118" s="5">
        <f t="shared" si="53"/>
        <v>3473.3005299060997</v>
      </c>
      <c r="BN118" s="5">
        <f t="shared" si="25"/>
        <v>779.798315046261</v>
      </c>
      <c r="BO118" s="35">
        <f t="shared" si="26"/>
        <v>2.0989541990703669E-2</v>
      </c>
      <c r="BP118" s="5">
        <f t="shared" si="27"/>
        <v>2693.5022148598387</v>
      </c>
      <c r="BQ118" s="35">
        <f t="shared" si="28"/>
        <v>7.2499999999999995E-2</v>
      </c>
      <c r="BR118" s="5">
        <f t="shared" si="54"/>
        <v>64108.742062383157</v>
      </c>
      <c r="BS118" s="5">
        <f t="shared" si="55"/>
        <v>328374.21781700605</v>
      </c>
      <c r="BT118" s="5">
        <f t="shared" si="29"/>
        <v>445041.25793761673</v>
      </c>
      <c r="BU118" s="5">
        <f t="shared" si="30"/>
        <v>392482.95987938921</v>
      </c>
      <c r="BV118" s="150"/>
      <c r="BW118" s="2">
        <v>113</v>
      </c>
      <c r="BX118" s="118">
        <v>48274</v>
      </c>
      <c r="BY118" s="5">
        <f t="shared" si="56"/>
        <v>443450.78155562631</v>
      </c>
      <c r="BZ118" s="5">
        <f t="shared" si="57"/>
        <v>3387.3876542048083</v>
      </c>
      <c r="CA118" s="5">
        <f t="shared" si="31"/>
        <v>800.59142846365467</v>
      </c>
      <c r="CB118" s="35">
        <f t="shared" si="32"/>
        <v>2.1664404576900595E-2</v>
      </c>
      <c r="CC118" s="5">
        <f t="shared" si="33"/>
        <v>2586.7962257411536</v>
      </c>
      <c r="CD118" s="35">
        <f t="shared" si="34"/>
        <v>7.0000000000000007E-2</v>
      </c>
      <c r="CE118" s="5">
        <f t="shared" si="58"/>
        <v>66499.809872837388</v>
      </c>
      <c r="CF118" s="5">
        <f t="shared" si="59"/>
        <v>316274.99505230598</v>
      </c>
      <c r="CG118" s="5">
        <f t="shared" si="35"/>
        <v>442650.19012716267</v>
      </c>
      <c r="CH118" s="5">
        <f t="shared" si="36"/>
        <v>382774.80492514337</v>
      </c>
    </row>
    <row r="119" spans="9:86" ht="14.25" customHeight="1">
      <c r="I119" s="150"/>
      <c r="J119" s="2">
        <v>114</v>
      </c>
      <c r="K119" s="118">
        <v>48305</v>
      </c>
      <c r="L119" s="5">
        <f t="shared" si="37"/>
        <v>453949.76748970186</v>
      </c>
      <c r="M119" s="5">
        <f t="shared" si="0"/>
        <v>3825.0739145252865</v>
      </c>
      <c r="N119" s="5">
        <f t="shared" si="1"/>
        <v>704.16926303358605</v>
      </c>
      <c r="O119" s="35">
        <f t="shared" si="2"/>
        <v>1.8614463012352412E-2</v>
      </c>
      <c r="P119" s="5">
        <f t="shared" si="3"/>
        <v>3120.9046514917004</v>
      </c>
      <c r="Q119" s="35">
        <f t="shared" si="4"/>
        <v>8.2500000000000004E-2</v>
      </c>
      <c r="R119" s="5">
        <f t="shared" si="38"/>
        <v>55904.401773331789</v>
      </c>
      <c r="S119" s="5">
        <f t="shared" si="39"/>
        <v>380154.02448255086</v>
      </c>
      <c r="T119" s="5">
        <f t="shared" si="5"/>
        <v>453245.59822666825</v>
      </c>
      <c r="U119" s="5">
        <f t="shared" si="6"/>
        <v>436058.42625588266</v>
      </c>
      <c r="V119" s="150"/>
      <c r="W119" s="2">
        <v>114</v>
      </c>
      <c r="X119" s="118">
        <v>48305</v>
      </c>
      <c r="Y119" s="5">
        <f t="shared" si="40"/>
        <v>451819.62052077049</v>
      </c>
      <c r="Z119" s="5">
        <f t="shared" si="41"/>
        <v>3735.9623279068505</v>
      </c>
      <c r="AA119" s="5">
        <f t="shared" si="7"/>
        <v>723.83152443504696</v>
      </c>
      <c r="AB119" s="35">
        <f t="shared" si="8"/>
        <v>1.9224438025088515E-2</v>
      </c>
      <c r="AC119" s="5">
        <f t="shared" si="9"/>
        <v>3012.1308034718036</v>
      </c>
      <c r="AD119" s="35">
        <f t="shared" si="10"/>
        <v>0.08</v>
      </c>
      <c r="AE119" s="5">
        <f t="shared" si="42"/>
        <v>58054.211003664808</v>
      </c>
      <c r="AF119" s="5">
        <f t="shared" si="43"/>
        <v>367845.49437771604</v>
      </c>
      <c r="AG119" s="5">
        <f t="shared" si="11"/>
        <v>451095.78899633547</v>
      </c>
      <c r="AH119" s="5">
        <f t="shared" si="12"/>
        <v>425899.70538138086</v>
      </c>
      <c r="AI119" s="150"/>
      <c r="AJ119" s="2">
        <v>114</v>
      </c>
      <c r="AK119" s="118">
        <v>48305</v>
      </c>
      <c r="AL119" s="5">
        <f t="shared" si="44"/>
        <v>449625.31587100524</v>
      </c>
      <c r="AM119" s="5">
        <f t="shared" si="45"/>
        <v>3647.6129482638758</v>
      </c>
      <c r="AN119" s="5">
        <f t="shared" si="13"/>
        <v>743.78278326363352</v>
      </c>
      <c r="AO119" s="35">
        <f t="shared" si="14"/>
        <v>1.9850735899675728E-2</v>
      </c>
      <c r="AP119" s="5">
        <f t="shared" si="15"/>
        <v>2903.8301650002422</v>
      </c>
      <c r="AQ119" s="35">
        <f t="shared" si="16"/>
        <v>7.7499999999999999E-2</v>
      </c>
      <c r="AR119" s="5">
        <f t="shared" si="46"/>
        <v>60268.466912258678</v>
      </c>
      <c r="AS119" s="5">
        <f t="shared" si="47"/>
        <v>355559.4091898232</v>
      </c>
      <c r="AT119" s="5">
        <f t="shared" si="17"/>
        <v>448881.53308774158</v>
      </c>
      <c r="AU119" s="5">
        <f t="shared" si="18"/>
        <v>415827.87610208185</v>
      </c>
      <c r="AV119" s="150"/>
      <c r="AW119" s="2">
        <v>114</v>
      </c>
      <c r="AX119" s="118">
        <v>48305</v>
      </c>
      <c r="AY119" s="5">
        <f t="shared" si="48"/>
        <v>447366.09278892149</v>
      </c>
      <c r="AZ119" s="5">
        <f t="shared" si="49"/>
        <v>3560.0506702964672</v>
      </c>
      <c r="BA119" s="5">
        <f t="shared" si="19"/>
        <v>764.01259036570809</v>
      </c>
      <c r="BB119" s="35">
        <f t="shared" si="20"/>
        <v>2.0493620844694325E-2</v>
      </c>
      <c r="BC119" s="5">
        <f t="shared" si="21"/>
        <v>2796.0380799307591</v>
      </c>
      <c r="BD119" s="35">
        <f t="shared" si="22"/>
        <v>7.4999999999999997E-2</v>
      </c>
      <c r="BE119" s="5">
        <f t="shared" si="50"/>
        <v>62547.919801444041</v>
      </c>
      <c r="BF119" s="5">
        <f t="shared" si="51"/>
        <v>343297.85661235324</v>
      </c>
      <c r="BG119" s="5">
        <f t="shared" si="23"/>
        <v>446602.08019855578</v>
      </c>
      <c r="BH119" s="5">
        <f t="shared" si="24"/>
        <v>405845.77641379728</v>
      </c>
      <c r="BI119" s="150"/>
      <c r="BJ119" s="2">
        <v>114</v>
      </c>
      <c r="BK119" s="118">
        <v>48305</v>
      </c>
      <c r="BL119" s="5">
        <f t="shared" si="52"/>
        <v>445041.25793761673</v>
      </c>
      <c r="BM119" s="5">
        <f t="shared" si="53"/>
        <v>3473.3005299060997</v>
      </c>
      <c r="BN119" s="5">
        <f t="shared" si="25"/>
        <v>784.50959653299878</v>
      </c>
      <c r="BO119" s="35">
        <f t="shared" si="26"/>
        <v>2.1153353740779694E-2</v>
      </c>
      <c r="BP119" s="5">
        <f t="shared" si="27"/>
        <v>2688.7909333731009</v>
      </c>
      <c r="BQ119" s="35">
        <f t="shared" si="28"/>
        <v>7.2499999999999995E-2</v>
      </c>
      <c r="BR119" s="5">
        <f t="shared" si="54"/>
        <v>64893.251658916153</v>
      </c>
      <c r="BS119" s="5">
        <f t="shared" si="55"/>
        <v>331063.00875037914</v>
      </c>
      <c r="BT119" s="5">
        <f t="shared" si="29"/>
        <v>444256.7483410837</v>
      </c>
      <c r="BU119" s="5">
        <f t="shared" si="30"/>
        <v>395956.26040929533</v>
      </c>
      <c r="BV119" s="150"/>
      <c r="BW119" s="2">
        <v>114</v>
      </c>
      <c r="BX119" s="118">
        <v>48305</v>
      </c>
      <c r="BY119" s="5">
        <f t="shared" si="56"/>
        <v>442650.19012716267</v>
      </c>
      <c r="BZ119" s="5">
        <f t="shared" si="57"/>
        <v>3387.3876542048083</v>
      </c>
      <c r="CA119" s="5">
        <f t="shared" si="31"/>
        <v>805.26154512969242</v>
      </c>
      <c r="CB119" s="35">
        <f t="shared" si="32"/>
        <v>2.1830191779157088E-2</v>
      </c>
      <c r="CC119" s="5">
        <f t="shared" si="33"/>
        <v>2582.1261090751159</v>
      </c>
      <c r="CD119" s="35">
        <f t="shared" si="34"/>
        <v>7.0000000000000007E-2</v>
      </c>
      <c r="CE119" s="5">
        <f t="shared" si="58"/>
        <v>67305.071417967076</v>
      </c>
      <c r="CF119" s="5">
        <f t="shared" si="59"/>
        <v>318857.12116138107</v>
      </c>
      <c r="CG119" s="5">
        <f t="shared" si="35"/>
        <v>441844.92858203297</v>
      </c>
      <c r="CH119" s="5">
        <f t="shared" si="36"/>
        <v>386162.19257934816</v>
      </c>
    </row>
    <row r="120" spans="9:86" ht="14.25" customHeight="1">
      <c r="I120" s="150"/>
      <c r="J120" s="2">
        <v>115</v>
      </c>
      <c r="K120" s="118">
        <v>48335</v>
      </c>
      <c r="L120" s="5">
        <f t="shared" si="37"/>
        <v>453245.59822666825</v>
      </c>
      <c r="M120" s="5">
        <f t="shared" si="0"/>
        <v>3825.0739145252865</v>
      </c>
      <c r="N120" s="5">
        <f t="shared" si="1"/>
        <v>709.01042671694222</v>
      </c>
      <c r="O120" s="35">
        <f t="shared" si="2"/>
        <v>1.8771555981771257E-2</v>
      </c>
      <c r="P120" s="5">
        <f t="shared" si="3"/>
        <v>3116.0634878083442</v>
      </c>
      <c r="Q120" s="35">
        <f t="shared" si="4"/>
        <v>8.2500000000000004E-2</v>
      </c>
      <c r="R120" s="5">
        <f t="shared" si="38"/>
        <v>56613.412200048733</v>
      </c>
      <c r="S120" s="5">
        <f t="shared" si="39"/>
        <v>383270.08797035919</v>
      </c>
      <c r="T120" s="5">
        <f t="shared" si="5"/>
        <v>452536.58779995132</v>
      </c>
      <c r="U120" s="5">
        <f t="shared" si="6"/>
        <v>439883.50017040793</v>
      </c>
      <c r="V120" s="150"/>
      <c r="W120" s="2">
        <v>115</v>
      </c>
      <c r="X120" s="118">
        <v>48335</v>
      </c>
      <c r="Y120" s="5">
        <f t="shared" si="40"/>
        <v>451095.78899633547</v>
      </c>
      <c r="Z120" s="5">
        <f t="shared" si="41"/>
        <v>3735.9623279068505</v>
      </c>
      <c r="AA120" s="5">
        <f t="shared" si="7"/>
        <v>728.65706793128038</v>
      </c>
      <c r="AB120" s="35">
        <f t="shared" si="8"/>
        <v>1.9383654266935304E-2</v>
      </c>
      <c r="AC120" s="5">
        <f t="shared" si="9"/>
        <v>3007.3052599755702</v>
      </c>
      <c r="AD120" s="35">
        <f t="shared" si="10"/>
        <v>0.08</v>
      </c>
      <c r="AE120" s="5">
        <f t="shared" si="42"/>
        <v>58782.868071596087</v>
      </c>
      <c r="AF120" s="5">
        <f t="shared" si="43"/>
        <v>370852.79963769158</v>
      </c>
      <c r="AG120" s="5">
        <f t="shared" si="11"/>
        <v>450367.13192840421</v>
      </c>
      <c r="AH120" s="5">
        <f t="shared" si="12"/>
        <v>429635.66770928766</v>
      </c>
      <c r="AI120" s="150"/>
      <c r="AJ120" s="2">
        <v>115</v>
      </c>
      <c r="AK120" s="118">
        <v>48335</v>
      </c>
      <c r="AL120" s="5">
        <f t="shared" si="44"/>
        <v>448881.53308774158</v>
      </c>
      <c r="AM120" s="5">
        <f t="shared" si="45"/>
        <v>3647.6129482638758</v>
      </c>
      <c r="AN120" s="5">
        <f t="shared" si="13"/>
        <v>748.58638040554479</v>
      </c>
      <c r="AO120" s="35">
        <f t="shared" si="14"/>
        <v>2.0012043050812361E-2</v>
      </c>
      <c r="AP120" s="5">
        <f t="shared" si="15"/>
        <v>2899.026567858331</v>
      </c>
      <c r="AQ120" s="35">
        <f t="shared" si="16"/>
        <v>7.7499999999999999E-2</v>
      </c>
      <c r="AR120" s="5">
        <f t="shared" si="46"/>
        <v>61017.053292664226</v>
      </c>
      <c r="AS120" s="5">
        <f t="shared" si="47"/>
        <v>358458.43575768155</v>
      </c>
      <c r="AT120" s="5">
        <f t="shared" si="17"/>
        <v>448132.94670733606</v>
      </c>
      <c r="AU120" s="5">
        <f t="shared" si="18"/>
        <v>419475.48905034579</v>
      </c>
      <c r="AV120" s="150"/>
      <c r="AW120" s="2">
        <v>115</v>
      </c>
      <c r="AX120" s="118">
        <v>48335</v>
      </c>
      <c r="AY120" s="5">
        <f t="shared" si="48"/>
        <v>446602.08019855578</v>
      </c>
      <c r="AZ120" s="5">
        <f t="shared" si="49"/>
        <v>3560.0506702964672</v>
      </c>
      <c r="BA120" s="5">
        <f t="shared" si="19"/>
        <v>768.78766905549401</v>
      </c>
      <c r="BB120" s="35">
        <f t="shared" si="20"/>
        <v>2.0656984008145158E-2</v>
      </c>
      <c r="BC120" s="5">
        <f t="shared" si="21"/>
        <v>2791.2630012409732</v>
      </c>
      <c r="BD120" s="35">
        <f t="shared" si="22"/>
        <v>7.4999999999999983E-2</v>
      </c>
      <c r="BE120" s="5">
        <f t="shared" si="50"/>
        <v>63316.707470499532</v>
      </c>
      <c r="BF120" s="5">
        <f t="shared" si="51"/>
        <v>346089.1196135942</v>
      </c>
      <c r="BG120" s="5">
        <f t="shared" si="23"/>
        <v>445833.29252950026</v>
      </c>
      <c r="BH120" s="5">
        <f t="shared" si="24"/>
        <v>409405.8270840937</v>
      </c>
      <c r="BI120" s="150"/>
      <c r="BJ120" s="2">
        <v>115</v>
      </c>
      <c r="BK120" s="118">
        <v>48335</v>
      </c>
      <c r="BL120" s="5">
        <f t="shared" si="52"/>
        <v>444256.7483410837</v>
      </c>
      <c r="BM120" s="5">
        <f t="shared" si="53"/>
        <v>3473.3005299060997</v>
      </c>
      <c r="BN120" s="5">
        <f t="shared" si="25"/>
        <v>789.24934201205224</v>
      </c>
      <c r="BO120" s="35">
        <f t="shared" si="26"/>
        <v>2.1318735482377307E-2</v>
      </c>
      <c r="BP120" s="5">
        <f t="shared" si="27"/>
        <v>2684.0511878940474</v>
      </c>
      <c r="BQ120" s="35">
        <f t="shared" si="28"/>
        <v>7.2499999999999995E-2</v>
      </c>
      <c r="BR120" s="5">
        <f t="shared" si="54"/>
        <v>65682.501000928212</v>
      </c>
      <c r="BS120" s="5">
        <f t="shared" si="55"/>
        <v>333747.05993827322</v>
      </c>
      <c r="BT120" s="5">
        <f t="shared" si="29"/>
        <v>443467.49899907166</v>
      </c>
      <c r="BU120" s="5">
        <f t="shared" si="30"/>
        <v>399429.56093920144</v>
      </c>
      <c r="BV120" s="150"/>
      <c r="BW120" s="2">
        <v>115</v>
      </c>
      <c r="BX120" s="118">
        <v>48335</v>
      </c>
      <c r="BY120" s="5">
        <f t="shared" si="56"/>
        <v>441844.92858203297</v>
      </c>
      <c r="BZ120" s="5">
        <f t="shared" si="57"/>
        <v>3387.3876542048083</v>
      </c>
      <c r="CA120" s="5">
        <f t="shared" si="31"/>
        <v>809.958904142949</v>
      </c>
      <c r="CB120" s="35">
        <f t="shared" si="32"/>
        <v>2.1997552129674074E-2</v>
      </c>
      <c r="CC120" s="5">
        <f t="shared" si="33"/>
        <v>2577.4287500618593</v>
      </c>
      <c r="CD120" s="35">
        <f t="shared" si="34"/>
        <v>7.0000000000000007E-2</v>
      </c>
      <c r="CE120" s="5">
        <f t="shared" si="58"/>
        <v>68115.030322110018</v>
      </c>
      <c r="CF120" s="5">
        <f t="shared" si="59"/>
        <v>321434.54991144291</v>
      </c>
      <c r="CG120" s="5">
        <f t="shared" si="35"/>
        <v>441034.96967789001</v>
      </c>
      <c r="CH120" s="5">
        <f t="shared" si="36"/>
        <v>389549.58023355296</v>
      </c>
    </row>
    <row r="121" spans="9:86" ht="14.25" customHeight="1">
      <c r="I121" s="150"/>
      <c r="J121" s="2">
        <v>116</v>
      </c>
      <c r="K121" s="118">
        <v>48366</v>
      </c>
      <c r="L121" s="5">
        <f t="shared" si="37"/>
        <v>452536.58779995132</v>
      </c>
      <c r="M121" s="5">
        <f t="shared" si="0"/>
        <v>3825.0739145252865</v>
      </c>
      <c r="N121" s="5">
        <f t="shared" si="1"/>
        <v>713.88487340062102</v>
      </c>
      <c r="O121" s="35">
        <f t="shared" si="2"/>
        <v>1.8930222907400405E-2</v>
      </c>
      <c r="P121" s="5">
        <f t="shared" si="3"/>
        <v>3111.1890411246654</v>
      </c>
      <c r="Q121" s="35">
        <f t="shared" si="4"/>
        <v>8.2500000000000004E-2</v>
      </c>
      <c r="R121" s="5">
        <f t="shared" si="38"/>
        <v>57327.297073449357</v>
      </c>
      <c r="S121" s="5">
        <f t="shared" si="39"/>
        <v>386381.27701148385</v>
      </c>
      <c r="T121" s="5">
        <f t="shared" si="5"/>
        <v>451822.7029265507</v>
      </c>
      <c r="U121" s="5">
        <f t="shared" si="6"/>
        <v>443708.57408493321</v>
      </c>
      <c r="V121" s="150"/>
      <c r="W121" s="2">
        <v>116</v>
      </c>
      <c r="X121" s="118">
        <v>48366</v>
      </c>
      <c r="Y121" s="5">
        <f t="shared" si="40"/>
        <v>450367.13192840421</v>
      </c>
      <c r="Z121" s="5">
        <f t="shared" si="41"/>
        <v>3735.9623279068505</v>
      </c>
      <c r="AA121" s="5">
        <f t="shared" si="7"/>
        <v>733.51478171748886</v>
      </c>
      <c r="AB121" s="35">
        <f t="shared" si="8"/>
        <v>1.9544448865351848E-2</v>
      </c>
      <c r="AC121" s="5">
        <f t="shared" si="9"/>
        <v>3002.4475461893617</v>
      </c>
      <c r="AD121" s="35">
        <f t="shared" si="10"/>
        <v>0.08</v>
      </c>
      <c r="AE121" s="5">
        <f t="shared" si="42"/>
        <v>59516.382853313575</v>
      </c>
      <c r="AF121" s="5">
        <f t="shared" si="43"/>
        <v>373855.24718388094</v>
      </c>
      <c r="AG121" s="5">
        <f t="shared" si="11"/>
        <v>449633.61714668671</v>
      </c>
      <c r="AH121" s="5">
        <f t="shared" si="12"/>
        <v>433371.63003719453</v>
      </c>
      <c r="AI121" s="150"/>
      <c r="AJ121" s="2">
        <v>116</v>
      </c>
      <c r="AK121" s="118">
        <v>48366</v>
      </c>
      <c r="AL121" s="5">
        <f t="shared" si="44"/>
        <v>448132.94670733606</v>
      </c>
      <c r="AM121" s="5">
        <f t="shared" si="45"/>
        <v>3647.6129482638758</v>
      </c>
      <c r="AN121" s="5">
        <f t="shared" si="13"/>
        <v>753.42100077899704</v>
      </c>
      <c r="AO121" s="35">
        <f t="shared" si="14"/>
        <v>2.0174932630544658E-2</v>
      </c>
      <c r="AP121" s="5">
        <f t="shared" si="15"/>
        <v>2894.1919474848787</v>
      </c>
      <c r="AQ121" s="35">
        <f t="shared" si="16"/>
        <v>7.7499999999999999E-2</v>
      </c>
      <c r="AR121" s="5">
        <f t="shared" si="46"/>
        <v>61770.474293443222</v>
      </c>
      <c r="AS121" s="5">
        <f t="shared" si="47"/>
        <v>361352.62770516641</v>
      </c>
      <c r="AT121" s="5">
        <f t="shared" si="17"/>
        <v>447379.52570655703</v>
      </c>
      <c r="AU121" s="5">
        <f t="shared" si="18"/>
        <v>423123.10199860961</v>
      </c>
      <c r="AV121" s="150"/>
      <c r="AW121" s="2">
        <v>116</v>
      </c>
      <c r="AX121" s="118">
        <v>48366</v>
      </c>
      <c r="AY121" s="5">
        <f t="shared" si="48"/>
        <v>445833.29252950026</v>
      </c>
      <c r="AZ121" s="5">
        <f t="shared" si="49"/>
        <v>3560.0506702964672</v>
      </c>
      <c r="BA121" s="5">
        <f t="shared" si="19"/>
        <v>773.5925919870906</v>
      </c>
      <c r="BB121" s="35">
        <f t="shared" si="20"/>
        <v>2.0821933353554645E-2</v>
      </c>
      <c r="BC121" s="5">
        <f t="shared" si="21"/>
        <v>2786.4580783093766</v>
      </c>
      <c r="BD121" s="35">
        <f t="shared" si="22"/>
        <v>7.4999999999999997E-2</v>
      </c>
      <c r="BE121" s="5">
        <f t="shared" si="50"/>
        <v>64090.300062486625</v>
      </c>
      <c r="BF121" s="5">
        <f t="shared" si="51"/>
        <v>348875.57769190357</v>
      </c>
      <c r="BG121" s="5">
        <f t="shared" si="23"/>
        <v>445059.69993751316</v>
      </c>
      <c r="BH121" s="5">
        <f t="shared" si="24"/>
        <v>412965.87775439018</v>
      </c>
      <c r="BI121" s="150"/>
      <c r="BJ121" s="2">
        <v>116</v>
      </c>
      <c r="BK121" s="118">
        <v>48366</v>
      </c>
      <c r="BL121" s="5">
        <f t="shared" si="52"/>
        <v>443467.49899907166</v>
      </c>
      <c r="BM121" s="5">
        <f t="shared" si="53"/>
        <v>3473.3005299060997</v>
      </c>
      <c r="BN121" s="5">
        <f t="shared" si="25"/>
        <v>794.01772345337531</v>
      </c>
      <c r="BO121" s="35">
        <f t="shared" si="26"/>
        <v>2.1485706851000708E-2</v>
      </c>
      <c r="BP121" s="5">
        <f t="shared" si="27"/>
        <v>2679.2828064527243</v>
      </c>
      <c r="BQ121" s="35">
        <f t="shared" si="28"/>
        <v>7.2499999999999995E-2</v>
      </c>
      <c r="BR121" s="5">
        <f t="shared" si="54"/>
        <v>66476.518724381589</v>
      </c>
      <c r="BS121" s="5">
        <f t="shared" si="55"/>
        <v>336426.34274472593</v>
      </c>
      <c r="BT121" s="5">
        <f t="shared" si="29"/>
        <v>442673.48127561831</v>
      </c>
      <c r="BU121" s="5">
        <f t="shared" si="30"/>
        <v>402902.86146910751</v>
      </c>
      <c r="BV121" s="150"/>
      <c r="BW121" s="2">
        <v>116</v>
      </c>
      <c r="BX121" s="118">
        <v>48366</v>
      </c>
      <c r="BY121" s="5">
        <f t="shared" si="56"/>
        <v>441034.96967789001</v>
      </c>
      <c r="BZ121" s="5">
        <f t="shared" si="57"/>
        <v>3387.3876542048083</v>
      </c>
      <c r="CA121" s="5">
        <f t="shared" si="31"/>
        <v>814.68366441711669</v>
      </c>
      <c r="CB121" s="35">
        <f t="shared" si="32"/>
        <v>2.2166505255003823E-2</v>
      </c>
      <c r="CC121" s="5">
        <f t="shared" si="33"/>
        <v>2572.7039897876916</v>
      </c>
      <c r="CD121" s="35">
        <f t="shared" si="34"/>
        <v>6.9999999999999993E-2</v>
      </c>
      <c r="CE121" s="5">
        <f t="shared" si="58"/>
        <v>68929.713986527131</v>
      </c>
      <c r="CF121" s="5">
        <f t="shared" si="59"/>
        <v>324007.25390123058</v>
      </c>
      <c r="CG121" s="5">
        <f t="shared" si="35"/>
        <v>440220.28601347288</v>
      </c>
      <c r="CH121" s="5">
        <f t="shared" si="36"/>
        <v>392936.9678877577</v>
      </c>
    </row>
    <row r="122" spans="9:86" ht="14.25" customHeight="1">
      <c r="I122" s="150"/>
      <c r="J122" s="2">
        <v>117</v>
      </c>
      <c r="K122" s="118">
        <v>48396</v>
      </c>
      <c r="L122" s="5">
        <f t="shared" si="37"/>
        <v>451822.7029265507</v>
      </c>
      <c r="M122" s="5">
        <f t="shared" si="0"/>
        <v>3825.0739145252865</v>
      </c>
      <c r="N122" s="5">
        <f t="shared" si="1"/>
        <v>718.7928319052503</v>
      </c>
      <c r="O122" s="35">
        <f t="shared" si="2"/>
        <v>1.9090483782673456E-2</v>
      </c>
      <c r="P122" s="5">
        <f t="shared" si="3"/>
        <v>3106.2810826200362</v>
      </c>
      <c r="Q122" s="35">
        <f t="shared" si="4"/>
        <v>8.2500000000000004E-2</v>
      </c>
      <c r="R122" s="5">
        <f t="shared" si="38"/>
        <v>58046.089905354609</v>
      </c>
      <c r="S122" s="5">
        <f t="shared" si="39"/>
        <v>389487.55809410388</v>
      </c>
      <c r="T122" s="5">
        <f t="shared" si="5"/>
        <v>451103.91009464546</v>
      </c>
      <c r="U122" s="5">
        <f t="shared" si="6"/>
        <v>447533.64799945848</v>
      </c>
      <c r="V122" s="150"/>
      <c r="W122" s="2">
        <v>117</v>
      </c>
      <c r="X122" s="118">
        <v>48396</v>
      </c>
      <c r="Y122" s="5">
        <f t="shared" si="40"/>
        <v>449633.61714668671</v>
      </c>
      <c r="Z122" s="5">
        <f t="shared" si="41"/>
        <v>3735.9623279068505</v>
      </c>
      <c r="AA122" s="5">
        <f t="shared" si="7"/>
        <v>738.4048802622724</v>
      </c>
      <c r="AB122" s="35">
        <f t="shared" si="8"/>
        <v>1.9706841804616529E-2</v>
      </c>
      <c r="AC122" s="5">
        <f t="shared" si="9"/>
        <v>2997.5574476445781</v>
      </c>
      <c r="AD122" s="35">
        <f t="shared" si="10"/>
        <v>0.08</v>
      </c>
      <c r="AE122" s="5">
        <f t="shared" si="42"/>
        <v>60254.787733575846</v>
      </c>
      <c r="AF122" s="5">
        <f t="shared" si="43"/>
        <v>376852.80463152553</v>
      </c>
      <c r="AG122" s="5">
        <f t="shared" si="11"/>
        <v>448895.21226642444</v>
      </c>
      <c r="AH122" s="5">
        <f t="shared" si="12"/>
        <v>437107.59236510139</v>
      </c>
      <c r="AI122" s="150"/>
      <c r="AJ122" s="2">
        <v>117</v>
      </c>
      <c r="AK122" s="118">
        <v>48396</v>
      </c>
      <c r="AL122" s="5">
        <f t="shared" si="44"/>
        <v>447379.52570655703</v>
      </c>
      <c r="AM122" s="5">
        <f t="shared" si="45"/>
        <v>3647.6129482638758</v>
      </c>
      <c r="AN122" s="5">
        <f t="shared" si="13"/>
        <v>758.28684474236161</v>
      </c>
      <c r="AO122" s="35">
        <f t="shared" si="14"/>
        <v>2.0339424613894378E-2</v>
      </c>
      <c r="AP122" s="5">
        <f t="shared" si="15"/>
        <v>2889.3261035215141</v>
      </c>
      <c r="AQ122" s="35">
        <f t="shared" si="16"/>
        <v>7.7499999999999999E-2</v>
      </c>
      <c r="AR122" s="5">
        <f t="shared" si="46"/>
        <v>62528.761138185582</v>
      </c>
      <c r="AS122" s="5">
        <f t="shared" si="47"/>
        <v>364241.95380868792</v>
      </c>
      <c r="AT122" s="5">
        <f t="shared" si="17"/>
        <v>446621.23886181467</v>
      </c>
      <c r="AU122" s="5">
        <f t="shared" si="18"/>
        <v>426770.71494687349</v>
      </c>
      <c r="AV122" s="150"/>
      <c r="AW122" s="2">
        <v>117</v>
      </c>
      <c r="AX122" s="118">
        <v>48396</v>
      </c>
      <c r="AY122" s="5">
        <f t="shared" si="48"/>
        <v>445059.69993751316</v>
      </c>
      <c r="AZ122" s="5">
        <f t="shared" si="49"/>
        <v>3560.0506702964672</v>
      </c>
      <c r="BA122" s="5">
        <f t="shared" si="19"/>
        <v>778.42754568701002</v>
      </c>
      <c r="BB122" s="35">
        <f t="shared" si="20"/>
        <v>2.0988488846677478E-2</v>
      </c>
      <c r="BC122" s="5">
        <f t="shared" si="21"/>
        <v>2781.6231246094571</v>
      </c>
      <c r="BD122" s="35">
        <f t="shared" si="22"/>
        <v>7.4999999999999997E-2</v>
      </c>
      <c r="BE122" s="5">
        <f t="shared" si="50"/>
        <v>64868.727608173635</v>
      </c>
      <c r="BF122" s="5">
        <f t="shared" si="51"/>
        <v>351657.20081651304</v>
      </c>
      <c r="BG122" s="5">
        <f t="shared" si="23"/>
        <v>444281.27239182615</v>
      </c>
      <c r="BH122" s="5">
        <f t="shared" si="24"/>
        <v>416525.92842468666</v>
      </c>
      <c r="BI122" s="150"/>
      <c r="BJ122" s="2">
        <v>117</v>
      </c>
      <c r="BK122" s="118">
        <v>48396</v>
      </c>
      <c r="BL122" s="5">
        <f t="shared" si="52"/>
        <v>442673.48127561831</v>
      </c>
      <c r="BM122" s="5">
        <f t="shared" si="53"/>
        <v>3473.3005299060997</v>
      </c>
      <c r="BN122" s="5">
        <f t="shared" si="25"/>
        <v>798.81491386590596</v>
      </c>
      <c r="BO122" s="35">
        <f t="shared" si="26"/>
        <v>2.165428780320941E-2</v>
      </c>
      <c r="BP122" s="5">
        <f t="shared" si="27"/>
        <v>2674.4856160401937</v>
      </c>
      <c r="BQ122" s="35">
        <f t="shared" si="28"/>
        <v>7.2499999999999981E-2</v>
      </c>
      <c r="BR122" s="5">
        <f t="shared" si="54"/>
        <v>67275.333638247495</v>
      </c>
      <c r="BS122" s="5">
        <f t="shared" si="55"/>
        <v>339100.82836076611</v>
      </c>
      <c r="BT122" s="5">
        <f t="shared" si="29"/>
        <v>441874.66636175243</v>
      </c>
      <c r="BU122" s="5">
        <f t="shared" si="30"/>
        <v>406376.16199901362</v>
      </c>
      <c r="BV122" s="150"/>
      <c r="BW122" s="2">
        <v>117</v>
      </c>
      <c r="BX122" s="118">
        <v>48396</v>
      </c>
      <c r="BY122" s="5">
        <f t="shared" si="56"/>
        <v>440220.28601347288</v>
      </c>
      <c r="BZ122" s="5">
        <f t="shared" si="57"/>
        <v>3387.3876542048083</v>
      </c>
      <c r="CA122" s="5">
        <f t="shared" si="31"/>
        <v>819.435985792883</v>
      </c>
      <c r="CB122" s="35">
        <f t="shared" si="32"/>
        <v>2.2337071102656206E-2</v>
      </c>
      <c r="CC122" s="5">
        <f t="shared" si="33"/>
        <v>2567.9516684119253</v>
      </c>
      <c r="CD122" s="35">
        <f t="shared" si="34"/>
        <v>7.0000000000000007E-2</v>
      </c>
      <c r="CE122" s="5">
        <f t="shared" si="58"/>
        <v>69749.14997232001</v>
      </c>
      <c r="CF122" s="5">
        <f t="shared" si="59"/>
        <v>326575.20556964248</v>
      </c>
      <c r="CG122" s="5">
        <f t="shared" si="35"/>
        <v>439400.85002767999</v>
      </c>
      <c r="CH122" s="5">
        <f t="shared" si="36"/>
        <v>396324.35554196249</v>
      </c>
    </row>
    <row r="123" spans="9:86" ht="14.25" customHeight="1">
      <c r="I123" s="150"/>
      <c r="J123" s="2">
        <v>118</v>
      </c>
      <c r="K123" s="118">
        <v>48427</v>
      </c>
      <c r="L123" s="5">
        <f t="shared" si="37"/>
        <v>451103.91009464546</v>
      </c>
      <c r="M123" s="5">
        <f t="shared" si="0"/>
        <v>3825.0739145252865</v>
      </c>
      <c r="N123" s="5">
        <f t="shared" si="1"/>
        <v>723.73453262459907</v>
      </c>
      <c r="O123" s="35">
        <f t="shared" si="2"/>
        <v>1.9252358929172306E-2</v>
      </c>
      <c r="P123" s="5">
        <f t="shared" si="3"/>
        <v>3101.3393819006874</v>
      </c>
      <c r="Q123" s="35">
        <f t="shared" si="4"/>
        <v>8.2500000000000004E-2</v>
      </c>
      <c r="R123" s="5">
        <f t="shared" si="38"/>
        <v>58769.824437979209</v>
      </c>
      <c r="S123" s="5">
        <f t="shared" si="39"/>
        <v>392588.89747600455</v>
      </c>
      <c r="T123" s="5">
        <f t="shared" si="5"/>
        <v>450380.17556202086</v>
      </c>
      <c r="U123" s="5">
        <f t="shared" si="6"/>
        <v>451358.72191398375</v>
      </c>
      <c r="V123" s="150"/>
      <c r="W123" s="2">
        <v>118</v>
      </c>
      <c r="X123" s="118">
        <v>48427</v>
      </c>
      <c r="Y123" s="5">
        <f t="shared" si="40"/>
        <v>448895.21226642444</v>
      </c>
      <c r="Z123" s="5">
        <f t="shared" si="41"/>
        <v>3735.9623279068505</v>
      </c>
      <c r="AA123" s="5">
        <f t="shared" si="7"/>
        <v>743.3275794640208</v>
      </c>
      <c r="AB123" s="35">
        <f t="shared" si="8"/>
        <v>1.9870853397015446E-2</v>
      </c>
      <c r="AC123" s="5">
        <f t="shared" si="9"/>
        <v>2992.6347484428297</v>
      </c>
      <c r="AD123" s="35">
        <f t="shared" si="10"/>
        <v>0.08</v>
      </c>
      <c r="AE123" s="5">
        <f t="shared" si="42"/>
        <v>60998.115313039867</v>
      </c>
      <c r="AF123" s="5">
        <f t="shared" si="43"/>
        <v>379845.43937996839</v>
      </c>
      <c r="AG123" s="5">
        <f t="shared" si="11"/>
        <v>448151.88468696043</v>
      </c>
      <c r="AH123" s="5">
        <f t="shared" si="12"/>
        <v>440843.55469300825</v>
      </c>
      <c r="AI123" s="150"/>
      <c r="AJ123" s="2">
        <v>118</v>
      </c>
      <c r="AK123" s="118">
        <v>48427</v>
      </c>
      <c r="AL123" s="5">
        <f t="shared" si="44"/>
        <v>446621.23886181467</v>
      </c>
      <c r="AM123" s="5">
        <f t="shared" si="45"/>
        <v>3647.6129482638758</v>
      </c>
      <c r="AN123" s="5">
        <f t="shared" si="13"/>
        <v>763.18411394798932</v>
      </c>
      <c r="AO123" s="35">
        <f t="shared" si="14"/>
        <v>2.0505539303762123E-2</v>
      </c>
      <c r="AP123" s="5">
        <f t="shared" si="15"/>
        <v>2884.4288343158864</v>
      </c>
      <c r="AQ123" s="35">
        <f t="shared" si="16"/>
        <v>7.7499999999999999E-2</v>
      </c>
      <c r="AR123" s="5">
        <f t="shared" si="46"/>
        <v>63291.94525213357</v>
      </c>
      <c r="AS123" s="5">
        <f t="shared" si="47"/>
        <v>367126.38264300383</v>
      </c>
      <c r="AT123" s="5">
        <f t="shared" si="17"/>
        <v>445858.0547478667</v>
      </c>
      <c r="AU123" s="5">
        <f t="shared" si="18"/>
        <v>430418.32789513742</v>
      </c>
      <c r="AV123" s="150"/>
      <c r="AW123" s="2">
        <v>118</v>
      </c>
      <c r="AX123" s="118">
        <v>48427</v>
      </c>
      <c r="AY123" s="5">
        <f t="shared" si="48"/>
        <v>444281.27239182615</v>
      </c>
      <c r="AZ123" s="5">
        <f t="shared" si="49"/>
        <v>3560.0506702964672</v>
      </c>
      <c r="BA123" s="5">
        <f t="shared" si="19"/>
        <v>783.29271784755383</v>
      </c>
      <c r="BB123" s="35">
        <f t="shared" si="20"/>
        <v>2.1156670781029251E-2</v>
      </c>
      <c r="BC123" s="5">
        <f t="shared" si="21"/>
        <v>2776.7579524489133</v>
      </c>
      <c r="BD123" s="35">
        <f t="shared" si="22"/>
        <v>7.4999999999999997E-2</v>
      </c>
      <c r="BE123" s="5">
        <f t="shared" si="50"/>
        <v>65652.020326021186</v>
      </c>
      <c r="BF123" s="5">
        <f t="shared" si="51"/>
        <v>354433.95876896195</v>
      </c>
      <c r="BG123" s="5">
        <f t="shared" si="23"/>
        <v>443497.97967397858</v>
      </c>
      <c r="BH123" s="5">
        <f t="shared" si="24"/>
        <v>420085.97909498314</v>
      </c>
      <c r="BI123" s="150"/>
      <c r="BJ123" s="2">
        <v>118</v>
      </c>
      <c r="BK123" s="118">
        <v>48427</v>
      </c>
      <c r="BL123" s="5">
        <f t="shared" si="52"/>
        <v>441874.66636175243</v>
      </c>
      <c r="BM123" s="5">
        <f t="shared" si="53"/>
        <v>3473.3005299060997</v>
      </c>
      <c r="BN123" s="5">
        <f t="shared" si="25"/>
        <v>803.64108730384532</v>
      </c>
      <c r="BO123" s="35">
        <f t="shared" si="26"/>
        <v>2.1824498623216112E-2</v>
      </c>
      <c r="BP123" s="5">
        <f t="shared" si="27"/>
        <v>2669.6594426022543</v>
      </c>
      <c r="BQ123" s="35">
        <f t="shared" si="28"/>
        <v>7.2499999999999995E-2</v>
      </c>
      <c r="BR123" s="5">
        <f t="shared" si="54"/>
        <v>68078.974725551336</v>
      </c>
      <c r="BS123" s="5">
        <f t="shared" si="55"/>
        <v>341770.48780336836</v>
      </c>
      <c r="BT123" s="5">
        <f t="shared" si="29"/>
        <v>441071.02527444856</v>
      </c>
      <c r="BU123" s="5">
        <f t="shared" si="30"/>
        <v>409849.46252891968</v>
      </c>
      <c r="BV123" s="150"/>
      <c r="BW123" s="2">
        <v>118</v>
      </c>
      <c r="BX123" s="118">
        <v>48427</v>
      </c>
      <c r="BY123" s="5">
        <f t="shared" si="56"/>
        <v>439400.85002767999</v>
      </c>
      <c r="BZ123" s="5">
        <f t="shared" si="57"/>
        <v>3387.3876542048083</v>
      </c>
      <c r="CA123" s="5">
        <f t="shared" si="31"/>
        <v>824.21602904334168</v>
      </c>
      <c r="CB123" s="35">
        <f t="shared" si="32"/>
        <v>2.250926994769592E-2</v>
      </c>
      <c r="CC123" s="5">
        <f t="shared" si="33"/>
        <v>2563.1716251614666</v>
      </c>
      <c r="CD123" s="35">
        <f t="shared" si="34"/>
        <v>7.0000000000000007E-2</v>
      </c>
      <c r="CE123" s="5">
        <f t="shared" si="58"/>
        <v>70573.366001363349</v>
      </c>
      <c r="CF123" s="5">
        <f t="shared" si="59"/>
        <v>329138.37719480396</v>
      </c>
      <c r="CG123" s="5">
        <f t="shared" si="35"/>
        <v>438576.63399863662</v>
      </c>
      <c r="CH123" s="5">
        <f t="shared" si="36"/>
        <v>399711.74319616728</v>
      </c>
    </row>
    <row r="124" spans="9:86" ht="14.25" customHeight="1">
      <c r="I124" s="150"/>
      <c r="J124" s="2">
        <v>119</v>
      </c>
      <c r="K124" s="118">
        <v>48458</v>
      </c>
      <c r="L124" s="5">
        <f t="shared" si="37"/>
        <v>450380.17556202086</v>
      </c>
      <c r="M124" s="5">
        <f t="shared" si="0"/>
        <v>3825.0739145252865</v>
      </c>
      <c r="N124" s="5">
        <f t="shared" si="1"/>
        <v>728.71020753639323</v>
      </c>
      <c r="O124" s="35">
        <f t="shared" si="2"/>
        <v>1.9415869003391626E-2</v>
      </c>
      <c r="P124" s="5">
        <f t="shared" si="3"/>
        <v>3096.3637069888932</v>
      </c>
      <c r="Q124" s="35">
        <f t="shared" si="4"/>
        <v>8.2500000000000004E-2</v>
      </c>
      <c r="R124" s="5">
        <f t="shared" si="38"/>
        <v>59498.534645515603</v>
      </c>
      <c r="S124" s="5">
        <f t="shared" si="39"/>
        <v>395685.26118299342</v>
      </c>
      <c r="T124" s="5">
        <f t="shared" si="5"/>
        <v>449651.46535448445</v>
      </c>
      <c r="U124" s="5">
        <f t="shared" si="6"/>
        <v>455183.79582850903</v>
      </c>
      <c r="V124" s="150"/>
      <c r="W124" s="2">
        <v>119</v>
      </c>
      <c r="X124" s="118">
        <v>48458</v>
      </c>
      <c r="Y124" s="5">
        <f t="shared" si="40"/>
        <v>448151.88468696043</v>
      </c>
      <c r="Z124" s="5">
        <f t="shared" si="41"/>
        <v>3735.9623279068505</v>
      </c>
      <c r="AA124" s="5">
        <f t="shared" si="7"/>
        <v>748.28309666044743</v>
      </c>
      <c r="AB124" s="35">
        <f t="shared" si="8"/>
        <v>2.0036504289606162E-2</v>
      </c>
      <c r="AC124" s="5">
        <f t="shared" si="9"/>
        <v>2987.6792312464031</v>
      </c>
      <c r="AD124" s="35">
        <f t="shared" si="10"/>
        <v>0.08</v>
      </c>
      <c r="AE124" s="5">
        <f t="shared" si="42"/>
        <v>61746.398409700312</v>
      </c>
      <c r="AF124" s="5">
        <f t="shared" si="43"/>
        <v>382833.1186112148</v>
      </c>
      <c r="AG124" s="5">
        <f t="shared" si="11"/>
        <v>447403.60159029998</v>
      </c>
      <c r="AH124" s="5">
        <f t="shared" si="12"/>
        <v>444579.51702091511</v>
      </c>
      <c r="AI124" s="150"/>
      <c r="AJ124" s="2">
        <v>119</v>
      </c>
      <c r="AK124" s="118">
        <v>48458</v>
      </c>
      <c r="AL124" s="5">
        <f t="shared" si="44"/>
        <v>445858.0547478667</v>
      </c>
      <c r="AM124" s="5">
        <f t="shared" si="45"/>
        <v>3647.6129482638758</v>
      </c>
      <c r="AN124" s="5">
        <f t="shared" si="13"/>
        <v>768.1130113505701</v>
      </c>
      <c r="AO124" s="35">
        <f t="shared" si="14"/>
        <v>2.0673297337690282E-2</v>
      </c>
      <c r="AP124" s="5">
        <f t="shared" si="15"/>
        <v>2879.4999369133056</v>
      </c>
      <c r="AQ124" s="35">
        <f t="shared" si="16"/>
        <v>7.7499999999999999E-2</v>
      </c>
      <c r="AR124" s="5">
        <f t="shared" si="46"/>
        <v>64060.058263484141</v>
      </c>
      <c r="AS124" s="5">
        <f t="shared" si="47"/>
        <v>370005.88257991715</v>
      </c>
      <c r="AT124" s="5">
        <f t="shared" si="17"/>
        <v>445089.94173651614</v>
      </c>
      <c r="AU124" s="5">
        <f t="shared" si="18"/>
        <v>434065.9408434013</v>
      </c>
      <c r="AV124" s="150"/>
      <c r="AW124" s="2">
        <v>119</v>
      </c>
      <c r="AX124" s="118">
        <v>48458</v>
      </c>
      <c r="AY124" s="5">
        <f t="shared" si="48"/>
        <v>443497.97967397858</v>
      </c>
      <c r="AZ124" s="5">
        <f t="shared" si="49"/>
        <v>3560.0506702964672</v>
      </c>
      <c r="BA124" s="5">
        <f t="shared" si="19"/>
        <v>788.18829733410121</v>
      </c>
      <c r="BB124" s="35">
        <f t="shared" si="20"/>
        <v>2.132649978464865E-2</v>
      </c>
      <c r="BC124" s="5">
        <f t="shared" si="21"/>
        <v>2771.862372962366</v>
      </c>
      <c r="BD124" s="35">
        <f t="shared" si="22"/>
        <v>7.4999999999999997E-2</v>
      </c>
      <c r="BE124" s="5">
        <f t="shared" si="50"/>
        <v>66440.208623355284</v>
      </c>
      <c r="BF124" s="5">
        <f t="shared" si="51"/>
        <v>357205.8211419243</v>
      </c>
      <c r="BG124" s="5">
        <f t="shared" si="23"/>
        <v>442709.79137664445</v>
      </c>
      <c r="BH124" s="5">
        <f t="shared" si="24"/>
        <v>423646.02976527961</v>
      </c>
      <c r="BI124" s="150"/>
      <c r="BJ124" s="2">
        <v>119</v>
      </c>
      <c r="BK124" s="118">
        <v>48458</v>
      </c>
      <c r="BL124" s="5">
        <f t="shared" si="52"/>
        <v>441071.02527444856</v>
      </c>
      <c r="BM124" s="5">
        <f t="shared" si="53"/>
        <v>3473.3005299060997</v>
      </c>
      <c r="BN124" s="5">
        <f t="shared" si="25"/>
        <v>808.49641887297275</v>
      </c>
      <c r="BO124" s="35">
        <f t="shared" si="26"/>
        <v>2.1996359929648074E-2</v>
      </c>
      <c r="BP124" s="5">
        <f t="shared" si="27"/>
        <v>2664.8041110331269</v>
      </c>
      <c r="BQ124" s="35">
        <f t="shared" si="28"/>
        <v>7.2500000000000009E-2</v>
      </c>
      <c r="BR124" s="5">
        <f t="shared" si="54"/>
        <v>68887.471144424315</v>
      </c>
      <c r="BS124" s="5">
        <f t="shared" si="55"/>
        <v>344435.29191440152</v>
      </c>
      <c r="BT124" s="5">
        <f t="shared" si="29"/>
        <v>440262.5288555756</v>
      </c>
      <c r="BU124" s="5">
        <f t="shared" si="30"/>
        <v>413322.76305882586</v>
      </c>
      <c r="BV124" s="150"/>
      <c r="BW124" s="2">
        <v>119</v>
      </c>
      <c r="BX124" s="118">
        <v>48458</v>
      </c>
      <c r="BY124" s="5">
        <f t="shared" si="56"/>
        <v>438576.63399863662</v>
      </c>
      <c r="BZ124" s="5">
        <f t="shared" si="57"/>
        <v>3387.3876542048083</v>
      </c>
      <c r="CA124" s="5">
        <f t="shared" si="31"/>
        <v>829.02395587942783</v>
      </c>
      <c r="CB124" s="35">
        <f t="shared" si="32"/>
        <v>2.268312239950307E-2</v>
      </c>
      <c r="CC124" s="5">
        <f t="shared" si="33"/>
        <v>2558.3636983253805</v>
      </c>
      <c r="CD124" s="35">
        <f t="shared" si="34"/>
        <v>7.0000000000000007E-2</v>
      </c>
      <c r="CE124" s="5">
        <f t="shared" si="58"/>
        <v>71402.389957242776</v>
      </c>
      <c r="CF124" s="5">
        <f t="shared" si="59"/>
        <v>331696.74089312932</v>
      </c>
      <c r="CG124" s="5">
        <f t="shared" si="35"/>
        <v>437747.61004275718</v>
      </c>
      <c r="CH124" s="5">
        <f t="shared" si="36"/>
        <v>403099.13085037208</v>
      </c>
    </row>
    <row r="125" spans="9:86" ht="14.25" customHeight="1">
      <c r="I125" s="150"/>
      <c r="J125" s="2">
        <v>120</v>
      </c>
      <c r="K125" s="118">
        <v>48488</v>
      </c>
      <c r="L125" s="5">
        <f t="shared" si="37"/>
        <v>449651.46535448445</v>
      </c>
      <c r="M125" s="5">
        <f t="shared" si="0"/>
        <v>3825.0739145252865</v>
      </c>
      <c r="N125" s="5">
        <f t="shared" si="1"/>
        <v>733.72009021320582</v>
      </c>
      <c r="O125" s="35">
        <f t="shared" si="2"/>
        <v>1.9581035003671782E-2</v>
      </c>
      <c r="P125" s="5">
        <f t="shared" si="3"/>
        <v>3091.3538243120806</v>
      </c>
      <c r="Q125" s="35">
        <f t="shared" si="4"/>
        <v>8.2500000000000004E-2</v>
      </c>
      <c r="R125" s="5">
        <f t="shared" si="38"/>
        <v>60232.254735728806</v>
      </c>
      <c r="S125" s="5">
        <f t="shared" si="39"/>
        <v>398776.61500730552</v>
      </c>
      <c r="T125" s="5">
        <f t="shared" si="5"/>
        <v>448917.74526427122</v>
      </c>
      <c r="U125" s="5">
        <f t="shared" si="6"/>
        <v>459008.8697430343</v>
      </c>
      <c r="V125" s="150"/>
      <c r="W125" s="2">
        <v>120</v>
      </c>
      <c r="X125" s="118">
        <v>48488</v>
      </c>
      <c r="Y125" s="5">
        <f t="shared" si="40"/>
        <v>447403.60159029998</v>
      </c>
      <c r="Z125" s="5">
        <f t="shared" si="41"/>
        <v>3735.9623279068505</v>
      </c>
      <c r="AA125" s="5">
        <f t="shared" si="7"/>
        <v>753.27165063818393</v>
      </c>
      <c r="AB125" s="35">
        <f t="shared" si="8"/>
        <v>2.0203815471149716E-2</v>
      </c>
      <c r="AC125" s="5">
        <f t="shared" si="9"/>
        <v>2982.6906772686666</v>
      </c>
      <c r="AD125" s="35">
        <f t="shared" si="10"/>
        <v>0.08</v>
      </c>
      <c r="AE125" s="5">
        <f t="shared" si="42"/>
        <v>62499.670060338496</v>
      </c>
      <c r="AF125" s="5">
        <f t="shared" si="43"/>
        <v>385815.80928848346</v>
      </c>
      <c r="AG125" s="5">
        <f t="shared" si="11"/>
        <v>446650.32993966178</v>
      </c>
      <c r="AH125" s="5">
        <f t="shared" si="12"/>
        <v>448315.47934882197</v>
      </c>
      <c r="AI125" s="150"/>
      <c r="AJ125" s="2">
        <v>120</v>
      </c>
      <c r="AK125" s="118">
        <v>48488</v>
      </c>
      <c r="AL125" s="5">
        <f t="shared" si="44"/>
        <v>445089.94173651614</v>
      </c>
      <c r="AM125" s="5">
        <f t="shared" si="45"/>
        <v>3647.6129482638758</v>
      </c>
      <c r="AN125" s="5">
        <f t="shared" si="13"/>
        <v>773.07374121554221</v>
      </c>
      <c r="AO125" s="35">
        <f t="shared" si="14"/>
        <v>2.0842719694794242E-2</v>
      </c>
      <c r="AP125" s="5">
        <f t="shared" si="15"/>
        <v>2874.5392070483335</v>
      </c>
      <c r="AQ125" s="35">
        <f t="shared" si="16"/>
        <v>7.7499999999999999E-2</v>
      </c>
      <c r="AR125" s="5">
        <f t="shared" si="46"/>
        <v>64833.132004699684</v>
      </c>
      <c r="AS125" s="5">
        <f t="shared" si="47"/>
        <v>372880.42178696545</v>
      </c>
      <c r="AT125" s="5">
        <f t="shared" si="17"/>
        <v>444316.86799530062</v>
      </c>
      <c r="AU125" s="5">
        <f t="shared" si="18"/>
        <v>437713.55379166512</v>
      </c>
      <c r="AV125" s="150"/>
      <c r="AW125" s="2">
        <v>120</v>
      </c>
      <c r="AX125" s="118">
        <v>48488</v>
      </c>
      <c r="AY125" s="5">
        <f t="shared" si="48"/>
        <v>442709.79137664445</v>
      </c>
      <c r="AZ125" s="5">
        <f t="shared" si="49"/>
        <v>3560.0506702964672</v>
      </c>
      <c r="BA125" s="5">
        <f t="shared" si="19"/>
        <v>793.1144741924395</v>
      </c>
      <c r="BB125" s="35">
        <f t="shared" si="20"/>
        <v>2.1497996827027872E-2</v>
      </c>
      <c r="BC125" s="5">
        <f t="shared" si="21"/>
        <v>2766.9361961040277</v>
      </c>
      <c r="BD125" s="35">
        <f t="shared" si="22"/>
        <v>7.4999999999999997E-2</v>
      </c>
      <c r="BE125" s="5">
        <f t="shared" si="50"/>
        <v>67233.32309754772</v>
      </c>
      <c r="BF125" s="5">
        <f t="shared" si="51"/>
        <v>359972.75733802834</v>
      </c>
      <c r="BG125" s="5">
        <f t="shared" si="23"/>
        <v>441916.67690245202</v>
      </c>
      <c r="BH125" s="5">
        <f t="shared" si="24"/>
        <v>427206.08043557603</v>
      </c>
      <c r="BI125" s="150"/>
      <c r="BJ125" s="2">
        <v>120</v>
      </c>
      <c r="BK125" s="118">
        <v>48488</v>
      </c>
      <c r="BL125" s="5">
        <f t="shared" si="52"/>
        <v>440262.5288555756</v>
      </c>
      <c r="BM125" s="5">
        <f t="shared" si="53"/>
        <v>3473.3005299060997</v>
      </c>
      <c r="BN125" s="5">
        <f t="shared" si="25"/>
        <v>813.38108473699731</v>
      </c>
      <c r="BO125" s="35">
        <f t="shared" si="26"/>
        <v>2.2169892682476829E-2</v>
      </c>
      <c r="BP125" s="5">
        <f t="shared" si="27"/>
        <v>2659.9194451691023</v>
      </c>
      <c r="BQ125" s="35">
        <f t="shared" si="28"/>
        <v>7.2499999999999995E-2</v>
      </c>
      <c r="BR125" s="5">
        <f t="shared" si="54"/>
        <v>69700.852229161319</v>
      </c>
      <c r="BS125" s="5">
        <f t="shared" si="55"/>
        <v>347095.21135957062</v>
      </c>
      <c r="BT125" s="5">
        <f t="shared" si="29"/>
        <v>439449.14777083858</v>
      </c>
      <c r="BU125" s="5">
        <f t="shared" si="30"/>
        <v>416796.06358873192</v>
      </c>
      <c r="BV125" s="150"/>
      <c r="BW125" s="2">
        <v>120</v>
      </c>
      <c r="BX125" s="118">
        <v>48488</v>
      </c>
      <c r="BY125" s="5">
        <f t="shared" si="56"/>
        <v>437747.61004275718</v>
      </c>
      <c r="BZ125" s="5">
        <f t="shared" si="57"/>
        <v>3387.3876542048083</v>
      </c>
      <c r="CA125" s="5">
        <f t="shared" si="31"/>
        <v>833.8599289553913</v>
      </c>
      <c r="CB125" s="35">
        <f t="shared" si="32"/>
        <v>2.2858649408702254E-2</v>
      </c>
      <c r="CC125" s="5">
        <f t="shared" si="33"/>
        <v>2553.527725249417</v>
      </c>
      <c r="CD125" s="35">
        <f t="shared" si="34"/>
        <v>7.0000000000000007E-2</v>
      </c>
      <c r="CE125" s="5">
        <f t="shared" si="58"/>
        <v>72236.249886198173</v>
      </c>
      <c r="CF125" s="5">
        <f t="shared" si="59"/>
        <v>334250.26861837873</v>
      </c>
      <c r="CG125" s="5">
        <f t="shared" si="35"/>
        <v>436913.7501138018</v>
      </c>
      <c r="CH125" s="5">
        <f t="shared" si="36"/>
        <v>406486.51850457687</v>
      </c>
    </row>
    <row r="126" spans="9:86" ht="14.25" customHeight="1">
      <c r="I126" s="150"/>
      <c r="J126" s="2">
        <v>121</v>
      </c>
      <c r="K126" s="118">
        <v>48519</v>
      </c>
      <c r="L126" s="5">
        <f t="shared" si="37"/>
        <v>448917.74526427122</v>
      </c>
      <c r="M126" s="5">
        <f t="shared" si="0"/>
        <v>3825.0739145252865</v>
      </c>
      <c r="N126" s="5">
        <f t="shared" si="1"/>
        <v>738.76441583342194</v>
      </c>
      <c r="O126" s="35">
        <f t="shared" si="2"/>
        <v>1.974787827730505E-2</v>
      </c>
      <c r="P126" s="5">
        <f t="shared" si="3"/>
        <v>3086.3094986918645</v>
      </c>
      <c r="Q126" s="35">
        <f t="shared" si="4"/>
        <v>8.2500000000000004E-2</v>
      </c>
      <c r="R126" s="5">
        <f t="shared" si="38"/>
        <v>60971.019151562228</v>
      </c>
      <c r="S126" s="5">
        <f t="shared" si="39"/>
        <v>401862.92450599739</v>
      </c>
      <c r="T126" s="5">
        <f t="shared" si="5"/>
        <v>448178.98084843782</v>
      </c>
      <c r="U126" s="5">
        <f t="shared" si="6"/>
        <v>462833.94365755963</v>
      </c>
      <c r="V126" s="150"/>
      <c r="W126" s="2">
        <v>121</v>
      </c>
      <c r="X126" s="118">
        <v>48519</v>
      </c>
      <c r="Y126" s="5">
        <f t="shared" si="40"/>
        <v>446650.32993966178</v>
      </c>
      <c r="Z126" s="5">
        <f t="shared" si="41"/>
        <v>3735.9623279068505</v>
      </c>
      <c r="AA126" s="5">
        <f t="shared" si="7"/>
        <v>758.29346164243861</v>
      </c>
      <c r="AB126" s="35">
        <f t="shared" si="8"/>
        <v>2.037280827921592E-2</v>
      </c>
      <c r="AC126" s="5">
        <f t="shared" si="9"/>
        <v>2977.6688662644119</v>
      </c>
      <c r="AD126" s="35">
        <f t="shared" si="10"/>
        <v>0.08</v>
      </c>
      <c r="AE126" s="5">
        <f t="shared" si="42"/>
        <v>63257.963521980935</v>
      </c>
      <c r="AF126" s="5">
        <f t="shared" si="43"/>
        <v>388793.47815474786</v>
      </c>
      <c r="AG126" s="5">
        <f t="shared" si="11"/>
        <v>445892.03647801932</v>
      </c>
      <c r="AH126" s="5">
        <f t="shared" si="12"/>
        <v>452051.44167672878</v>
      </c>
      <c r="AI126" s="150"/>
      <c r="AJ126" s="2">
        <v>121</v>
      </c>
      <c r="AK126" s="118">
        <v>48519</v>
      </c>
      <c r="AL126" s="5">
        <f t="shared" si="44"/>
        <v>444316.86799530062</v>
      </c>
      <c r="AM126" s="5">
        <f t="shared" si="45"/>
        <v>3647.6129482638758</v>
      </c>
      <c r="AN126" s="5">
        <f t="shared" si="13"/>
        <v>778.06650912755913</v>
      </c>
      <c r="AO126" s="35">
        <f t="shared" si="14"/>
        <v>2.1013827702866913E-2</v>
      </c>
      <c r="AP126" s="5">
        <f t="shared" si="15"/>
        <v>2869.5464391363166</v>
      </c>
      <c r="AQ126" s="35">
        <f t="shared" si="16"/>
        <v>7.7499999999999999E-2</v>
      </c>
      <c r="AR126" s="5">
        <f t="shared" si="46"/>
        <v>65611.198513827243</v>
      </c>
      <c r="AS126" s="5">
        <f t="shared" si="47"/>
        <v>375749.96822610177</v>
      </c>
      <c r="AT126" s="5">
        <f t="shared" si="17"/>
        <v>443538.80148617306</v>
      </c>
      <c r="AU126" s="5">
        <f t="shared" si="18"/>
        <v>441361.166739929</v>
      </c>
      <c r="AV126" s="150"/>
      <c r="AW126" s="2">
        <v>121</v>
      </c>
      <c r="AX126" s="118">
        <v>48519</v>
      </c>
      <c r="AY126" s="5">
        <f t="shared" si="48"/>
        <v>441916.67690245202</v>
      </c>
      <c r="AZ126" s="5">
        <f t="shared" si="49"/>
        <v>3560.0506702964672</v>
      </c>
      <c r="BA126" s="5">
        <f t="shared" si="19"/>
        <v>798.0714396561425</v>
      </c>
      <c r="BB126" s="35">
        <f t="shared" si="20"/>
        <v>2.16711832262164E-2</v>
      </c>
      <c r="BC126" s="5">
        <f t="shared" si="21"/>
        <v>2761.9792306403247</v>
      </c>
      <c r="BD126" s="35">
        <f t="shared" si="22"/>
        <v>7.4999999999999983E-2</v>
      </c>
      <c r="BE126" s="5">
        <f t="shared" si="50"/>
        <v>68031.394537203858</v>
      </c>
      <c r="BF126" s="5">
        <f t="shared" si="51"/>
        <v>362734.73656866868</v>
      </c>
      <c r="BG126" s="5">
        <f t="shared" si="23"/>
        <v>441118.60546279588</v>
      </c>
      <c r="BH126" s="5">
        <f t="shared" si="24"/>
        <v>430766.13110587257</v>
      </c>
      <c r="BI126" s="150"/>
      <c r="BJ126" s="2">
        <v>121</v>
      </c>
      <c r="BK126" s="118">
        <v>48519</v>
      </c>
      <c r="BL126" s="5">
        <f t="shared" si="52"/>
        <v>439449.14777083858</v>
      </c>
      <c r="BM126" s="5">
        <f t="shared" si="53"/>
        <v>3473.3005299060997</v>
      </c>
      <c r="BN126" s="5">
        <f t="shared" si="25"/>
        <v>818.29526212395012</v>
      </c>
      <c r="BO126" s="35">
        <f t="shared" si="26"/>
        <v>2.2345118190121145E-2</v>
      </c>
      <c r="BP126" s="5">
        <f t="shared" si="27"/>
        <v>2655.0052677821495</v>
      </c>
      <c r="BQ126" s="35">
        <f t="shared" si="28"/>
        <v>7.2499999999999995E-2</v>
      </c>
      <c r="BR126" s="5">
        <f t="shared" si="54"/>
        <v>70519.147491285272</v>
      </c>
      <c r="BS126" s="5">
        <f t="shared" si="55"/>
        <v>349750.21662735275</v>
      </c>
      <c r="BT126" s="5">
        <f t="shared" si="29"/>
        <v>438630.85250871466</v>
      </c>
      <c r="BU126" s="5">
        <f t="shared" si="30"/>
        <v>420269.36411863804</v>
      </c>
      <c r="BV126" s="150"/>
      <c r="BW126" s="2">
        <v>121</v>
      </c>
      <c r="BX126" s="118">
        <v>48519</v>
      </c>
      <c r="BY126" s="5">
        <f t="shared" si="56"/>
        <v>436913.7501138018</v>
      </c>
      <c r="BZ126" s="5">
        <f t="shared" si="57"/>
        <v>3387.3876542048083</v>
      </c>
      <c r="CA126" s="5">
        <f t="shared" si="31"/>
        <v>838.72411187429771</v>
      </c>
      <c r="CB126" s="35">
        <f t="shared" si="32"/>
        <v>2.303587227426477E-2</v>
      </c>
      <c r="CC126" s="5">
        <f t="shared" si="33"/>
        <v>2548.6635423305106</v>
      </c>
      <c r="CD126" s="35">
        <f t="shared" si="34"/>
        <v>7.0000000000000007E-2</v>
      </c>
      <c r="CE126" s="5">
        <f t="shared" si="58"/>
        <v>73074.97399807247</v>
      </c>
      <c r="CF126" s="5">
        <f t="shared" si="59"/>
        <v>336798.93216070923</v>
      </c>
      <c r="CG126" s="5">
        <f t="shared" si="35"/>
        <v>436075.0260019275</v>
      </c>
      <c r="CH126" s="5">
        <f t="shared" si="36"/>
        <v>409873.90615878173</v>
      </c>
    </row>
    <row r="127" spans="9:86" ht="14.25" customHeight="1">
      <c r="I127" s="150"/>
      <c r="J127" s="2">
        <v>122</v>
      </c>
      <c r="K127" s="118">
        <v>48549</v>
      </c>
      <c r="L127" s="5">
        <f t="shared" si="37"/>
        <v>448178.98084843782</v>
      </c>
      <c r="M127" s="5">
        <f t="shared" si="0"/>
        <v>3825.0739145252865</v>
      </c>
      <c r="N127" s="5">
        <f t="shared" si="1"/>
        <v>743.84342119227631</v>
      </c>
      <c r="O127" s="35">
        <f t="shared" si="2"/>
        <v>1.9916420527820094E-2</v>
      </c>
      <c r="P127" s="5">
        <f t="shared" si="3"/>
        <v>3081.2304933330101</v>
      </c>
      <c r="Q127" s="35">
        <f t="shared" si="4"/>
        <v>8.2500000000000004E-2</v>
      </c>
      <c r="R127" s="5">
        <f t="shared" si="38"/>
        <v>61714.862572754508</v>
      </c>
      <c r="S127" s="5">
        <f t="shared" si="39"/>
        <v>404944.15499933041</v>
      </c>
      <c r="T127" s="5">
        <f t="shared" si="5"/>
        <v>447435.13742724556</v>
      </c>
      <c r="U127" s="5">
        <f t="shared" si="6"/>
        <v>466659.01757208491</v>
      </c>
      <c r="V127" s="150"/>
      <c r="W127" s="2">
        <v>122</v>
      </c>
      <c r="X127" s="118">
        <v>48549</v>
      </c>
      <c r="Y127" s="5">
        <f t="shared" si="40"/>
        <v>445892.03647801932</v>
      </c>
      <c r="Z127" s="5">
        <f t="shared" si="41"/>
        <v>3735.9623279068505</v>
      </c>
      <c r="AA127" s="5">
        <f t="shared" si="7"/>
        <v>763.34875138672169</v>
      </c>
      <c r="AB127" s="35">
        <f t="shared" si="8"/>
        <v>2.0543504407467078E-2</v>
      </c>
      <c r="AC127" s="5">
        <f t="shared" si="9"/>
        <v>2972.6135765201288</v>
      </c>
      <c r="AD127" s="35">
        <f t="shared" si="10"/>
        <v>0.08</v>
      </c>
      <c r="AE127" s="5">
        <f t="shared" si="42"/>
        <v>64021.312273367657</v>
      </c>
      <c r="AF127" s="5">
        <f t="shared" si="43"/>
        <v>391766.09173126798</v>
      </c>
      <c r="AG127" s="5">
        <f t="shared" si="11"/>
        <v>445128.68772663258</v>
      </c>
      <c r="AH127" s="5">
        <f t="shared" si="12"/>
        <v>455787.40400463564</v>
      </c>
      <c r="AI127" s="150"/>
      <c r="AJ127" s="2">
        <v>122</v>
      </c>
      <c r="AK127" s="118">
        <v>48549</v>
      </c>
      <c r="AL127" s="5">
        <f t="shared" si="44"/>
        <v>443538.80148617306</v>
      </c>
      <c r="AM127" s="5">
        <f t="shared" si="45"/>
        <v>3647.6129482638758</v>
      </c>
      <c r="AN127" s="5">
        <f t="shared" si="13"/>
        <v>783.09152199900791</v>
      </c>
      <c r="AO127" s="35">
        <f t="shared" si="14"/>
        <v>2.1186643045661566E-2</v>
      </c>
      <c r="AP127" s="5">
        <f t="shared" si="15"/>
        <v>2864.5214262648678</v>
      </c>
      <c r="AQ127" s="35">
        <f t="shared" si="16"/>
        <v>7.7499999999999999E-2</v>
      </c>
      <c r="AR127" s="5">
        <f t="shared" si="46"/>
        <v>66394.290035826256</v>
      </c>
      <c r="AS127" s="5">
        <f t="shared" si="47"/>
        <v>378614.48965236667</v>
      </c>
      <c r="AT127" s="5">
        <f t="shared" si="17"/>
        <v>442755.70996417408</v>
      </c>
      <c r="AU127" s="5">
        <f t="shared" si="18"/>
        <v>445008.77968819294</v>
      </c>
      <c r="AV127" s="150"/>
      <c r="AW127" s="2">
        <v>122</v>
      </c>
      <c r="AX127" s="118">
        <v>48549</v>
      </c>
      <c r="AY127" s="5">
        <f t="shared" si="48"/>
        <v>441118.60546279588</v>
      </c>
      <c r="AZ127" s="5">
        <f t="shared" si="49"/>
        <v>3560.0506702964672</v>
      </c>
      <c r="BA127" s="5">
        <f t="shared" si="19"/>
        <v>803.05938615399327</v>
      </c>
      <c r="BB127" s="35">
        <f t="shared" si="20"/>
        <v>2.1846080656103009E-2</v>
      </c>
      <c r="BC127" s="5">
        <f t="shared" si="21"/>
        <v>2756.9912841424739</v>
      </c>
      <c r="BD127" s="35">
        <f t="shared" si="22"/>
        <v>7.4999999999999997E-2</v>
      </c>
      <c r="BE127" s="5">
        <f t="shared" si="50"/>
        <v>68834.453923357854</v>
      </c>
      <c r="BF127" s="5">
        <f t="shared" si="51"/>
        <v>365491.72785281116</v>
      </c>
      <c r="BG127" s="5">
        <f t="shared" si="23"/>
        <v>440315.54607664188</v>
      </c>
      <c r="BH127" s="5">
        <f t="shared" si="24"/>
        <v>434326.18177616899</v>
      </c>
      <c r="BI127" s="150"/>
      <c r="BJ127" s="2">
        <v>122</v>
      </c>
      <c r="BK127" s="118">
        <v>48549</v>
      </c>
      <c r="BL127" s="5">
        <f t="shared" si="52"/>
        <v>438630.85250871466</v>
      </c>
      <c r="BM127" s="5">
        <f t="shared" si="53"/>
        <v>3473.3005299060997</v>
      </c>
      <c r="BN127" s="5">
        <f t="shared" si="25"/>
        <v>823.23912933261545</v>
      </c>
      <c r="BO127" s="35">
        <f t="shared" si="26"/>
        <v>2.2522058116728378E-2</v>
      </c>
      <c r="BP127" s="5">
        <f t="shared" si="27"/>
        <v>2650.0614005734842</v>
      </c>
      <c r="BQ127" s="35">
        <f t="shared" si="28"/>
        <v>7.2499999999999995E-2</v>
      </c>
      <c r="BR127" s="5">
        <f t="shared" si="54"/>
        <v>71342.386620617894</v>
      </c>
      <c r="BS127" s="5">
        <f t="shared" si="55"/>
        <v>352400.27802792622</v>
      </c>
      <c r="BT127" s="5">
        <f t="shared" si="29"/>
        <v>437807.61337938206</v>
      </c>
      <c r="BU127" s="5">
        <f t="shared" si="30"/>
        <v>423742.6646485441</v>
      </c>
      <c r="BV127" s="150"/>
      <c r="BW127" s="2">
        <v>122</v>
      </c>
      <c r="BX127" s="118">
        <v>48549</v>
      </c>
      <c r="BY127" s="5">
        <f t="shared" si="56"/>
        <v>436075.0260019275</v>
      </c>
      <c r="BZ127" s="5">
        <f t="shared" si="57"/>
        <v>3387.3876542048083</v>
      </c>
      <c r="CA127" s="5">
        <f t="shared" si="31"/>
        <v>843.61666919356458</v>
      </c>
      <c r="CB127" s="35">
        <f t="shared" si="32"/>
        <v>2.3214812650789198E-2</v>
      </c>
      <c r="CC127" s="5">
        <f t="shared" si="33"/>
        <v>2543.7709850112437</v>
      </c>
      <c r="CD127" s="35">
        <f t="shared" si="34"/>
        <v>7.0000000000000007E-2</v>
      </c>
      <c r="CE127" s="5">
        <f t="shared" si="58"/>
        <v>73918.590667266035</v>
      </c>
      <c r="CF127" s="5">
        <f t="shared" si="59"/>
        <v>339342.70314572047</v>
      </c>
      <c r="CG127" s="5">
        <f t="shared" si="35"/>
        <v>435231.40933273395</v>
      </c>
      <c r="CH127" s="5">
        <f t="shared" si="36"/>
        <v>413261.29381298652</v>
      </c>
    </row>
    <row r="128" spans="9:86" ht="14.25" customHeight="1">
      <c r="I128" s="150"/>
      <c r="J128" s="2">
        <v>123</v>
      </c>
      <c r="K128" s="118">
        <v>48580</v>
      </c>
      <c r="L128" s="5">
        <f t="shared" si="37"/>
        <v>447435.13742724556</v>
      </c>
      <c r="M128" s="5">
        <f t="shared" si="0"/>
        <v>3825.0739145252865</v>
      </c>
      <c r="N128" s="5">
        <f t="shared" si="1"/>
        <v>748.95734471297328</v>
      </c>
      <c r="O128" s="35">
        <f t="shared" si="2"/>
        <v>2.0086683822450296E-2</v>
      </c>
      <c r="P128" s="5">
        <f t="shared" si="3"/>
        <v>3076.1165698123132</v>
      </c>
      <c r="Q128" s="35">
        <f t="shared" si="4"/>
        <v>8.2500000000000004E-2</v>
      </c>
      <c r="R128" s="5">
        <f t="shared" si="38"/>
        <v>62463.819917467481</v>
      </c>
      <c r="S128" s="5">
        <f t="shared" si="39"/>
        <v>408020.2715691427</v>
      </c>
      <c r="T128" s="5">
        <f t="shared" si="5"/>
        <v>446686.18008253258</v>
      </c>
      <c r="U128" s="5">
        <f t="shared" si="6"/>
        <v>470484.09148661018</v>
      </c>
      <c r="V128" s="150"/>
      <c r="W128" s="2">
        <v>123</v>
      </c>
      <c r="X128" s="118">
        <v>48580</v>
      </c>
      <c r="Y128" s="5">
        <f t="shared" si="40"/>
        <v>445128.68772663258</v>
      </c>
      <c r="Z128" s="5">
        <f t="shared" si="41"/>
        <v>3735.9623279068505</v>
      </c>
      <c r="AA128" s="5">
        <f t="shared" si="7"/>
        <v>768.43774306263322</v>
      </c>
      <c r="AB128" s="35">
        <f t="shared" si="8"/>
        <v>2.071592591312528E-2</v>
      </c>
      <c r="AC128" s="5">
        <f t="shared" si="9"/>
        <v>2967.5245848442173</v>
      </c>
      <c r="AD128" s="35">
        <f t="shared" si="10"/>
        <v>0.08</v>
      </c>
      <c r="AE128" s="5">
        <f t="shared" si="42"/>
        <v>64789.750016430291</v>
      </c>
      <c r="AF128" s="5">
        <f t="shared" si="43"/>
        <v>394733.61631611222</v>
      </c>
      <c r="AG128" s="5">
        <f t="shared" si="11"/>
        <v>444360.24998356996</v>
      </c>
      <c r="AH128" s="5">
        <f t="shared" si="12"/>
        <v>459523.3663325425</v>
      </c>
      <c r="AI128" s="150"/>
      <c r="AJ128" s="2">
        <v>123</v>
      </c>
      <c r="AK128" s="118">
        <v>48580</v>
      </c>
      <c r="AL128" s="5">
        <f t="shared" si="44"/>
        <v>442755.70996417408</v>
      </c>
      <c r="AM128" s="5">
        <f t="shared" si="45"/>
        <v>3647.6129482638758</v>
      </c>
      <c r="AN128" s="5">
        <f t="shared" si="13"/>
        <v>788.14898807858481</v>
      </c>
      <c r="AO128" s="35">
        <f t="shared" si="14"/>
        <v>2.1361187770358291E-2</v>
      </c>
      <c r="AP128" s="5">
        <f t="shared" si="15"/>
        <v>2859.4639601852909</v>
      </c>
      <c r="AQ128" s="35">
        <f t="shared" si="16"/>
        <v>7.7499999999999999E-2</v>
      </c>
      <c r="AR128" s="5">
        <f t="shared" si="46"/>
        <v>67182.439023904837</v>
      </c>
      <c r="AS128" s="5">
        <f t="shared" si="47"/>
        <v>381473.95361255197</v>
      </c>
      <c r="AT128" s="5">
        <f t="shared" si="17"/>
        <v>441967.5609760955</v>
      </c>
      <c r="AU128" s="5">
        <f t="shared" si="18"/>
        <v>448656.39263645682</v>
      </c>
      <c r="AV128" s="150"/>
      <c r="AW128" s="2">
        <v>123</v>
      </c>
      <c r="AX128" s="118">
        <v>48580</v>
      </c>
      <c r="AY128" s="5">
        <f t="shared" si="48"/>
        <v>440315.54607664188</v>
      </c>
      <c r="AZ128" s="5">
        <f t="shared" si="49"/>
        <v>3560.0506702964672</v>
      </c>
      <c r="BA128" s="5">
        <f t="shared" si="19"/>
        <v>808.07850731745566</v>
      </c>
      <c r="BB128" s="35">
        <f t="shared" si="20"/>
        <v>2.2022711153881463E-2</v>
      </c>
      <c r="BC128" s="5">
        <f t="shared" si="21"/>
        <v>2751.9721629790115</v>
      </c>
      <c r="BD128" s="35">
        <f t="shared" si="22"/>
        <v>7.4999999999999997E-2</v>
      </c>
      <c r="BE128" s="5">
        <f t="shared" si="50"/>
        <v>69642.532430675317</v>
      </c>
      <c r="BF128" s="5">
        <f t="shared" si="51"/>
        <v>368243.70001579018</v>
      </c>
      <c r="BG128" s="5">
        <f t="shared" si="23"/>
        <v>439507.46756932442</v>
      </c>
      <c r="BH128" s="5">
        <f t="shared" si="24"/>
        <v>437886.23244646552</v>
      </c>
      <c r="BI128" s="150"/>
      <c r="BJ128" s="2">
        <v>123</v>
      </c>
      <c r="BK128" s="118">
        <v>48580</v>
      </c>
      <c r="BL128" s="5">
        <f t="shared" si="52"/>
        <v>437807.61337938206</v>
      </c>
      <c r="BM128" s="5">
        <f t="shared" si="53"/>
        <v>3473.3005299060997</v>
      </c>
      <c r="BN128" s="5">
        <f t="shared" si="25"/>
        <v>828.21286573899988</v>
      </c>
      <c r="BO128" s="35">
        <f t="shared" si="26"/>
        <v>2.2700734489639281E-2</v>
      </c>
      <c r="BP128" s="5">
        <f t="shared" si="27"/>
        <v>2645.0876641670998</v>
      </c>
      <c r="BQ128" s="35">
        <f t="shared" si="28"/>
        <v>7.2499999999999995E-2</v>
      </c>
      <c r="BR128" s="5">
        <f t="shared" si="54"/>
        <v>72170.599486356892</v>
      </c>
      <c r="BS128" s="5">
        <f t="shared" si="55"/>
        <v>355045.36569209333</v>
      </c>
      <c r="BT128" s="5">
        <f t="shared" si="29"/>
        <v>436979.40051364305</v>
      </c>
      <c r="BU128" s="5">
        <f t="shared" si="30"/>
        <v>427215.96517845022</v>
      </c>
      <c r="BV128" s="150"/>
      <c r="BW128" s="2">
        <v>123</v>
      </c>
      <c r="BX128" s="118">
        <v>48580</v>
      </c>
      <c r="BY128" s="5">
        <f t="shared" si="56"/>
        <v>435231.40933273395</v>
      </c>
      <c r="BZ128" s="5">
        <f t="shared" si="57"/>
        <v>3387.3876542048083</v>
      </c>
      <c r="CA128" s="5">
        <f t="shared" si="31"/>
        <v>848.53776643052697</v>
      </c>
      <c r="CB128" s="35">
        <f t="shared" si="32"/>
        <v>2.3395492555965437E-2</v>
      </c>
      <c r="CC128" s="5">
        <f t="shared" si="33"/>
        <v>2538.8498877742813</v>
      </c>
      <c r="CD128" s="35">
        <f t="shared" si="34"/>
        <v>7.0000000000000007E-2</v>
      </c>
      <c r="CE128" s="5">
        <f t="shared" si="58"/>
        <v>74767.128433696562</v>
      </c>
      <c r="CF128" s="5">
        <f t="shared" si="59"/>
        <v>341881.55303349474</v>
      </c>
      <c r="CG128" s="5">
        <f t="shared" si="35"/>
        <v>434382.87156630342</v>
      </c>
      <c r="CH128" s="5">
        <f t="shared" si="36"/>
        <v>416648.68146719132</v>
      </c>
    </row>
    <row r="129" spans="9:86" ht="14.25" customHeight="1">
      <c r="I129" s="150"/>
      <c r="J129" s="2">
        <v>124</v>
      </c>
      <c r="K129" s="118">
        <v>48611</v>
      </c>
      <c r="L129" s="5">
        <f t="shared" si="37"/>
        <v>446686.18008253258</v>
      </c>
      <c r="M129" s="5">
        <f t="shared" si="0"/>
        <v>3825.0739145252865</v>
      </c>
      <c r="N129" s="5">
        <f t="shared" si="1"/>
        <v>754.10642645787493</v>
      </c>
      <c r="O129" s="35">
        <f t="shared" si="2"/>
        <v>2.0258690599790879E-2</v>
      </c>
      <c r="P129" s="5">
        <f t="shared" si="3"/>
        <v>3070.9674880674115</v>
      </c>
      <c r="Q129" s="35">
        <f t="shared" si="4"/>
        <v>8.2500000000000004E-2</v>
      </c>
      <c r="R129" s="5">
        <f t="shared" si="38"/>
        <v>63217.926343925355</v>
      </c>
      <c r="S129" s="5">
        <f t="shared" si="39"/>
        <v>411091.2390572101</v>
      </c>
      <c r="T129" s="5">
        <f t="shared" si="5"/>
        <v>445932.0736560747</v>
      </c>
      <c r="U129" s="5">
        <f t="shared" si="6"/>
        <v>474309.16540113545</v>
      </c>
      <c r="V129" s="150"/>
      <c r="W129" s="2">
        <v>124</v>
      </c>
      <c r="X129" s="118">
        <v>48611</v>
      </c>
      <c r="Y129" s="5">
        <f t="shared" si="40"/>
        <v>444360.24998356996</v>
      </c>
      <c r="Z129" s="5">
        <f t="shared" si="41"/>
        <v>3735.9623279068505</v>
      </c>
      <c r="AA129" s="5">
        <f t="shared" si="7"/>
        <v>773.56066134971752</v>
      </c>
      <c r="AB129" s="35">
        <f t="shared" si="8"/>
        <v>2.0890095224628744E-2</v>
      </c>
      <c r="AC129" s="5">
        <f t="shared" si="9"/>
        <v>2962.401666557133</v>
      </c>
      <c r="AD129" s="35">
        <f t="shared" si="10"/>
        <v>7.9999999999999988E-2</v>
      </c>
      <c r="AE129" s="5">
        <f t="shared" si="42"/>
        <v>65563.310677780013</v>
      </c>
      <c r="AF129" s="5">
        <f t="shared" si="43"/>
        <v>397696.01798266935</v>
      </c>
      <c r="AG129" s="5">
        <f t="shared" si="11"/>
        <v>443586.68932222022</v>
      </c>
      <c r="AH129" s="5">
        <f t="shared" si="12"/>
        <v>463259.32866044936</v>
      </c>
      <c r="AI129" s="150"/>
      <c r="AJ129" s="2">
        <v>124</v>
      </c>
      <c r="AK129" s="118">
        <v>48611</v>
      </c>
      <c r="AL129" s="5">
        <f t="shared" si="44"/>
        <v>441967.5609760955</v>
      </c>
      <c r="AM129" s="5">
        <f t="shared" si="45"/>
        <v>3647.6129482638758</v>
      </c>
      <c r="AN129" s="5">
        <f t="shared" si="13"/>
        <v>793.23911695992547</v>
      </c>
      <c r="AO129" s="35">
        <f t="shared" si="14"/>
        <v>2.1537484295219459E-2</v>
      </c>
      <c r="AP129" s="5">
        <f t="shared" si="15"/>
        <v>2854.3738313039503</v>
      </c>
      <c r="AQ129" s="35">
        <f t="shared" si="16"/>
        <v>7.7500000000000013E-2</v>
      </c>
      <c r="AR129" s="5">
        <f t="shared" si="46"/>
        <v>67975.678140864766</v>
      </c>
      <c r="AS129" s="5">
        <f t="shared" si="47"/>
        <v>384328.32744385593</v>
      </c>
      <c r="AT129" s="5">
        <f t="shared" si="17"/>
        <v>441174.32185913558</v>
      </c>
      <c r="AU129" s="5">
        <f t="shared" si="18"/>
        <v>452304.0055847207</v>
      </c>
      <c r="AV129" s="150"/>
      <c r="AW129" s="2">
        <v>124</v>
      </c>
      <c r="AX129" s="118">
        <v>48611</v>
      </c>
      <c r="AY129" s="5">
        <f t="shared" si="48"/>
        <v>439507.46756932442</v>
      </c>
      <c r="AZ129" s="5">
        <f t="shared" si="49"/>
        <v>3560.0506702964672</v>
      </c>
      <c r="BA129" s="5">
        <f t="shared" si="19"/>
        <v>813.12899798818989</v>
      </c>
      <c r="BB129" s="35">
        <f t="shared" si="20"/>
        <v>2.220109712770512E-2</v>
      </c>
      <c r="BC129" s="5">
        <f t="shared" si="21"/>
        <v>2746.9216723082773</v>
      </c>
      <c r="BD129" s="35">
        <f t="shared" si="22"/>
        <v>7.4999999999999997E-2</v>
      </c>
      <c r="BE129" s="5">
        <f t="shared" si="50"/>
        <v>70455.661428663501</v>
      </c>
      <c r="BF129" s="5">
        <f t="shared" si="51"/>
        <v>370990.62168809847</v>
      </c>
      <c r="BG129" s="5">
        <f t="shared" si="23"/>
        <v>438694.33857133624</v>
      </c>
      <c r="BH129" s="5">
        <f t="shared" si="24"/>
        <v>441446.28311676194</v>
      </c>
      <c r="BI129" s="150"/>
      <c r="BJ129" s="2">
        <v>124</v>
      </c>
      <c r="BK129" s="118">
        <v>48611</v>
      </c>
      <c r="BL129" s="5">
        <f t="shared" si="52"/>
        <v>436979.40051364305</v>
      </c>
      <c r="BM129" s="5">
        <f t="shared" si="53"/>
        <v>3473.3005299060997</v>
      </c>
      <c r="BN129" s="5">
        <f t="shared" si="25"/>
        <v>833.21665180283981</v>
      </c>
      <c r="BO129" s="35">
        <f t="shared" si="26"/>
        <v>2.2881169707041852E-2</v>
      </c>
      <c r="BP129" s="5">
        <f t="shared" si="27"/>
        <v>2640.0838781032598</v>
      </c>
      <c r="BQ129" s="35">
        <f t="shared" si="28"/>
        <v>7.2499999999999995E-2</v>
      </c>
      <c r="BR129" s="5">
        <f t="shared" si="54"/>
        <v>73003.816138159731</v>
      </c>
      <c r="BS129" s="5">
        <f t="shared" si="55"/>
        <v>357685.44957019656</v>
      </c>
      <c r="BT129" s="5">
        <f t="shared" si="29"/>
        <v>436146.18386184023</v>
      </c>
      <c r="BU129" s="5">
        <f t="shared" si="30"/>
        <v>430689.26570835628</v>
      </c>
      <c r="BV129" s="150"/>
      <c r="BW129" s="2">
        <v>124</v>
      </c>
      <c r="BX129" s="118">
        <v>48611</v>
      </c>
      <c r="BY129" s="5">
        <f t="shared" si="56"/>
        <v>434382.87156630342</v>
      </c>
      <c r="BZ129" s="5">
        <f t="shared" si="57"/>
        <v>3387.3876542048083</v>
      </c>
      <c r="CA129" s="5">
        <f t="shared" si="31"/>
        <v>853.48757006803817</v>
      </c>
      <c r="CB129" s="35">
        <f t="shared" si="32"/>
        <v>2.3577934378227805E-2</v>
      </c>
      <c r="CC129" s="5">
        <f t="shared" si="33"/>
        <v>2533.9000841367701</v>
      </c>
      <c r="CD129" s="35">
        <f t="shared" si="34"/>
        <v>7.0000000000000007E-2</v>
      </c>
      <c r="CE129" s="5">
        <f t="shared" si="58"/>
        <v>75620.616003764604</v>
      </c>
      <c r="CF129" s="5">
        <f t="shared" si="59"/>
        <v>344415.45311763149</v>
      </c>
      <c r="CG129" s="5">
        <f t="shared" si="35"/>
        <v>433529.38399623538</v>
      </c>
      <c r="CH129" s="5">
        <f t="shared" si="36"/>
        <v>420036.06912139611</v>
      </c>
    </row>
    <row r="130" spans="9:86" ht="14.25" customHeight="1">
      <c r="I130" s="150"/>
      <c r="J130" s="2">
        <v>125</v>
      </c>
      <c r="K130" s="118">
        <v>48639</v>
      </c>
      <c r="L130" s="5">
        <f t="shared" si="37"/>
        <v>445932.0736560747</v>
      </c>
      <c r="M130" s="5">
        <f t="shared" si="0"/>
        <v>3825.0739145252865</v>
      </c>
      <c r="N130" s="5">
        <f t="shared" si="1"/>
        <v>759.29090813977291</v>
      </c>
      <c r="O130" s="35">
        <f t="shared" si="2"/>
        <v>2.0432463677650864E-2</v>
      </c>
      <c r="P130" s="5">
        <f t="shared" si="3"/>
        <v>3065.7830063855135</v>
      </c>
      <c r="Q130" s="35">
        <f t="shared" si="4"/>
        <v>8.2500000000000004E-2</v>
      </c>
      <c r="R130" s="5">
        <f t="shared" si="38"/>
        <v>63977.217252065129</v>
      </c>
      <c r="S130" s="5">
        <f t="shared" si="39"/>
        <v>414157.02206359559</v>
      </c>
      <c r="T130" s="5">
        <f t="shared" si="5"/>
        <v>445172.78274793492</v>
      </c>
      <c r="U130" s="5">
        <f t="shared" si="6"/>
        <v>478134.23931566073</v>
      </c>
      <c r="V130" s="150"/>
      <c r="W130" s="2">
        <v>125</v>
      </c>
      <c r="X130" s="118">
        <v>48639</v>
      </c>
      <c r="Y130" s="5">
        <f t="shared" si="40"/>
        <v>443586.68932222022</v>
      </c>
      <c r="Z130" s="5">
        <f t="shared" si="41"/>
        <v>3735.9623279068505</v>
      </c>
      <c r="AA130" s="5">
        <f t="shared" si="7"/>
        <v>778.71773242538211</v>
      </c>
      <c r="AB130" s="35">
        <f t="shared" si="8"/>
        <v>2.106603514948277E-2</v>
      </c>
      <c r="AC130" s="5">
        <f t="shared" si="9"/>
        <v>2957.2445954814684</v>
      </c>
      <c r="AD130" s="35">
        <f t="shared" si="10"/>
        <v>0.08</v>
      </c>
      <c r="AE130" s="5">
        <f t="shared" si="42"/>
        <v>66342.028410205399</v>
      </c>
      <c r="AF130" s="5">
        <f t="shared" si="43"/>
        <v>400653.26257815084</v>
      </c>
      <c r="AG130" s="5">
        <f t="shared" si="11"/>
        <v>442807.97158979485</v>
      </c>
      <c r="AH130" s="5">
        <f t="shared" si="12"/>
        <v>466995.29098835622</v>
      </c>
      <c r="AI130" s="150"/>
      <c r="AJ130" s="2">
        <v>125</v>
      </c>
      <c r="AK130" s="118">
        <v>48639</v>
      </c>
      <c r="AL130" s="5">
        <f t="shared" si="44"/>
        <v>441174.32185913558</v>
      </c>
      <c r="AM130" s="5">
        <f t="shared" si="45"/>
        <v>3647.6129482638758</v>
      </c>
      <c r="AN130" s="5">
        <f t="shared" si="13"/>
        <v>798.36211959029197</v>
      </c>
      <c r="AO130" s="35">
        <f t="shared" si="14"/>
        <v>2.1715555417439848E-2</v>
      </c>
      <c r="AP130" s="5">
        <f t="shared" si="15"/>
        <v>2849.2508286735838</v>
      </c>
      <c r="AQ130" s="35">
        <f t="shared" si="16"/>
        <v>7.7499999999999999E-2</v>
      </c>
      <c r="AR130" s="5">
        <f t="shared" si="46"/>
        <v>68774.040260455062</v>
      </c>
      <c r="AS130" s="5">
        <f t="shared" si="47"/>
        <v>387177.57827252953</v>
      </c>
      <c r="AT130" s="5">
        <f t="shared" si="17"/>
        <v>440375.9597395453</v>
      </c>
      <c r="AU130" s="5">
        <f t="shared" si="18"/>
        <v>455951.61853298458</v>
      </c>
      <c r="AV130" s="150"/>
      <c r="AW130" s="2">
        <v>125</v>
      </c>
      <c r="AX130" s="118">
        <v>48639</v>
      </c>
      <c r="AY130" s="5">
        <f t="shared" si="48"/>
        <v>438694.33857133624</v>
      </c>
      <c r="AZ130" s="5">
        <f t="shared" si="49"/>
        <v>3560.0506702964672</v>
      </c>
      <c r="BA130" s="5">
        <f t="shared" si="19"/>
        <v>818.21105422561595</v>
      </c>
      <c r="BB130" s="35">
        <f t="shared" si="20"/>
        <v>2.2381261364536154E-2</v>
      </c>
      <c r="BC130" s="5">
        <f t="shared" si="21"/>
        <v>2741.8396160708512</v>
      </c>
      <c r="BD130" s="35">
        <f t="shared" si="22"/>
        <v>7.4999999999999997E-2</v>
      </c>
      <c r="BE130" s="5">
        <f t="shared" si="50"/>
        <v>71273.872482889114</v>
      </c>
      <c r="BF130" s="5">
        <f t="shared" si="51"/>
        <v>373732.46130416932</v>
      </c>
      <c r="BG130" s="5">
        <f t="shared" si="23"/>
        <v>437876.12751711061</v>
      </c>
      <c r="BH130" s="5">
        <f t="shared" si="24"/>
        <v>445006.33378705842</v>
      </c>
      <c r="BI130" s="150"/>
      <c r="BJ130" s="2">
        <v>125</v>
      </c>
      <c r="BK130" s="118">
        <v>48639</v>
      </c>
      <c r="BL130" s="5">
        <f t="shared" si="52"/>
        <v>436146.18386184023</v>
      </c>
      <c r="BM130" s="5">
        <f t="shared" si="53"/>
        <v>3473.3005299060997</v>
      </c>
      <c r="BN130" s="5">
        <f t="shared" si="25"/>
        <v>838.25066907414839</v>
      </c>
      <c r="BO130" s="35">
        <f t="shared" si="26"/>
        <v>2.3063386545819721E-2</v>
      </c>
      <c r="BP130" s="5">
        <f t="shared" si="27"/>
        <v>2635.0498608319513</v>
      </c>
      <c r="BQ130" s="35">
        <f t="shared" si="28"/>
        <v>7.2499999999999995E-2</v>
      </c>
      <c r="BR130" s="5">
        <f t="shared" si="54"/>
        <v>73842.066807233874</v>
      </c>
      <c r="BS130" s="5">
        <f t="shared" si="55"/>
        <v>360320.4994310285</v>
      </c>
      <c r="BT130" s="5">
        <f t="shared" si="29"/>
        <v>435307.9331927661</v>
      </c>
      <c r="BU130" s="5">
        <f t="shared" si="30"/>
        <v>434162.56623826234</v>
      </c>
      <c r="BV130" s="150"/>
      <c r="BW130" s="2">
        <v>125</v>
      </c>
      <c r="BX130" s="118">
        <v>48639</v>
      </c>
      <c r="BY130" s="5">
        <f t="shared" si="56"/>
        <v>433529.38399623538</v>
      </c>
      <c r="BZ130" s="5">
        <f t="shared" si="57"/>
        <v>3387.3876542048083</v>
      </c>
      <c r="CA130" s="5">
        <f t="shared" si="31"/>
        <v>858.46624756010169</v>
      </c>
      <c r="CB130" s="35">
        <f t="shared" si="32"/>
        <v>2.3762160884602632E-2</v>
      </c>
      <c r="CC130" s="5">
        <f t="shared" si="33"/>
        <v>2528.9214066447066</v>
      </c>
      <c r="CD130" s="35">
        <f t="shared" si="34"/>
        <v>7.0000000000000007E-2</v>
      </c>
      <c r="CE130" s="5">
        <f t="shared" si="58"/>
        <v>76479.082251324711</v>
      </c>
      <c r="CF130" s="5">
        <f t="shared" si="59"/>
        <v>346944.37452427618</v>
      </c>
      <c r="CG130" s="5">
        <f t="shared" si="35"/>
        <v>432670.91774867527</v>
      </c>
      <c r="CH130" s="5">
        <f t="shared" si="36"/>
        <v>423423.45677560091</v>
      </c>
    </row>
    <row r="131" spans="9:86" ht="14.25" customHeight="1">
      <c r="I131" s="150"/>
      <c r="J131" s="2">
        <v>126</v>
      </c>
      <c r="K131" s="118">
        <v>48670</v>
      </c>
      <c r="L131" s="5">
        <f t="shared" si="37"/>
        <v>445172.78274793492</v>
      </c>
      <c r="M131" s="5">
        <f t="shared" si="0"/>
        <v>3825.0739145252865</v>
      </c>
      <c r="N131" s="5">
        <f t="shared" si="1"/>
        <v>764.51103313323392</v>
      </c>
      <c r="O131" s="35">
        <f t="shared" si="2"/>
        <v>2.0608026261105389E-2</v>
      </c>
      <c r="P131" s="5">
        <f t="shared" si="3"/>
        <v>3060.5628813920525</v>
      </c>
      <c r="Q131" s="35">
        <f t="shared" si="4"/>
        <v>8.2500000000000004E-2</v>
      </c>
      <c r="R131" s="5">
        <f t="shared" si="38"/>
        <v>64741.728285198362</v>
      </c>
      <c r="S131" s="5">
        <f t="shared" si="39"/>
        <v>417217.58494498767</v>
      </c>
      <c r="T131" s="5">
        <f t="shared" si="5"/>
        <v>444408.27171480167</v>
      </c>
      <c r="U131" s="5">
        <f t="shared" si="6"/>
        <v>481959.313230186</v>
      </c>
      <c r="V131" s="150"/>
      <c r="W131" s="2">
        <v>126</v>
      </c>
      <c r="X131" s="118">
        <v>48670</v>
      </c>
      <c r="Y131" s="5">
        <f t="shared" si="40"/>
        <v>442807.97158979485</v>
      </c>
      <c r="Z131" s="5">
        <f t="shared" si="41"/>
        <v>3735.9623279068505</v>
      </c>
      <c r="AA131" s="5">
        <f t="shared" si="7"/>
        <v>783.90918397488485</v>
      </c>
      <c r="AB131" s="35">
        <f t="shared" si="8"/>
        <v>2.1243768882311182E-2</v>
      </c>
      <c r="AC131" s="5">
        <f t="shared" si="9"/>
        <v>2952.0531439319657</v>
      </c>
      <c r="AD131" s="35">
        <f t="shared" si="10"/>
        <v>0.08</v>
      </c>
      <c r="AE131" s="5">
        <f t="shared" si="42"/>
        <v>67125.937594180286</v>
      </c>
      <c r="AF131" s="5">
        <f t="shared" si="43"/>
        <v>403605.3157220828</v>
      </c>
      <c r="AG131" s="5">
        <f t="shared" si="11"/>
        <v>442024.06240581995</v>
      </c>
      <c r="AH131" s="5">
        <f t="shared" si="12"/>
        <v>470731.25331626309</v>
      </c>
      <c r="AI131" s="150"/>
      <c r="AJ131" s="2">
        <v>126</v>
      </c>
      <c r="AK131" s="118">
        <v>48670</v>
      </c>
      <c r="AL131" s="5">
        <f t="shared" si="44"/>
        <v>440375.9597395453</v>
      </c>
      <c r="AM131" s="5">
        <f t="shared" si="45"/>
        <v>3647.6129482638758</v>
      </c>
      <c r="AN131" s="5">
        <f t="shared" si="13"/>
        <v>803.51820827931215</v>
      </c>
      <c r="AO131" s="35">
        <f t="shared" si="14"/>
        <v>2.1895424321197079E-2</v>
      </c>
      <c r="AP131" s="5">
        <f t="shared" si="15"/>
        <v>2844.0947399845636</v>
      </c>
      <c r="AQ131" s="35">
        <f t="shared" si="16"/>
        <v>7.7500000000000013E-2</v>
      </c>
      <c r="AR131" s="5">
        <f t="shared" si="46"/>
        <v>69577.55846873438</v>
      </c>
      <c r="AS131" s="5">
        <f t="shared" si="47"/>
        <v>390021.67301251407</v>
      </c>
      <c r="AT131" s="5">
        <f t="shared" si="17"/>
        <v>439572.44153126597</v>
      </c>
      <c r="AU131" s="5">
        <f t="shared" si="18"/>
        <v>459599.23148124845</v>
      </c>
      <c r="AV131" s="150"/>
      <c r="AW131" s="2">
        <v>126</v>
      </c>
      <c r="AX131" s="118">
        <v>48670</v>
      </c>
      <c r="AY131" s="5">
        <f t="shared" si="48"/>
        <v>437876.12751711061</v>
      </c>
      <c r="AZ131" s="5">
        <f t="shared" si="49"/>
        <v>3560.0506702964672</v>
      </c>
      <c r="BA131" s="5">
        <f t="shared" si="19"/>
        <v>823.32487331452603</v>
      </c>
      <c r="BB131" s="35">
        <f t="shared" si="20"/>
        <v>2.2563227038195275E-2</v>
      </c>
      <c r="BC131" s="5">
        <f t="shared" si="21"/>
        <v>2736.7257969819411</v>
      </c>
      <c r="BD131" s="35">
        <f t="shared" si="22"/>
        <v>7.4999999999999997E-2</v>
      </c>
      <c r="BE131" s="5">
        <f t="shared" si="50"/>
        <v>72097.197356203644</v>
      </c>
      <c r="BF131" s="5">
        <f t="shared" si="51"/>
        <v>376469.18710115127</v>
      </c>
      <c r="BG131" s="5">
        <f t="shared" si="23"/>
        <v>437052.80264379608</v>
      </c>
      <c r="BH131" s="5">
        <f t="shared" si="24"/>
        <v>448566.3844573549</v>
      </c>
      <c r="BI131" s="150"/>
      <c r="BJ131" s="2">
        <v>126</v>
      </c>
      <c r="BK131" s="118">
        <v>48670</v>
      </c>
      <c r="BL131" s="5">
        <f t="shared" si="52"/>
        <v>435307.9331927661</v>
      </c>
      <c r="BM131" s="5">
        <f t="shared" si="53"/>
        <v>3473.3005299060997</v>
      </c>
      <c r="BN131" s="5">
        <f t="shared" si="25"/>
        <v>843.31510019980442</v>
      </c>
      <c r="BO131" s="35">
        <f t="shared" si="26"/>
        <v>2.3247408169601039E-2</v>
      </c>
      <c r="BP131" s="5">
        <f t="shared" si="27"/>
        <v>2629.9854297062952</v>
      </c>
      <c r="BQ131" s="35">
        <f t="shared" si="28"/>
        <v>7.2499999999999995E-2</v>
      </c>
      <c r="BR131" s="5">
        <f t="shared" si="54"/>
        <v>74685.381907433679</v>
      </c>
      <c r="BS131" s="5">
        <f t="shared" si="55"/>
        <v>362950.48486073478</v>
      </c>
      <c r="BT131" s="5">
        <f t="shared" si="29"/>
        <v>434464.61809256632</v>
      </c>
      <c r="BU131" s="5">
        <f t="shared" si="30"/>
        <v>437635.86676816846</v>
      </c>
      <c r="BV131" s="150"/>
      <c r="BW131" s="2">
        <v>126</v>
      </c>
      <c r="BX131" s="118">
        <v>48670</v>
      </c>
      <c r="BY131" s="5">
        <f t="shared" si="56"/>
        <v>432670.91774867527</v>
      </c>
      <c r="BZ131" s="5">
        <f t="shared" si="57"/>
        <v>3387.3876542048083</v>
      </c>
      <c r="CA131" s="5">
        <f t="shared" si="31"/>
        <v>863.47396733753567</v>
      </c>
      <c r="CB131" s="35">
        <f t="shared" si="32"/>
        <v>2.3948195228756283E-2</v>
      </c>
      <c r="CC131" s="5">
        <f t="shared" si="33"/>
        <v>2523.9136868672726</v>
      </c>
      <c r="CD131" s="35">
        <f t="shared" si="34"/>
        <v>7.0000000000000007E-2</v>
      </c>
      <c r="CE131" s="5">
        <f t="shared" si="58"/>
        <v>77342.556218662241</v>
      </c>
      <c r="CF131" s="5">
        <f t="shared" si="59"/>
        <v>349468.28821114346</v>
      </c>
      <c r="CG131" s="5">
        <f t="shared" si="35"/>
        <v>431807.44378133776</v>
      </c>
      <c r="CH131" s="5">
        <f t="shared" si="36"/>
        <v>426810.8444298057</v>
      </c>
    </row>
    <row r="132" spans="9:86" ht="14.25" customHeight="1">
      <c r="I132" s="150"/>
      <c r="J132" s="2">
        <v>127</v>
      </c>
      <c r="K132" s="118">
        <v>48700</v>
      </c>
      <c r="L132" s="5">
        <f t="shared" si="37"/>
        <v>444408.27171480167</v>
      </c>
      <c r="M132" s="5">
        <f t="shared" si="0"/>
        <v>3825.0739145252865</v>
      </c>
      <c r="N132" s="5">
        <f t="shared" si="1"/>
        <v>769.76704648602481</v>
      </c>
      <c r="O132" s="35">
        <f t="shared" si="2"/>
        <v>2.0785401950754553E-2</v>
      </c>
      <c r="P132" s="5">
        <f t="shared" si="3"/>
        <v>3055.3068680392616</v>
      </c>
      <c r="Q132" s="35">
        <f t="shared" si="4"/>
        <v>8.2500000000000004E-2</v>
      </c>
      <c r="R132" s="5">
        <f t="shared" si="38"/>
        <v>65511.495331684389</v>
      </c>
      <c r="S132" s="5">
        <f t="shared" si="39"/>
        <v>420272.89181302692</v>
      </c>
      <c r="T132" s="5">
        <f t="shared" si="5"/>
        <v>443638.50466831564</v>
      </c>
      <c r="U132" s="5">
        <f t="shared" si="6"/>
        <v>485784.38714471133</v>
      </c>
      <c r="V132" s="150"/>
      <c r="W132" s="2">
        <v>127</v>
      </c>
      <c r="X132" s="118">
        <v>48700</v>
      </c>
      <c r="Y132" s="5">
        <f t="shared" si="40"/>
        <v>442024.06240581995</v>
      </c>
      <c r="Z132" s="5">
        <f t="shared" si="41"/>
        <v>3735.9623279068505</v>
      </c>
      <c r="AA132" s="5">
        <f t="shared" si="7"/>
        <v>789.1352452013839</v>
      </c>
      <c r="AB132" s="35">
        <f t="shared" si="8"/>
        <v>2.142332001311412E-2</v>
      </c>
      <c r="AC132" s="5">
        <f t="shared" si="9"/>
        <v>2946.8270827054666</v>
      </c>
      <c r="AD132" s="35">
        <f t="shared" si="10"/>
        <v>0.08</v>
      </c>
      <c r="AE132" s="5">
        <f t="shared" si="42"/>
        <v>67915.072839381668</v>
      </c>
      <c r="AF132" s="5">
        <f t="shared" si="43"/>
        <v>406552.14280478825</v>
      </c>
      <c r="AG132" s="5">
        <f t="shared" si="11"/>
        <v>441234.92716061854</v>
      </c>
      <c r="AH132" s="5">
        <f t="shared" si="12"/>
        <v>474467.21564416995</v>
      </c>
      <c r="AI132" s="150"/>
      <c r="AJ132" s="2">
        <v>127</v>
      </c>
      <c r="AK132" s="118">
        <v>48700</v>
      </c>
      <c r="AL132" s="5">
        <f t="shared" si="44"/>
        <v>439572.44153126597</v>
      </c>
      <c r="AM132" s="5">
        <f t="shared" si="45"/>
        <v>3647.6129482638758</v>
      </c>
      <c r="AN132" s="5">
        <f t="shared" si="13"/>
        <v>808.70759670778307</v>
      </c>
      <c r="AO132" s="35">
        <f t="shared" si="14"/>
        <v>2.2077114585908667E-2</v>
      </c>
      <c r="AP132" s="5">
        <f t="shared" si="15"/>
        <v>2838.9053515560927</v>
      </c>
      <c r="AQ132" s="35">
        <f t="shared" si="16"/>
        <v>7.7499999999999999E-2</v>
      </c>
      <c r="AR132" s="5">
        <f t="shared" si="46"/>
        <v>70386.266065442163</v>
      </c>
      <c r="AS132" s="5">
        <f t="shared" si="47"/>
        <v>392860.57836407016</v>
      </c>
      <c r="AT132" s="5">
        <f t="shared" si="17"/>
        <v>438763.73393455817</v>
      </c>
      <c r="AU132" s="5">
        <f t="shared" si="18"/>
        <v>463246.84442951233</v>
      </c>
      <c r="AV132" s="150"/>
      <c r="AW132" s="2">
        <v>127</v>
      </c>
      <c r="AX132" s="118">
        <v>48700</v>
      </c>
      <c r="AY132" s="5">
        <f t="shared" si="48"/>
        <v>437052.80264379608</v>
      </c>
      <c r="AZ132" s="5">
        <f t="shared" si="49"/>
        <v>3560.0506702964672</v>
      </c>
      <c r="BA132" s="5">
        <f t="shared" si="19"/>
        <v>828.47065377274203</v>
      </c>
      <c r="BB132" s="35">
        <f t="shared" si="20"/>
        <v>2.2747017717617706E-2</v>
      </c>
      <c r="BC132" s="5">
        <f t="shared" si="21"/>
        <v>2731.5800165237251</v>
      </c>
      <c r="BD132" s="35">
        <f t="shared" si="22"/>
        <v>7.4999999999999997E-2</v>
      </c>
      <c r="BE132" s="5">
        <f t="shared" si="50"/>
        <v>72925.668009976391</v>
      </c>
      <c r="BF132" s="5">
        <f t="shared" si="51"/>
        <v>379200.76711767499</v>
      </c>
      <c r="BG132" s="5">
        <f t="shared" si="23"/>
        <v>436224.33199002332</v>
      </c>
      <c r="BH132" s="5">
        <f t="shared" si="24"/>
        <v>452126.43512765138</v>
      </c>
      <c r="BI132" s="150"/>
      <c r="BJ132" s="2">
        <v>127</v>
      </c>
      <c r="BK132" s="118">
        <v>48700</v>
      </c>
      <c r="BL132" s="5">
        <f t="shared" si="52"/>
        <v>434464.61809256632</v>
      </c>
      <c r="BM132" s="5">
        <f t="shared" si="53"/>
        <v>3473.3005299060997</v>
      </c>
      <c r="BN132" s="5">
        <f t="shared" si="25"/>
        <v>848.41012893017796</v>
      </c>
      <c r="BO132" s="35">
        <f t="shared" si="26"/>
        <v>2.34332581370136E-2</v>
      </c>
      <c r="BP132" s="5">
        <f t="shared" si="27"/>
        <v>2624.8904009759217</v>
      </c>
      <c r="BQ132" s="35">
        <f t="shared" si="28"/>
        <v>7.2500000000000009E-2</v>
      </c>
      <c r="BR132" s="5">
        <f t="shared" si="54"/>
        <v>75533.792036363855</v>
      </c>
      <c r="BS132" s="5">
        <f t="shared" si="55"/>
        <v>365575.37526171072</v>
      </c>
      <c r="BT132" s="5">
        <f t="shared" si="29"/>
        <v>433616.20796363614</v>
      </c>
      <c r="BU132" s="5">
        <f t="shared" si="30"/>
        <v>441109.16729807458</v>
      </c>
      <c r="BV132" s="150"/>
      <c r="BW132" s="2">
        <v>127</v>
      </c>
      <c r="BX132" s="118">
        <v>48700</v>
      </c>
      <c r="BY132" s="5">
        <f t="shared" si="56"/>
        <v>431807.44378133776</v>
      </c>
      <c r="BZ132" s="5">
        <f t="shared" si="57"/>
        <v>3387.3876542048083</v>
      </c>
      <c r="CA132" s="5">
        <f t="shared" si="31"/>
        <v>868.51089881367125</v>
      </c>
      <c r="CB132" s="35">
        <f t="shared" si="32"/>
        <v>2.4136060959249465E-2</v>
      </c>
      <c r="CC132" s="5">
        <f t="shared" si="33"/>
        <v>2518.8767553911371</v>
      </c>
      <c r="CD132" s="35">
        <f t="shared" si="34"/>
        <v>7.0000000000000007E-2</v>
      </c>
      <c r="CE132" s="5">
        <f t="shared" si="58"/>
        <v>78211.067117475919</v>
      </c>
      <c r="CF132" s="5">
        <f t="shared" si="59"/>
        <v>351987.16496653459</v>
      </c>
      <c r="CG132" s="5">
        <f t="shared" si="35"/>
        <v>430938.9328825241</v>
      </c>
      <c r="CH132" s="5">
        <f t="shared" si="36"/>
        <v>430198.23208401049</v>
      </c>
    </row>
    <row r="133" spans="9:86" ht="14.25" customHeight="1">
      <c r="I133" s="150"/>
      <c r="J133" s="2">
        <v>128</v>
      </c>
      <c r="K133" s="118">
        <v>48731</v>
      </c>
      <c r="L133" s="5">
        <f t="shared" si="37"/>
        <v>443638.50466831564</v>
      </c>
      <c r="M133" s="5">
        <f t="shared" si="0"/>
        <v>3825.0739145252865</v>
      </c>
      <c r="N133" s="5">
        <f t="shared" si="1"/>
        <v>775.05919493061629</v>
      </c>
      <c r="O133" s="35">
        <f t="shared" si="2"/>
        <v>2.0964614751194849E-2</v>
      </c>
      <c r="P133" s="5">
        <f t="shared" si="3"/>
        <v>3050.0147195946702</v>
      </c>
      <c r="Q133" s="35">
        <f t="shared" si="4"/>
        <v>8.2500000000000004E-2</v>
      </c>
      <c r="R133" s="5">
        <f t="shared" si="38"/>
        <v>66286.554526615</v>
      </c>
      <c r="S133" s="5">
        <f t="shared" si="39"/>
        <v>423322.90653262159</v>
      </c>
      <c r="T133" s="5">
        <f t="shared" si="5"/>
        <v>442863.44547338504</v>
      </c>
      <c r="U133" s="5">
        <f t="shared" si="6"/>
        <v>489609.46105923661</v>
      </c>
      <c r="V133" s="150"/>
      <c r="W133" s="2">
        <v>128</v>
      </c>
      <c r="X133" s="118">
        <v>48731</v>
      </c>
      <c r="Y133" s="5">
        <f t="shared" si="40"/>
        <v>441234.92716061854</v>
      </c>
      <c r="Z133" s="5">
        <f t="shared" si="41"/>
        <v>3735.9623279068505</v>
      </c>
      <c r="AA133" s="5">
        <f t="shared" si="7"/>
        <v>794.39614683606032</v>
      </c>
      <c r="AB133" s="35">
        <f t="shared" si="8"/>
        <v>2.1604712535738601E-2</v>
      </c>
      <c r="AC133" s="5">
        <f t="shared" si="9"/>
        <v>2941.5661810707902</v>
      </c>
      <c r="AD133" s="35">
        <f t="shared" si="10"/>
        <v>7.9999999999999988E-2</v>
      </c>
      <c r="AE133" s="5">
        <f t="shared" si="42"/>
        <v>68709.468986217733</v>
      </c>
      <c r="AF133" s="5">
        <f t="shared" si="43"/>
        <v>409493.70898585906</v>
      </c>
      <c r="AG133" s="5">
        <f t="shared" si="11"/>
        <v>440440.53101378249</v>
      </c>
      <c r="AH133" s="5">
        <f t="shared" si="12"/>
        <v>478203.17797207681</v>
      </c>
      <c r="AI133" s="150"/>
      <c r="AJ133" s="2">
        <v>128</v>
      </c>
      <c r="AK133" s="118">
        <v>48731</v>
      </c>
      <c r="AL133" s="5">
        <f t="shared" si="44"/>
        <v>438763.73393455817</v>
      </c>
      <c r="AM133" s="5">
        <f t="shared" si="45"/>
        <v>3647.6129482638758</v>
      </c>
      <c r="AN133" s="5">
        <f t="shared" si="13"/>
        <v>813.93049993652085</v>
      </c>
      <c r="AO133" s="35">
        <f t="shared" si="14"/>
        <v>2.2260650194701432E-2</v>
      </c>
      <c r="AP133" s="5">
        <f t="shared" si="15"/>
        <v>2833.6824483273549</v>
      </c>
      <c r="AQ133" s="35">
        <f t="shared" si="16"/>
        <v>7.7499999999999999E-2</v>
      </c>
      <c r="AR133" s="5">
        <f t="shared" si="46"/>
        <v>71200.19656537869</v>
      </c>
      <c r="AS133" s="5">
        <f t="shared" si="47"/>
        <v>395694.26081239752</v>
      </c>
      <c r="AT133" s="5">
        <f t="shared" si="17"/>
        <v>437949.80343462166</v>
      </c>
      <c r="AU133" s="5">
        <f t="shared" si="18"/>
        <v>466894.45737777621</v>
      </c>
      <c r="AV133" s="150"/>
      <c r="AW133" s="2">
        <v>128</v>
      </c>
      <c r="AX133" s="118">
        <v>48731</v>
      </c>
      <c r="AY133" s="5">
        <f t="shared" si="48"/>
        <v>436224.33199002332</v>
      </c>
      <c r="AZ133" s="5">
        <f t="shared" si="49"/>
        <v>3560.0506702964672</v>
      </c>
      <c r="BA133" s="5">
        <f t="shared" si="19"/>
        <v>833.64859535882169</v>
      </c>
      <c r="BB133" s="35">
        <f t="shared" si="20"/>
        <v>2.2932657375321863E-2</v>
      </c>
      <c r="BC133" s="5">
        <f t="shared" si="21"/>
        <v>2726.4020749376455</v>
      </c>
      <c r="BD133" s="35">
        <f t="shared" si="22"/>
        <v>7.4999999999999997E-2</v>
      </c>
      <c r="BE133" s="5">
        <f t="shared" si="50"/>
        <v>73759.316605335218</v>
      </c>
      <c r="BF133" s="5">
        <f t="shared" si="51"/>
        <v>381927.16919261264</v>
      </c>
      <c r="BG133" s="5">
        <f t="shared" si="23"/>
        <v>435390.68339466449</v>
      </c>
      <c r="BH133" s="5">
        <f t="shared" si="24"/>
        <v>455686.48579794785</v>
      </c>
      <c r="BI133" s="150"/>
      <c r="BJ133" s="2">
        <v>128</v>
      </c>
      <c r="BK133" s="118">
        <v>48731</v>
      </c>
      <c r="BL133" s="5">
        <f t="shared" si="52"/>
        <v>433616.20796363614</v>
      </c>
      <c r="BM133" s="5">
        <f t="shared" si="53"/>
        <v>3473.3005299060997</v>
      </c>
      <c r="BN133" s="5">
        <f t="shared" si="25"/>
        <v>853.53594012579788</v>
      </c>
      <c r="BO133" s="35">
        <f t="shared" si="26"/>
        <v>2.3620960410152665E-2</v>
      </c>
      <c r="BP133" s="5">
        <f t="shared" si="27"/>
        <v>2619.7645897803018</v>
      </c>
      <c r="BQ133" s="35">
        <f t="shared" si="28"/>
        <v>7.2499999999999995E-2</v>
      </c>
      <c r="BR133" s="5">
        <f t="shared" si="54"/>
        <v>76387.327976489658</v>
      </c>
      <c r="BS133" s="5">
        <f t="shared" si="55"/>
        <v>368195.13985149103</v>
      </c>
      <c r="BT133" s="5">
        <f t="shared" si="29"/>
        <v>432762.67202351033</v>
      </c>
      <c r="BU133" s="5">
        <f t="shared" si="30"/>
        <v>444582.4678279807</v>
      </c>
      <c r="BV133" s="150"/>
      <c r="BW133" s="2">
        <v>128</v>
      </c>
      <c r="BX133" s="118">
        <v>48731</v>
      </c>
      <c r="BY133" s="5">
        <f t="shared" si="56"/>
        <v>430938.9328825241</v>
      </c>
      <c r="BZ133" s="5">
        <f t="shared" si="57"/>
        <v>3387.3876542048083</v>
      </c>
      <c r="CA133" s="5">
        <f t="shared" si="31"/>
        <v>873.57721239008424</v>
      </c>
      <c r="CB133" s="35">
        <f t="shared" si="32"/>
        <v>2.4325782028004193E-2</v>
      </c>
      <c r="CC133" s="5">
        <f t="shared" si="33"/>
        <v>2513.8104418147241</v>
      </c>
      <c r="CD133" s="35">
        <f t="shared" si="34"/>
        <v>7.0000000000000007E-2</v>
      </c>
      <c r="CE133" s="5">
        <f t="shared" si="58"/>
        <v>79084.644329866001</v>
      </c>
      <c r="CF133" s="5">
        <f t="shared" si="59"/>
        <v>354500.9754083493</v>
      </c>
      <c r="CG133" s="5">
        <f t="shared" si="35"/>
        <v>430065.35567013401</v>
      </c>
      <c r="CH133" s="5">
        <f t="shared" si="36"/>
        <v>433585.61973821529</v>
      </c>
    </row>
    <row r="134" spans="9:86" ht="14.25" customHeight="1">
      <c r="I134" s="150"/>
      <c r="J134" s="2">
        <v>129</v>
      </c>
      <c r="K134" s="118">
        <v>48761</v>
      </c>
      <c r="L134" s="5">
        <f t="shared" si="37"/>
        <v>442863.44547338504</v>
      </c>
      <c r="M134" s="5">
        <f t="shared" si="0"/>
        <v>3825.0739145252865</v>
      </c>
      <c r="N134" s="5">
        <f t="shared" si="1"/>
        <v>780.38772689576444</v>
      </c>
      <c r="O134" s="35">
        <f t="shared" si="2"/>
        <v>2.1145689079709706E-2</v>
      </c>
      <c r="P134" s="5">
        <f t="shared" si="3"/>
        <v>3044.686187629522</v>
      </c>
      <c r="Q134" s="35">
        <f t="shared" si="4"/>
        <v>8.2500000000000004E-2</v>
      </c>
      <c r="R134" s="5">
        <f t="shared" si="38"/>
        <v>67066.942253510759</v>
      </c>
      <c r="S134" s="5">
        <f t="shared" si="39"/>
        <v>426367.59272025112</v>
      </c>
      <c r="T134" s="5">
        <f t="shared" si="5"/>
        <v>442083.0577464893</v>
      </c>
      <c r="U134" s="5">
        <f t="shared" si="6"/>
        <v>493434.53497376188</v>
      </c>
      <c r="V134" s="150"/>
      <c r="W134" s="2">
        <v>129</v>
      </c>
      <c r="X134" s="118">
        <v>48761</v>
      </c>
      <c r="Y134" s="5">
        <f t="shared" si="40"/>
        <v>440440.53101378249</v>
      </c>
      <c r="Z134" s="5">
        <f t="shared" si="41"/>
        <v>3735.9623279068505</v>
      </c>
      <c r="AA134" s="5">
        <f t="shared" si="7"/>
        <v>799.69212114830043</v>
      </c>
      <c r="AB134" s="35">
        <f t="shared" si="8"/>
        <v>2.1787970856567952E-2</v>
      </c>
      <c r="AC134" s="5">
        <f t="shared" si="9"/>
        <v>2936.2702067585501</v>
      </c>
      <c r="AD134" s="35">
        <f t="shared" si="10"/>
        <v>0.08</v>
      </c>
      <c r="AE134" s="5">
        <f t="shared" si="42"/>
        <v>69509.161107366032</v>
      </c>
      <c r="AF134" s="5">
        <f t="shared" si="43"/>
        <v>412429.97919261764</v>
      </c>
      <c r="AG134" s="5">
        <f t="shared" si="11"/>
        <v>439640.8388926342</v>
      </c>
      <c r="AH134" s="5">
        <f t="shared" si="12"/>
        <v>481939.14029998367</v>
      </c>
      <c r="AI134" s="150"/>
      <c r="AJ134" s="2">
        <v>129</v>
      </c>
      <c r="AK134" s="118">
        <v>48761</v>
      </c>
      <c r="AL134" s="5">
        <f t="shared" si="44"/>
        <v>437949.80343462166</v>
      </c>
      <c r="AM134" s="5">
        <f t="shared" si="45"/>
        <v>3647.6129482638758</v>
      </c>
      <c r="AN134" s="5">
        <f t="shared" si="13"/>
        <v>819.18713441527734</v>
      </c>
      <c r="AO134" s="35">
        <f t="shared" si="14"/>
        <v>2.2446055543100189E-2</v>
      </c>
      <c r="AP134" s="5">
        <f t="shared" si="15"/>
        <v>2828.4258138485984</v>
      </c>
      <c r="AQ134" s="35">
        <f t="shared" si="16"/>
        <v>7.7500000000000013E-2</v>
      </c>
      <c r="AR134" s="5">
        <f t="shared" si="46"/>
        <v>72019.383699793965</v>
      </c>
      <c r="AS134" s="5">
        <f t="shared" si="47"/>
        <v>398522.68662624614</v>
      </c>
      <c r="AT134" s="5">
        <f t="shared" si="17"/>
        <v>437130.6163002064</v>
      </c>
      <c r="AU134" s="5">
        <f t="shared" si="18"/>
        <v>470542.07032604009</v>
      </c>
      <c r="AV134" s="150"/>
      <c r="AW134" s="2">
        <v>129</v>
      </c>
      <c r="AX134" s="118">
        <v>48761</v>
      </c>
      <c r="AY134" s="5">
        <f t="shared" si="48"/>
        <v>435390.68339466449</v>
      </c>
      <c r="AZ134" s="5">
        <f t="shared" si="49"/>
        <v>3560.0506702964672</v>
      </c>
      <c r="BA134" s="5">
        <f t="shared" si="19"/>
        <v>838.85889907981436</v>
      </c>
      <c r="BB134" s="35">
        <f t="shared" si="20"/>
        <v>2.3120170396097019E-2</v>
      </c>
      <c r="BC134" s="5">
        <f t="shared" si="21"/>
        <v>2721.1917712166528</v>
      </c>
      <c r="BD134" s="35">
        <f t="shared" si="22"/>
        <v>7.4999999999999997E-2</v>
      </c>
      <c r="BE134" s="5">
        <f t="shared" si="50"/>
        <v>74598.175504415034</v>
      </c>
      <c r="BF134" s="5">
        <f t="shared" si="51"/>
        <v>384648.36096382927</v>
      </c>
      <c r="BG134" s="5">
        <f t="shared" si="23"/>
        <v>434551.8244955847</v>
      </c>
      <c r="BH134" s="5">
        <f t="shared" si="24"/>
        <v>459246.53646824427</v>
      </c>
      <c r="BI134" s="150"/>
      <c r="BJ134" s="2">
        <v>129</v>
      </c>
      <c r="BK134" s="118">
        <v>48761</v>
      </c>
      <c r="BL134" s="5">
        <f t="shared" si="52"/>
        <v>432762.67202351033</v>
      </c>
      <c r="BM134" s="5">
        <f t="shared" si="53"/>
        <v>3473.3005299060997</v>
      </c>
      <c r="BN134" s="5">
        <f t="shared" si="25"/>
        <v>858.69271976405798</v>
      </c>
      <c r="BO134" s="35">
        <f t="shared" si="26"/>
        <v>2.3810539363267685E-2</v>
      </c>
      <c r="BP134" s="5">
        <f t="shared" si="27"/>
        <v>2614.6078101420417</v>
      </c>
      <c r="BQ134" s="35">
        <f t="shared" si="28"/>
        <v>7.2499999999999995E-2</v>
      </c>
      <c r="BR134" s="5">
        <f t="shared" si="54"/>
        <v>77246.02069625372</v>
      </c>
      <c r="BS134" s="5">
        <f t="shared" si="55"/>
        <v>370809.74766163307</v>
      </c>
      <c r="BT134" s="5">
        <f t="shared" si="29"/>
        <v>431903.97930374625</v>
      </c>
      <c r="BU134" s="5">
        <f t="shared" si="30"/>
        <v>448055.76835788682</v>
      </c>
      <c r="BV134" s="150"/>
      <c r="BW134" s="2">
        <v>129</v>
      </c>
      <c r="BX134" s="118">
        <v>48761</v>
      </c>
      <c r="BY134" s="5">
        <f t="shared" si="56"/>
        <v>430065.35567013401</v>
      </c>
      <c r="BZ134" s="5">
        <f t="shared" si="57"/>
        <v>3387.3876542048083</v>
      </c>
      <c r="CA134" s="5">
        <f t="shared" si="31"/>
        <v>878.67307946235996</v>
      </c>
      <c r="CB134" s="35">
        <f t="shared" si="32"/>
        <v>2.4517382798989674E-2</v>
      </c>
      <c r="CC134" s="5">
        <f t="shared" si="33"/>
        <v>2508.7145747424483</v>
      </c>
      <c r="CD134" s="35">
        <f t="shared" si="34"/>
        <v>7.0000000000000007E-2</v>
      </c>
      <c r="CE134" s="5">
        <f t="shared" si="58"/>
        <v>79963.31740932836</v>
      </c>
      <c r="CF134" s="5">
        <f t="shared" si="59"/>
        <v>357009.68998309172</v>
      </c>
      <c r="CG134" s="5">
        <f t="shared" si="35"/>
        <v>429186.68259067164</v>
      </c>
      <c r="CH134" s="5">
        <f t="shared" si="36"/>
        <v>436973.00739242008</v>
      </c>
    </row>
    <row r="135" spans="9:86" ht="14.25" customHeight="1">
      <c r="I135" s="150"/>
      <c r="J135" s="2">
        <v>130</v>
      </c>
      <c r="K135" s="118">
        <v>48792</v>
      </c>
      <c r="L135" s="5">
        <f t="shared" si="37"/>
        <v>442083.0577464893</v>
      </c>
      <c r="M135" s="5">
        <f t="shared" si="0"/>
        <v>3825.0739145252865</v>
      </c>
      <c r="N135" s="5">
        <f t="shared" si="1"/>
        <v>785.7528925181723</v>
      </c>
      <c r="O135" s="35">
        <f t="shared" si="2"/>
        <v>2.1328649775185702E-2</v>
      </c>
      <c r="P135" s="5">
        <f t="shared" si="3"/>
        <v>3039.3210220071142</v>
      </c>
      <c r="Q135" s="35">
        <f t="shared" si="4"/>
        <v>8.2500000000000018E-2</v>
      </c>
      <c r="R135" s="5">
        <f t="shared" si="38"/>
        <v>67852.695146028927</v>
      </c>
      <c r="S135" s="5">
        <f t="shared" si="39"/>
        <v>429406.91374225821</v>
      </c>
      <c r="T135" s="5">
        <f t="shared" si="5"/>
        <v>441297.30485397112</v>
      </c>
      <c r="U135" s="5">
        <f t="shared" si="6"/>
        <v>497259.60888828716</v>
      </c>
      <c r="V135" s="150"/>
      <c r="W135" s="2">
        <v>130</v>
      </c>
      <c r="X135" s="118">
        <v>48792</v>
      </c>
      <c r="Y135" s="5">
        <f t="shared" si="40"/>
        <v>439640.8388926342</v>
      </c>
      <c r="Z135" s="5">
        <f t="shared" si="41"/>
        <v>3735.9623279068505</v>
      </c>
      <c r="AA135" s="5">
        <f t="shared" si="7"/>
        <v>805.02340195595571</v>
      </c>
      <c r="AB135" s="35">
        <f t="shared" si="8"/>
        <v>2.1973119803437163E-2</v>
      </c>
      <c r="AC135" s="5">
        <f t="shared" si="9"/>
        <v>2930.9389259508948</v>
      </c>
      <c r="AD135" s="35">
        <f t="shared" si="10"/>
        <v>0.08</v>
      </c>
      <c r="AE135" s="5">
        <f t="shared" si="42"/>
        <v>70314.184509321989</v>
      </c>
      <c r="AF135" s="5">
        <f t="shared" si="43"/>
        <v>415360.91811856854</v>
      </c>
      <c r="AG135" s="5">
        <f t="shared" si="11"/>
        <v>438835.81549067824</v>
      </c>
      <c r="AH135" s="5">
        <f t="shared" si="12"/>
        <v>485675.10262789053</v>
      </c>
      <c r="AI135" s="150"/>
      <c r="AJ135" s="2">
        <v>130</v>
      </c>
      <c r="AK135" s="118">
        <v>48792</v>
      </c>
      <c r="AL135" s="5">
        <f t="shared" si="44"/>
        <v>437130.6163002064</v>
      </c>
      <c r="AM135" s="5">
        <f t="shared" si="45"/>
        <v>3647.6129482638758</v>
      </c>
      <c r="AN135" s="5">
        <f t="shared" si="13"/>
        <v>824.4777179917096</v>
      </c>
      <c r="AO135" s="35">
        <f t="shared" si="14"/>
        <v>2.263335544794199E-2</v>
      </c>
      <c r="AP135" s="5">
        <f t="shared" si="15"/>
        <v>2823.1352302721662</v>
      </c>
      <c r="AQ135" s="35">
        <f t="shared" si="16"/>
        <v>7.7499999999999999E-2</v>
      </c>
      <c r="AR135" s="5">
        <f t="shared" si="46"/>
        <v>72843.86141778568</v>
      </c>
      <c r="AS135" s="5">
        <f t="shared" si="47"/>
        <v>401345.82185651833</v>
      </c>
      <c r="AT135" s="5">
        <f t="shared" si="17"/>
        <v>436306.13858221471</v>
      </c>
      <c r="AU135" s="5">
        <f t="shared" si="18"/>
        <v>474189.68327430403</v>
      </c>
      <c r="AV135" s="150"/>
      <c r="AW135" s="2">
        <v>130</v>
      </c>
      <c r="AX135" s="118">
        <v>48792</v>
      </c>
      <c r="AY135" s="5">
        <f t="shared" si="48"/>
        <v>434551.8244955847</v>
      </c>
      <c r="AZ135" s="5">
        <f t="shared" si="49"/>
        <v>3560.0506702964672</v>
      </c>
      <c r="BA135" s="5">
        <f t="shared" si="19"/>
        <v>844.10176719906303</v>
      </c>
      <c r="BB135" s="35">
        <f t="shared" si="20"/>
        <v>2.3309581585916631E-2</v>
      </c>
      <c r="BC135" s="5">
        <f t="shared" si="21"/>
        <v>2715.9489030974041</v>
      </c>
      <c r="BD135" s="35">
        <f t="shared" si="22"/>
        <v>7.4999999999999997E-2</v>
      </c>
      <c r="BE135" s="5">
        <f t="shared" si="50"/>
        <v>75442.27727161409</v>
      </c>
      <c r="BF135" s="5">
        <f t="shared" si="51"/>
        <v>387364.30986692669</v>
      </c>
      <c r="BG135" s="5">
        <f t="shared" si="23"/>
        <v>433707.72272838565</v>
      </c>
      <c r="BH135" s="5">
        <f t="shared" si="24"/>
        <v>462806.58713854081</v>
      </c>
      <c r="BI135" s="150"/>
      <c r="BJ135" s="2">
        <v>130</v>
      </c>
      <c r="BK135" s="118">
        <v>48792</v>
      </c>
      <c r="BL135" s="5">
        <f t="shared" si="52"/>
        <v>431903.97930374625</v>
      </c>
      <c r="BM135" s="5">
        <f t="shared" si="53"/>
        <v>3473.3005299060997</v>
      </c>
      <c r="BN135" s="5">
        <f t="shared" si="25"/>
        <v>863.88065494596594</v>
      </c>
      <c r="BO135" s="35">
        <f t="shared" si="26"/>
        <v>2.4002019791674732E-2</v>
      </c>
      <c r="BP135" s="5">
        <f t="shared" si="27"/>
        <v>2609.4198749601337</v>
      </c>
      <c r="BQ135" s="35">
        <f t="shared" si="28"/>
        <v>7.2499999999999995E-2</v>
      </c>
      <c r="BR135" s="5">
        <f t="shared" si="54"/>
        <v>78109.901351199689</v>
      </c>
      <c r="BS135" s="5">
        <f t="shared" si="55"/>
        <v>373419.16753659322</v>
      </c>
      <c r="BT135" s="5">
        <f t="shared" si="29"/>
        <v>431040.09864880028</v>
      </c>
      <c r="BU135" s="5">
        <f t="shared" si="30"/>
        <v>451529.06888779288</v>
      </c>
      <c r="BV135" s="150"/>
      <c r="BW135" s="2">
        <v>130</v>
      </c>
      <c r="BX135" s="118">
        <v>48792</v>
      </c>
      <c r="BY135" s="5">
        <f t="shared" si="56"/>
        <v>429186.68259067164</v>
      </c>
      <c r="BZ135" s="5">
        <f t="shared" si="57"/>
        <v>3387.3876542048083</v>
      </c>
      <c r="CA135" s="5">
        <f t="shared" si="31"/>
        <v>883.79867242589035</v>
      </c>
      <c r="CB135" s="35">
        <f t="shared" si="32"/>
        <v>2.4710888057133756E-2</v>
      </c>
      <c r="CC135" s="5">
        <f t="shared" si="33"/>
        <v>2503.588981778918</v>
      </c>
      <c r="CD135" s="35">
        <f t="shared" si="34"/>
        <v>7.0000000000000007E-2</v>
      </c>
      <c r="CE135" s="5">
        <f t="shared" si="58"/>
        <v>80847.116081754255</v>
      </c>
      <c r="CF135" s="5">
        <f t="shared" si="59"/>
        <v>359513.27896487067</v>
      </c>
      <c r="CG135" s="5">
        <f t="shared" si="35"/>
        <v>428302.88391824573</v>
      </c>
      <c r="CH135" s="5">
        <f t="shared" si="36"/>
        <v>440360.39504662494</v>
      </c>
    </row>
    <row r="136" spans="9:86" ht="14.25" customHeight="1">
      <c r="I136" s="150"/>
      <c r="J136" s="2">
        <v>131</v>
      </c>
      <c r="K136" s="118">
        <v>48823</v>
      </c>
      <c r="L136" s="5">
        <f t="shared" si="37"/>
        <v>441297.30485397112</v>
      </c>
      <c r="M136" s="5">
        <f t="shared" si="0"/>
        <v>3825.0739145252865</v>
      </c>
      <c r="N136" s="5">
        <f t="shared" si="1"/>
        <v>791.15494365423501</v>
      </c>
      <c r="O136" s="35">
        <f t="shared" si="2"/>
        <v>2.1513522107261488E-2</v>
      </c>
      <c r="P136" s="5">
        <f t="shared" si="3"/>
        <v>3033.9189708710514</v>
      </c>
      <c r="Q136" s="35">
        <f t="shared" si="4"/>
        <v>8.2500000000000004E-2</v>
      </c>
      <c r="R136" s="5">
        <f t="shared" si="38"/>
        <v>68643.850089683168</v>
      </c>
      <c r="S136" s="5">
        <f t="shared" si="39"/>
        <v>432440.83271312929</v>
      </c>
      <c r="T136" s="5">
        <f t="shared" si="5"/>
        <v>440506.14991031686</v>
      </c>
      <c r="U136" s="5">
        <f t="shared" si="6"/>
        <v>501084.68280281243</v>
      </c>
      <c r="V136" s="150"/>
      <c r="W136" s="2">
        <v>131</v>
      </c>
      <c r="X136" s="118">
        <v>48823</v>
      </c>
      <c r="Y136" s="5">
        <f t="shared" si="40"/>
        <v>438835.81549067824</v>
      </c>
      <c r="Z136" s="5">
        <f t="shared" si="41"/>
        <v>3735.9623279068505</v>
      </c>
      <c r="AA136" s="5">
        <f t="shared" si="7"/>
        <v>810.39022463566198</v>
      </c>
      <c r="AB136" s="35">
        <f t="shared" si="8"/>
        <v>2.2160184634780603E-2</v>
      </c>
      <c r="AC136" s="5">
        <f t="shared" si="9"/>
        <v>2925.5721032711886</v>
      </c>
      <c r="AD136" s="35">
        <f t="shared" si="10"/>
        <v>0.08</v>
      </c>
      <c r="AE136" s="5">
        <f t="shared" si="42"/>
        <v>71124.574733957648</v>
      </c>
      <c r="AF136" s="5">
        <f t="shared" si="43"/>
        <v>418286.49022183975</v>
      </c>
      <c r="AG136" s="5">
        <f t="shared" si="11"/>
        <v>438025.42526604258</v>
      </c>
      <c r="AH136" s="5">
        <f t="shared" si="12"/>
        <v>489411.0649557974</v>
      </c>
      <c r="AI136" s="150"/>
      <c r="AJ136" s="2">
        <v>131</v>
      </c>
      <c r="AK136" s="118">
        <v>48823</v>
      </c>
      <c r="AL136" s="5">
        <f t="shared" si="44"/>
        <v>436306.13858221471</v>
      </c>
      <c r="AM136" s="5">
        <f t="shared" si="45"/>
        <v>3647.6129482638758</v>
      </c>
      <c r="AN136" s="5">
        <f t="shared" si="13"/>
        <v>829.80246992040566</v>
      </c>
      <c r="AO136" s="35">
        <f t="shared" si="14"/>
        <v>2.2822575156522848E-2</v>
      </c>
      <c r="AP136" s="5">
        <f t="shared" si="15"/>
        <v>2817.8104783434701</v>
      </c>
      <c r="AQ136" s="35">
        <f t="shared" si="16"/>
        <v>7.7499999999999999E-2</v>
      </c>
      <c r="AR136" s="5">
        <f t="shared" si="46"/>
        <v>73673.66388770609</v>
      </c>
      <c r="AS136" s="5">
        <f t="shared" si="47"/>
        <v>404163.63233486179</v>
      </c>
      <c r="AT136" s="5">
        <f t="shared" si="17"/>
        <v>435476.33611229429</v>
      </c>
      <c r="AU136" s="5">
        <f t="shared" si="18"/>
        <v>477837.29622256791</v>
      </c>
      <c r="AV136" s="150"/>
      <c r="AW136" s="2">
        <v>131</v>
      </c>
      <c r="AX136" s="118">
        <v>48823</v>
      </c>
      <c r="AY136" s="5">
        <f t="shared" si="48"/>
        <v>433707.72272838565</v>
      </c>
      <c r="AZ136" s="5">
        <f t="shared" si="49"/>
        <v>3560.0506702964672</v>
      </c>
      <c r="BA136" s="5">
        <f t="shared" si="19"/>
        <v>849.37740324405695</v>
      </c>
      <c r="BB136" s="35">
        <f t="shared" si="20"/>
        <v>2.3500916181084169E-2</v>
      </c>
      <c r="BC136" s="5">
        <f t="shared" si="21"/>
        <v>2710.6732670524102</v>
      </c>
      <c r="BD136" s="35">
        <f t="shared" si="22"/>
        <v>7.4999999999999997E-2</v>
      </c>
      <c r="BE136" s="5">
        <f t="shared" si="50"/>
        <v>76291.654674858146</v>
      </c>
      <c r="BF136" s="5">
        <f t="shared" si="51"/>
        <v>390074.98313397908</v>
      </c>
      <c r="BG136" s="5">
        <f t="shared" si="23"/>
        <v>432858.34532514156</v>
      </c>
      <c r="BH136" s="5">
        <f t="shared" si="24"/>
        <v>466366.63780883723</v>
      </c>
      <c r="BI136" s="150"/>
      <c r="BJ136" s="2">
        <v>131</v>
      </c>
      <c r="BK136" s="118">
        <v>48823</v>
      </c>
      <c r="BL136" s="5">
        <f t="shared" si="52"/>
        <v>431040.09864880028</v>
      </c>
      <c r="BM136" s="5">
        <f t="shared" si="53"/>
        <v>3473.3005299060997</v>
      </c>
      <c r="BN136" s="5">
        <f t="shared" si="25"/>
        <v>869.0999339029313</v>
      </c>
      <c r="BO136" s="35">
        <f t="shared" si="26"/>
        <v>2.4195426920901396E-2</v>
      </c>
      <c r="BP136" s="5">
        <f t="shared" si="27"/>
        <v>2604.2005960031684</v>
      </c>
      <c r="BQ136" s="35">
        <f t="shared" si="28"/>
        <v>7.2499999999999995E-2</v>
      </c>
      <c r="BR136" s="5">
        <f t="shared" si="54"/>
        <v>78979.001285102626</v>
      </c>
      <c r="BS136" s="5">
        <f t="shared" si="55"/>
        <v>376023.36813259637</v>
      </c>
      <c r="BT136" s="5">
        <f t="shared" si="29"/>
        <v>430170.99871489737</v>
      </c>
      <c r="BU136" s="5">
        <f t="shared" si="30"/>
        <v>455002.369417699</v>
      </c>
      <c r="BV136" s="150"/>
      <c r="BW136" s="2">
        <v>131</v>
      </c>
      <c r="BX136" s="118">
        <v>48823</v>
      </c>
      <c r="BY136" s="5">
        <f t="shared" si="56"/>
        <v>428302.88391824573</v>
      </c>
      <c r="BZ136" s="5">
        <f t="shared" si="57"/>
        <v>3387.3876542048083</v>
      </c>
      <c r="CA136" s="5">
        <f t="shared" si="31"/>
        <v>888.95416468170788</v>
      </c>
      <c r="CB136" s="35">
        <f t="shared" si="32"/>
        <v>2.4906323017466987E-2</v>
      </c>
      <c r="CC136" s="5">
        <f t="shared" si="33"/>
        <v>2498.4334895231004</v>
      </c>
      <c r="CD136" s="35">
        <f t="shared" si="34"/>
        <v>7.0000000000000007E-2</v>
      </c>
      <c r="CE136" s="5">
        <f t="shared" si="58"/>
        <v>81736.070246435964</v>
      </c>
      <c r="CF136" s="5">
        <f t="shared" si="59"/>
        <v>362011.71245439374</v>
      </c>
      <c r="CG136" s="5">
        <f t="shared" si="35"/>
        <v>427413.92975356401</v>
      </c>
      <c r="CH136" s="5">
        <f t="shared" si="36"/>
        <v>443747.78270082967</v>
      </c>
    </row>
    <row r="137" spans="9:86" ht="14.25" customHeight="1">
      <c r="I137" s="150"/>
      <c r="J137" s="2">
        <v>132</v>
      </c>
      <c r="K137" s="118">
        <v>48853</v>
      </c>
      <c r="L137" s="5">
        <f t="shared" si="37"/>
        <v>440506.14991031686</v>
      </c>
      <c r="M137" s="5">
        <f t="shared" si="0"/>
        <v>3825.0739145252865</v>
      </c>
      <c r="N137" s="5">
        <f t="shared" si="1"/>
        <v>796.59413389185784</v>
      </c>
      <c r="O137" s="35">
        <f t="shared" si="2"/>
        <v>2.1700331785716155E-2</v>
      </c>
      <c r="P137" s="5">
        <f t="shared" si="3"/>
        <v>3028.4797806334286</v>
      </c>
      <c r="Q137" s="35">
        <f t="shared" si="4"/>
        <v>8.2500000000000004E-2</v>
      </c>
      <c r="R137" s="5">
        <f t="shared" si="38"/>
        <v>69440.444223575032</v>
      </c>
      <c r="S137" s="5">
        <f t="shared" si="39"/>
        <v>435469.3124937627</v>
      </c>
      <c r="T137" s="5">
        <f t="shared" si="5"/>
        <v>439709.555776425</v>
      </c>
      <c r="U137" s="5">
        <f t="shared" si="6"/>
        <v>504909.75671733776</v>
      </c>
      <c r="V137" s="150"/>
      <c r="W137" s="2">
        <v>132</v>
      </c>
      <c r="X137" s="118">
        <v>48853</v>
      </c>
      <c r="Y137" s="5">
        <f t="shared" si="40"/>
        <v>438025.42526604258</v>
      </c>
      <c r="Z137" s="5">
        <f t="shared" si="41"/>
        <v>3735.9623279068505</v>
      </c>
      <c r="AA137" s="5">
        <f t="shared" si="7"/>
        <v>815.79282613323312</v>
      </c>
      <c r="AB137" s="35">
        <f t="shared" si="8"/>
        <v>2.2349191049019494E-2</v>
      </c>
      <c r="AC137" s="5">
        <f t="shared" si="9"/>
        <v>2920.1695017736174</v>
      </c>
      <c r="AD137" s="35">
        <f t="shared" si="10"/>
        <v>0.08</v>
      </c>
      <c r="AE137" s="5">
        <f t="shared" si="42"/>
        <v>71940.367560090875</v>
      </c>
      <c r="AF137" s="5">
        <f t="shared" si="43"/>
        <v>421206.65972361335</v>
      </c>
      <c r="AG137" s="5">
        <f t="shared" si="11"/>
        <v>437209.63243990933</v>
      </c>
      <c r="AH137" s="5">
        <f t="shared" si="12"/>
        <v>493147.02728370426</v>
      </c>
      <c r="AI137" s="150"/>
      <c r="AJ137" s="2">
        <v>132</v>
      </c>
      <c r="AK137" s="118">
        <v>48853</v>
      </c>
      <c r="AL137" s="5">
        <f t="shared" si="44"/>
        <v>435476.33611229429</v>
      </c>
      <c r="AM137" s="5">
        <f t="shared" si="45"/>
        <v>3647.6129482638758</v>
      </c>
      <c r="AN137" s="5">
        <f t="shared" si="13"/>
        <v>835.16161087197497</v>
      </c>
      <c r="AO137" s="35">
        <f t="shared" si="14"/>
        <v>2.301374035598432E-2</v>
      </c>
      <c r="AP137" s="5">
        <f t="shared" si="15"/>
        <v>2812.4513373919008</v>
      </c>
      <c r="AQ137" s="35">
        <f t="shared" si="16"/>
        <v>7.7500000000000013E-2</v>
      </c>
      <c r="AR137" s="5">
        <f t="shared" si="46"/>
        <v>74508.825498578066</v>
      </c>
      <c r="AS137" s="5">
        <f t="shared" si="47"/>
        <v>406976.08367225371</v>
      </c>
      <c r="AT137" s="5">
        <f t="shared" si="17"/>
        <v>434641.17450142233</v>
      </c>
      <c r="AU137" s="5">
        <f t="shared" si="18"/>
        <v>481484.90917083179</v>
      </c>
      <c r="AV137" s="150"/>
      <c r="AW137" s="2">
        <v>132</v>
      </c>
      <c r="AX137" s="118">
        <v>48853</v>
      </c>
      <c r="AY137" s="5">
        <f t="shared" si="48"/>
        <v>432858.34532514156</v>
      </c>
      <c r="AZ137" s="5">
        <f t="shared" si="49"/>
        <v>3560.0506702964672</v>
      </c>
      <c r="BA137" s="5">
        <f t="shared" si="19"/>
        <v>854.68601201433239</v>
      </c>
      <c r="BB137" s="35">
        <f t="shared" si="20"/>
        <v>2.3694199857618593E-2</v>
      </c>
      <c r="BC137" s="5">
        <f t="shared" si="21"/>
        <v>2705.3646582821348</v>
      </c>
      <c r="BD137" s="35">
        <f t="shared" si="22"/>
        <v>7.5000000000000011E-2</v>
      </c>
      <c r="BE137" s="5">
        <f t="shared" si="50"/>
        <v>77146.340686872485</v>
      </c>
      <c r="BF137" s="5">
        <f t="shared" si="51"/>
        <v>392780.34779226122</v>
      </c>
      <c r="BG137" s="5">
        <f t="shared" si="23"/>
        <v>432003.65931312722</v>
      </c>
      <c r="BH137" s="5">
        <f t="shared" si="24"/>
        <v>469926.68847913371</v>
      </c>
      <c r="BI137" s="150"/>
      <c r="BJ137" s="2">
        <v>132</v>
      </c>
      <c r="BK137" s="118">
        <v>48853</v>
      </c>
      <c r="BL137" s="5">
        <f t="shared" si="52"/>
        <v>430170.99871489737</v>
      </c>
      <c r="BM137" s="5">
        <f t="shared" si="53"/>
        <v>3473.3005299060997</v>
      </c>
      <c r="BN137" s="5">
        <f t="shared" si="25"/>
        <v>874.35074600359485</v>
      </c>
      <c r="BO137" s="35">
        <f t="shared" si="26"/>
        <v>2.439078641607129E-2</v>
      </c>
      <c r="BP137" s="5">
        <f t="shared" si="27"/>
        <v>2598.9497839025048</v>
      </c>
      <c r="BQ137" s="35">
        <f t="shared" si="28"/>
        <v>7.2499999999999995E-2</v>
      </c>
      <c r="BR137" s="5">
        <f t="shared" si="54"/>
        <v>79853.352031106217</v>
      </c>
      <c r="BS137" s="5">
        <f t="shared" si="55"/>
        <v>378622.31791649887</v>
      </c>
      <c r="BT137" s="5">
        <f t="shared" si="29"/>
        <v>429296.64796889375</v>
      </c>
      <c r="BU137" s="5">
        <f t="shared" si="30"/>
        <v>458475.66994760511</v>
      </c>
      <c r="BV137" s="150"/>
      <c r="BW137" s="2">
        <v>132</v>
      </c>
      <c r="BX137" s="118">
        <v>48853</v>
      </c>
      <c r="BY137" s="5">
        <f t="shared" si="56"/>
        <v>427413.92975356401</v>
      </c>
      <c r="BZ137" s="5">
        <f t="shared" si="57"/>
        <v>3387.3876542048083</v>
      </c>
      <c r="CA137" s="5">
        <f t="shared" si="31"/>
        <v>894.13973064235142</v>
      </c>
      <c r="CB137" s="35">
        <f t="shared" si="32"/>
        <v>2.5103713334506145E-2</v>
      </c>
      <c r="CC137" s="5">
        <f t="shared" si="33"/>
        <v>2493.2479235624569</v>
      </c>
      <c r="CD137" s="35">
        <f t="shared" si="34"/>
        <v>7.0000000000000007E-2</v>
      </c>
      <c r="CE137" s="5">
        <f t="shared" si="58"/>
        <v>82630.20997707831</v>
      </c>
      <c r="CF137" s="5">
        <f t="shared" si="59"/>
        <v>364504.96037795622</v>
      </c>
      <c r="CG137" s="5">
        <f t="shared" si="35"/>
        <v>426519.79002292163</v>
      </c>
      <c r="CH137" s="5">
        <f t="shared" si="36"/>
        <v>447135.17035503453</v>
      </c>
    </row>
    <row r="138" spans="9:86" ht="14.25" customHeight="1">
      <c r="I138" s="150"/>
      <c r="J138" s="2">
        <v>133</v>
      </c>
      <c r="K138" s="118">
        <v>48884</v>
      </c>
      <c r="L138" s="5">
        <f t="shared" si="37"/>
        <v>439709.555776425</v>
      </c>
      <c r="M138" s="5">
        <f t="shared" si="0"/>
        <v>3825.0739145252865</v>
      </c>
      <c r="N138" s="5">
        <f t="shared" si="1"/>
        <v>802.07071856236462</v>
      </c>
      <c r="O138" s="35">
        <f t="shared" si="2"/>
        <v>2.188910497010493E-2</v>
      </c>
      <c r="P138" s="5">
        <f t="shared" si="3"/>
        <v>3023.0031959629218</v>
      </c>
      <c r="Q138" s="35">
        <f t="shared" si="4"/>
        <v>8.2500000000000004E-2</v>
      </c>
      <c r="R138" s="5">
        <f t="shared" si="38"/>
        <v>70242.514942137394</v>
      </c>
      <c r="S138" s="5">
        <f t="shared" si="39"/>
        <v>438492.31568972563</v>
      </c>
      <c r="T138" s="5">
        <f t="shared" si="5"/>
        <v>438907.48505786265</v>
      </c>
      <c r="U138" s="5">
        <f t="shared" si="6"/>
        <v>508734.83063186303</v>
      </c>
      <c r="V138" s="150"/>
      <c r="W138" s="2">
        <v>133</v>
      </c>
      <c r="X138" s="118">
        <v>48884</v>
      </c>
      <c r="Y138" s="5">
        <f t="shared" si="40"/>
        <v>437209.63243990933</v>
      </c>
      <c r="Z138" s="5">
        <f t="shared" si="41"/>
        <v>3735.9623279068505</v>
      </c>
      <c r="AA138" s="5">
        <f t="shared" si="7"/>
        <v>821.23144497412159</v>
      </c>
      <c r="AB138" s="35">
        <f t="shared" si="8"/>
        <v>2.2540165194196431E-2</v>
      </c>
      <c r="AC138" s="5">
        <f t="shared" si="9"/>
        <v>2914.7308829327289</v>
      </c>
      <c r="AD138" s="35">
        <f t="shared" si="10"/>
        <v>0.08</v>
      </c>
      <c r="AE138" s="5">
        <f t="shared" si="42"/>
        <v>72761.599005065</v>
      </c>
      <c r="AF138" s="5">
        <f t="shared" si="43"/>
        <v>424121.39060654608</v>
      </c>
      <c r="AG138" s="5">
        <f t="shared" si="11"/>
        <v>436388.40099493519</v>
      </c>
      <c r="AH138" s="5">
        <f t="shared" si="12"/>
        <v>496882.98961161106</v>
      </c>
      <c r="AI138" s="150"/>
      <c r="AJ138" s="2">
        <v>133</v>
      </c>
      <c r="AK138" s="118">
        <v>48884</v>
      </c>
      <c r="AL138" s="5">
        <f t="shared" si="44"/>
        <v>434641.17450142233</v>
      </c>
      <c r="AM138" s="5">
        <f t="shared" si="45"/>
        <v>3647.6129482638758</v>
      </c>
      <c r="AN138" s="5">
        <f t="shared" si="13"/>
        <v>840.55536294218973</v>
      </c>
      <c r="AO138" s="35">
        <f t="shared" si="14"/>
        <v>2.3206877182946846E-2</v>
      </c>
      <c r="AP138" s="5">
        <f t="shared" si="15"/>
        <v>2807.057585321686</v>
      </c>
      <c r="AQ138" s="35">
        <f t="shared" si="16"/>
        <v>7.7499999999999999E-2</v>
      </c>
      <c r="AR138" s="5">
        <f t="shared" si="46"/>
        <v>75349.380861520258</v>
      </c>
      <c r="AS138" s="5">
        <f t="shared" si="47"/>
        <v>409783.14125757536</v>
      </c>
      <c r="AT138" s="5">
        <f t="shared" si="17"/>
        <v>433800.61913848016</v>
      </c>
      <c r="AU138" s="5">
        <f t="shared" si="18"/>
        <v>485132.52211909561</v>
      </c>
      <c r="AV138" s="150"/>
      <c r="AW138" s="2">
        <v>133</v>
      </c>
      <c r="AX138" s="118">
        <v>48884</v>
      </c>
      <c r="AY138" s="5">
        <f t="shared" si="48"/>
        <v>432003.65931312722</v>
      </c>
      <c r="AZ138" s="5">
        <f t="shared" si="49"/>
        <v>3560.0506702964672</v>
      </c>
      <c r="BA138" s="5">
        <f t="shared" si="19"/>
        <v>860.0277995894221</v>
      </c>
      <c r="BB138" s="35">
        <f t="shared" si="20"/>
        <v>2.3889458740886785E-2</v>
      </c>
      <c r="BC138" s="5">
        <f t="shared" si="21"/>
        <v>2700.0228707070451</v>
      </c>
      <c r="BD138" s="35">
        <f t="shared" si="22"/>
        <v>7.4999999999999997E-2</v>
      </c>
      <c r="BE138" s="5">
        <f t="shared" si="50"/>
        <v>78006.368486461914</v>
      </c>
      <c r="BF138" s="5">
        <f t="shared" si="51"/>
        <v>395480.37066296826</v>
      </c>
      <c r="BG138" s="5">
        <f t="shared" si="23"/>
        <v>431143.63151353778</v>
      </c>
      <c r="BH138" s="5">
        <f t="shared" si="24"/>
        <v>473486.73914943018</v>
      </c>
      <c r="BI138" s="150"/>
      <c r="BJ138" s="2">
        <v>133</v>
      </c>
      <c r="BK138" s="118">
        <v>48884</v>
      </c>
      <c r="BL138" s="5">
        <f t="shared" si="52"/>
        <v>429296.64796889375</v>
      </c>
      <c r="BM138" s="5">
        <f t="shared" si="53"/>
        <v>3473.3005299060997</v>
      </c>
      <c r="BN138" s="5">
        <f t="shared" si="25"/>
        <v>879.6332817606999</v>
      </c>
      <c r="BO138" s="35">
        <f t="shared" si="26"/>
        <v>2.4588124391535529E-2</v>
      </c>
      <c r="BP138" s="5">
        <f t="shared" si="27"/>
        <v>2593.6672481453998</v>
      </c>
      <c r="BQ138" s="35">
        <f t="shared" si="28"/>
        <v>7.2499999999999995E-2</v>
      </c>
      <c r="BR138" s="5">
        <f t="shared" si="54"/>
        <v>80732.98531286692</v>
      </c>
      <c r="BS138" s="5">
        <f t="shared" si="55"/>
        <v>381215.98516464425</v>
      </c>
      <c r="BT138" s="5">
        <f t="shared" si="29"/>
        <v>428417.01468713308</v>
      </c>
      <c r="BU138" s="5">
        <f t="shared" si="30"/>
        <v>461948.97047751117</v>
      </c>
      <c r="BV138" s="150"/>
      <c r="BW138" s="2">
        <v>133</v>
      </c>
      <c r="BX138" s="118">
        <v>48884</v>
      </c>
      <c r="BY138" s="5">
        <f t="shared" si="56"/>
        <v>426519.79002292163</v>
      </c>
      <c r="BZ138" s="5">
        <f t="shared" si="57"/>
        <v>3387.3876542048083</v>
      </c>
      <c r="CA138" s="5">
        <f t="shared" si="31"/>
        <v>899.35554573776517</v>
      </c>
      <c r="CB138" s="35">
        <f t="shared" si="32"/>
        <v>2.5303085111884713E-2</v>
      </c>
      <c r="CC138" s="5">
        <f t="shared" si="33"/>
        <v>2488.0321084670431</v>
      </c>
      <c r="CD138" s="35">
        <f t="shared" si="34"/>
        <v>7.0000000000000007E-2</v>
      </c>
      <c r="CE138" s="5">
        <f t="shared" si="58"/>
        <v>83529.565522816076</v>
      </c>
      <c r="CF138" s="5">
        <f t="shared" si="59"/>
        <v>366992.99248642323</v>
      </c>
      <c r="CG138" s="5">
        <f t="shared" si="35"/>
        <v>425620.43447718385</v>
      </c>
      <c r="CH138" s="5">
        <f t="shared" si="36"/>
        <v>450522.55800923932</v>
      </c>
    </row>
    <row r="139" spans="9:86" ht="14.25" customHeight="1">
      <c r="I139" s="150"/>
      <c r="J139" s="2">
        <v>134</v>
      </c>
      <c r="K139" s="118">
        <v>48914</v>
      </c>
      <c r="L139" s="5">
        <f t="shared" si="37"/>
        <v>438907.48505786265</v>
      </c>
      <c r="M139" s="5">
        <f t="shared" si="0"/>
        <v>3825.0739145252865</v>
      </c>
      <c r="N139" s="5">
        <f t="shared" si="1"/>
        <v>807.58495475248083</v>
      </c>
      <c r="O139" s="35">
        <f t="shared" si="2"/>
        <v>2.2079868279649341E-2</v>
      </c>
      <c r="P139" s="5">
        <f t="shared" si="3"/>
        <v>3017.4889597728056</v>
      </c>
      <c r="Q139" s="35">
        <f t="shared" si="4"/>
        <v>8.2500000000000004E-2</v>
      </c>
      <c r="R139" s="5">
        <f t="shared" si="38"/>
        <v>71050.099896889878</v>
      </c>
      <c r="S139" s="5">
        <f t="shared" si="39"/>
        <v>441509.80464949843</v>
      </c>
      <c r="T139" s="5">
        <f t="shared" si="5"/>
        <v>438099.90010311018</v>
      </c>
      <c r="U139" s="5">
        <f t="shared" si="6"/>
        <v>512559.90454638831</v>
      </c>
      <c r="V139" s="150"/>
      <c r="W139" s="2">
        <v>134</v>
      </c>
      <c r="X139" s="118">
        <v>48914</v>
      </c>
      <c r="Y139" s="5">
        <f t="shared" si="40"/>
        <v>436388.40099493519</v>
      </c>
      <c r="Z139" s="5">
        <f t="shared" si="41"/>
        <v>3735.9623279068505</v>
      </c>
      <c r="AA139" s="5">
        <f t="shared" si="7"/>
        <v>826.70632127394902</v>
      </c>
      <c r="AB139" s="35">
        <f t="shared" si="8"/>
        <v>2.2733133677864475E-2</v>
      </c>
      <c r="AC139" s="5">
        <f t="shared" si="9"/>
        <v>2909.2560066329015</v>
      </c>
      <c r="AD139" s="35">
        <f t="shared" si="10"/>
        <v>0.08</v>
      </c>
      <c r="AE139" s="5">
        <f t="shared" si="42"/>
        <v>73588.305326338945</v>
      </c>
      <c r="AF139" s="5">
        <f t="shared" si="43"/>
        <v>427030.64661317895</v>
      </c>
      <c r="AG139" s="5">
        <f t="shared" si="11"/>
        <v>435561.69467366126</v>
      </c>
      <c r="AH139" s="5">
        <f t="shared" si="12"/>
        <v>500618.95193951786</v>
      </c>
      <c r="AI139" s="150"/>
      <c r="AJ139" s="2">
        <v>134</v>
      </c>
      <c r="AK139" s="118">
        <v>48914</v>
      </c>
      <c r="AL139" s="5">
        <f t="shared" si="44"/>
        <v>433800.61913848016</v>
      </c>
      <c r="AM139" s="5">
        <f t="shared" si="45"/>
        <v>3647.6129482638758</v>
      </c>
      <c r="AN139" s="5">
        <f t="shared" si="13"/>
        <v>845.98394966119122</v>
      </c>
      <c r="AO139" s="35">
        <f t="shared" si="14"/>
        <v>2.3402012233397898E-2</v>
      </c>
      <c r="AP139" s="5">
        <f t="shared" si="15"/>
        <v>2801.6289986026845</v>
      </c>
      <c r="AQ139" s="35">
        <f t="shared" si="16"/>
        <v>7.7499999999999999E-2</v>
      </c>
      <c r="AR139" s="5">
        <f t="shared" si="46"/>
        <v>76195.364811181455</v>
      </c>
      <c r="AS139" s="5">
        <f t="shared" si="47"/>
        <v>412584.77025617805</v>
      </c>
      <c r="AT139" s="5">
        <f t="shared" si="17"/>
        <v>432954.63518881897</v>
      </c>
      <c r="AU139" s="5">
        <f t="shared" si="18"/>
        <v>488780.13506735949</v>
      </c>
      <c r="AV139" s="150"/>
      <c r="AW139" s="2">
        <v>134</v>
      </c>
      <c r="AX139" s="118">
        <v>48914</v>
      </c>
      <c r="AY139" s="5">
        <f t="shared" si="48"/>
        <v>431143.63151353778</v>
      </c>
      <c r="AZ139" s="5">
        <f t="shared" si="49"/>
        <v>3560.0506702964672</v>
      </c>
      <c r="BA139" s="5">
        <f t="shared" si="19"/>
        <v>865.40297333685612</v>
      </c>
      <c r="BB139" s="35">
        <f t="shared" si="20"/>
        <v>2.4086719415490641E-2</v>
      </c>
      <c r="BC139" s="5">
        <f t="shared" si="21"/>
        <v>2694.647696959611</v>
      </c>
      <c r="BD139" s="35">
        <f t="shared" si="22"/>
        <v>7.4999999999999997E-2</v>
      </c>
      <c r="BE139" s="5">
        <f t="shared" si="50"/>
        <v>78871.771459798765</v>
      </c>
      <c r="BF139" s="5">
        <f t="shared" si="51"/>
        <v>398175.01835992787</v>
      </c>
      <c r="BG139" s="5">
        <f t="shared" si="23"/>
        <v>430278.22854020091</v>
      </c>
      <c r="BH139" s="5">
        <f t="shared" si="24"/>
        <v>477046.7898197266</v>
      </c>
      <c r="BI139" s="150"/>
      <c r="BJ139" s="2">
        <v>134</v>
      </c>
      <c r="BK139" s="118">
        <v>48914</v>
      </c>
      <c r="BL139" s="5">
        <f t="shared" si="52"/>
        <v>428417.01468713308</v>
      </c>
      <c r="BM139" s="5">
        <f t="shared" si="53"/>
        <v>3473.3005299060997</v>
      </c>
      <c r="BN139" s="5">
        <f t="shared" si="25"/>
        <v>884.94773283800396</v>
      </c>
      <c r="BO139" s="35">
        <f t="shared" si="26"/>
        <v>2.4787467420758783E-2</v>
      </c>
      <c r="BP139" s="5">
        <f t="shared" si="27"/>
        <v>2588.3527970680957</v>
      </c>
      <c r="BQ139" s="35">
        <f t="shared" si="28"/>
        <v>7.2499999999999995E-2</v>
      </c>
      <c r="BR139" s="5">
        <f t="shared" si="54"/>
        <v>81617.933045704922</v>
      </c>
      <c r="BS139" s="5">
        <f t="shared" si="55"/>
        <v>383804.33796171233</v>
      </c>
      <c r="BT139" s="5">
        <f t="shared" si="29"/>
        <v>427532.06695429509</v>
      </c>
      <c r="BU139" s="5">
        <f t="shared" si="30"/>
        <v>465422.27100741724</v>
      </c>
      <c r="BV139" s="150"/>
      <c r="BW139" s="2">
        <v>134</v>
      </c>
      <c r="BX139" s="118">
        <v>48914</v>
      </c>
      <c r="BY139" s="5">
        <f t="shared" si="56"/>
        <v>425620.43447718385</v>
      </c>
      <c r="BZ139" s="5">
        <f t="shared" si="57"/>
        <v>3387.3876542048083</v>
      </c>
      <c r="CA139" s="5">
        <f t="shared" si="31"/>
        <v>904.60178642123583</v>
      </c>
      <c r="CB139" s="35">
        <f t="shared" si="32"/>
        <v>2.5504464912238005E-2</v>
      </c>
      <c r="CC139" s="5">
        <f t="shared" si="33"/>
        <v>2482.7858677835725</v>
      </c>
      <c r="CD139" s="35">
        <f t="shared" si="34"/>
        <v>7.0000000000000007E-2</v>
      </c>
      <c r="CE139" s="5">
        <f t="shared" si="58"/>
        <v>84434.167309237309</v>
      </c>
      <c r="CF139" s="5">
        <f t="shared" si="59"/>
        <v>369475.77835420682</v>
      </c>
      <c r="CG139" s="5">
        <f t="shared" si="35"/>
        <v>424715.83269076259</v>
      </c>
      <c r="CH139" s="5">
        <f t="shared" si="36"/>
        <v>453909.94566344412</v>
      </c>
    </row>
    <row r="140" spans="9:86" ht="14.25" customHeight="1">
      <c r="I140" s="150"/>
      <c r="J140" s="2">
        <v>135</v>
      </c>
      <c r="K140" s="118">
        <v>48945</v>
      </c>
      <c r="L140" s="5">
        <f t="shared" si="37"/>
        <v>438099.90010311018</v>
      </c>
      <c r="M140" s="5">
        <f t="shared" si="0"/>
        <v>3825.0739145252865</v>
      </c>
      <c r="N140" s="5">
        <f t="shared" si="1"/>
        <v>813.13710131640391</v>
      </c>
      <c r="O140" s="35">
        <f t="shared" si="2"/>
        <v>2.2272648803390072E-2</v>
      </c>
      <c r="P140" s="5">
        <f t="shared" si="3"/>
        <v>3011.9368132088825</v>
      </c>
      <c r="Q140" s="35">
        <f t="shared" si="4"/>
        <v>8.2500000000000004E-2</v>
      </c>
      <c r="R140" s="5">
        <f t="shared" si="38"/>
        <v>71863.236998206281</v>
      </c>
      <c r="S140" s="5">
        <f t="shared" si="39"/>
        <v>444521.74146270729</v>
      </c>
      <c r="T140" s="5">
        <f t="shared" si="5"/>
        <v>437286.76300179376</v>
      </c>
      <c r="U140" s="5">
        <f t="shared" si="6"/>
        <v>516384.97846091358</v>
      </c>
      <c r="V140" s="150"/>
      <c r="W140" s="2">
        <v>135</v>
      </c>
      <c r="X140" s="118">
        <v>48945</v>
      </c>
      <c r="Y140" s="5">
        <f t="shared" si="40"/>
        <v>435561.69467366126</v>
      </c>
      <c r="Z140" s="5">
        <f t="shared" si="41"/>
        <v>3735.9623279068505</v>
      </c>
      <c r="AA140" s="5">
        <f t="shared" si="7"/>
        <v>832.21769674910865</v>
      </c>
      <c r="AB140" s="35">
        <f t="shared" si="8"/>
        <v>2.2928123577238901E-2</v>
      </c>
      <c r="AC140" s="5">
        <f t="shared" si="9"/>
        <v>2903.7446311577419</v>
      </c>
      <c r="AD140" s="35">
        <f t="shared" si="10"/>
        <v>0.08</v>
      </c>
      <c r="AE140" s="5">
        <f t="shared" si="42"/>
        <v>74420.523023088055</v>
      </c>
      <c r="AF140" s="5">
        <f t="shared" si="43"/>
        <v>429934.39124433667</v>
      </c>
      <c r="AG140" s="5">
        <f t="shared" si="11"/>
        <v>434729.47697691218</v>
      </c>
      <c r="AH140" s="5">
        <f t="shared" si="12"/>
        <v>504354.91426742473</v>
      </c>
      <c r="AI140" s="150"/>
      <c r="AJ140" s="2">
        <v>135</v>
      </c>
      <c r="AK140" s="118">
        <v>48945</v>
      </c>
      <c r="AL140" s="5">
        <f t="shared" si="44"/>
        <v>432954.63518881897</v>
      </c>
      <c r="AM140" s="5">
        <f t="shared" si="45"/>
        <v>3647.6129482638758</v>
      </c>
      <c r="AN140" s="5">
        <f t="shared" si="13"/>
        <v>851.44759600275347</v>
      </c>
      <c r="AO140" s="35">
        <f t="shared" si="14"/>
        <v>2.3599172572842581E-2</v>
      </c>
      <c r="AP140" s="5">
        <f t="shared" si="15"/>
        <v>2796.1653522611223</v>
      </c>
      <c r="AQ140" s="35">
        <f t="shared" si="16"/>
        <v>7.7499999999999986E-2</v>
      </c>
      <c r="AR140" s="5">
        <f t="shared" si="46"/>
        <v>77046.812407184203</v>
      </c>
      <c r="AS140" s="5">
        <f t="shared" si="47"/>
        <v>415380.93560843915</v>
      </c>
      <c r="AT140" s="5">
        <f t="shared" si="17"/>
        <v>432103.18759281619</v>
      </c>
      <c r="AU140" s="5">
        <f t="shared" si="18"/>
        <v>492427.74801562337</v>
      </c>
      <c r="AV140" s="150"/>
      <c r="AW140" s="2">
        <v>135</v>
      </c>
      <c r="AX140" s="118">
        <v>48945</v>
      </c>
      <c r="AY140" s="5">
        <f t="shared" si="48"/>
        <v>430278.22854020091</v>
      </c>
      <c r="AZ140" s="5">
        <f t="shared" si="49"/>
        <v>3560.0506702964672</v>
      </c>
      <c r="BA140" s="5">
        <f t="shared" si="19"/>
        <v>870.81174192021172</v>
      </c>
      <c r="BB140" s="35">
        <f t="shared" si="20"/>
        <v>2.4286008935416589E-2</v>
      </c>
      <c r="BC140" s="5">
        <f t="shared" si="21"/>
        <v>2689.2389283762554</v>
      </c>
      <c r="BD140" s="35">
        <f t="shared" si="22"/>
        <v>7.4999999999999997E-2</v>
      </c>
      <c r="BE140" s="5">
        <f t="shared" si="50"/>
        <v>79742.583201718982</v>
      </c>
      <c r="BF140" s="5">
        <f t="shared" si="51"/>
        <v>400864.2572883041</v>
      </c>
      <c r="BG140" s="5">
        <f t="shared" si="23"/>
        <v>429407.41679828073</v>
      </c>
      <c r="BH140" s="5">
        <f t="shared" si="24"/>
        <v>480606.84049002308</v>
      </c>
      <c r="BI140" s="150"/>
      <c r="BJ140" s="2">
        <v>135</v>
      </c>
      <c r="BK140" s="118">
        <v>48945</v>
      </c>
      <c r="BL140" s="5">
        <f t="shared" si="52"/>
        <v>427532.06695429509</v>
      </c>
      <c r="BM140" s="5">
        <f t="shared" si="53"/>
        <v>3473.3005299060997</v>
      </c>
      <c r="BN140" s="5">
        <f t="shared" si="25"/>
        <v>890.29429205723363</v>
      </c>
      <c r="BO140" s="35">
        <f t="shared" si="26"/>
        <v>2.4988842546467785E-2</v>
      </c>
      <c r="BP140" s="5">
        <f t="shared" si="27"/>
        <v>2583.006237848866</v>
      </c>
      <c r="BQ140" s="35">
        <f t="shared" si="28"/>
        <v>7.2499999999999995E-2</v>
      </c>
      <c r="BR140" s="5">
        <f t="shared" si="54"/>
        <v>82508.22733776216</v>
      </c>
      <c r="BS140" s="5">
        <f t="shared" si="55"/>
        <v>386387.34419956122</v>
      </c>
      <c r="BT140" s="5">
        <f t="shared" si="29"/>
        <v>426641.77266223787</v>
      </c>
      <c r="BU140" s="5">
        <f t="shared" si="30"/>
        <v>468895.57153732341</v>
      </c>
      <c r="BV140" s="150"/>
      <c r="BW140" s="2">
        <v>135</v>
      </c>
      <c r="BX140" s="118">
        <v>48945</v>
      </c>
      <c r="BY140" s="5">
        <f t="shared" si="56"/>
        <v>424715.83269076259</v>
      </c>
      <c r="BZ140" s="5">
        <f t="shared" si="57"/>
        <v>3387.3876542048083</v>
      </c>
      <c r="CA140" s="5">
        <f t="shared" si="31"/>
        <v>909.87863017535983</v>
      </c>
      <c r="CB140" s="35">
        <f t="shared" si="32"/>
        <v>2.5707879767350603E-2</v>
      </c>
      <c r="CC140" s="5">
        <f t="shared" si="33"/>
        <v>2477.5090240294485</v>
      </c>
      <c r="CD140" s="35">
        <f t="shared" si="34"/>
        <v>7.0000000000000007E-2</v>
      </c>
      <c r="CE140" s="5">
        <f t="shared" si="58"/>
        <v>85344.045939412666</v>
      </c>
      <c r="CF140" s="5">
        <f t="shared" si="59"/>
        <v>371953.28737823624</v>
      </c>
      <c r="CG140" s="5">
        <f t="shared" si="35"/>
        <v>423805.95406058722</v>
      </c>
      <c r="CH140" s="5">
        <f t="shared" si="36"/>
        <v>457297.33331764891</v>
      </c>
    </row>
    <row r="141" spans="9:86" ht="14.25" customHeight="1">
      <c r="I141" s="150"/>
      <c r="J141" s="2">
        <v>136</v>
      </c>
      <c r="K141" s="118">
        <v>48976</v>
      </c>
      <c r="L141" s="5">
        <f t="shared" si="37"/>
        <v>437286.76300179376</v>
      </c>
      <c r="M141" s="5">
        <f t="shared" si="0"/>
        <v>3825.0739145252865</v>
      </c>
      <c r="N141" s="5">
        <f t="shared" si="1"/>
        <v>818.72741888795417</v>
      </c>
      <c r="O141" s="35">
        <f t="shared" si="2"/>
        <v>2.2467474110610453E-2</v>
      </c>
      <c r="P141" s="5">
        <f t="shared" si="3"/>
        <v>3006.3464956373323</v>
      </c>
      <c r="Q141" s="35">
        <f t="shared" si="4"/>
        <v>8.2500000000000004E-2</v>
      </c>
      <c r="R141" s="5">
        <f t="shared" si="38"/>
        <v>72681.964417094234</v>
      </c>
      <c r="S141" s="5">
        <f t="shared" si="39"/>
        <v>447528.08795834461</v>
      </c>
      <c r="T141" s="5">
        <f t="shared" si="5"/>
        <v>436468.03558290581</v>
      </c>
      <c r="U141" s="5">
        <f t="shared" si="6"/>
        <v>520210.05237543886</v>
      </c>
      <c r="V141" s="150"/>
      <c r="W141" s="2">
        <v>136</v>
      </c>
      <c r="X141" s="118">
        <v>48976</v>
      </c>
      <c r="Y141" s="5">
        <f t="shared" si="40"/>
        <v>434729.47697691218</v>
      </c>
      <c r="Z141" s="5">
        <f t="shared" si="41"/>
        <v>3735.9623279068505</v>
      </c>
      <c r="AA141" s="5">
        <f t="shared" si="7"/>
        <v>837.76581472743601</v>
      </c>
      <c r="AB141" s="35">
        <f t="shared" si="8"/>
        <v>2.3125162449619541E-2</v>
      </c>
      <c r="AC141" s="5">
        <f t="shared" si="9"/>
        <v>2898.1965131794145</v>
      </c>
      <c r="AD141" s="35">
        <f t="shared" si="10"/>
        <v>0.08</v>
      </c>
      <c r="AE141" s="5">
        <f t="shared" si="42"/>
        <v>75258.288837815489</v>
      </c>
      <c r="AF141" s="5">
        <f t="shared" si="43"/>
        <v>432832.58775751607</v>
      </c>
      <c r="AG141" s="5">
        <f t="shared" si="11"/>
        <v>433891.71116218471</v>
      </c>
      <c r="AH141" s="5">
        <f t="shared" si="12"/>
        <v>508090.87659533159</v>
      </c>
      <c r="AI141" s="150"/>
      <c r="AJ141" s="2">
        <v>136</v>
      </c>
      <c r="AK141" s="118">
        <v>48976</v>
      </c>
      <c r="AL141" s="5">
        <f t="shared" si="44"/>
        <v>432103.18759281619</v>
      </c>
      <c r="AM141" s="5">
        <f t="shared" si="45"/>
        <v>3647.6129482638758</v>
      </c>
      <c r="AN141" s="5">
        <f t="shared" si="13"/>
        <v>856.94652839360469</v>
      </c>
      <c r="AO141" s="35">
        <f t="shared" si="14"/>
        <v>2.3798385746724861E-2</v>
      </c>
      <c r="AP141" s="5">
        <f t="shared" si="15"/>
        <v>2790.6664198702711</v>
      </c>
      <c r="AQ141" s="35">
        <f t="shared" si="16"/>
        <v>7.7499999999999999E-2</v>
      </c>
      <c r="AR141" s="5">
        <f t="shared" si="46"/>
        <v>77903.758935577804</v>
      </c>
      <c r="AS141" s="5">
        <f t="shared" si="47"/>
        <v>418171.60202830943</v>
      </c>
      <c r="AT141" s="5">
        <f t="shared" si="17"/>
        <v>431246.24106442259</v>
      </c>
      <c r="AU141" s="5">
        <f t="shared" si="18"/>
        <v>496075.36096388724</v>
      </c>
      <c r="AV141" s="150"/>
      <c r="AW141" s="2">
        <v>136</v>
      </c>
      <c r="AX141" s="118">
        <v>48976</v>
      </c>
      <c r="AY141" s="5">
        <f t="shared" si="48"/>
        <v>429407.41679828073</v>
      </c>
      <c r="AZ141" s="5">
        <f t="shared" si="49"/>
        <v>3560.0506702964672</v>
      </c>
      <c r="BA141" s="5">
        <f t="shared" si="19"/>
        <v>876.25431530721289</v>
      </c>
      <c r="BB141" s="35">
        <f t="shared" si="20"/>
        <v>2.4487354834455799E-2</v>
      </c>
      <c r="BC141" s="5">
        <f t="shared" si="21"/>
        <v>2683.7963549892543</v>
      </c>
      <c r="BD141" s="35">
        <f t="shared" si="22"/>
        <v>7.4999999999999997E-2</v>
      </c>
      <c r="BE141" s="5">
        <f t="shared" si="50"/>
        <v>80618.837517026201</v>
      </c>
      <c r="BF141" s="5">
        <f t="shared" si="51"/>
        <v>403548.05364329333</v>
      </c>
      <c r="BG141" s="5">
        <f t="shared" si="23"/>
        <v>428531.16248297354</v>
      </c>
      <c r="BH141" s="5">
        <f t="shared" si="24"/>
        <v>484166.89116031956</v>
      </c>
      <c r="BI141" s="150"/>
      <c r="BJ141" s="2">
        <v>136</v>
      </c>
      <c r="BK141" s="118">
        <v>48976</v>
      </c>
      <c r="BL141" s="5">
        <f t="shared" si="52"/>
        <v>426641.77266223787</v>
      </c>
      <c r="BM141" s="5">
        <f t="shared" si="53"/>
        <v>3473.3005299060997</v>
      </c>
      <c r="BN141" s="5">
        <f t="shared" si="25"/>
        <v>895.67315340507912</v>
      </c>
      <c r="BO141" s="35">
        <f t="shared" si="26"/>
        <v>2.5192277291070479E-2</v>
      </c>
      <c r="BP141" s="5">
        <f t="shared" si="27"/>
        <v>2577.6273765010205</v>
      </c>
      <c r="BQ141" s="35">
        <f t="shared" si="28"/>
        <v>7.2499999999999995E-2</v>
      </c>
      <c r="BR141" s="5">
        <f t="shared" si="54"/>
        <v>83403.900491167238</v>
      </c>
      <c r="BS141" s="5">
        <f t="shared" si="55"/>
        <v>388964.97157606226</v>
      </c>
      <c r="BT141" s="5">
        <f t="shared" si="29"/>
        <v>425746.09950883279</v>
      </c>
      <c r="BU141" s="5">
        <f t="shared" si="30"/>
        <v>472368.87206722947</v>
      </c>
      <c r="BV141" s="150"/>
      <c r="BW141" s="2">
        <v>136</v>
      </c>
      <c r="BX141" s="118">
        <v>48976</v>
      </c>
      <c r="BY141" s="5">
        <f t="shared" si="56"/>
        <v>423805.95406058722</v>
      </c>
      <c r="BZ141" s="5">
        <f t="shared" si="57"/>
        <v>3387.3876542048083</v>
      </c>
      <c r="CA141" s="5">
        <f t="shared" si="31"/>
        <v>915.18625551804962</v>
      </c>
      <c r="CB141" s="35">
        <f t="shared" si="32"/>
        <v>2.5913357188574508E-2</v>
      </c>
      <c r="CC141" s="5">
        <f t="shared" si="33"/>
        <v>2472.2013986867587</v>
      </c>
      <c r="CD141" s="35">
        <f t="shared" si="34"/>
        <v>6.9999999999999993E-2</v>
      </c>
      <c r="CE141" s="5">
        <f t="shared" si="58"/>
        <v>86259.232194930722</v>
      </c>
      <c r="CF141" s="5">
        <f t="shared" si="59"/>
        <v>374425.48877692298</v>
      </c>
      <c r="CG141" s="5">
        <f t="shared" si="35"/>
        <v>422890.76780506916</v>
      </c>
      <c r="CH141" s="5">
        <f t="shared" si="36"/>
        <v>460684.72097185371</v>
      </c>
    </row>
    <row r="142" spans="9:86" ht="14.25" customHeight="1">
      <c r="I142" s="150"/>
      <c r="J142" s="2">
        <v>137</v>
      </c>
      <c r="K142" s="118">
        <v>49004</v>
      </c>
      <c r="L142" s="5">
        <f t="shared" si="37"/>
        <v>436468.03558290581</v>
      </c>
      <c r="M142" s="5">
        <f t="shared" si="0"/>
        <v>3825.0739145252865</v>
      </c>
      <c r="N142" s="5">
        <f t="shared" si="1"/>
        <v>824.35616989280879</v>
      </c>
      <c r="O142" s="35">
        <f t="shared" si="2"/>
        <v>2.2664372261539178E-2</v>
      </c>
      <c r="P142" s="5">
        <f t="shared" si="3"/>
        <v>3000.7177446324777</v>
      </c>
      <c r="Q142" s="35">
        <f t="shared" si="4"/>
        <v>8.2500000000000018E-2</v>
      </c>
      <c r="R142" s="5">
        <f t="shared" si="38"/>
        <v>73506.320586987043</v>
      </c>
      <c r="S142" s="5">
        <f t="shared" si="39"/>
        <v>450528.80570297706</v>
      </c>
      <c r="T142" s="5">
        <f t="shared" si="5"/>
        <v>435643.67941301299</v>
      </c>
      <c r="U142" s="5">
        <f t="shared" si="6"/>
        <v>524035.12628996407</v>
      </c>
      <c r="V142" s="150"/>
      <c r="W142" s="2">
        <v>137</v>
      </c>
      <c r="X142" s="118">
        <v>49004</v>
      </c>
      <c r="Y142" s="5">
        <f t="shared" si="40"/>
        <v>433891.71116218471</v>
      </c>
      <c r="Z142" s="5">
        <f t="shared" si="41"/>
        <v>3735.9623279068505</v>
      </c>
      <c r="AA142" s="5">
        <f t="shared" si="7"/>
        <v>843.35092015895225</v>
      </c>
      <c r="AB142" s="35">
        <f t="shared" si="8"/>
        <v>2.332427834309235E-2</v>
      </c>
      <c r="AC142" s="5">
        <f t="shared" si="9"/>
        <v>2892.6114077478983</v>
      </c>
      <c r="AD142" s="35">
        <f t="shared" si="10"/>
        <v>0.08</v>
      </c>
      <c r="AE142" s="5">
        <f t="shared" si="42"/>
        <v>76101.639757974437</v>
      </c>
      <c r="AF142" s="5">
        <f t="shared" si="43"/>
        <v>435725.19916526397</v>
      </c>
      <c r="AG142" s="5">
        <f t="shared" si="11"/>
        <v>433048.36024202575</v>
      </c>
      <c r="AH142" s="5">
        <f t="shared" si="12"/>
        <v>511826.83892323839</v>
      </c>
      <c r="AI142" s="150"/>
      <c r="AJ142" s="2">
        <v>137</v>
      </c>
      <c r="AK142" s="118">
        <v>49004</v>
      </c>
      <c r="AL142" s="5">
        <f t="shared" si="44"/>
        <v>431246.24106442259</v>
      </c>
      <c r="AM142" s="5">
        <f t="shared" si="45"/>
        <v>3647.6129482638758</v>
      </c>
      <c r="AN142" s="5">
        <f t="shared" si="13"/>
        <v>862.48097472281324</v>
      </c>
      <c r="AO142" s="35">
        <f t="shared" si="14"/>
        <v>2.3999679791128051E-2</v>
      </c>
      <c r="AP142" s="5">
        <f t="shared" si="15"/>
        <v>2785.1319735410625</v>
      </c>
      <c r="AQ142" s="35">
        <f t="shared" si="16"/>
        <v>7.7499999999999999E-2</v>
      </c>
      <c r="AR142" s="5">
        <f t="shared" si="46"/>
        <v>78766.239910300617</v>
      </c>
      <c r="AS142" s="5">
        <f t="shared" si="47"/>
        <v>420956.73400185048</v>
      </c>
      <c r="AT142" s="5">
        <f t="shared" si="17"/>
        <v>430383.76008969976</v>
      </c>
      <c r="AU142" s="5">
        <f t="shared" si="18"/>
        <v>499722.97391215106</v>
      </c>
      <c r="AV142" s="150"/>
      <c r="AW142" s="2">
        <v>137</v>
      </c>
      <c r="AX142" s="118">
        <v>49004</v>
      </c>
      <c r="AY142" s="5">
        <f t="shared" si="48"/>
        <v>428531.16248297354</v>
      </c>
      <c r="AZ142" s="5">
        <f t="shared" si="49"/>
        <v>3560.0506702964672</v>
      </c>
      <c r="BA142" s="5">
        <f t="shared" si="19"/>
        <v>881.73090477788264</v>
      </c>
      <c r="BB142" s="35">
        <f t="shared" si="20"/>
        <v>2.4690785136903523E-2</v>
      </c>
      <c r="BC142" s="5">
        <f t="shared" si="21"/>
        <v>2678.3197655185845</v>
      </c>
      <c r="BD142" s="35">
        <f t="shared" si="22"/>
        <v>7.4999999999999997E-2</v>
      </c>
      <c r="BE142" s="5">
        <f t="shared" si="50"/>
        <v>81500.568421804084</v>
      </c>
      <c r="BF142" s="5">
        <f t="shared" si="51"/>
        <v>406226.37340881192</v>
      </c>
      <c r="BG142" s="5">
        <f t="shared" si="23"/>
        <v>427649.43157819565</v>
      </c>
      <c r="BH142" s="5">
        <f t="shared" si="24"/>
        <v>487726.94183061598</v>
      </c>
      <c r="BI142" s="150"/>
      <c r="BJ142" s="2">
        <v>137</v>
      </c>
      <c r="BK142" s="118">
        <v>49004</v>
      </c>
      <c r="BL142" s="5">
        <f t="shared" si="52"/>
        <v>425746.09950883279</v>
      </c>
      <c r="BM142" s="5">
        <f t="shared" si="53"/>
        <v>3473.3005299060997</v>
      </c>
      <c r="BN142" s="5">
        <f t="shared" si="25"/>
        <v>901.08451204023504</v>
      </c>
      <c r="BO142" s="35">
        <f t="shared" si="26"/>
        <v>2.5397799667354292E-2</v>
      </c>
      <c r="BP142" s="5">
        <f t="shared" si="27"/>
        <v>2572.2160178658646</v>
      </c>
      <c r="BQ142" s="35">
        <f t="shared" si="28"/>
        <v>7.2499999999999995E-2</v>
      </c>
      <c r="BR142" s="5">
        <f t="shared" si="54"/>
        <v>84304.985003207476</v>
      </c>
      <c r="BS142" s="5">
        <f t="shared" si="55"/>
        <v>391537.18759392813</v>
      </c>
      <c r="BT142" s="5">
        <f t="shared" si="29"/>
        <v>424845.01499679254</v>
      </c>
      <c r="BU142" s="5">
        <f t="shared" si="30"/>
        <v>475842.17259713559</v>
      </c>
      <c r="BV142" s="150"/>
      <c r="BW142" s="2">
        <v>137</v>
      </c>
      <c r="BX142" s="118">
        <v>49004</v>
      </c>
      <c r="BY142" s="5">
        <f t="shared" si="56"/>
        <v>422890.76780506916</v>
      </c>
      <c r="BZ142" s="5">
        <f t="shared" si="57"/>
        <v>3387.3876542048083</v>
      </c>
      <c r="CA142" s="5">
        <f t="shared" si="31"/>
        <v>920.52484200857134</v>
      </c>
      <c r="CB142" s="35">
        <f t="shared" si="32"/>
        <v>2.6120925177526292E-2</v>
      </c>
      <c r="CC142" s="5">
        <f t="shared" si="33"/>
        <v>2466.862812196237</v>
      </c>
      <c r="CD142" s="35">
        <f t="shared" si="34"/>
        <v>7.0000000000000007E-2</v>
      </c>
      <c r="CE142" s="5">
        <f t="shared" si="58"/>
        <v>87179.757036939292</v>
      </c>
      <c r="CF142" s="5">
        <f t="shared" si="59"/>
        <v>376892.35158911924</v>
      </c>
      <c r="CG142" s="5">
        <f t="shared" si="35"/>
        <v>421970.24296306056</v>
      </c>
      <c r="CH142" s="5">
        <f t="shared" si="36"/>
        <v>464072.10862605856</v>
      </c>
    </row>
    <row r="143" spans="9:86" ht="14.25" customHeight="1">
      <c r="I143" s="150"/>
      <c r="J143" s="2">
        <v>138</v>
      </c>
      <c r="K143" s="118">
        <v>49035</v>
      </c>
      <c r="L143" s="5">
        <f t="shared" si="37"/>
        <v>435643.67941301299</v>
      </c>
      <c r="M143" s="5">
        <f t="shared" si="0"/>
        <v>3825.0739145252865</v>
      </c>
      <c r="N143" s="5">
        <f t="shared" si="1"/>
        <v>830.02361856082234</v>
      </c>
      <c r="O143" s="35">
        <f t="shared" si="2"/>
        <v>2.2863371818341013E-2</v>
      </c>
      <c r="P143" s="5">
        <f t="shared" si="3"/>
        <v>2995.0502959644641</v>
      </c>
      <c r="Q143" s="35">
        <f t="shared" si="4"/>
        <v>8.2500000000000004E-2</v>
      </c>
      <c r="R143" s="5">
        <f t="shared" si="38"/>
        <v>74336.344205547866</v>
      </c>
      <c r="S143" s="5">
        <f t="shared" si="39"/>
        <v>453523.85599894152</v>
      </c>
      <c r="T143" s="5">
        <f t="shared" si="5"/>
        <v>434813.65579445218</v>
      </c>
      <c r="U143" s="5">
        <f t="shared" si="6"/>
        <v>527860.2002044894</v>
      </c>
      <c r="V143" s="150"/>
      <c r="W143" s="2">
        <v>138</v>
      </c>
      <c r="X143" s="118">
        <v>49035</v>
      </c>
      <c r="Y143" s="5">
        <f t="shared" si="40"/>
        <v>433048.36024202575</v>
      </c>
      <c r="Z143" s="5">
        <f t="shared" si="41"/>
        <v>3735.9623279068505</v>
      </c>
      <c r="AA143" s="5">
        <f t="shared" si="7"/>
        <v>848.97325962667855</v>
      </c>
      <c r="AB143" s="35">
        <f t="shared" si="8"/>
        <v>2.3525499807518876E-2</v>
      </c>
      <c r="AC143" s="5">
        <f t="shared" si="9"/>
        <v>2886.989068280172</v>
      </c>
      <c r="AD143" s="35">
        <f t="shared" si="10"/>
        <v>0.08</v>
      </c>
      <c r="AE143" s="5">
        <f t="shared" si="42"/>
        <v>76950.613017601121</v>
      </c>
      <c r="AF143" s="5">
        <f t="shared" si="43"/>
        <v>438612.18823354412</v>
      </c>
      <c r="AG143" s="5">
        <f t="shared" si="11"/>
        <v>432199.3869823991</v>
      </c>
      <c r="AH143" s="5">
        <f t="shared" si="12"/>
        <v>515562.80125114525</v>
      </c>
      <c r="AI143" s="150"/>
      <c r="AJ143" s="2">
        <v>138</v>
      </c>
      <c r="AK143" s="118">
        <v>49035</v>
      </c>
      <c r="AL143" s="5">
        <f t="shared" si="44"/>
        <v>430383.76008969976</v>
      </c>
      <c r="AM143" s="5">
        <f t="shared" si="45"/>
        <v>3647.6129482638758</v>
      </c>
      <c r="AN143" s="5">
        <f t="shared" si="13"/>
        <v>868.05116435123136</v>
      </c>
      <c r="AO143" s="35">
        <f t="shared" si="14"/>
        <v>2.4203083243763114E-2</v>
      </c>
      <c r="AP143" s="5">
        <f t="shared" si="15"/>
        <v>2779.5617839126444</v>
      </c>
      <c r="AQ143" s="35">
        <f t="shared" si="16"/>
        <v>7.7499999999999999E-2</v>
      </c>
      <c r="AR143" s="5">
        <f t="shared" si="46"/>
        <v>79634.291074651846</v>
      </c>
      <c r="AS143" s="5">
        <f t="shared" si="47"/>
        <v>423736.29578576313</v>
      </c>
      <c r="AT143" s="5">
        <f t="shared" si="17"/>
        <v>429515.70892534853</v>
      </c>
      <c r="AU143" s="5">
        <f t="shared" si="18"/>
        <v>503370.58686041494</v>
      </c>
      <c r="AV143" s="150"/>
      <c r="AW143" s="2">
        <v>138</v>
      </c>
      <c r="AX143" s="118">
        <v>49035</v>
      </c>
      <c r="AY143" s="5">
        <f t="shared" si="48"/>
        <v>427649.43157819565</v>
      </c>
      <c r="AZ143" s="5">
        <f t="shared" si="49"/>
        <v>3560.0506702964672</v>
      </c>
      <c r="BA143" s="5">
        <f t="shared" si="19"/>
        <v>887.24172293274432</v>
      </c>
      <c r="BB143" s="35">
        <f t="shared" si="20"/>
        <v>2.48963283685463E-2</v>
      </c>
      <c r="BC143" s="5">
        <f t="shared" si="21"/>
        <v>2672.8089473637228</v>
      </c>
      <c r="BD143" s="35">
        <f t="shared" si="22"/>
        <v>7.5000000000000011E-2</v>
      </c>
      <c r="BE143" s="5">
        <f t="shared" si="50"/>
        <v>82387.810144736824</v>
      </c>
      <c r="BF143" s="5">
        <f t="shared" si="51"/>
        <v>408899.18235617562</v>
      </c>
      <c r="BG143" s="5">
        <f t="shared" si="23"/>
        <v>426762.18985526293</v>
      </c>
      <c r="BH143" s="5">
        <f t="shared" si="24"/>
        <v>491286.99250091246</v>
      </c>
      <c r="BI143" s="150"/>
      <c r="BJ143" s="2">
        <v>138</v>
      </c>
      <c r="BK143" s="118">
        <v>49035</v>
      </c>
      <c r="BL143" s="5">
        <f t="shared" si="52"/>
        <v>424845.01499679254</v>
      </c>
      <c r="BM143" s="5">
        <f t="shared" si="53"/>
        <v>3473.3005299060997</v>
      </c>
      <c r="BN143" s="5">
        <f t="shared" si="25"/>
        <v>906.52856430047814</v>
      </c>
      <c r="BO143" s="35">
        <f t="shared" si="26"/>
        <v>2.5605438189472141E-2</v>
      </c>
      <c r="BP143" s="5">
        <f t="shared" si="27"/>
        <v>2566.7719656056215</v>
      </c>
      <c r="BQ143" s="35">
        <f t="shared" si="28"/>
        <v>7.2499999999999995E-2</v>
      </c>
      <c r="BR143" s="5">
        <f t="shared" si="54"/>
        <v>85211.513567507951</v>
      </c>
      <c r="BS143" s="5">
        <f t="shared" si="55"/>
        <v>394103.95955953375</v>
      </c>
      <c r="BT143" s="5">
        <f t="shared" si="29"/>
        <v>423938.48643249203</v>
      </c>
      <c r="BU143" s="5">
        <f t="shared" si="30"/>
        <v>479315.47312704171</v>
      </c>
      <c r="BV143" s="150"/>
      <c r="BW143" s="2">
        <v>138</v>
      </c>
      <c r="BX143" s="118">
        <v>49035</v>
      </c>
      <c r="BY143" s="5">
        <f t="shared" si="56"/>
        <v>421970.24296306056</v>
      </c>
      <c r="BZ143" s="5">
        <f t="shared" si="57"/>
        <v>3387.3876542048083</v>
      </c>
      <c r="CA143" s="5">
        <f t="shared" si="31"/>
        <v>925.89457025362162</v>
      </c>
      <c r="CB143" s="35">
        <f t="shared" si="32"/>
        <v>2.6330612237072122E-2</v>
      </c>
      <c r="CC143" s="5">
        <f t="shared" si="33"/>
        <v>2461.4930839511867</v>
      </c>
      <c r="CD143" s="35">
        <f t="shared" si="34"/>
        <v>7.0000000000000007E-2</v>
      </c>
      <c r="CE143" s="5">
        <f t="shared" si="58"/>
        <v>88105.651607192907</v>
      </c>
      <c r="CF143" s="5">
        <f t="shared" si="59"/>
        <v>379353.84467307042</v>
      </c>
      <c r="CG143" s="5">
        <f t="shared" si="35"/>
        <v>421044.34839280695</v>
      </c>
      <c r="CH143" s="5">
        <f t="shared" si="36"/>
        <v>467459.49628026329</v>
      </c>
    </row>
    <row r="144" spans="9:86" ht="14.25" customHeight="1">
      <c r="I144" s="150"/>
      <c r="J144" s="2">
        <v>139</v>
      </c>
      <c r="K144" s="118">
        <v>49065</v>
      </c>
      <c r="L144" s="5">
        <f t="shared" si="37"/>
        <v>434813.65579445218</v>
      </c>
      <c r="M144" s="5">
        <f t="shared" si="0"/>
        <v>3825.0739145252865</v>
      </c>
      <c r="N144" s="5">
        <f t="shared" si="1"/>
        <v>835.73003093842772</v>
      </c>
      <c r="O144" s="35">
        <f t="shared" si="2"/>
        <v>2.3064501856404414E-2</v>
      </c>
      <c r="P144" s="5">
        <f t="shared" si="3"/>
        <v>2989.3438835868587</v>
      </c>
      <c r="Q144" s="35">
        <f t="shared" si="4"/>
        <v>8.2500000000000004E-2</v>
      </c>
      <c r="R144" s="5">
        <f t="shared" si="38"/>
        <v>75172.074236486296</v>
      </c>
      <c r="S144" s="5">
        <f t="shared" si="39"/>
        <v>456513.1998825284</v>
      </c>
      <c r="T144" s="5">
        <f t="shared" si="5"/>
        <v>433977.92576351378</v>
      </c>
      <c r="U144" s="5">
        <f t="shared" si="6"/>
        <v>531685.27411901474</v>
      </c>
      <c r="V144" s="150"/>
      <c r="W144" s="2">
        <v>139</v>
      </c>
      <c r="X144" s="118">
        <v>49065</v>
      </c>
      <c r="Y144" s="5">
        <f t="shared" si="40"/>
        <v>432199.3869823991</v>
      </c>
      <c r="Z144" s="5">
        <f t="shared" si="41"/>
        <v>3735.9623279068505</v>
      </c>
      <c r="AA144" s="5">
        <f t="shared" si="7"/>
        <v>854.63308135752322</v>
      </c>
      <c r="AB144" s="35">
        <f t="shared" si="8"/>
        <v>2.3728855905822761E-2</v>
      </c>
      <c r="AC144" s="5">
        <f t="shared" si="9"/>
        <v>2881.3292465493273</v>
      </c>
      <c r="AD144" s="35">
        <f t="shared" si="10"/>
        <v>7.9999999999999988E-2</v>
      </c>
      <c r="AE144" s="5">
        <f t="shared" si="42"/>
        <v>77805.24609895864</v>
      </c>
      <c r="AF144" s="5">
        <f t="shared" si="43"/>
        <v>441493.51748009346</v>
      </c>
      <c r="AG144" s="5">
        <f t="shared" si="11"/>
        <v>431344.75390104158</v>
      </c>
      <c r="AH144" s="5">
        <f t="shared" si="12"/>
        <v>519298.76357905212</v>
      </c>
      <c r="AI144" s="150"/>
      <c r="AJ144" s="2">
        <v>139</v>
      </c>
      <c r="AK144" s="118">
        <v>49065</v>
      </c>
      <c r="AL144" s="5">
        <f t="shared" si="44"/>
        <v>429515.70892534853</v>
      </c>
      <c r="AM144" s="5">
        <f t="shared" si="45"/>
        <v>3647.6129482638758</v>
      </c>
      <c r="AN144" s="5">
        <f t="shared" si="13"/>
        <v>873.65732812099986</v>
      </c>
      <c r="AO144" s="35">
        <f t="shared" si="14"/>
        <v>2.4408625155253959E-2</v>
      </c>
      <c r="AP144" s="5">
        <f t="shared" si="15"/>
        <v>2773.9556201428759</v>
      </c>
      <c r="AQ144" s="35">
        <f t="shared" si="16"/>
        <v>7.7499999999999999E-2</v>
      </c>
      <c r="AR144" s="5">
        <f t="shared" si="46"/>
        <v>80507.948402772847</v>
      </c>
      <c r="AS144" s="5">
        <f t="shared" si="47"/>
        <v>426510.25140590599</v>
      </c>
      <c r="AT144" s="5">
        <f t="shared" si="17"/>
        <v>428642.05159722752</v>
      </c>
      <c r="AU144" s="5">
        <f t="shared" si="18"/>
        <v>507018.19980867882</v>
      </c>
      <c r="AV144" s="150"/>
      <c r="AW144" s="2">
        <v>139</v>
      </c>
      <c r="AX144" s="118">
        <v>49065</v>
      </c>
      <c r="AY144" s="5">
        <f t="shared" si="48"/>
        <v>426762.18985526293</v>
      </c>
      <c r="AZ144" s="5">
        <f t="shared" si="49"/>
        <v>3560.0506702964672</v>
      </c>
      <c r="BA144" s="5">
        <f t="shared" si="19"/>
        <v>892.78698370107395</v>
      </c>
      <c r="BB144" s="35">
        <f t="shared" si="20"/>
        <v>2.5104013567946049E-2</v>
      </c>
      <c r="BC144" s="5">
        <f t="shared" si="21"/>
        <v>2667.2636865953932</v>
      </c>
      <c r="BD144" s="35">
        <f t="shared" si="22"/>
        <v>7.4999999999999997E-2</v>
      </c>
      <c r="BE144" s="5">
        <f t="shared" si="50"/>
        <v>83280.597128437905</v>
      </c>
      <c r="BF144" s="5">
        <f t="shared" si="51"/>
        <v>411566.44604277099</v>
      </c>
      <c r="BG144" s="5">
        <f t="shared" si="23"/>
        <v>425869.40287156188</v>
      </c>
      <c r="BH144" s="5">
        <f t="shared" si="24"/>
        <v>494847.04317120888</v>
      </c>
      <c r="BI144" s="150"/>
      <c r="BJ144" s="2">
        <v>139</v>
      </c>
      <c r="BK144" s="118">
        <v>49065</v>
      </c>
      <c r="BL144" s="5">
        <f t="shared" si="52"/>
        <v>423938.48643249203</v>
      </c>
      <c r="BM144" s="5">
        <f t="shared" si="53"/>
        <v>3473.3005299060997</v>
      </c>
      <c r="BN144" s="5">
        <f t="shared" si="25"/>
        <v>912.00550770979362</v>
      </c>
      <c r="BO144" s="35">
        <f t="shared" si="26"/>
        <v>2.5815221884225546E-2</v>
      </c>
      <c r="BP144" s="5">
        <f t="shared" si="27"/>
        <v>2561.295022196306</v>
      </c>
      <c r="BQ144" s="35">
        <f t="shared" si="28"/>
        <v>7.2499999999999995E-2</v>
      </c>
      <c r="BR144" s="5">
        <f t="shared" si="54"/>
        <v>86123.519075217744</v>
      </c>
      <c r="BS144" s="5">
        <f t="shared" si="55"/>
        <v>396665.25458173006</v>
      </c>
      <c r="BT144" s="5">
        <f t="shared" si="29"/>
        <v>423026.48092478223</v>
      </c>
      <c r="BU144" s="5">
        <f t="shared" si="30"/>
        <v>482788.77365694777</v>
      </c>
      <c r="BV144" s="150"/>
      <c r="BW144" s="2">
        <v>139</v>
      </c>
      <c r="BX144" s="118">
        <v>49065</v>
      </c>
      <c r="BY144" s="5">
        <f t="shared" si="56"/>
        <v>421044.34839280695</v>
      </c>
      <c r="BZ144" s="5">
        <f t="shared" si="57"/>
        <v>3387.3876542048083</v>
      </c>
      <c r="CA144" s="5">
        <f t="shared" si="31"/>
        <v>931.29562191343439</v>
      </c>
      <c r="CB144" s="35">
        <f t="shared" si="32"/>
        <v>2.6542447382609573E-2</v>
      </c>
      <c r="CC144" s="5">
        <f t="shared" si="33"/>
        <v>2456.0920322913739</v>
      </c>
      <c r="CD144" s="35">
        <f t="shared" si="34"/>
        <v>7.0000000000000007E-2</v>
      </c>
      <c r="CE144" s="5">
        <f t="shared" si="58"/>
        <v>89036.947229106343</v>
      </c>
      <c r="CF144" s="5">
        <f t="shared" si="59"/>
        <v>381809.93670536182</v>
      </c>
      <c r="CG144" s="5">
        <f t="shared" si="35"/>
        <v>420113.0527708935</v>
      </c>
      <c r="CH144" s="5">
        <f t="shared" si="36"/>
        <v>470846.88393446815</v>
      </c>
    </row>
    <row r="145" spans="9:86" ht="14.25" customHeight="1">
      <c r="I145" s="150"/>
      <c r="J145" s="2">
        <v>140</v>
      </c>
      <c r="K145" s="118">
        <v>49096</v>
      </c>
      <c r="L145" s="5">
        <f t="shared" si="37"/>
        <v>433977.92576351378</v>
      </c>
      <c r="M145" s="5">
        <f t="shared" si="0"/>
        <v>3825.0739145252865</v>
      </c>
      <c r="N145" s="5">
        <f t="shared" si="1"/>
        <v>841.47567490112942</v>
      </c>
      <c r="O145" s="35">
        <f t="shared" si="2"/>
        <v>2.3267791975935811E-2</v>
      </c>
      <c r="P145" s="5">
        <f t="shared" si="3"/>
        <v>2983.598239624157</v>
      </c>
      <c r="Q145" s="35">
        <f t="shared" si="4"/>
        <v>8.249999999999999E-2</v>
      </c>
      <c r="R145" s="5">
        <f t="shared" si="38"/>
        <v>76013.549911387425</v>
      </c>
      <c r="S145" s="5">
        <f t="shared" si="39"/>
        <v>459496.79812215257</v>
      </c>
      <c r="T145" s="5">
        <f t="shared" si="5"/>
        <v>433136.45008861262</v>
      </c>
      <c r="U145" s="5">
        <f t="shared" si="6"/>
        <v>535510.34803353995</v>
      </c>
      <c r="V145" s="150"/>
      <c r="W145" s="2">
        <v>140</v>
      </c>
      <c r="X145" s="118">
        <v>49096</v>
      </c>
      <c r="Y145" s="5">
        <f t="shared" si="40"/>
        <v>431344.75390104158</v>
      </c>
      <c r="Z145" s="5">
        <f t="shared" si="41"/>
        <v>3735.9623279068505</v>
      </c>
      <c r="AA145" s="5">
        <f t="shared" si="7"/>
        <v>860.33063523323972</v>
      </c>
      <c r="AB145" s="35">
        <f t="shared" si="8"/>
        <v>2.3934376225582622E-2</v>
      </c>
      <c r="AC145" s="5">
        <f t="shared" si="9"/>
        <v>2875.6316926736108</v>
      </c>
      <c r="AD145" s="35">
        <f t="shared" si="10"/>
        <v>0.08</v>
      </c>
      <c r="AE145" s="5">
        <f t="shared" si="42"/>
        <v>78665.576734191884</v>
      </c>
      <c r="AF145" s="5">
        <f t="shared" si="43"/>
        <v>444369.14917276707</v>
      </c>
      <c r="AG145" s="5">
        <f t="shared" si="11"/>
        <v>430484.42326580832</v>
      </c>
      <c r="AH145" s="5">
        <f t="shared" si="12"/>
        <v>523034.72590695892</v>
      </c>
      <c r="AI145" s="150"/>
      <c r="AJ145" s="2">
        <v>140</v>
      </c>
      <c r="AK145" s="118">
        <v>49096</v>
      </c>
      <c r="AL145" s="5">
        <f t="shared" si="44"/>
        <v>428642.05159722752</v>
      </c>
      <c r="AM145" s="5">
        <f t="shared" si="45"/>
        <v>3647.6129482638758</v>
      </c>
      <c r="AN145" s="5">
        <f t="shared" si="13"/>
        <v>879.29969836511464</v>
      </c>
      <c r="AO145" s="35">
        <f t="shared" si="14"/>
        <v>2.4616335100729123E-2</v>
      </c>
      <c r="AP145" s="5">
        <f t="shared" si="15"/>
        <v>2768.3132498987611</v>
      </c>
      <c r="AQ145" s="35">
        <f t="shared" si="16"/>
        <v>7.7499999999999999E-2</v>
      </c>
      <c r="AR145" s="5">
        <f t="shared" si="46"/>
        <v>81387.248101137957</v>
      </c>
      <c r="AS145" s="5">
        <f t="shared" si="47"/>
        <v>429278.56465580477</v>
      </c>
      <c r="AT145" s="5">
        <f t="shared" si="17"/>
        <v>427762.75189886242</v>
      </c>
      <c r="AU145" s="5">
        <f t="shared" si="18"/>
        <v>510665.8127569427</v>
      </c>
      <c r="AV145" s="150"/>
      <c r="AW145" s="2">
        <v>140</v>
      </c>
      <c r="AX145" s="118">
        <v>49096</v>
      </c>
      <c r="AY145" s="5">
        <f t="shared" si="48"/>
        <v>425869.40287156188</v>
      </c>
      <c r="AZ145" s="5">
        <f t="shared" si="49"/>
        <v>3560.0506702964672</v>
      </c>
      <c r="BA145" s="5">
        <f t="shared" si="19"/>
        <v>898.3669023492057</v>
      </c>
      <c r="BB145" s="35">
        <f t="shared" si="20"/>
        <v>2.5313870298030623E-2</v>
      </c>
      <c r="BC145" s="5">
        <f t="shared" si="21"/>
        <v>2661.6837679472615</v>
      </c>
      <c r="BD145" s="35">
        <f t="shared" si="22"/>
        <v>7.4999999999999997E-2</v>
      </c>
      <c r="BE145" s="5">
        <f t="shared" si="50"/>
        <v>84178.964030787116</v>
      </c>
      <c r="BF145" s="5">
        <f t="shared" si="51"/>
        <v>414228.12981071824</v>
      </c>
      <c r="BG145" s="5">
        <f t="shared" si="23"/>
        <v>424971.03596921265</v>
      </c>
      <c r="BH145" s="5">
        <f t="shared" si="24"/>
        <v>498407.09384150535</v>
      </c>
      <c r="BI145" s="150"/>
      <c r="BJ145" s="2">
        <v>140</v>
      </c>
      <c r="BK145" s="118">
        <v>49096</v>
      </c>
      <c r="BL145" s="5">
        <f t="shared" si="52"/>
        <v>423026.48092478223</v>
      </c>
      <c r="BM145" s="5">
        <f t="shared" si="53"/>
        <v>3473.3005299060997</v>
      </c>
      <c r="BN145" s="5">
        <f t="shared" si="25"/>
        <v>917.51554098554061</v>
      </c>
      <c r="BO145" s="35">
        <f t="shared" si="26"/>
        <v>2.6027180302653899E-2</v>
      </c>
      <c r="BP145" s="5">
        <f t="shared" si="27"/>
        <v>2555.784988920559</v>
      </c>
      <c r="BQ145" s="35">
        <f t="shared" si="28"/>
        <v>7.2499999999999981E-2</v>
      </c>
      <c r="BR145" s="5">
        <f t="shared" si="54"/>
        <v>87041.03461620328</v>
      </c>
      <c r="BS145" s="5">
        <f t="shared" si="55"/>
        <v>399221.03957065061</v>
      </c>
      <c r="BT145" s="5">
        <f t="shared" si="29"/>
        <v>422108.96538379666</v>
      </c>
      <c r="BU145" s="5">
        <f t="shared" si="30"/>
        <v>486262.07418685389</v>
      </c>
      <c r="BV145" s="150"/>
      <c r="BW145" s="2">
        <v>140</v>
      </c>
      <c r="BX145" s="118">
        <v>49096</v>
      </c>
      <c r="BY145" s="5">
        <f t="shared" si="56"/>
        <v>420113.0527708935</v>
      </c>
      <c r="BZ145" s="5">
        <f t="shared" si="57"/>
        <v>3387.3876542048083</v>
      </c>
      <c r="CA145" s="5">
        <f t="shared" si="31"/>
        <v>936.72817970792948</v>
      </c>
      <c r="CB145" s="35">
        <f t="shared" si="32"/>
        <v>2.675646015365591E-2</v>
      </c>
      <c r="CC145" s="5">
        <f t="shared" si="33"/>
        <v>2450.6594744968788</v>
      </c>
      <c r="CD145" s="35">
        <f t="shared" si="34"/>
        <v>7.0000000000000007E-2</v>
      </c>
      <c r="CE145" s="5">
        <f t="shared" si="58"/>
        <v>89973.675408814277</v>
      </c>
      <c r="CF145" s="5">
        <f t="shared" si="59"/>
        <v>384260.59617985872</v>
      </c>
      <c r="CG145" s="5">
        <f t="shared" si="35"/>
        <v>419176.32459118555</v>
      </c>
      <c r="CH145" s="5">
        <f t="shared" si="36"/>
        <v>474234.271588673</v>
      </c>
    </row>
    <row r="146" spans="9:86" ht="14.25" customHeight="1">
      <c r="I146" s="150"/>
      <c r="J146" s="2">
        <v>141</v>
      </c>
      <c r="K146" s="118">
        <v>49126</v>
      </c>
      <c r="L146" s="5">
        <f t="shared" si="37"/>
        <v>433136.45008861262</v>
      </c>
      <c r="M146" s="5">
        <f t="shared" si="0"/>
        <v>3825.0739145252865</v>
      </c>
      <c r="N146" s="5">
        <f t="shared" si="1"/>
        <v>847.26082016607461</v>
      </c>
      <c r="O146" s="35">
        <f t="shared" si="2"/>
        <v>2.3473272313869836E-2</v>
      </c>
      <c r="P146" s="5">
        <f t="shared" si="3"/>
        <v>2977.8130943592118</v>
      </c>
      <c r="Q146" s="35">
        <f t="shared" si="4"/>
        <v>8.2500000000000004E-2</v>
      </c>
      <c r="R146" s="5">
        <f t="shared" si="38"/>
        <v>76860.810731553502</v>
      </c>
      <c r="S146" s="5">
        <f t="shared" si="39"/>
        <v>462474.61121651181</v>
      </c>
      <c r="T146" s="5">
        <f t="shared" si="5"/>
        <v>432289.18926844653</v>
      </c>
      <c r="U146" s="5">
        <f t="shared" si="6"/>
        <v>539335.42194806528</v>
      </c>
      <c r="V146" s="150"/>
      <c r="W146" s="2">
        <v>141</v>
      </c>
      <c r="X146" s="118">
        <v>49126</v>
      </c>
      <c r="Y146" s="5">
        <f t="shared" si="40"/>
        <v>430484.42326580832</v>
      </c>
      <c r="Z146" s="5">
        <f t="shared" si="41"/>
        <v>3735.9623279068505</v>
      </c>
      <c r="AA146" s="5">
        <f t="shared" si="7"/>
        <v>866.06617280146156</v>
      </c>
      <c r="AB146" s="35">
        <f t="shared" si="8"/>
        <v>2.414209089094118E-2</v>
      </c>
      <c r="AC146" s="5">
        <f t="shared" si="9"/>
        <v>2869.896155105389</v>
      </c>
      <c r="AD146" s="35">
        <f t="shared" si="10"/>
        <v>0.08</v>
      </c>
      <c r="AE146" s="5">
        <f t="shared" si="42"/>
        <v>79531.642906993351</v>
      </c>
      <c r="AF146" s="5">
        <f t="shared" si="43"/>
        <v>447239.04532787245</v>
      </c>
      <c r="AG146" s="5">
        <f t="shared" si="11"/>
        <v>429618.35709300684</v>
      </c>
      <c r="AH146" s="5">
        <f t="shared" si="12"/>
        <v>526770.68823486578</v>
      </c>
      <c r="AI146" s="150"/>
      <c r="AJ146" s="2">
        <v>141</v>
      </c>
      <c r="AK146" s="118">
        <v>49126</v>
      </c>
      <c r="AL146" s="5">
        <f t="shared" si="44"/>
        <v>427762.75189886242</v>
      </c>
      <c r="AM146" s="5">
        <f t="shared" si="45"/>
        <v>3647.6129482638758</v>
      </c>
      <c r="AN146" s="5">
        <f t="shared" si="13"/>
        <v>884.97850891705593</v>
      </c>
      <c r="AO146" s="35">
        <f t="shared" si="14"/>
        <v>2.4826243191729647E-2</v>
      </c>
      <c r="AP146" s="5">
        <f t="shared" si="15"/>
        <v>2762.6344393468198</v>
      </c>
      <c r="AQ146" s="35">
        <f t="shared" si="16"/>
        <v>7.7499999999999999E-2</v>
      </c>
      <c r="AR146" s="5">
        <f t="shared" si="46"/>
        <v>82272.226610055019</v>
      </c>
      <c r="AS146" s="5">
        <f t="shared" si="47"/>
        <v>432041.19909515162</v>
      </c>
      <c r="AT146" s="5">
        <f t="shared" si="17"/>
        <v>426877.77338994539</v>
      </c>
      <c r="AU146" s="5">
        <f t="shared" si="18"/>
        <v>514313.42570520664</v>
      </c>
      <c r="AV146" s="150"/>
      <c r="AW146" s="2">
        <v>141</v>
      </c>
      <c r="AX146" s="118">
        <v>49126</v>
      </c>
      <c r="AY146" s="5">
        <f t="shared" si="48"/>
        <v>424971.03596921265</v>
      </c>
      <c r="AZ146" s="5">
        <f t="shared" si="49"/>
        <v>3560.0506702964672</v>
      </c>
      <c r="BA146" s="5">
        <f t="shared" si="19"/>
        <v>903.98169548888836</v>
      </c>
      <c r="BB146" s="35">
        <f t="shared" si="20"/>
        <v>2.5525928658000442E-2</v>
      </c>
      <c r="BC146" s="5">
        <f t="shared" si="21"/>
        <v>2656.0689748075788</v>
      </c>
      <c r="BD146" s="35">
        <f t="shared" si="22"/>
        <v>7.4999999999999997E-2</v>
      </c>
      <c r="BE146" s="5">
        <f t="shared" si="50"/>
        <v>85082.945726275997</v>
      </c>
      <c r="BF146" s="5">
        <f t="shared" si="51"/>
        <v>416884.1987855258</v>
      </c>
      <c r="BG146" s="5">
        <f t="shared" si="23"/>
        <v>424067.05427372374</v>
      </c>
      <c r="BH146" s="5">
        <f t="shared" si="24"/>
        <v>501967.14451180177</v>
      </c>
      <c r="BI146" s="150"/>
      <c r="BJ146" s="2">
        <v>141</v>
      </c>
      <c r="BK146" s="118">
        <v>49126</v>
      </c>
      <c r="BL146" s="5">
        <f t="shared" si="52"/>
        <v>422108.96538379666</v>
      </c>
      <c r="BM146" s="5">
        <f t="shared" si="53"/>
        <v>3473.3005299060997</v>
      </c>
      <c r="BN146" s="5">
        <f t="shared" si="25"/>
        <v>923.05886404566172</v>
      </c>
      <c r="BO146" s="35">
        <f t="shared" si="26"/>
        <v>2.6241343531939916E-2</v>
      </c>
      <c r="BP146" s="5">
        <f t="shared" si="27"/>
        <v>2550.2416658604379</v>
      </c>
      <c r="BQ146" s="35">
        <f t="shared" si="28"/>
        <v>7.2499999999999995E-2</v>
      </c>
      <c r="BR146" s="5">
        <f t="shared" si="54"/>
        <v>87964.093480248936</v>
      </c>
      <c r="BS146" s="5">
        <f t="shared" si="55"/>
        <v>401771.28123651107</v>
      </c>
      <c r="BT146" s="5">
        <f t="shared" si="29"/>
        <v>421185.90651975101</v>
      </c>
      <c r="BU146" s="5">
        <f t="shared" si="30"/>
        <v>489735.37471676001</v>
      </c>
      <c r="BV146" s="150"/>
      <c r="BW146" s="2">
        <v>141</v>
      </c>
      <c r="BX146" s="118">
        <v>49126</v>
      </c>
      <c r="BY146" s="5">
        <f t="shared" si="56"/>
        <v>419176.32459118555</v>
      </c>
      <c r="BZ146" s="5">
        <f t="shared" si="57"/>
        <v>3387.3876542048083</v>
      </c>
      <c r="CA146" s="5">
        <f t="shared" si="31"/>
        <v>942.19242742289271</v>
      </c>
      <c r="CB146" s="35">
        <f t="shared" si="32"/>
        <v>2.6972680625752261E-2</v>
      </c>
      <c r="CC146" s="5">
        <f t="shared" si="33"/>
        <v>2445.1952267819156</v>
      </c>
      <c r="CD146" s="35">
        <f t="shared" si="34"/>
        <v>6.9999999999999993E-2</v>
      </c>
      <c r="CE146" s="5">
        <f t="shared" si="58"/>
        <v>90915.867836237172</v>
      </c>
      <c r="CF146" s="5">
        <f t="shared" si="59"/>
        <v>386705.79140664067</v>
      </c>
      <c r="CG146" s="5">
        <f t="shared" si="35"/>
        <v>418234.13216376264</v>
      </c>
      <c r="CH146" s="5">
        <f t="shared" si="36"/>
        <v>477621.65924287785</v>
      </c>
    </row>
    <row r="147" spans="9:86" ht="14.25" customHeight="1">
      <c r="I147" s="150"/>
      <c r="J147" s="2">
        <v>142</v>
      </c>
      <c r="K147" s="118">
        <v>49157</v>
      </c>
      <c r="L147" s="5">
        <f t="shared" si="37"/>
        <v>432289.18926844653</v>
      </c>
      <c r="M147" s="5">
        <f t="shared" si="0"/>
        <v>3825.0739145252865</v>
      </c>
      <c r="N147" s="5">
        <f t="shared" si="1"/>
        <v>853.08573830471641</v>
      </c>
      <c r="O147" s="35">
        <f t="shared" si="2"/>
        <v>2.368097355610603E-2</v>
      </c>
      <c r="P147" s="5">
        <f t="shared" si="3"/>
        <v>2971.98817622057</v>
      </c>
      <c r="Q147" s="35">
        <f t="shared" si="4"/>
        <v>8.2500000000000004E-2</v>
      </c>
      <c r="R147" s="5">
        <f t="shared" si="38"/>
        <v>77713.896469858213</v>
      </c>
      <c r="S147" s="5">
        <f t="shared" si="39"/>
        <v>465446.59939273237</v>
      </c>
      <c r="T147" s="5">
        <f t="shared" si="5"/>
        <v>431436.10353014182</v>
      </c>
      <c r="U147" s="5">
        <f t="shared" si="6"/>
        <v>543160.49586259061</v>
      </c>
      <c r="V147" s="150"/>
      <c r="W147" s="2">
        <v>142</v>
      </c>
      <c r="X147" s="118">
        <v>49157</v>
      </c>
      <c r="Y147" s="5">
        <f t="shared" si="40"/>
        <v>429618.35709300684</v>
      </c>
      <c r="Z147" s="5">
        <f t="shared" si="41"/>
        <v>3735.9623279068505</v>
      </c>
      <c r="AA147" s="5">
        <f t="shared" si="7"/>
        <v>871.83994728680455</v>
      </c>
      <c r="AB147" s="35">
        <f t="shared" si="8"/>
        <v>2.4352030574840519E-2</v>
      </c>
      <c r="AC147" s="5">
        <f t="shared" si="9"/>
        <v>2864.122380620046</v>
      </c>
      <c r="AD147" s="35">
        <f t="shared" si="10"/>
        <v>8.0000000000000016E-2</v>
      </c>
      <c r="AE147" s="5">
        <f t="shared" si="42"/>
        <v>80403.482854280155</v>
      </c>
      <c r="AF147" s="5">
        <f t="shared" si="43"/>
        <v>450103.16770849249</v>
      </c>
      <c r="AG147" s="5">
        <f t="shared" si="11"/>
        <v>428746.51714572002</v>
      </c>
      <c r="AH147" s="5">
        <f t="shared" si="12"/>
        <v>530506.65056277264</v>
      </c>
      <c r="AI147" s="150"/>
      <c r="AJ147" s="2">
        <v>142</v>
      </c>
      <c r="AK147" s="118">
        <v>49157</v>
      </c>
      <c r="AL147" s="5">
        <f t="shared" si="44"/>
        <v>426877.77338994539</v>
      </c>
      <c r="AM147" s="5">
        <f t="shared" si="45"/>
        <v>3647.6129482638758</v>
      </c>
      <c r="AN147" s="5">
        <f t="shared" si="13"/>
        <v>890.69399512047858</v>
      </c>
      <c r="AO147" s="35">
        <f t="shared" si="14"/>
        <v>2.503838008844312E-2</v>
      </c>
      <c r="AP147" s="5">
        <f t="shared" si="15"/>
        <v>2756.9189531433972</v>
      </c>
      <c r="AQ147" s="35">
        <f t="shared" si="16"/>
        <v>7.7499999999999999E-2</v>
      </c>
      <c r="AR147" s="5">
        <f t="shared" si="46"/>
        <v>83162.920605175503</v>
      </c>
      <c r="AS147" s="5">
        <f t="shared" si="47"/>
        <v>434798.11804829503</v>
      </c>
      <c r="AT147" s="5">
        <f t="shared" si="17"/>
        <v>425987.07939482492</v>
      </c>
      <c r="AU147" s="5">
        <f t="shared" si="18"/>
        <v>517961.03865347052</v>
      </c>
      <c r="AV147" s="150"/>
      <c r="AW147" s="2">
        <v>142</v>
      </c>
      <c r="AX147" s="118">
        <v>49157</v>
      </c>
      <c r="AY147" s="5">
        <f t="shared" si="48"/>
        <v>424067.05427372374</v>
      </c>
      <c r="AZ147" s="5">
        <f t="shared" si="49"/>
        <v>3560.0506702964672</v>
      </c>
      <c r="BA147" s="5">
        <f t="shared" si="19"/>
        <v>909.63158108569405</v>
      </c>
      <c r="BB147" s="35">
        <f t="shared" si="20"/>
        <v>2.5740219295561258E-2</v>
      </c>
      <c r="BC147" s="5">
        <f t="shared" si="21"/>
        <v>2650.4190892107731</v>
      </c>
      <c r="BD147" s="35">
        <f t="shared" si="22"/>
        <v>7.4999999999999997E-2</v>
      </c>
      <c r="BE147" s="5">
        <f t="shared" si="50"/>
        <v>85992.577307361687</v>
      </c>
      <c r="BF147" s="5">
        <f t="shared" si="51"/>
        <v>419534.61787473661</v>
      </c>
      <c r="BG147" s="5">
        <f t="shared" si="23"/>
        <v>423157.42269263807</v>
      </c>
      <c r="BH147" s="5">
        <f t="shared" si="24"/>
        <v>505527.19518209831</v>
      </c>
      <c r="BI147" s="150"/>
      <c r="BJ147" s="2">
        <v>142</v>
      </c>
      <c r="BK147" s="118">
        <v>49157</v>
      </c>
      <c r="BL147" s="5">
        <f t="shared" si="52"/>
        <v>421185.90651975101</v>
      </c>
      <c r="BM147" s="5">
        <f t="shared" si="53"/>
        <v>3473.3005299060997</v>
      </c>
      <c r="BN147" s="5">
        <f t="shared" si="25"/>
        <v>928.63567801593717</v>
      </c>
      <c r="BO147" s="35">
        <f t="shared" si="26"/>
        <v>2.6457742207641223E-2</v>
      </c>
      <c r="BP147" s="5">
        <f t="shared" si="27"/>
        <v>2544.6648518901625</v>
      </c>
      <c r="BQ147" s="35">
        <f t="shared" si="28"/>
        <v>7.2500000000000009E-2</v>
      </c>
      <c r="BR147" s="5">
        <f t="shared" si="54"/>
        <v>88892.729158264876</v>
      </c>
      <c r="BS147" s="5">
        <f t="shared" si="55"/>
        <v>404315.94608840125</v>
      </c>
      <c r="BT147" s="5">
        <f t="shared" si="29"/>
        <v>420257.27084173507</v>
      </c>
      <c r="BU147" s="5">
        <f t="shared" si="30"/>
        <v>493208.67524666613</v>
      </c>
      <c r="BV147" s="150"/>
      <c r="BW147" s="2">
        <v>142</v>
      </c>
      <c r="BX147" s="118">
        <v>49157</v>
      </c>
      <c r="BY147" s="5">
        <f t="shared" si="56"/>
        <v>418234.13216376264</v>
      </c>
      <c r="BZ147" s="5">
        <f t="shared" si="57"/>
        <v>3387.3876542048083</v>
      </c>
      <c r="CA147" s="5">
        <f t="shared" si="31"/>
        <v>947.68854991619264</v>
      </c>
      <c r="CB147" s="35">
        <f t="shared" si="32"/>
        <v>2.7191139422694029E-2</v>
      </c>
      <c r="CC147" s="5">
        <f t="shared" si="33"/>
        <v>2439.6991042886157</v>
      </c>
      <c r="CD147" s="35">
        <f t="shared" si="34"/>
        <v>7.0000000000000007E-2</v>
      </c>
      <c r="CE147" s="5">
        <f t="shared" si="58"/>
        <v>91863.556386153359</v>
      </c>
      <c r="CF147" s="5">
        <f t="shared" si="59"/>
        <v>389145.49051092926</v>
      </c>
      <c r="CG147" s="5">
        <f t="shared" si="35"/>
        <v>417286.44361384644</v>
      </c>
      <c r="CH147" s="5">
        <f t="shared" si="36"/>
        <v>481009.04689708259</v>
      </c>
    </row>
    <row r="148" spans="9:86" ht="14.25" customHeight="1">
      <c r="I148" s="150"/>
      <c r="J148" s="2">
        <v>143</v>
      </c>
      <c r="K148" s="118">
        <v>49188</v>
      </c>
      <c r="L148" s="5">
        <f t="shared" si="37"/>
        <v>431436.10353014182</v>
      </c>
      <c r="M148" s="5">
        <f t="shared" si="0"/>
        <v>3825.0739145252865</v>
      </c>
      <c r="N148" s="5">
        <f t="shared" si="1"/>
        <v>858.95070275556145</v>
      </c>
      <c r="O148" s="35">
        <f t="shared" si="2"/>
        <v>2.3890926950082242E-2</v>
      </c>
      <c r="P148" s="5">
        <f t="shared" si="3"/>
        <v>2966.123211769725</v>
      </c>
      <c r="Q148" s="35">
        <f t="shared" si="4"/>
        <v>8.2500000000000004E-2</v>
      </c>
      <c r="R148" s="5">
        <f t="shared" si="38"/>
        <v>78572.84717261378</v>
      </c>
      <c r="S148" s="5">
        <f t="shared" si="39"/>
        <v>468412.72260450211</v>
      </c>
      <c r="T148" s="5">
        <f t="shared" si="5"/>
        <v>430577.15282738628</v>
      </c>
      <c r="U148" s="5">
        <f t="shared" si="6"/>
        <v>546985.56977711595</v>
      </c>
      <c r="V148" s="150"/>
      <c r="W148" s="2">
        <v>143</v>
      </c>
      <c r="X148" s="118">
        <v>49188</v>
      </c>
      <c r="Y148" s="5">
        <f t="shared" si="40"/>
        <v>428746.51714572002</v>
      </c>
      <c r="Z148" s="5">
        <f t="shared" si="41"/>
        <v>3735.9623279068505</v>
      </c>
      <c r="AA148" s="5">
        <f t="shared" si="7"/>
        <v>877.65221360205032</v>
      </c>
      <c r="AB148" s="35">
        <f t="shared" si="8"/>
        <v>2.4564226511594268E-2</v>
      </c>
      <c r="AC148" s="5">
        <f t="shared" si="9"/>
        <v>2858.3101143048002</v>
      </c>
      <c r="AD148" s="35">
        <f t="shared" si="10"/>
        <v>0.08</v>
      </c>
      <c r="AE148" s="5">
        <f t="shared" si="42"/>
        <v>81281.135067882205</v>
      </c>
      <c r="AF148" s="5">
        <f t="shared" si="43"/>
        <v>452961.47782279731</v>
      </c>
      <c r="AG148" s="5">
        <f t="shared" si="11"/>
        <v>427868.86493211798</v>
      </c>
      <c r="AH148" s="5">
        <f t="shared" si="12"/>
        <v>534242.61289067951</v>
      </c>
      <c r="AI148" s="150"/>
      <c r="AJ148" s="2">
        <v>143</v>
      </c>
      <c r="AK148" s="118">
        <v>49188</v>
      </c>
      <c r="AL148" s="5">
        <f t="shared" si="44"/>
        <v>425987.07939482492</v>
      </c>
      <c r="AM148" s="5">
        <f t="shared" si="45"/>
        <v>3647.6129482638758</v>
      </c>
      <c r="AN148" s="5">
        <f t="shared" si="13"/>
        <v>896.44639383896492</v>
      </c>
      <c r="AO148" s="35">
        <f t="shared" si="14"/>
        <v>2.5252777012274484E-2</v>
      </c>
      <c r="AP148" s="5">
        <f t="shared" si="15"/>
        <v>2751.1665544249108</v>
      </c>
      <c r="AQ148" s="35">
        <f t="shared" si="16"/>
        <v>7.7499999999999999E-2</v>
      </c>
      <c r="AR148" s="5">
        <f t="shared" si="46"/>
        <v>84059.36699901447</v>
      </c>
      <c r="AS148" s="5">
        <f t="shared" si="47"/>
        <v>437549.28460271994</v>
      </c>
      <c r="AT148" s="5">
        <f t="shared" si="17"/>
        <v>425090.63300098595</v>
      </c>
      <c r="AU148" s="5">
        <f t="shared" si="18"/>
        <v>521608.6516017344</v>
      </c>
      <c r="AV148" s="150"/>
      <c r="AW148" s="2">
        <v>143</v>
      </c>
      <c r="AX148" s="118">
        <v>49188</v>
      </c>
      <c r="AY148" s="5">
        <f t="shared" si="48"/>
        <v>423157.42269263807</v>
      </c>
      <c r="AZ148" s="5">
        <f t="shared" si="49"/>
        <v>3560.0506702964672</v>
      </c>
      <c r="BA148" s="5">
        <f t="shared" si="19"/>
        <v>915.31677846747925</v>
      </c>
      <c r="BB148" s="35">
        <f t="shared" si="20"/>
        <v>2.5956773419493755E-2</v>
      </c>
      <c r="BC148" s="5">
        <f t="shared" si="21"/>
        <v>2644.7338918289879</v>
      </c>
      <c r="BD148" s="35">
        <f t="shared" si="22"/>
        <v>7.5000000000000011E-2</v>
      </c>
      <c r="BE148" s="5">
        <f t="shared" si="50"/>
        <v>86907.894085829161</v>
      </c>
      <c r="BF148" s="5">
        <f t="shared" si="51"/>
        <v>422179.35176656558</v>
      </c>
      <c r="BG148" s="5">
        <f t="shared" si="23"/>
        <v>422242.10591417056</v>
      </c>
      <c r="BH148" s="5">
        <f t="shared" si="24"/>
        <v>509087.24585239473</v>
      </c>
      <c r="BI148" s="150"/>
      <c r="BJ148" s="2">
        <v>143</v>
      </c>
      <c r="BK148" s="118">
        <v>49188</v>
      </c>
      <c r="BL148" s="5">
        <f t="shared" si="52"/>
        <v>420257.27084173507</v>
      </c>
      <c r="BM148" s="5">
        <f t="shared" si="53"/>
        <v>3473.3005299060997</v>
      </c>
      <c r="BN148" s="5">
        <f t="shared" si="25"/>
        <v>934.2461852372835</v>
      </c>
      <c r="BO148" s="35">
        <f t="shared" si="26"/>
        <v>2.6676407526258699E-2</v>
      </c>
      <c r="BP148" s="5">
        <f t="shared" si="27"/>
        <v>2539.0543446688162</v>
      </c>
      <c r="BQ148" s="35">
        <f t="shared" si="28"/>
        <v>7.2500000000000009E-2</v>
      </c>
      <c r="BR148" s="5">
        <f t="shared" si="54"/>
        <v>89826.975343502156</v>
      </c>
      <c r="BS148" s="5">
        <f t="shared" si="55"/>
        <v>406855.00043307006</v>
      </c>
      <c r="BT148" s="5">
        <f t="shared" si="29"/>
        <v>419323.02465649776</v>
      </c>
      <c r="BU148" s="5">
        <f t="shared" si="30"/>
        <v>496681.97577657225</v>
      </c>
      <c r="BV148" s="150"/>
      <c r="BW148" s="2">
        <v>143</v>
      </c>
      <c r="BX148" s="118">
        <v>49188</v>
      </c>
      <c r="BY148" s="5">
        <f t="shared" si="56"/>
        <v>417286.44361384644</v>
      </c>
      <c r="BZ148" s="5">
        <f t="shared" si="57"/>
        <v>3387.3876542048083</v>
      </c>
      <c r="CA148" s="5">
        <f t="shared" si="31"/>
        <v>953.21673312403755</v>
      </c>
      <c r="CB148" s="35">
        <f t="shared" si="32"/>
        <v>2.7411867729097955E-2</v>
      </c>
      <c r="CC148" s="5">
        <f t="shared" si="33"/>
        <v>2434.1709210807708</v>
      </c>
      <c r="CD148" s="35">
        <f t="shared" si="34"/>
        <v>6.9999999999999993E-2</v>
      </c>
      <c r="CE148" s="5">
        <f t="shared" si="58"/>
        <v>92816.773119277394</v>
      </c>
      <c r="CF148" s="5">
        <f t="shared" si="59"/>
        <v>391579.66143201001</v>
      </c>
      <c r="CG148" s="5">
        <f t="shared" si="35"/>
        <v>416333.22688072239</v>
      </c>
      <c r="CH148" s="5">
        <f t="shared" si="36"/>
        <v>484396.43455128738</v>
      </c>
    </row>
    <row r="149" spans="9:86" ht="14.25" customHeight="1">
      <c r="I149" s="150"/>
      <c r="J149" s="2">
        <v>144</v>
      </c>
      <c r="K149" s="118">
        <v>49218</v>
      </c>
      <c r="L149" s="5">
        <f t="shared" si="37"/>
        <v>430577.15282738628</v>
      </c>
      <c r="M149" s="5">
        <f t="shared" si="0"/>
        <v>3825.0739145252865</v>
      </c>
      <c r="N149" s="5">
        <f t="shared" si="1"/>
        <v>864.85598883700595</v>
      </c>
      <c r="O149" s="35">
        <f t="shared" si="2"/>
        <v>2.4103164317695713E-2</v>
      </c>
      <c r="P149" s="5">
        <f t="shared" si="3"/>
        <v>2960.2179256882805</v>
      </c>
      <c r="Q149" s="35">
        <f t="shared" si="4"/>
        <v>8.2500000000000004E-2</v>
      </c>
      <c r="R149" s="5">
        <f t="shared" si="38"/>
        <v>79437.703161450787</v>
      </c>
      <c r="S149" s="5">
        <f t="shared" si="39"/>
        <v>471372.94053019036</v>
      </c>
      <c r="T149" s="5">
        <f t="shared" si="5"/>
        <v>429712.29683854926</v>
      </c>
      <c r="U149" s="5">
        <f t="shared" si="6"/>
        <v>550810.64369164116</v>
      </c>
      <c r="V149" s="150"/>
      <c r="W149" s="2">
        <v>144</v>
      </c>
      <c r="X149" s="118">
        <v>49218</v>
      </c>
      <c r="Y149" s="5">
        <f t="shared" si="40"/>
        <v>427868.86493211798</v>
      </c>
      <c r="Z149" s="5">
        <f t="shared" si="41"/>
        <v>3735.9623279068505</v>
      </c>
      <c r="AA149" s="5">
        <f t="shared" si="7"/>
        <v>883.50322835939733</v>
      </c>
      <c r="AB149" s="35">
        <f t="shared" si="8"/>
        <v>2.4778710509807247E-2</v>
      </c>
      <c r="AC149" s="5">
        <f t="shared" si="9"/>
        <v>2852.4590995474532</v>
      </c>
      <c r="AD149" s="35">
        <f t="shared" si="10"/>
        <v>7.9999999999999988E-2</v>
      </c>
      <c r="AE149" s="5">
        <f t="shared" si="42"/>
        <v>82164.63829624161</v>
      </c>
      <c r="AF149" s="5">
        <f t="shared" si="43"/>
        <v>455813.93692234479</v>
      </c>
      <c r="AG149" s="5">
        <f t="shared" si="11"/>
        <v>426985.36170375859</v>
      </c>
      <c r="AH149" s="5">
        <f t="shared" si="12"/>
        <v>537978.57521858637</v>
      </c>
      <c r="AI149" s="150"/>
      <c r="AJ149" s="2">
        <v>144</v>
      </c>
      <c r="AK149" s="118">
        <v>49218</v>
      </c>
      <c r="AL149" s="5">
        <f t="shared" si="44"/>
        <v>425090.63300098595</v>
      </c>
      <c r="AM149" s="5">
        <f t="shared" si="45"/>
        <v>3647.6129482638758</v>
      </c>
      <c r="AN149" s="5">
        <f t="shared" si="13"/>
        <v>902.2359434658415</v>
      </c>
      <c r="AO149" s="35">
        <f t="shared" si="14"/>
        <v>2.5469465758764402E-2</v>
      </c>
      <c r="AP149" s="5">
        <f t="shared" si="15"/>
        <v>2745.3770047980342</v>
      </c>
      <c r="AQ149" s="35">
        <f t="shared" si="16"/>
        <v>7.7499999999999999E-2</v>
      </c>
      <c r="AR149" s="5">
        <f t="shared" si="46"/>
        <v>84961.602942480313</v>
      </c>
      <c r="AS149" s="5">
        <f t="shared" si="47"/>
        <v>440294.66160751798</v>
      </c>
      <c r="AT149" s="5">
        <f t="shared" si="17"/>
        <v>424188.39705752011</v>
      </c>
      <c r="AU149" s="5">
        <f t="shared" si="18"/>
        <v>525256.26454999833</v>
      </c>
      <c r="AV149" s="150"/>
      <c r="AW149" s="2">
        <v>144</v>
      </c>
      <c r="AX149" s="118">
        <v>49218</v>
      </c>
      <c r="AY149" s="5">
        <f t="shared" si="48"/>
        <v>422242.10591417056</v>
      </c>
      <c r="AZ149" s="5">
        <f t="shared" si="49"/>
        <v>3560.0506702964672</v>
      </c>
      <c r="BA149" s="5">
        <f t="shared" si="19"/>
        <v>921.03750833290133</v>
      </c>
      <c r="BB149" s="35">
        <f t="shared" si="20"/>
        <v>2.6175622812570604E-2</v>
      </c>
      <c r="BC149" s="5">
        <f t="shared" si="21"/>
        <v>2639.0131619635658</v>
      </c>
      <c r="BD149" s="35">
        <f t="shared" si="22"/>
        <v>7.4999999999999997E-2</v>
      </c>
      <c r="BE149" s="5">
        <f t="shared" si="50"/>
        <v>87828.931594162059</v>
      </c>
      <c r="BF149" s="5">
        <f t="shared" si="51"/>
        <v>424818.36492852913</v>
      </c>
      <c r="BG149" s="5">
        <f t="shared" si="23"/>
        <v>421321.06840583764</v>
      </c>
      <c r="BH149" s="5">
        <f t="shared" si="24"/>
        <v>512647.29652269121</v>
      </c>
      <c r="BI149" s="150"/>
      <c r="BJ149" s="2">
        <v>144</v>
      </c>
      <c r="BK149" s="118">
        <v>49218</v>
      </c>
      <c r="BL149" s="5">
        <f t="shared" si="52"/>
        <v>419323.02465649776</v>
      </c>
      <c r="BM149" s="5">
        <f t="shared" si="53"/>
        <v>3473.3005299060997</v>
      </c>
      <c r="BN149" s="5">
        <f t="shared" si="25"/>
        <v>939.89058927309225</v>
      </c>
      <c r="BO149" s="35">
        <f t="shared" si="26"/>
        <v>2.6897371258152149E-2</v>
      </c>
      <c r="BP149" s="5">
        <f t="shared" si="27"/>
        <v>2533.4099406330074</v>
      </c>
      <c r="BQ149" s="35">
        <f t="shared" si="28"/>
        <v>7.2499999999999995E-2</v>
      </c>
      <c r="BR149" s="5">
        <f t="shared" si="54"/>
        <v>90766.865932775254</v>
      </c>
      <c r="BS149" s="5">
        <f t="shared" si="55"/>
        <v>409388.41037370305</v>
      </c>
      <c r="BT149" s="5">
        <f t="shared" si="29"/>
        <v>418383.13406722469</v>
      </c>
      <c r="BU149" s="5">
        <f t="shared" si="30"/>
        <v>500155.27630647831</v>
      </c>
      <c r="BV149" s="150"/>
      <c r="BW149" s="2">
        <v>144</v>
      </c>
      <c r="BX149" s="118">
        <v>49218</v>
      </c>
      <c r="BY149" s="5">
        <f t="shared" si="56"/>
        <v>416333.22688072239</v>
      </c>
      <c r="BZ149" s="5">
        <f t="shared" si="57"/>
        <v>3387.3876542048083</v>
      </c>
      <c r="CA149" s="5">
        <f t="shared" si="31"/>
        <v>958.77716406726086</v>
      </c>
      <c r="CB149" s="35">
        <f t="shared" si="32"/>
        <v>2.7634897303316499E-2</v>
      </c>
      <c r="CC149" s="5">
        <f t="shared" si="33"/>
        <v>2428.6104901375475</v>
      </c>
      <c r="CD149" s="35">
        <f t="shared" si="34"/>
        <v>7.0000000000000007E-2</v>
      </c>
      <c r="CE149" s="5">
        <f t="shared" si="58"/>
        <v>93775.550283344652</v>
      </c>
      <c r="CF149" s="5">
        <f t="shared" si="59"/>
        <v>394008.27192214754</v>
      </c>
      <c r="CG149" s="5">
        <f t="shared" si="35"/>
        <v>415374.44971665513</v>
      </c>
      <c r="CH149" s="5">
        <f t="shared" si="36"/>
        <v>487783.82220549218</v>
      </c>
    </row>
    <row r="150" spans="9:86" ht="14.25" customHeight="1">
      <c r="I150" s="150"/>
      <c r="J150" s="2">
        <v>145</v>
      </c>
      <c r="K150" s="118">
        <v>49249</v>
      </c>
      <c r="L150" s="5">
        <f t="shared" si="37"/>
        <v>429712.29683854926</v>
      </c>
      <c r="M150" s="5">
        <f t="shared" si="0"/>
        <v>3825.0739145252865</v>
      </c>
      <c r="N150" s="5">
        <f t="shared" si="1"/>
        <v>870.80187376026015</v>
      </c>
      <c r="O150" s="35">
        <f t="shared" si="2"/>
        <v>2.4317718068583072E-2</v>
      </c>
      <c r="P150" s="5">
        <f t="shared" si="3"/>
        <v>2954.2720407650263</v>
      </c>
      <c r="Q150" s="35">
        <f t="shared" si="4"/>
        <v>8.2500000000000004E-2</v>
      </c>
      <c r="R150" s="5">
        <f t="shared" si="38"/>
        <v>80308.505035211041</v>
      </c>
      <c r="S150" s="5">
        <f t="shared" si="39"/>
        <v>474327.21257095539</v>
      </c>
      <c r="T150" s="5">
        <f t="shared" si="5"/>
        <v>428841.49496478902</v>
      </c>
      <c r="U150" s="5">
        <f t="shared" si="6"/>
        <v>554635.71760616638</v>
      </c>
      <c r="V150" s="150"/>
      <c r="W150" s="2">
        <v>145</v>
      </c>
      <c r="X150" s="118">
        <v>49249</v>
      </c>
      <c r="Y150" s="5">
        <f t="shared" si="40"/>
        <v>426985.36170375859</v>
      </c>
      <c r="Z150" s="5">
        <f t="shared" si="41"/>
        <v>3735.9623279068505</v>
      </c>
      <c r="AA150" s="5">
        <f t="shared" si="7"/>
        <v>889.39324988179305</v>
      </c>
      <c r="AB150" s="35">
        <f t="shared" si="8"/>
        <v>2.4995514965654074E-2</v>
      </c>
      <c r="AC150" s="5">
        <f t="shared" si="9"/>
        <v>2846.5690780250575</v>
      </c>
      <c r="AD150" s="35">
        <f t="shared" si="10"/>
        <v>0.08</v>
      </c>
      <c r="AE150" s="5">
        <f t="shared" si="42"/>
        <v>83054.031546123399</v>
      </c>
      <c r="AF150" s="5">
        <f t="shared" si="43"/>
        <v>458660.50600036985</v>
      </c>
      <c r="AG150" s="5">
        <f t="shared" si="11"/>
        <v>426095.96845387679</v>
      </c>
      <c r="AH150" s="5">
        <f t="shared" si="12"/>
        <v>541714.53754649323</v>
      </c>
      <c r="AI150" s="150"/>
      <c r="AJ150" s="2">
        <v>145</v>
      </c>
      <c r="AK150" s="118">
        <v>49249</v>
      </c>
      <c r="AL150" s="5">
        <f t="shared" si="44"/>
        <v>424188.39705752011</v>
      </c>
      <c r="AM150" s="5">
        <f t="shared" si="45"/>
        <v>3647.6129482638758</v>
      </c>
      <c r="AN150" s="5">
        <f t="shared" si="13"/>
        <v>908.06288393405839</v>
      </c>
      <c r="AO150" s="35">
        <f t="shared" si="14"/>
        <v>2.5688478710866526E-2</v>
      </c>
      <c r="AP150" s="5">
        <f t="shared" si="15"/>
        <v>2739.5500643298174</v>
      </c>
      <c r="AQ150" s="35">
        <f t="shared" si="16"/>
        <v>7.7499999999999999E-2</v>
      </c>
      <c r="AR150" s="5">
        <f t="shared" si="46"/>
        <v>85869.665826414377</v>
      </c>
      <c r="AS150" s="5">
        <f t="shared" si="47"/>
        <v>443034.21167184779</v>
      </c>
      <c r="AT150" s="5">
        <f t="shared" si="17"/>
        <v>423280.33417358604</v>
      </c>
      <c r="AU150" s="5">
        <f t="shared" si="18"/>
        <v>528903.87749826221</v>
      </c>
      <c r="AV150" s="150"/>
      <c r="AW150" s="2">
        <v>145</v>
      </c>
      <c r="AX150" s="118">
        <v>49249</v>
      </c>
      <c r="AY150" s="5">
        <f t="shared" si="48"/>
        <v>421321.06840583764</v>
      </c>
      <c r="AZ150" s="5">
        <f t="shared" si="49"/>
        <v>3560.0506702964672</v>
      </c>
      <c r="BA150" s="5">
        <f t="shared" si="19"/>
        <v>926.7939927599823</v>
      </c>
      <c r="BB150" s="35">
        <f t="shared" si="20"/>
        <v>2.6396799844832286E-2</v>
      </c>
      <c r="BC150" s="5">
        <f t="shared" si="21"/>
        <v>2633.2566775364849</v>
      </c>
      <c r="BD150" s="35">
        <f t="shared" si="22"/>
        <v>7.4999999999999997E-2</v>
      </c>
      <c r="BE150" s="5">
        <f t="shared" si="50"/>
        <v>88755.725586922039</v>
      </c>
      <c r="BF150" s="5">
        <f t="shared" si="51"/>
        <v>427451.6216060656</v>
      </c>
      <c r="BG150" s="5">
        <f t="shared" si="23"/>
        <v>420394.27441307763</v>
      </c>
      <c r="BH150" s="5">
        <f t="shared" si="24"/>
        <v>516207.34719298763</v>
      </c>
      <c r="BI150" s="150"/>
      <c r="BJ150" s="2">
        <v>145</v>
      </c>
      <c r="BK150" s="118">
        <v>49249</v>
      </c>
      <c r="BL150" s="5">
        <f t="shared" si="52"/>
        <v>418383.13406722469</v>
      </c>
      <c r="BM150" s="5">
        <f t="shared" si="53"/>
        <v>3473.3005299060997</v>
      </c>
      <c r="BN150" s="5">
        <f t="shared" si="25"/>
        <v>945.56909491661736</v>
      </c>
      <c r="BO150" s="35">
        <f t="shared" si="26"/>
        <v>2.7120665760814892E-2</v>
      </c>
      <c r="BP150" s="5">
        <f t="shared" si="27"/>
        <v>2527.7314349894823</v>
      </c>
      <c r="BQ150" s="35">
        <f t="shared" si="28"/>
        <v>7.2499999999999995E-2</v>
      </c>
      <c r="BR150" s="5">
        <f t="shared" si="54"/>
        <v>91712.43502769187</v>
      </c>
      <c r="BS150" s="5">
        <f t="shared" si="55"/>
        <v>411916.14180869254</v>
      </c>
      <c r="BT150" s="5">
        <f t="shared" si="29"/>
        <v>417437.56497230806</v>
      </c>
      <c r="BU150" s="5">
        <f t="shared" si="30"/>
        <v>503628.57683638443</v>
      </c>
      <c r="BV150" s="150"/>
      <c r="BW150" s="2">
        <v>145</v>
      </c>
      <c r="BX150" s="118">
        <v>49249</v>
      </c>
      <c r="BY150" s="5">
        <f t="shared" si="56"/>
        <v>415374.44971665513</v>
      </c>
      <c r="BZ150" s="5">
        <f t="shared" si="57"/>
        <v>3387.3876542048083</v>
      </c>
      <c r="CA150" s="5">
        <f t="shared" si="31"/>
        <v>964.37003085765309</v>
      </c>
      <c r="CB150" s="35">
        <f t="shared" si="32"/>
        <v>2.7860260490711213E-2</v>
      </c>
      <c r="CC150" s="5">
        <f t="shared" si="33"/>
        <v>2423.0176233471552</v>
      </c>
      <c r="CD150" s="35">
        <f t="shared" si="34"/>
        <v>7.0000000000000007E-2</v>
      </c>
      <c r="CE150" s="5">
        <f t="shared" si="58"/>
        <v>94739.920314202303</v>
      </c>
      <c r="CF150" s="5">
        <f t="shared" si="59"/>
        <v>396431.28954549471</v>
      </c>
      <c r="CG150" s="5">
        <f t="shared" si="35"/>
        <v>414410.07968579745</v>
      </c>
      <c r="CH150" s="5">
        <f t="shared" si="36"/>
        <v>491171.20985969703</v>
      </c>
    </row>
    <row r="151" spans="9:86" ht="14.25" customHeight="1">
      <c r="I151" s="150"/>
      <c r="J151" s="2">
        <v>146</v>
      </c>
      <c r="K151" s="118">
        <v>49279</v>
      </c>
      <c r="L151" s="5">
        <f t="shared" si="37"/>
        <v>428841.49496478902</v>
      </c>
      <c r="M151" s="5">
        <f t="shared" si="0"/>
        <v>3825.0739145252865</v>
      </c>
      <c r="N151" s="5">
        <f t="shared" si="1"/>
        <v>876.78863664236178</v>
      </c>
      <c r="O151" s="35">
        <f t="shared" si="2"/>
        <v>2.4534621213770907E-2</v>
      </c>
      <c r="P151" s="5">
        <f t="shared" si="3"/>
        <v>2948.2852778829247</v>
      </c>
      <c r="Q151" s="35">
        <f t="shared" si="4"/>
        <v>8.2500000000000004E-2</v>
      </c>
      <c r="R151" s="5">
        <f t="shared" si="38"/>
        <v>81185.293671853404</v>
      </c>
      <c r="S151" s="5">
        <f t="shared" si="39"/>
        <v>477275.49784883833</v>
      </c>
      <c r="T151" s="5">
        <f t="shared" si="5"/>
        <v>427964.70632814668</v>
      </c>
      <c r="U151" s="5">
        <f t="shared" si="6"/>
        <v>558460.79152069171</v>
      </c>
      <c r="V151" s="150"/>
      <c r="W151" s="2">
        <v>146</v>
      </c>
      <c r="X151" s="118">
        <v>49279</v>
      </c>
      <c r="Y151" s="5">
        <f t="shared" si="40"/>
        <v>426095.96845387679</v>
      </c>
      <c r="Z151" s="5">
        <f t="shared" si="41"/>
        <v>3735.9623279068505</v>
      </c>
      <c r="AA151" s="5">
        <f t="shared" si="7"/>
        <v>895.32253821433824</v>
      </c>
      <c r="AB151" s="35">
        <f t="shared" si="8"/>
        <v>2.5214672876528378E-2</v>
      </c>
      <c r="AC151" s="5">
        <f t="shared" si="9"/>
        <v>2840.6397896925123</v>
      </c>
      <c r="AD151" s="35">
        <f t="shared" si="10"/>
        <v>0.08</v>
      </c>
      <c r="AE151" s="5">
        <f t="shared" si="42"/>
        <v>83949.354084337741</v>
      </c>
      <c r="AF151" s="5">
        <f t="shared" si="43"/>
        <v>461501.14579006238</v>
      </c>
      <c r="AG151" s="5">
        <f t="shared" si="11"/>
        <v>425200.64591566246</v>
      </c>
      <c r="AH151" s="5">
        <f t="shared" si="12"/>
        <v>545450.49987440009</v>
      </c>
      <c r="AI151" s="150"/>
      <c r="AJ151" s="2">
        <v>146</v>
      </c>
      <c r="AK151" s="118">
        <v>49279</v>
      </c>
      <c r="AL151" s="5">
        <f t="shared" si="44"/>
        <v>423280.33417358604</v>
      </c>
      <c r="AM151" s="5">
        <f t="shared" si="45"/>
        <v>3647.6129482638758</v>
      </c>
      <c r="AN151" s="5">
        <f t="shared" si="13"/>
        <v>913.92745672613273</v>
      </c>
      <c r="AO151" s="35">
        <f t="shared" si="14"/>
        <v>2.5909848852595181E-2</v>
      </c>
      <c r="AP151" s="5">
        <f t="shared" si="15"/>
        <v>2733.685491537743</v>
      </c>
      <c r="AQ151" s="35">
        <f t="shared" si="16"/>
        <v>7.7499999999999999E-2</v>
      </c>
      <c r="AR151" s="5">
        <f t="shared" si="46"/>
        <v>86783.593283140508</v>
      </c>
      <c r="AS151" s="5">
        <f t="shared" si="47"/>
        <v>445767.89716338553</v>
      </c>
      <c r="AT151" s="5">
        <f t="shared" si="17"/>
        <v>422366.4067168599</v>
      </c>
      <c r="AU151" s="5">
        <f t="shared" si="18"/>
        <v>532551.49044652609</v>
      </c>
      <c r="AV151" s="150"/>
      <c r="AW151" s="2">
        <v>146</v>
      </c>
      <c r="AX151" s="118">
        <v>49279</v>
      </c>
      <c r="AY151" s="5">
        <f t="shared" si="48"/>
        <v>420394.27441307763</v>
      </c>
      <c r="AZ151" s="5">
        <f t="shared" si="49"/>
        <v>3560.0506702964672</v>
      </c>
      <c r="BA151" s="5">
        <f t="shared" si="19"/>
        <v>932.58645521473227</v>
      </c>
      <c r="BB151" s="35">
        <f t="shared" si="20"/>
        <v>2.6620337487233525E-2</v>
      </c>
      <c r="BC151" s="5">
        <f t="shared" si="21"/>
        <v>2627.4642150817349</v>
      </c>
      <c r="BD151" s="35">
        <f t="shared" si="22"/>
        <v>7.4999999999999997E-2</v>
      </c>
      <c r="BE151" s="5">
        <f t="shared" si="50"/>
        <v>89688.312042136764</v>
      </c>
      <c r="BF151" s="5">
        <f t="shared" si="51"/>
        <v>430079.08582114731</v>
      </c>
      <c r="BG151" s="5">
        <f t="shared" si="23"/>
        <v>419461.68795786292</v>
      </c>
      <c r="BH151" s="5">
        <f t="shared" si="24"/>
        <v>519767.3978632841</v>
      </c>
      <c r="BI151" s="150"/>
      <c r="BJ151" s="2">
        <v>146</v>
      </c>
      <c r="BK151" s="118">
        <v>49279</v>
      </c>
      <c r="BL151" s="5">
        <f t="shared" si="52"/>
        <v>417437.56497230806</v>
      </c>
      <c r="BM151" s="5">
        <f t="shared" si="53"/>
        <v>3473.3005299060997</v>
      </c>
      <c r="BN151" s="5">
        <f t="shared" si="25"/>
        <v>951.28190819840529</v>
      </c>
      <c r="BO151" s="35">
        <f t="shared" si="26"/>
        <v>2.7346323992518823E-2</v>
      </c>
      <c r="BP151" s="5">
        <f t="shared" si="27"/>
        <v>2522.0186217076944</v>
      </c>
      <c r="BQ151" s="35">
        <f t="shared" si="28"/>
        <v>7.2499999999999995E-2</v>
      </c>
      <c r="BR151" s="5">
        <f t="shared" si="54"/>
        <v>92663.716935890276</v>
      </c>
      <c r="BS151" s="5">
        <f t="shared" si="55"/>
        <v>414438.16043040022</v>
      </c>
      <c r="BT151" s="5">
        <f t="shared" si="29"/>
        <v>416486.28306410962</v>
      </c>
      <c r="BU151" s="5">
        <f t="shared" si="30"/>
        <v>507101.87736629049</v>
      </c>
      <c r="BV151" s="150"/>
      <c r="BW151" s="2">
        <v>146</v>
      </c>
      <c r="BX151" s="118">
        <v>49279</v>
      </c>
      <c r="BY151" s="5">
        <f t="shared" si="56"/>
        <v>414410.07968579745</v>
      </c>
      <c r="BZ151" s="5">
        <f t="shared" si="57"/>
        <v>3387.3876542048083</v>
      </c>
      <c r="CA151" s="5">
        <f t="shared" si="31"/>
        <v>969.99552270432287</v>
      </c>
      <c r="CB151" s="35">
        <f t="shared" si="32"/>
        <v>2.8087990237296336E-2</v>
      </c>
      <c r="CC151" s="5">
        <f t="shared" si="33"/>
        <v>2417.3921315004854</v>
      </c>
      <c r="CD151" s="35">
        <f t="shared" si="34"/>
        <v>7.0000000000000007E-2</v>
      </c>
      <c r="CE151" s="5">
        <f t="shared" si="58"/>
        <v>95709.915836906628</v>
      </c>
      <c r="CF151" s="5">
        <f t="shared" si="59"/>
        <v>398848.68167699518</v>
      </c>
      <c r="CG151" s="5">
        <f t="shared" si="35"/>
        <v>413440.08416309312</v>
      </c>
      <c r="CH151" s="5">
        <f t="shared" si="36"/>
        <v>494558.59751390183</v>
      </c>
    </row>
    <row r="152" spans="9:86" ht="14.25" customHeight="1">
      <c r="I152" s="150"/>
      <c r="J152" s="2">
        <v>147</v>
      </c>
      <c r="K152" s="118">
        <v>49310</v>
      </c>
      <c r="L152" s="5">
        <f t="shared" si="37"/>
        <v>427964.70632814668</v>
      </c>
      <c r="M152" s="5">
        <f t="shared" si="0"/>
        <v>3825.0739145252865</v>
      </c>
      <c r="N152" s="5">
        <f t="shared" si="1"/>
        <v>882.81655851927781</v>
      </c>
      <c r="O152" s="35">
        <f t="shared" si="2"/>
        <v>2.4753907379709068E-2</v>
      </c>
      <c r="P152" s="5">
        <f t="shared" si="3"/>
        <v>2942.2573560060086</v>
      </c>
      <c r="Q152" s="35">
        <f t="shared" si="4"/>
        <v>8.2500000000000004E-2</v>
      </c>
      <c r="R152" s="5">
        <f t="shared" si="38"/>
        <v>82068.11023037268</v>
      </c>
      <c r="S152" s="5">
        <f t="shared" si="39"/>
        <v>480217.75520484435</v>
      </c>
      <c r="T152" s="5">
        <f t="shared" si="5"/>
        <v>427081.88976962742</v>
      </c>
      <c r="U152" s="5">
        <f t="shared" si="6"/>
        <v>562285.86543521704</v>
      </c>
      <c r="V152" s="150"/>
      <c r="W152" s="2">
        <v>147</v>
      </c>
      <c r="X152" s="118">
        <v>49310</v>
      </c>
      <c r="Y152" s="5">
        <f t="shared" si="40"/>
        <v>425200.64591566246</v>
      </c>
      <c r="Z152" s="5">
        <f t="shared" si="41"/>
        <v>3735.9623279068505</v>
      </c>
      <c r="AA152" s="5">
        <f t="shared" si="7"/>
        <v>901.29135513576739</v>
      </c>
      <c r="AB152" s="35">
        <f t="shared" si="8"/>
        <v>2.543621785507456E-2</v>
      </c>
      <c r="AC152" s="5">
        <f t="shared" si="9"/>
        <v>2834.6709727710831</v>
      </c>
      <c r="AD152" s="35">
        <f t="shared" si="10"/>
        <v>0.08</v>
      </c>
      <c r="AE152" s="5">
        <f t="shared" si="42"/>
        <v>84850.645439473505</v>
      </c>
      <c r="AF152" s="5">
        <f t="shared" si="43"/>
        <v>464335.81676283345</v>
      </c>
      <c r="AG152" s="5">
        <f t="shared" si="11"/>
        <v>424299.35456052667</v>
      </c>
      <c r="AH152" s="5">
        <f t="shared" si="12"/>
        <v>549186.46220230695</v>
      </c>
      <c r="AI152" s="150"/>
      <c r="AJ152" s="2">
        <v>147</v>
      </c>
      <c r="AK152" s="118">
        <v>49310</v>
      </c>
      <c r="AL152" s="5">
        <f t="shared" si="44"/>
        <v>422366.4067168599</v>
      </c>
      <c r="AM152" s="5">
        <f t="shared" si="45"/>
        <v>3647.6129482638758</v>
      </c>
      <c r="AN152" s="5">
        <f t="shared" si="13"/>
        <v>919.82990488415544</v>
      </c>
      <c r="AO152" s="35">
        <f t="shared" si="14"/>
        <v>2.6133609783055824E-2</v>
      </c>
      <c r="AP152" s="5">
        <f t="shared" si="15"/>
        <v>2727.7830433797203</v>
      </c>
      <c r="AQ152" s="35">
        <f t="shared" si="16"/>
        <v>7.7499999999999999E-2</v>
      </c>
      <c r="AR152" s="5">
        <f t="shared" si="46"/>
        <v>87703.423188024666</v>
      </c>
      <c r="AS152" s="5">
        <f t="shared" si="47"/>
        <v>448495.68020676525</v>
      </c>
      <c r="AT152" s="5">
        <f t="shared" si="17"/>
        <v>421446.57681197574</v>
      </c>
      <c r="AU152" s="5">
        <f t="shared" si="18"/>
        <v>536199.10339478985</v>
      </c>
      <c r="AV152" s="150"/>
      <c r="AW152" s="2">
        <v>147</v>
      </c>
      <c r="AX152" s="118">
        <v>49310</v>
      </c>
      <c r="AY152" s="5">
        <f t="shared" si="48"/>
        <v>419461.68795786292</v>
      </c>
      <c r="AZ152" s="5">
        <f t="shared" si="49"/>
        <v>3560.0506702964672</v>
      </c>
      <c r="BA152" s="5">
        <f t="shared" si="19"/>
        <v>938.41512055982412</v>
      </c>
      <c r="BB152" s="35">
        <f t="shared" si="20"/>
        <v>2.6846269325672273E-2</v>
      </c>
      <c r="BC152" s="5">
        <f t="shared" si="21"/>
        <v>2621.635549736643</v>
      </c>
      <c r="BD152" s="35">
        <f t="shared" si="22"/>
        <v>7.4999999999999997E-2</v>
      </c>
      <c r="BE152" s="5">
        <f t="shared" si="50"/>
        <v>90626.727162696581</v>
      </c>
      <c r="BF152" s="5">
        <f t="shared" si="51"/>
        <v>432700.72137088393</v>
      </c>
      <c r="BG152" s="5">
        <f t="shared" si="23"/>
        <v>418523.27283730311</v>
      </c>
      <c r="BH152" s="5">
        <f t="shared" si="24"/>
        <v>523327.44853358052</v>
      </c>
      <c r="BI152" s="150"/>
      <c r="BJ152" s="2">
        <v>147</v>
      </c>
      <c r="BK152" s="118">
        <v>49310</v>
      </c>
      <c r="BL152" s="5">
        <f t="shared" si="52"/>
        <v>416486.28306410962</v>
      </c>
      <c r="BM152" s="5">
        <f t="shared" si="53"/>
        <v>3473.3005299060997</v>
      </c>
      <c r="BN152" s="5">
        <f t="shared" si="25"/>
        <v>957.02923639377059</v>
      </c>
      <c r="BO152" s="35">
        <f t="shared" si="26"/>
        <v>2.7574379526341959E-2</v>
      </c>
      <c r="BP152" s="5">
        <f t="shared" si="27"/>
        <v>2516.2712935123291</v>
      </c>
      <c r="BQ152" s="35">
        <f t="shared" si="28"/>
        <v>7.2499999999999995E-2</v>
      </c>
      <c r="BR152" s="5">
        <f t="shared" si="54"/>
        <v>93620.746172284053</v>
      </c>
      <c r="BS152" s="5">
        <f t="shared" si="55"/>
        <v>416954.43172391254</v>
      </c>
      <c r="BT152" s="5">
        <f t="shared" si="29"/>
        <v>415529.25382771587</v>
      </c>
      <c r="BU152" s="5">
        <f t="shared" si="30"/>
        <v>510575.1778961966</v>
      </c>
      <c r="BV152" s="150"/>
      <c r="BW152" s="2">
        <v>147</v>
      </c>
      <c r="BX152" s="118">
        <v>49310</v>
      </c>
      <c r="BY152" s="5">
        <f t="shared" si="56"/>
        <v>413440.08416309312</v>
      </c>
      <c r="BZ152" s="5">
        <f t="shared" si="57"/>
        <v>3387.3876542048083</v>
      </c>
      <c r="CA152" s="5">
        <f t="shared" si="31"/>
        <v>975.65382992009836</v>
      </c>
      <c r="CB152" s="35">
        <f t="shared" si="32"/>
        <v>2.8318120103764999E-2</v>
      </c>
      <c r="CC152" s="5">
        <f t="shared" si="33"/>
        <v>2411.73382428471</v>
      </c>
      <c r="CD152" s="35">
        <f t="shared" si="34"/>
        <v>7.0000000000000007E-2</v>
      </c>
      <c r="CE152" s="5">
        <f t="shared" si="58"/>
        <v>96685.569666826719</v>
      </c>
      <c r="CF152" s="5">
        <f t="shared" si="59"/>
        <v>401260.41550127987</v>
      </c>
      <c r="CG152" s="5">
        <f t="shared" si="35"/>
        <v>412464.43033317302</v>
      </c>
      <c r="CH152" s="5">
        <f t="shared" si="36"/>
        <v>497945.98516810662</v>
      </c>
    </row>
    <row r="153" spans="9:86" ht="14.25" customHeight="1">
      <c r="I153" s="150"/>
      <c r="J153" s="2">
        <v>148</v>
      </c>
      <c r="K153" s="118">
        <v>49341</v>
      </c>
      <c r="L153" s="5">
        <f t="shared" si="37"/>
        <v>427081.88976962742</v>
      </c>
      <c r="M153" s="5">
        <f t="shared" si="0"/>
        <v>3825.0739145252865</v>
      </c>
      <c r="N153" s="5">
        <f t="shared" si="1"/>
        <v>888.885922359098</v>
      </c>
      <c r="O153" s="35">
        <f t="shared" si="2"/>
        <v>2.49756108226993E-2</v>
      </c>
      <c r="P153" s="5">
        <f t="shared" si="3"/>
        <v>2936.1879921661885</v>
      </c>
      <c r="Q153" s="35">
        <f t="shared" si="4"/>
        <v>8.2500000000000004E-2</v>
      </c>
      <c r="R153" s="5">
        <f t="shared" si="38"/>
        <v>82956.996152731779</v>
      </c>
      <c r="S153" s="5">
        <f t="shared" si="39"/>
        <v>483153.94319701055</v>
      </c>
      <c r="T153" s="5">
        <f t="shared" si="5"/>
        <v>426193.00384726835</v>
      </c>
      <c r="U153" s="5">
        <f t="shared" si="6"/>
        <v>566110.93934974237</v>
      </c>
      <c r="V153" s="150"/>
      <c r="W153" s="2">
        <v>148</v>
      </c>
      <c r="X153" s="118">
        <v>49341</v>
      </c>
      <c r="Y153" s="5">
        <f t="shared" si="40"/>
        <v>424299.35456052667</v>
      </c>
      <c r="Z153" s="5">
        <f t="shared" si="41"/>
        <v>3735.9623279068505</v>
      </c>
      <c r="AA153" s="5">
        <f t="shared" si="7"/>
        <v>907.29996417000575</v>
      </c>
      <c r="AB153" s="35">
        <f t="shared" si="8"/>
        <v>2.5660184143614914E-2</v>
      </c>
      <c r="AC153" s="5">
        <f t="shared" si="9"/>
        <v>2828.6623637368448</v>
      </c>
      <c r="AD153" s="35">
        <f t="shared" si="10"/>
        <v>0.08</v>
      </c>
      <c r="AE153" s="5">
        <f t="shared" si="42"/>
        <v>85757.945403643505</v>
      </c>
      <c r="AF153" s="5">
        <f t="shared" si="43"/>
        <v>467164.47912657028</v>
      </c>
      <c r="AG153" s="5">
        <f t="shared" si="11"/>
        <v>423392.05459635664</v>
      </c>
      <c r="AH153" s="5">
        <f t="shared" si="12"/>
        <v>552922.42453021382</v>
      </c>
      <c r="AI153" s="150"/>
      <c r="AJ153" s="2">
        <v>148</v>
      </c>
      <c r="AK153" s="118">
        <v>49341</v>
      </c>
      <c r="AL153" s="5">
        <f t="shared" si="44"/>
        <v>421446.57681197574</v>
      </c>
      <c r="AM153" s="5">
        <f t="shared" si="45"/>
        <v>3647.6129482638758</v>
      </c>
      <c r="AN153" s="5">
        <f t="shared" si="13"/>
        <v>925.77047301986568</v>
      </c>
      <c r="AO153" s="35">
        <f t="shared" si="14"/>
        <v>2.6359795730870703E-2</v>
      </c>
      <c r="AP153" s="5">
        <f t="shared" si="15"/>
        <v>2721.8424752440101</v>
      </c>
      <c r="AQ153" s="35">
        <f t="shared" si="16"/>
        <v>7.7499999999999999E-2</v>
      </c>
      <c r="AR153" s="5">
        <f t="shared" si="46"/>
        <v>88629.193661044526</v>
      </c>
      <c r="AS153" s="5">
        <f t="shared" si="47"/>
        <v>451217.52268200926</v>
      </c>
      <c r="AT153" s="5">
        <f t="shared" si="17"/>
        <v>420520.80633895588</v>
      </c>
      <c r="AU153" s="5">
        <f t="shared" si="18"/>
        <v>539846.71634305385</v>
      </c>
      <c r="AV153" s="150"/>
      <c r="AW153" s="2">
        <v>148</v>
      </c>
      <c r="AX153" s="118">
        <v>49341</v>
      </c>
      <c r="AY153" s="5">
        <f t="shared" si="48"/>
        <v>418523.27283730311</v>
      </c>
      <c r="AZ153" s="5">
        <f t="shared" si="49"/>
        <v>3560.0506702964672</v>
      </c>
      <c r="BA153" s="5">
        <f t="shared" si="19"/>
        <v>944.28021506332288</v>
      </c>
      <c r="BB153" s="35">
        <f t="shared" si="20"/>
        <v>2.7074629575413917E-2</v>
      </c>
      <c r="BC153" s="5">
        <f t="shared" si="21"/>
        <v>2615.7704552331443</v>
      </c>
      <c r="BD153" s="35">
        <f t="shared" si="22"/>
        <v>7.4999999999999997E-2</v>
      </c>
      <c r="BE153" s="5">
        <f t="shared" si="50"/>
        <v>91571.007377759903</v>
      </c>
      <c r="BF153" s="5">
        <f t="shared" si="51"/>
        <v>435316.4918261171</v>
      </c>
      <c r="BG153" s="5">
        <f t="shared" si="23"/>
        <v>417578.99262223981</v>
      </c>
      <c r="BH153" s="5">
        <f t="shared" si="24"/>
        <v>526887.49920387706</v>
      </c>
      <c r="BI153" s="150"/>
      <c r="BJ153" s="2">
        <v>148</v>
      </c>
      <c r="BK153" s="118">
        <v>49341</v>
      </c>
      <c r="BL153" s="5">
        <f t="shared" si="52"/>
        <v>415529.25382771587</v>
      </c>
      <c r="BM153" s="5">
        <f t="shared" si="53"/>
        <v>3473.3005299060997</v>
      </c>
      <c r="BN153" s="5">
        <f t="shared" si="25"/>
        <v>962.81128803031652</v>
      </c>
      <c r="BO153" s="35">
        <f t="shared" si="26"/>
        <v>2.7804866564591225E-2</v>
      </c>
      <c r="BP153" s="5">
        <f t="shared" si="27"/>
        <v>2510.4892418757831</v>
      </c>
      <c r="BQ153" s="35">
        <f t="shared" si="28"/>
        <v>7.2499999999999981E-2</v>
      </c>
      <c r="BR153" s="5">
        <f t="shared" si="54"/>
        <v>94583.557460314376</v>
      </c>
      <c r="BS153" s="5">
        <f t="shared" si="55"/>
        <v>419464.9209657883</v>
      </c>
      <c r="BT153" s="5">
        <f t="shared" si="29"/>
        <v>414566.44253968558</v>
      </c>
      <c r="BU153" s="5">
        <f t="shared" si="30"/>
        <v>514048.47842610267</v>
      </c>
      <c r="BV153" s="150"/>
      <c r="BW153" s="2">
        <v>148</v>
      </c>
      <c r="BX153" s="118">
        <v>49341</v>
      </c>
      <c r="BY153" s="5">
        <f t="shared" si="56"/>
        <v>412464.43033317302</v>
      </c>
      <c r="BZ153" s="5">
        <f t="shared" si="57"/>
        <v>3387.3876542048083</v>
      </c>
      <c r="CA153" s="5">
        <f t="shared" si="31"/>
        <v>981.34514392796564</v>
      </c>
      <c r="CB153" s="35">
        <f t="shared" si="32"/>
        <v>2.855068427991056E-2</v>
      </c>
      <c r="CC153" s="5">
        <f t="shared" si="33"/>
        <v>2406.0425102768427</v>
      </c>
      <c r="CD153" s="35">
        <f t="shared" si="34"/>
        <v>7.0000000000000007E-2</v>
      </c>
      <c r="CE153" s="5">
        <f t="shared" si="58"/>
        <v>97666.914810754679</v>
      </c>
      <c r="CF153" s="5">
        <f t="shared" si="59"/>
        <v>403666.45801155671</v>
      </c>
      <c r="CG153" s="5">
        <f t="shared" si="35"/>
        <v>411483.08518924506</v>
      </c>
      <c r="CH153" s="5">
        <f t="shared" si="36"/>
        <v>501333.37282231136</v>
      </c>
    </row>
    <row r="154" spans="9:86" ht="14.25" customHeight="1">
      <c r="I154" s="150"/>
      <c r="J154" s="2">
        <v>149</v>
      </c>
      <c r="K154" s="118">
        <v>49369</v>
      </c>
      <c r="L154" s="5">
        <f t="shared" si="37"/>
        <v>426193.00384726835</v>
      </c>
      <c r="M154" s="5">
        <f t="shared" si="0"/>
        <v>3825.0739145252865</v>
      </c>
      <c r="N154" s="5">
        <f t="shared" si="1"/>
        <v>894.99701307531632</v>
      </c>
      <c r="O154" s="35">
        <f t="shared" si="2"/>
        <v>2.519976644373214E-2</v>
      </c>
      <c r="P154" s="5">
        <f t="shared" si="3"/>
        <v>2930.0769014499701</v>
      </c>
      <c r="Q154" s="35">
        <f t="shared" si="4"/>
        <v>8.2500000000000018E-2</v>
      </c>
      <c r="R154" s="5">
        <f t="shared" si="38"/>
        <v>83851.9931658071</v>
      </c>
      <c r="S154" s="5">
        <f t="shared" si="39"/>
        <v>486084.02009846055</v>
      </c>
      <c r="T154" s="5">
        <f t="shared" si="5"/>
        <v>425298.00683419302</v>
      </c>
      <c r="U154" s="5">
        <f t="shared" si="6"/>
        <v>569936.01326426771</v>
      </c>
      <c r="V154" s="150"/>
      <c r="W154" s="2">
        <v>149</v>
      </c>
      <c r="X154" s="118">
        <v>49369</v>
      </c>
      <c r="Y154" s="5">
        <f t="shared" si="40"/>
        <v>423392.05459635664</v>
      </c>
      <c r="Z154" s="5">
        <f t="shared" si="41"/>
        <v>3735.9623279068505</v>
      </c>
      <c r="AA154" s="5">
        <f t="shared" si="7"/>
        <v>913.34863059780628</v>
      </c>
      <c r="AB154" s="35">
        <f t="shared" si="8"/>
        <v>2.5886606628985117E-2</v>
      </c>
      <c r="AC154" s="5">
        <f t="shared" si="9"/>
        <v>2822.6136973090443</v>
      </c>
      <c r="AD154" s="35">
        <f t="shared" si="10"/>
        <v>7.9999999999999988E-2</v>
      </c>
      <c r="AE154" s="5">
        <f t="shared" si="42"/>
        <v>86671.294034241306</v>
      </c>
      <c r="AF154" s="5">
        <f t="shared" si="43"/>
        <v>469987.09282387933</v>
      </c>
      <c r="AG154" s="5">
        <f t="shared" si="11"/>
        <v>422478.70596575883</v>
      </c>
      <c r="AH154" s="5">
        <f t="shared" si="12"/>
        <v>556658.38685812068</v>
      </c>
      <c r="AI154" s="150"/>
      <c r="AJ154" s="2">
        <v>149</v>
      </c>
      <c r="AK154" s="118">
        <v>49369</v>
      </c>
      <c r="AL154" s="5">
        <f t="shared" si="44"/>
        <v>420520.80633895588</v>
      </c>
      <c r="AM154" s="5">
        <f t="shared" si="45"/>
        <v>3647.6129482638758</v>
      </c>
      <c r="AN154" s="5">
        <f t="shared" si="13"/>
        <v>931.74940732478581</v>
      </c>
      <c r="AO154" s="35">
        <f t="shared" si="14"/>
        <v>2.6588441569012692E-2</v>
      </c>
      <c r="AP154" s="5">
        <f t="shared" si="15"/>
        <v>2715.8635409390899</v>
      </c>
      <c r="AQ154" s="35">
        <f t="shared" si="16"/>
        <v>7.7499999999999999E-2</v>
      </c>
      <c r="AR154" s="5">
        <f t="shared" si="46"/>
        <v>89560.943068369306</v>
      </c>
      <c r="AS154" s="5">
        <f t="shared" si="47"/>
        <v>453933.38622294838</v>
      </c>
      <c r="AT154" s="5">
        <f t="shared" si="17"/>
        <v>419589.05693163112</v>
      </c>
      <c r="AU154" s="5">
        <f t="shared" si="18"/>
        <v>543494.32929131773</v>
      </c>
      <c r="AV154" s="150"/>
      <c r="AW154" s="2">
        <v>149</v>
      </c>
      <c r="AX154" s="118">
        <v>49369</v>
      </c>
      <c r="AY154" s="5">
        <f t="shared" si="48"/>
        <v>417578.99262223981</v>
      </c>
      <c r="AZ154" s="5">
        <f t="shared" si="49"/>
        <v>3560.0506702964672</v>
      </c>
      <c r="BA154" s="5">
        <f t="shared" si="19"/>
        <v>950.18196640746874</v>
      </c>
      <c r="BB154" s="35">
        <f t="shared" si="20"/>
        <v>2.7305453095923669E-2</v>
      </c>
      <c r="BC154" s="5">
        <f t="shared" si="21"/>
        <v>2609.8687038889984</v>
      </c>
      <c r="BD154" s="35">
        <f t="shared" si="22"/>
        <v>7.4999999999999997E-2</v>
      </c>
      <c r="BE154" s="5">
        <f t="shared" si="50"/>
        <v>92521.189344167375</v>
      </c>
      <c r="BF154" s="5">
        <f t="shared" si="51"/>
        <v>437926.36053000612</v>
      </c>
      <c r="BG154" s="5">
        <f t="shared" si="23"/>
        <v>416628.81065583235</v>
      </c>
      <c r="BH154" s="5">
        <f t="shared" si="24"/>
        <v>530447.54987417348</v>
      </c>
      <c r="BI154" s="150"/>
      <c r="BJ154" s="2">
        <v>149</v>
      </c>
      <c r="BK154" s="118">
        <v>49369</v>
      </c>
      <c r="BL154" s="5">
        <f t="shared" si="52"/>
        <v>414566.44253968558</v>
      </c>
      <c r="BM154" s="5">
        <f t="shared" si="53"/>
        <v>3473.3005299060997</v>
      </c>
      <c r="BN154" s="5">
        <f t="shared" si="25"/>
        <v>968.62827289549932</v>
      </c>
      <c r="BO154" s="35">
        <f t="shared" si="26"/>
        <v>2.8037819953633358E-2</v>
      </c>
      <c r="BP154" s="5">
        <f t="shared" si="27"/>
        <v>2504.6722570106003</v>
      </c>
      <c r="BQ154" s="35">
        <f t="shared" si="28"/>
        <v>7.2499999999999995E-2</v>
      </c>
      <c r="BR154" s="5">
        <f t="shared" si="54"/>
        <v>95552.185733209873</v>
      </c>
      <c r="BS154" s="5">
        <f t="shared" si="55"/>
        <v>421969.5932227989</v>
      </c>
      <c r="BT154" s="5">
        <f t="shared" si="29"/>
        <v>413597.81426679005</v>
      </c>
      <c r="BU154" s="5">
        <f t="shared" si="30"/>
        <v>517521.77895600878</v>
      </c>
      <c r="BV154" s="150"/>
      <c r="BW154" s="2">
        <v>149</v>
      </c>
      <c r="BX154" s="118">
        <v>49369</v>
      </c>
      <c r="BY154" s="5">
        <f t="shared" si="56"/>
        <v>411483.08518924506</v>
      </c>
      <c r="BZ154" s="5">
        <f t="shared" si="57"/>
        <v>3387.3876542048083</v>
      </c>
      <c r="CA154" s="5">
        <f t="shared" si="31"/>
        <v>987.06965726754515</v>
      </c>
      <c r="CB154" s="35">
        <f t="shared" si="32"/>
        <v>2.8785717599456091E-2</v>
      </c>
      <c r="CC154" s="5">
        <f t="shared" si="33"/>
        <v>2400.3179969372632</v>
      </c>
      <c r="CD154" s="35">
        <f t="shared" si="34"/>
        <v>7.0000000000000007E-2</v>
      </c>
      <c r="CE154" s="5">
        <f t="shared" si="58"/>
        <v>98653.98446802223</v>
      </c>
      <c r="CF154" s="5">
        <f t="shared" si="59"/>
        <v>406066.77600849397</v>
      </c>
      <c r="CG154" s="5">
        <f t="shared" si="35"/>
        <v>410496.01553197752</v>
      </c>
      <c r="CH154" s="5">
        <f t="shared" si="36"/>
        <v>504720.76047651621</v>
      </c>
    </row>
    <row r="155" spans="9:86" ht="14.25" customHeight="1">
      <c r="I155" s="150"/>
      <c r="J155" s="2">
        <v>150</v>
      </c>
      <c r="K155" s="118">
        <v>49400</v>
      </c>
      <c r="L155" s="5">
        <f t="shared" si="37"/>
        <v>425298.00683419302</v>
      </c>
      <c r="M155" s="5">
        <f t="shared" si="0"/>
        <v>3825.0739145252865</v>
      </c>
      <c r="N155" s="5">
        <f t="shared" si="1"/>
        <v>901.15011754020952</v>
      </c>
      <c r="O155" s="35">
        <f t="shared" si="2"/>
        <v>2.5426409803745893E-2</v>
      </c>
      <c r="P155" s="5">
        <f t="shared" si="3"/>
        <v>2923.9237969850769</v>
      </c>
      <c r="Q155" s="35">
        <f t="shared" si="4"/>
        <v>8.2500000000000004E-2</v>
      </c>
      <c r="R155" s="5">
        <f t="shared" si="38"/>
        <v>84753.143283347308</v>
      </c>
      <c r="S155" s="5">
        <f t="shared" si="39"/>
        <v>489007.94389544561</v>
      </c>
      <c r="T155" s="5">
        <f t="shared" si="5"/>
        <v>424396.85671665281</v>
      </c>
      <c r="U155" s="5">
        <f t="shared" si="6"/>
        <v>573761.08717879292</v>
      </c>
      <c r="V155" s="150"/>
      <c r="W155" s="2">
        <v>150</v>
      </c>
      <c r="X155" s="118">
        <v>49400</v>
      </c>
      <c r="Y155" s="5">
        <f t="shared" si="40"/>
        <v>422478.70596575883</v>
      </c>
      <c r="Z155" s="5">
        <f t="shared" si="41"/>
        <v>3735.9623279068505</v>
      </c>
      <c r="AA155" s="5">
        <f t="shared" si="7"/>
        <v>919.43762146845802</v>
      </c>
      <c r="AB155" s="35">
        <f t="shared" si="8"/>
        <v>2.6115520857791404E-2</v>
      </c>
      <c r="AC155" s="5">
        <f t="shared" si="9"/>
        <v>2816.5247064383925</v>
      </c>
      <c r="AD155" s="35">
        <f t="shared" si="10"/>
        <v>0.08</v>
      </c>
      <c r="AE155" s="5">
        <f t="shared" si="42"/>
        <v>87590.731655709766</v>
      </c>
      <c r="AF155" s="5">
        <f t="shared" si="43"/>
        <v>472803.61753031774</v>
      </c>
      <c r="AG155" s="5">
        <f t="shared" si="11"/>
        <v>421559.26834429038</v>
      </c>
      <c r="AH155" s="5">
        <f t="shared" si="12"/>
        <v>560394.34918602754</v>
      </c>
      <c r="AI155" s="150"/>
      <c r="AJ155" s="2">
        <v>150</v>
      </c>
      <c r="AK155" s="118">
        <v>49400</v>
      </c>
      <c r="AL155" s="5">
        <f t="shared" si="44"/>
        <v>419589.05693163112</v>
      </c>
      <c r="AM155" s="5">
        <f t="shared" si="45"/>
        <v>3647.6129482638758</v>
      </c>
      <c r="AN155" s="5">
        <f t="shared" si="13"/>
        <v>937.76695558042502</v>
      </c>
      <c r="AO155" s="35">
        <f t="shared" si="14"/>
        <v>2.6819582830061094E-2</v>
      </c>
      <c r="AP155" s="5">
        <f t="shared" si="15"/>
        <v>2709.8459926834507</v>
      </c>
      <c r="AQ155" s="35">
        <f t="shared" si="16"/>
        <v>7.7499999999999986E-2</v>
      </c>
      <c r="AR155" s="5">
        <f t="shared" si="46"/>
        <v>90498.710023949738</v>
      </c>
      <c r="AS155" s="5">
        <f t="shared" si="47"/>
        <v>456643.23221563181</v>
      </c>
      <c r="AT155" s="5">
        <f t="shared" si="17"/>
        <v>418651.28997605067</v>
      </c>
      <c r="AU155" s="5">
        <f t="shared" si="18"/>
        <v>547141.94223958161</v>
      </c>
      <c r="AV155" s="150"/>
      <c r="AW155" s="2">
        <v>150</v>
      </c>
      <c r="AX155" s="118">
        <v>49400</v>
      </c>
      <c r="AY155" s="5">
        <f t="shared" si="48"/>
        <v>416628.81065583235</v>
      </c>
      <c r="AZ155" s="5">
        <f t="shared" si="49"/>
        <v>3560.0506702964672</v>
      </c>
      <c r="BA155" s="5">
        <f t="shared" si="19"/>
        <v>956.12060369751498</v>
      </c>
      <c r="BB155" s="35">
        <f t="shared" si="20"/>
        <v>2.7538775406120763E-2</v>
      </c>
      <c r="BC155" s="5">
        <f t="shared" si="21"/>
        <v>2603.9300665989522</v>
      </c>
      <c r="BD155" s="35">
        <f t="shared" si="22"/>
        <v>7.5000000000000011E-2</v>
      </c>
      <c r="BE155" s="5">
        <f t="shared" si="50"/>
        <v>93477.309947864895</v>
      </c>
      <c r="BF155" s="5">
        <f t="shared" si="51"/>
        <v>440530.29059660505</v>
      </c>
      <c r="BG155" s="5">
        <f t="shared" si="23"/>
        <v>415672.69005213486</v>
      </c>
      <c r="BH155" s="5">
        <f t="shared" si="24"/>
        <v>534007.6005444699</v>
      </c>
      <c r="BI155" s="150"/>
      <c r="BJ155" s="2">
        <v>150</v>
      </c>
      <c r="BK155" s="118">
        <v>49400</v>
      </c>
      <c r="BL155" s="5">
        <f t="shared" si="52"/>
        <v>413597.81426679005</v>
      </c>
      <c r="BM155" s="5">
        <f t="shared" si="53"/>
        <v>3473.3005299060997</v>
      </c>
      <c r="BN155" s="5">
        <f t="shared" si="25"/>
        <v>974.48040204424296</v>
      </c>
      <c r="BO155" s="35">
        <f t="shared" si="26"/>
        <v>2.8273275199147664E-2</v>
      </c>
      <c r="BP155" s="5">
        <f t="shared" si="27"/>
        <v>2498.8201278618567</v>
      </c>
      <c r="BQ155" s="35">
        <f t="shared" si="28"/>
        <v>7.2499999999999995E-2</v>
      </c>
      <c r="BR155" s="5">
        <f t="shared" si="54"/>
        <v>96526.666135254112</v>
      </c>
      <c r="BS155" s="5">
        <f t="shared" si="55"/>
        <v>424468.41335066076</v>
      </c>
      <c r="BT155" s="5">
        <f t="shared" si="29"/>
        <v>412623.3338647458</v>
      </c>
      <c r="BU155" s="5">
        <f t="shared" si="30"/>
        <v>520995.0794859149</v>
      </c>
      <c r="BV155" s="150"/>
      <c r="BW155" s="2">
        <v>150</v>
      </c>
      <c r="BX155" s="118">
        <v>49400</v>
      </c>
      <c r="BY155" s="5">
        <f t="shared" si="56"/>
        <v>410496.01553197752</v>
      </c>
      <c r="BZ155" s="5">
        <f t="shared" si="57"/>
        <v>3387.3876542048083</v>
      </c>
      <c r="CA155" s="5">
        <f t="shared" si="31"/>
        <v>992.82756360160602</v>
      </c>
      <c r="CB155" s="35">
        <f t="shared" si="32"/>
        <v>2.9023255555305577E-2</v>
      </c>
      <c r="CC155" s="5">
        <f t="shared" si="33"/>
        <v>2394.5600906032023</v>
      </c>
      <c r="CD155" s="35">
        <f t="shared" si="34"/>
        <v>7.0000000000000007E-2</v>
      </c>
      <c r="CE155" s="5">
        <f t="shared" si="58"/>
        <v>99646.812031623835</v>
      </c>
      <c r="CF155" s="5">
        <f t="shared" si="59"/>
        <v>408461.33609909716</v>
      </c>
      <c r="CG155" s="5">
        <f t="shared" si="35"/>
        <v>409503.18796837592</v>
      </c>
      <c r="CH155" s="5">
        <f t="shared" si="36"/>
        <v>508108.14813072101</v>
      </c>
    </row>
    <row r="156" spans="9:86" ht="14.25" customHeight="1">
      <c r="I156" s="150"/>
      <c r="J156" s="2">
        <v>151</v>
      </c>
      <c r="K156" s="118">
        <v>49430</v>
      </c>
      <c r="L156" s="5">
        <f t="shared" si="37"/>
        <v>424396.85671665281</v>
      </c>
      <c r="M156" s="5">
        <f t="shared" si="0"/>
        <v>3825.0739145252865</v>
      </c>
      <c r="N156" s="5">
        <f t="shared" si="1"/>
        <v>907.3455245982982</v>
      </c>
      <c r="O156" s="35">
        <f t="shared" si="2"/>
        <v>2.565557713932131E-2</v>
      </c>
      <c r="P156" s="5">
        <f t="shared" si="3"/>
        <v>2917.7283899269883</v>
      </c>
      <c r="Q156" s="35">
        <f t="shared" si="4"/>
        <v>8.2500000000000018E-2</v>
      </c>
      <c r="R156" s="5">
        <f t="shared" si="38"/>
        <v>85660.4888079456</v>
      </c>
      <c r="S156" s="5">
        <f t="shared" si="39"/>
        <v>491925.67228537262</v>
      </c>
      <c r="T156" s="5">
        <f t="shared" si="5"/>
        <v>423489.51119205449</v>
      </c>
      <c r="U156" s="5">
        <f t="shared" si="6"/>
        <v>577586.16109331825</v>
      </c>
      <c r="V156" s="150"/>
      <c r="W156" s="2">
        <v>151</v>
      </c>
      <c r="X156" s="118">
        <v>49430</v>
      </c>
      <c r="Y156" s="5">
        <f t="shared" si="40"/>
        <v>421559.26834429038</v>
      </c>
      <c r="Z156" s="5">
        <f t="shared" si="41"/>
        <v>3735.9623279068505</v>
      </c>
      <c r="AA156" s="5">
        <f t="shared" si="7"/>
        <v>925.56720561158136</v>
      </c>
      <c r="AB156" s="35">
        <f t="shared" si="8"/>
        <v>2.6346963052103912E-2</v>
      </c>
      <c r="AC156" s="5">
        <f t="shared" si="9"/>
        <v>2810.3951222952692</v>
      </c>
      <c r="AD156" s="35">
        <f t="shared" si="10"/>
        <v>7.9999999999999988E-2</v>
      </c>
      <c r="AE156" s="5">
        <f t="shared" si="42"/>
        <v>88516.298861321353</v>
      </c>
      <c r="AF156" s="5">
        <f t="shared" si="43"/>
        <v>475614.01265261299</v>
      </c>
      <c r="AG156" s="5">
        <f t="shared" si="11"/>
        <v>420633.70113867882</v>
      </c>
      <c r="AH156" s="5">
        <f t="shared" si="12"/>
        <v>564130.31151393428</v>
      </c>
      <c r="AI156" s="150"/>
      <c r="AJ156" s="2">
        <v>151</v>
      </c>
      <c r="AK156" s="118">
        <v>49430</v>
      </c>
      <c r="AL156" s="5">
        <f t="shared" si="44"/>
        <v>418651.28997605067</v>
      </c>
      <c r="AM156" s="5">
        <f t="shared" si="45"/>
        <v>3647.6129482638758</v>
      </c>
      <c r="AN156" s="5">
        <f t="shared" si="13"/>
        <v>943.82336716854843</v>
      </c>
      <c r="AO156" s="35">
        <f t="shared" si="14"/>
        <v>2.7053255721893245E-2</v>
      </c>
      <c r="AP156" s="5">
        <f t="shared" si="15"/>
        <v>2703.7895810953273</v>
      </c>
      <c r="AQ156" s="35">
        <f t="shared" si="16"/>
        <v>7.7499999999999999E-2</v>
      </c>
      <c r="AR156" s="5">
        <f t="shared" si="46"/>
        <v>91442.533391118282</v>
      </c>
      <c r="AS156" s="5">
        <f t="shared" si="47"/>
        <v>459347.02179672715</v>
      </c>
      <c r="AT156" s="5">
        <f t="shared" si="17"/>
        <v>417707.46660888213</v>
      </c>
      <c r="AU156" s="5">
        <f t="shared" si="18"/>
        <v>550789.55518784537</v>
      </c>
      <c r="AV156" s="150"/>
      <c r="AW156" s="2">
        <v>151</v>
      </c>
      <c r="AX156" s="118">
        <v>49430</v>
      </c>
      <c r="AY156" s="5">
        <f t="shared" si="48"/>
        <v>415672.69005213486</v>
      </c>
      <c r="AZ156" s="5">
        <f t="shared" si="49"/>
        <v>3560.0506702964672</v>
      </c>
      <c r="BA156" s="5">
        <f t="shared" si="19"/>
        <v>962.0963574706243</v>
      </c>
      <c r="BB156" s="35">
        <f t="shared" si="20"/>
        <v>2.7774632700068566E-2</v>
      </c>
      <c r="BC156" s="5">
        <f t="shared" si="21"/>
        <v>2597.9543128258429</v>
      </c>
      <c r="BD156" s="35">
        <f t="shared" si="22"/>
        <v>7.5000000000000011E-2</v>
      </c>
      <c r="BE156" s="5">
        <f t="shared" si="50"/>
        <v>94439.40630533552</v>
      </c>
      <c r="BF156" s="5">
        <f t="shared" si="51"/>
        <v>443128.24490943091</v>
      </c>
      <c r="BG156" s="5">
        <f t="shared" si="23"/>
        <v>414710.59369466425</v>
      </c>
      <c r="BH156" s="5">
        <f t="shared" si="24"/>
        <v>537567.65121476643</v>
      </c>
      <c r="BI156" s="150"/>
      <c r="BJ156" s="2">
        <v>151</v>
      </c>
      <c r="BK156" s="118">
        <v>49430</v>
      </c>
      <c r="BL156" s="5">
        <f t="shared" si="52"/>
        <v>412623.3338647458</v>
      </c>
      <c r="BM156" s="5">
        <f t="shared" si="53"/>
        <v>3473.3005299060997</v>
      </c>
      <c r="BN156" s="5">
        <f t="shared" si="25"/>
        <v>980.3678878065939</v>
      </c>
      <c r="BO156" s="35">
        <f t="shared" si="26"/>
        <v>2.8511268481814449E-2</v>
      </c>
      <c r="BP156" s="5">
        <f t="shared" si="27"/>
        <v>2492.9326420995058</v>
      </c>
      <c r="BQ156" s="35">
        <f t="shared" si="28"/>
        <v>7.2499999999999995E-2</v>
      </c>
      <c r="BR156" s="5">
        <f t="shared" si="54"/>
        <v>97507.034023060711</v>
      </c>
      <c r="BS156" s="5">
        <f t="shared" si="55"/>
        <v>426961.34599276027</v>
      </c>
      <c r="BT156" s="5">
        <f t="shared" si="29"/>
        <v>411642.96597693919</v>
      </c>
      <c r="BU156" s="5">
        <f t="shared" si="30"/>
        <v>524468.38001582096</v>
      </c>
      <c r="BV156" s="150"/>
      <c r="BW156" s="2">
        <v>151</v>
      </c>
      <c r="BX156" s="118">
        <v>49430</v>
      </c>
      <c r="BY156" s="5">
        <f t="shared" si="56"/>
        <v>409503.18796837592</v>
      </c>
      <c r="BZ156" s="5">
        <f t="shared" si="57"/>
        <v>3387.3876542048083</v>
      </c>
      <c r="CA156" s="5">
        <f t="shared" si="31"/>
        <v>998.61905772261525</v>
      </c>
      <c r="CB156" s="35">
        <f t="shared" si="32"/>
        <v>2.9263334315230795E-2</v>
      </c>
      <c r="CC156" s="5">
        <f t="shared" si="33"/>
        <v>2388.7685964821931</v>
      </c>
      <c r="CD156" s="35">
        <f t="shared" si="34"/>
        <v>7.0000000000000007E-2</v>
      </c>
      <c r="CE156" s="5">
        <f t="shared" si="58"/>
        <v>100645.43108934644</v>
      </c>
      <c r="CF156" s="5">
        <f t="shared" si="59"/>
        <v>410850.10469557933</v>
      </c>
      <c r="CG156" s="5">
        <f t="shared" si="35"/>
        <v>408504.5689106533</v>
      </c>
      <c r="CH156" s="5">
        <f t="shared" si="36"/>
        <v>511495.5357849258</v>
      </c>
    </row>
    <row r="157" spans="9:86" ht="14.25" customHeight="1">
      <c r="I157" s="150"/>
      <c r="J157" s="2">
        <v>152</v>
      </c>
      <c r="K157" s="118">
        <v>49461</v>
      </c>
      <c r="L157" s="5">
        <f t="shared" si="37"/>
        <v>423489.51119205449</v>
      </c>
      <c r="M157" s="5">
        <f t="shared" si="0"/>
        <v>3825.0739145252865</v>
      </c>
      <c r="N157" s="5">
        <f t="shared" si="1"/>
        <v>913.58352507991185</v>
      </c>
      <c r="O157" s="35">
        <f t="shared" si="2"/>
        <v>2.5887305378827125E-2</v>
      </c>
      <c r="P157" s="5">
        <f t="shared" si="3"/>
        <v>2911.4903894453746</v>
      </c>
      <c r="Q157" s="35">
        <f t="shared" si="4"/>
        <v>8.2500000000000004E-2</v>
      </c>
      <c r="R157" s="5">
        <f t="shared" si="38"/>
        <v>86574.072333025513</v>
      </c>
      <c r="S157" s="5">
        <f t="shared" si="39"/>
        <v>494837.16267481801</v>
      </c>
      <c r="T157" s="5">
        <f t="shared" si="5"/>
        <v>422575.9276669746</v>
      </c>
      <c r="U157" s="5">
        <f t="shared" si="6"/>
        <v>581411.23500784347</v>
      </c>
      <c r="V157" s="150"/>
      <c r="W157" s="2">
        <v>152</v>
      </c>
      <c r="X157" s="118">
        <v>49461</v>
      </c>
      <c r="Y157" s="5">
        <f t="shared" si="40"/>
        <v>420633.70113867882</v>
      </c>
      <c r="Z157" s="5">
        <f t="shared" si="41"/>
        <v>3735.9623279068505</v>
      </c>
      <c r="AA157" s="5">
        <f t="shared" si="7"/>
        <v>931.73765364899145</v>
      </c>
      <c r="AB157" s="35">
        <f t="shared" si="8"/>
        <v>2.6580970125600279E-2</v>
      </c>
      <c r="AC157" s="5">
        <f t="shared" si="9"/>
        <v>2804.2246742578591</v>
      </c>
      <c r="AD157" s="35">
        <f t="shared" si="10"/>
        <v>0.08</v>
      </c>
      <c r="AE157" s="5">
        <f t="shared" si="42"/>
        <v>89448.036514970343</v>
      </c>
      <c r="AF157" s="5">
        <f t="shared" si="43"/>
        <v>478418.23732687085</v>
      </c>
      <c r="AG157" s="5">
        <f t="shared" si="11"/>
        <v>419701.96348502982</v>
      </c>
      <c r="AH157" s="5">
        <f t="shared" si="12"/>
        <v>567866.27384184115</v>
      </c>
      <c r="AI157" s="150"/>
      <c r="AJ157" s="2">
        <v>152</v>
      </c>
      <c r="AK157" s="118">
        <v>49461</v>
      </c>
      <c r="AL157" s="5">
        <f t="shared" si="44"/>
        <v>417707.46660888213</v>
      </c>
      <c r="AM157" s="5">
        <f t="shared" si="45"/>
        <v>3647.6129482638758</v>
      </c>
      <c r="AN157" s="5">
        <f t="shared" si="13"/>
        <v>949.91889308151212</v>
      </c>
      <c r="AO157" s="35">
        <f t="shared" si="14"/>
        <v>2.7289497143826631E-2</v>
      </c>
      <c r="AP157" s="5">
        <f t="shared" si="15"/>
        <v>2697.6940551823636</v>
      </c>
      <c r="AQ157" s="35">
        <f t="shared" si="16"/>
        <v>7.7499999999999999E-2</v>
      </c>
      <c r="AR157" s="5">
        <f t="shared" si="46"/>
        <v>92392.452284199797</v>
      </c>
      <c r="AS157" s="5">
        <f t="shared" si="47"/>
        <v>462044.71585190948</v>
      </c>
      <c r="AT157" s="5">
        <f t="shared" si="17"/>
        <v>416757.54771580064</v>
      </c>
      <c r="AU157" s="5">
        <f t="shared" si="18"/>
        <v>554437.16813610925</v>
      </c>
      <c r="AV157" s="150"/>
      <c r="AW157" s="2">
        <v>152</v>
      </c>
      <c r="AX157" s="118">
        <v>49461</v>
      </c>
      <c r="AY157" s="5">
        <f t="shared" si="48"/>
        <v>414710.59369466425</v>
      </c>
      <c r="AZ157" s="5">
        <f t="shared" si="49"/>
        <v>3560.0506702964672</v>
      </c>
      <c r="BA157" s="5">
        <f t="shared" si="19"/>
        <v>968.10945970481589</v>
      </c>
      <c r="BB157" s="35">
        <f t="shared" si="20"/>
        <v>2.801306186311503E-2</v>
      </c>
      <c r="BC157" s="5">
        <f t="shared" si="21"/>
        <v>2591.9412105916513</v>
      </c>
      <c r="BD157" s="35">
        <f t="shared" si="22"/>
        <v>7.4999999999999997E-2</v>
      </c>
      <c r="BE157" s="5">
        <f t="shared" si="50"/>
        <v>95407.515765040342</v>
      </c>
      <c r="BF157" s="5">
        <f t="shared" si="51"/>
        <v>445720.18612002255</v>
      </c>
      <c r="BG157" s="5">
        <f t="shared" si="23"/>
        <v>413742.48423495941</v>
      </c>
      <c r="BH157" s="5">
        <f t="shared" si="24"/>
        <v>541127.70188506285</v>
      </c>
      <c r="BI157" s="150"/>
      <c r="BJ157" s="2">
        <v>152</v>
      </c>
      <c r="BK157" s="118">
        <v>49461</v>
      </c>
      <c r="BL157" s="5">
        <f t="shared" si="52"/>
        <v>411642.96597693919</v>
      </c>
      <c r="BM157" s="5">
        <f t="shared" si="53"/>
        <v>3473.3005299060997</v>
      </c>
      <c r="BN157" s="5">
        <f t="shared" si="25"/>
        <v>986.29094379542539</v>
      </c>
      <c r="BO157" s="35">
        <f t="shared" si="26"/>
        <v>2.875183667345392E-2</v>
      </c>
      <c r="BP157" s="5">
        <f t="shared" si="27"/>
        <v>2487.0095861106743</v>
      </c>
      <c r="BQ157" s="35">
        <f t="shared" si="28"/>
        <v>7.2499999999999995E-2</v>
      </c>
      <c r="BR157" s="5">
        <f t="shared" si="54"/>
        <v>98493.324966856133</v>
      </c>
      <c r="BS157" s="5">
        <f t="shared" si="55"/>
        <v>429448.35557887092</v>
      </c>
      <c r="BT157" s="5">
        <f t="shared" si="29"/>
        <v>410656.67503314378</v>
      </c>
      <c r="BU157" s="5">
        <f t="shared" si="30"/>
        <v>527941.68054572702</v>
      </c>
      <c r="BV157" s="150"/>
      <c r="BW157" s="2">
        <v>152</v>
      </c>
      <c r="BX157" s="118">
        <v>49461</v>
      </c>
      <c r="BY157" s="5">
        <f t="shared" si="56"/>
        <v>408504.5689106533</v>
      </c>
      <c r="BZ157" s="5">
        <f t="shared" si="57"/>
        <v>3387.3876542048083</v>
      </c>
      <c r="CA157" s="5">
        <f t="shared" si="31"/>
        <v>1004.4443355593307</v>
      </c>
      <c r="CB157" s="35">
        <f t="shared" si="32"/>
        <v>2.9505990738008692E-2</v>
      </c>
      <c r="CC157" s="5">
        <f t="shared" si="33"/>
        <v>2382.9433186454776</v>
      </c>
      <c r="CD157" s="35">
        <f t="shared" si="34"/>
        <v>7.0000000000000007E-2</v>
      </c>
      <c r="CE157" s="5">
        <f t="shared" si="58"/>
        <v>101649.87542490577</v>
      </c>
      <c r="CF157" s="5">
        <f t="shared" si="59"/>
        <v>413233.0480142248</v>
      </c>
      <c r="CG157" s="5">
        <f t="shared" si="35"/>
        <v>407500.12457509397</v>
      </c>
      <c r="CH157" s="5">
        <f t="shared" si="36"/>
        <v>514882.92343913054</v>
      </c>
    </row>
    <row r="158" spans="9:86" ht="14.25" customHeight="1">
      <c r="I158" s="150"/>
      <c r="J158" s="2">
        <v>153</v>
      </c>
      <c r="K158" s="118">
        <v>49491</v>
      </c>
      <c r="L158" s="5">
        <f t="shared" si="37"/>
        <v>422575.9276669746</v>
      </c>
      <c r="M158" s="5">
        <f t="shared" si="0"/>
        <v>3825.0739145252865</v>
      </c>
      <c r="N158" s="5">
        <f t="shared" si="1"/>
        <v>919.86441181483588</v>
      </c>
      <c r="O158" s="35">
        <f t="shared" si="2"/>
        <v>2.6121632159031068E-2</v>
      </c>
      <c r="P158" s="5">
        <f t="shared" si="3"/>
        <v>2905.2095027104506</v>
      </c>
      <c r="Q158" s="35">
        <f t="shared" si="4"/>
        <v>8.2500000000000004E-2</v>
      </c>
      <c r="R158" s="5">
        <f t="shared" si="38"/>
        <v>87493.93674484035</v>
      </c>
      <c r="S158" s="5">
        <f t="shared" si="39"/>
        <v>497742.37217752845</v>
      </c>
      <c r="T158" s="5">
        <f t="shared" si="5"/>
        <v>421656.06325515977</v>
      </c>
      <c r="U158" s="5">
        <f t="shared" si="6"/>
        <v>585236.3089223688</v>
      </c>
      <c r="V158" s="150"/>
      <c r="W158" s="2">
        <v>153</v>
      </c>
      <c r="X158" s="118">
        <v>49491</v>
      </c>
      <c r="Y158" s="5">
        <f t="shared" si="40"/>
        <v>419701.96348502982</v>
      </c>
      <c r="Z158" s="5">
        <f t="shared" si="41"/>
        <v>3735.9623279068505</v>
      </c>
      <c r="AA158" s="5">
        <f t="shared" si="7"/>
        <v>937.94923800665174</v>
      </c>
      <c r="AB158" s="35">
        <f t="shared" si="8"/>
        <v>2.6817579700175231E-2</v>
      </c>
      <c r="AC158" s="5">
        <f t="shared" si="9"/>
        <v>2798.0130899001988</v>
      </c>
      <c r="AD158" s="35">
        <f t="shared" si="10"/>
        <v>0.08</v>
      </c>
      <c r="AE158" s="5">
        <f t="shared" si="42"/>
        <v>90385.985752976994</v>
      </c>
      <c r="AF158" s="5">
        <f t="shared" si="43"/>
        <v>481216.25041677104</v>
      </c>
      <c r="AG158" s="5">
        <f t="shared" si="11"/>
        <v>418764.01424702315</v>
      </c>
      <c r="AH158" s="5">
        <f t="shared" si="12"/>
        <v>571602.23616974801</v>
      </c>
      <c r="AI158" s="150"/>
      <c r="AJ158" s="2">
        <v>153</v>
      </c>
      <c r="AK158" s="118">
        <v>49491</v>
      </c>
      <c r="AL158" s="5">
        <f t="shared" si="44"/>
        <v>416757.54771580064</v>
      </c>
      <c r="AM158" s="5">
        <f t="shared" si="45"/>
        <v>3647.6129482638758</v>
      </c>
      <c r="AN158" s="5">
        <f t="shared" si="13"/>
        <v>956.05378593266323</v>
      </c>
      <c r="AO158" s="35">
        <f t="shared" si="14"/>
        <v>2.7528344703226577E-2</v>
      </c>
      <c r="AP158" s="5">
        <f t="shared" si="15"/>
        <v>2691.5591623312125</v>
      </c>
      <c r="AQ158" s="35">
        <f t="shared" si="16"/>
        <v>7.7499999999999999E-2</v>
      </c>
      <c r="AR158" s="5">
        <f t="shared" si="46"/>
        <v>93348.506070132455</v>
      </c>
      <c r="AS158" s="5">
        <f t="shared" si="47"/>
        <v>464736.2750142407</v>
      </c>
      <c r="AT158" s="5">
        <f t="shared" si="17"/>
        <v>415801.49392986798</v>
      </c>
      <c r="AU158" s="5">
        <f t="shared" si="18"/>
        <v>558084.78108437313</v>
      </c>
      <c r="AV158" s="150"/>
      <c r="AW158" s="2">
        <v>153</v>
      </c>
      <c r="AX158" s="118">
        <v>49491</v>
      </c>
      <c r="AY158" s="5">
        <f t="shared" si="48"/>
        <v>413742.48423495941</v>
      </c>
      <c r="AZ158" s="5">
        <f t="shared" si="49"/>
        <v>3560.0506702964672</v>
      </c>
      <c r="BA158" s="5">
        <f t="shared" si="19"/>
        <v>974.16014382797084</v>
      </c>
      <c r="BB158" s="35">
        <f t="shared" si="20"/>
        <v>2.8254100488498746E-2</v>
      </c>
      <c r="BC158" s="5">
        <f t="shared" si="21"/>
        <v>2585.8905264684963</v>
      </c>
      <c r="BD158" s="35">
        <f t="shared" si="22"/>
        <v>7.5000000000000011E-2</v>
      </c>
      <c r="BE158" s="5">
        <f t="shared" si="50"/>
        <v>96381.675908868317</v>
      </c>
      <c r="BF158" s="5">
        <f t="shared" si="51"/>
        <v>448306.07664649107</v>
      </c>
      <c r="BG158" s="5">
        <f t="shared" si="23"/>
        <v>412768.32409113145</v>
      </c>
      <c r="BH158" s="5">
        <f t="shared" si="24"/>
        <v>544687.75255535939</v>
      </c>
      <c r="BI158" s="150"/>
      <c r="BJ158" s="2">
        <v>153</v>
      </c>
      <c r="BK158" s="118">
        <v>49491</v>
      </c>
      <c r="BL158" s="5">
        <f t="shared" si="52"/>
        <v>410656.67503314378</v>
      </c>
      <c r="BM158" s="5">
        <f t="shared" si="53"/>
        <v>3473.3005299060997</v>
      </c>
      <c r="BN158" s="5">
        <f t="shared" si="25"/>
        <v>992.24978491418915</v>
      </c>
      <c r="BO158" s="35">
        <f t="shared" si="26"/>
        <v>2.8995017353630657E-2</v>
      </c>
      <c r="BP158" s="5">
        <f t="shared" si="27"/>
        <v>2481.0507449919105</v>
      </c>
      <c r="BQ158" s="35">
        <f t="shared" si="28"/>
        <v>7.2500000000000009E-2</v>
      </c>
      <c r="BR158" s="5">
        <f t="shared" si="54"/>
        <v>99485.574751770328</v>
      </c>
      <c r="BS158" s="5">
        <f t="shared" si="55"/>
        <v>431929.40632386284</v>
      </c>
      <c r="BT158" s="5">
        <f t="shared" si="29"/>
        <v>409664.42524822959</v>
      </c>
      <c r="BU158" s="5">
        <f t="shared" si="30"/>
        <v>531414.9810756332</v>
      </c>
      <c r="BV158" s="150"/>
      <c r="BW158" s="2">
        <v>153</v>
      </c>
      <c r="BX158" s="118">
        <v>49491</v>
      </c>
      <c r="BY158" s="5">
        <f t="shared" si="56"/>
        <v>407500.12457509397</v>
      </c>
      <c r="BZ158" s="5">
        <f t="shared" si="57"/>
        <v>3387.3876542048083</v>
      </c>
      <c r="CA158" s="5">
        <f t="shared" si="31"/>
        <v>1010.3035941834269</v>
      </c>
      <c r="CB158" s="35">
        <f t="shared" si="32"/>
        <v>2.9751262390024083E-2</v>
      </c>
      <c r="CC158" s="5">
        <f t="shared" si="33"/>
        <v>2377.0840600213814</v>
      </c>
      <c r="CD158" s="35">
        <f t="shared" si="34"/>
        <v>7.0000000000000007E-2</v>
      </c>
      <c r="CE158" s="5">
        <f t="shared" si="58"/>
        <v>102660.17901908919</v>
      </c>
      <c r="CF158" s="5">
        <f t="shared" si="59"/>
        <v>415610.13207424618</v>
      </c>
      <c r="CG158" s="5">
        <f t="shared" si="35"/>
        <v>406489.82098091056</v>
      </c>
      <c r="CH158" s="5">
        <f t="shared" si="36"/>
        <v>518270.31109333539</v>
      </c>
    </row>
    <row r="159" spans="9:86" ht="14.25" customHeight="1">
      <c r="I159" s="150"/>
      <c r="J159" s="2">
        <v>154</v>
      </c>
      <c r="K159" s="118">
        <v>49522</v>
      </c>
      <c r="L159" s="5">
        <f t="shared" si="37"/>
        <v>421656.06325515977</v>
      </c>
      <c r="M159" s="5">
        <f t="shared" si="0"/>
        <v>3825.0739145252865</v>
      </c>
      <c r="N159" s="5">
        <f t="shared" si="1"/>
        <v>926.18847964606312</v>
      </c>
      <c r="O159" s="35">
        <f t="shared" si="2"/>
        <v>2.6358595842192606E-2</v>
      </c>
      <c r="P159" s="5">
        <f t="shared" si="3"/>
        <v>2898.8854348792233</v>
      </c>
      <c r="Q159" s="35">
        <f t="shared" si="4"/>
        <v>8.2500000000000004E-2</v>
      </c>
      <c r="R159" s="5">
        <f t="shared" si="38"/>
        <v>88420.125224486415</v>
      </c>
      <c r="S159" s="5">
        <f t="shared" si="39"/>
        <v>500641.25761240767</v>
      </c>
      <c r="T159" s="5">
        <f t="shared" si="5"/>
        <v>420729.87477551372</v>
      </c>
      <c r="U159" s="5">
        <f t="shared" si="6"/>
        <v>589061.38283689413</v>
      </c>
      <c r="V159" s="150"/>
      <c r="W159" s="2">
        <v>154</v>
      </c>
      <c r="X159" s="118">
        <v>49522</v>
      </c>
      <c r="Y159" s="5">
        <f t="shared" si="40"/>
        <v>418764.01424702315</v>
      </c>
      <c r="Z159" s="5">
        <f t="shared" si="41"/>
        <v>3735.9623279068505</v>
      </c>
      <c r="AA159" s="5">
        <f t="shared" si="7"/>
        <v>944.20223292669607</v>
      </c>
      <c r="AB159" s="35">
        <f t="shared" si="8"/>
        <v>2.705683012303127E-2</v>
      </c>
      <c r="AC159" s="5">
        <f t="shared" si="9"/>
        <v>2791.7600949801545</v>
      </c>
      <c r="AD159" s="35">
        <f t="shared" si="10"/>
        <v>0.08</v>
      </c>
      <c r="AE159" s="5">
        <f t="shared" si="42"/>
        <v>91330.187985903685</v>
      </c>
      <c r="AF159" s="5">
        <f t="shared" si="43"/>
        <v>484008.01051175117</v>
      </c>
      <c r="AG159" s="5">
        <f t="shared" si="11"/>
        <v>417819.81201409647</v>
      </c>
      <c r="AH159" s="5">
        <f t="shared" si="12"/>
        <v>575338.19849765487</v>
      </c>
      <c r="AI159" s="150"/>
      <c r="AJ159" s="2">
        <v>154</v>
      </c>
      <c r="AK159" s="118">
        <v>49522</v>
      </c>
      <c r="AL159" s="5">
        <f t="shared" si="44"/>
        <v>415801.49392986798</v>
      </c>
      <c r="AM159" s="5">
        <f t="shared" si="45"/>
        <v>3647.6129482638758</v>
      </c>
      <c r="AN159" s="5">
        <f t="shared" si="13"/>
        <v>962.22829996681185</v>
      </c>
      <c r="AO159" s="35">
        <f t="shared" si="14"/>
        <v>2.7769836732595525E-2</v>
      </c>
      <c r="AP159" s="5">
        <f t="shared" si="15"/>
        <v>2685.3846482970639</v>
      </c>
      <c r="AQ159" s="35">
        <f t="shared" si="16"/>
        <v>7.7499999999999999E-2</v>
      </c>
      <c r="AR159" s="5">
        <f t="shared" si="46"/>
        <v>94310.734370099264</v>
      </c>
      <c r="AS159" s="5">
        <f t="shared" si="47"/>
        <v>467421.65966253774</v>
      </c>
      <c r="AT159" s="5">
        <f t="shared" si="17"/>
        <v>414839.26562990114</v>
      </c>
      <c r="AU159" s="5">
        <f t="shared" si="18"/>
        <v>561732.39403263701</v>
      </c>
      <c r="AV159" s="150"/>
      <c r="AW159" s="2">
        <v>154</v>
      </c>
      <c r="AX159" s="118">
        <v>49522</v>
      </c>
      <c r="AY159" s="5">
        <f t="shared" si="48"/>
        <v>412768.32409113145</v>
      </c>
      <c r="AZ159" s="5">
        <f t="shared" si="49"/>
        <v>3560.0506702964672</v>
      </c>
      <c r="BA159" s="5">
        <f t="shared" si="19"/>
        <v>980.24864472689569</v>
      </c>
      <c r="BB159" s="35">
        <f t="shared" si="20"/>
        <v>2.849778689443646E-2</v>
      </c>
      <c r="BC159" s="5">
        <f t="shared" si="21"/>
        <v>2579.8020255695715</v>
      </c>
      <c r="BD159" s="35">
        <f t="shared" si="22"/>
        <v>7.4999999999999997E-2</v>
      </c>
      <c r="BE159" s="5">
        <f t="shared" si="50"/>
        <v>97361.924553595207</v>
      </c>
      <c r="BF159" s="5">
        <f t="shared" si="51"/>
        <v>450885.87867206061</v>
      </c>
      <c r="BG159" s="5">
        <f t="shared" si="23"/>
        <v>411788.07544640457</v>
      </c>
      <c r="BH159" s="5">
        <f t="shared" si="24"/>
        <v>548247.80322565581</v>
      </c>
      <c r="BI159" s="150"/>
      <c r="BJ159" s="2">
        <v>154</v>
      </c>
      <c r="BK159" s="118">
        <v>49522</v>
      </c>
      <c r="BL159" s="5">
        <f t="shared" si="52"/>
        <v>409664.42524822959</v>
      </c>
      <c r="BM159" s="5">
        <f t="shared" si="53"/>
        <v>3473.3005299060997</v>
      </c>
      <c r="BN159" s="5">
        <f t="shared" si="25"/>
        <v>998.24462736471241</v>
      </c>
      <c r="BO159" s="35">
        <f t="shared" si="26"/>
        <v>2.9240848826739364E-2</v>
      </c>
      <c r="BP159" s="5">
        <f t="shared" si="27"/>
        <v>2475.0559025413872</v>
      </c>
      <c r="BQ159" s="35">
        <f t="shared" si="28"/>
        <v>7.2500000000000009E-2</v>
      </c>
      <c r="BR159" s="5">
        <f t="shared" si="54"/>
        <v>100483.81937913503</v>
      </c>
      <c r="BS159" s="5">
        <f t="shared" si="55"/>
        <v>434404.46222640423</v>
      </c>
      <c r="BT159" s="5">
        <f t="shared" si="29"/>
        <v>408666.18062086485</v>
      </c>
      <c r="BU159" s="5">
        <f t="shared" si="30"/>
        <v>534888.28160553926</v>
      </c>
      <c r="BV159" s="150"/>
      <c r="BW159" s="2">
        <v>154</v>
      </c>
      <c r="BX159" s="118">
        <v>49522</v>
      </c>
      <c r="BY159" s="5">
        <f t="shared" si="56"/>
        <v>406489.82098091056</v>
      </c>
      <c r="BZ159" s="5">
        <f t="shared" si="57"/>
        <v>3387.3876542048083</v>
      </c>
      <c r="CA159" s="5">
        <f t="shared" si="31"/>
        <v>1016.1970318161634</v>
      </c>
      <c r="CB159" s="35">
        <f t="shared" si="32"/>
        <v>2.9999187562353816E-2</v>
      </c>
      <c r="CC159" s="5">
        <f t="shared" si="33"/>
        <v>2371.1906223886449</v>
      </c>
      <c r="CD159" s="35">
        <f t="shared" si="34"/>
        <v>7.0000000000000007E-2</v>
      </c>
      <c r="CE159" s="5">
        <f t="shared" si="58"/>
        <v>103676.37605090535</v>
      </c>
      <c r="CF159" s="5">
        <f t="shared" si="59"/>
        <v>417981.3226966348</v>
      </c>
      <c r="CG159" s="5">
        <f t="shared" si="35"/>
        <v>405473.62394909438</v>
      </c>
      <c r="CH159" s="5">
        <f t="shared" si="36"/>
        <v>521657.69874754013</v>
      </c>
    </row>
    <row r="160" spans="9:86" ht="14.25" customHeight="1">
      <c r="I160" s="150"/>
      <c r="J160" s="2">
        <v>155</v>
      </c>
      <c r="K160" s="118">
        <v>49553</v>
      </c>
      <c r="L160" s="5">
        <f t="shared" si="37"/>
        <v>420729.87477551372</v>
      </c>
      <c r="M160" s="5">
        <f t="shared" si="0"/>
        <v>3825.0739145252865</v>
      </c>
      <c r="N160" s="5">
        <f t="shared" si="1"/>
        <v>932.55602544362955</v>
      </c>
      <c r="O160" s="35">
        <f t="shared" si="2"/>
        <v>2.6598235533653258E-2</v>
      </c>
      <c r="P160" s="5">
        <f t="shared" si="3"/>
        <v>2892.5178890816569</v>
      </c>
      <c r="Q160" s="35">
        <f t="shared" si="4"/>
        <v>8.2500000000000004E-2</v>
      </c>
      <c r="R160" s="5">
        <f t="shared" si="38"/>
        <v>89352.681249930043</v>
      </c>
      <c r="S160" s="5">
        <f t="shared" si="39"/>
        <v>503533.77550148935</v>
      </c>
      <c r="T160" s="5">
        <f t="shared" si="5"/>
        <v>419797.31875007006</v>
      </c>
      <c r="U160" s="5">
        <f t="shared" si="6"/>
        <v>592886.45675141935</v>
      </c>
      <c r="V160" s="150"/>
      <c r="W160" s="2">
        <v>155</v>
      </c>
      <c r="X160" s="118">
        <v>49553</v>
      </c>
      <c r="Y160" s="5">
        <f t="shared" si="40"/>
        <v>417819.81201409647</v>
      </c>
      <c r="Z160" s="5">
        <f t="shared" si="41"/>
        <v>3735.9623279068505</v>
      </c>
      <c r="AA160" s="5">
        <f t="shared" si="7"/>
        <v>950.49691447954046</v>
      </c>
      <c r="AB160" s="35">
        <f t="shared" si="8"/>
        <v>2.7298760484267486E-2</v>
      </c>
      <c r="AC160" s="5">
        <f t="shared" si="9"/>
        <v>2785.4654134273101</v>
      </c>
      <c r="AD160" s="35">
        <f t="shared" si="10"/>
        <v>0.08</v>
      </c>
      <c r="AE160" s="5">
        <f t="shared" si="42"/>
        <v>92280.684900383232</v>
      </c>
      <c r="AF160" s="5">
        <f t="shared" si="43"/>
        <v>486793.4759251785</v>
      </c>
      <c r="AG160" s="5">
        <f t="shared" si="11"/>
        <v>416869.31509961694</v>
      </c>
      <c r="AH160" s="5">
        <f t="shared" si="12"/>
        <v>579074.16082556173</v>
      </c>
      <c r="AI160" s="150"/>
      <c r="AJ160" s="2">
        <v>155</v>
      </c>
      <c r="AK160" s="118">
        <v>49553</v>
      </c>
      <c r="AL160" s="5">
        <f t="shared" si="44"/>
        <v>414839.26562990114</v>
      </c>
      <c r="AM160" s="5">
        <f t="shared" si="45"/>
        <v>3647.6129482638758</v>
      </c>
      <c r="AN160" s="5">
        <f t="shared" si="13"/>
        <v>968.44269107076434</v>
      </c>
      <c r="AO160" s="35">
        <f t="shared" si="14"/>
        <v>2.8014012307159775E-2</v>
      </c>
      <c r="AP160" s="5">
        <f t="shared" si="15"/>
        <v>2679.1702571931114</v>
      </c>
      <c r="AQ160" s="35">
        <f t="shared" si="16"/>
        <v>7.7499999999999999E-2</v>
      </c>
      <c r="AR160" s="5">
        <f t="shared" si="46"/>
        <v>95279.177061170034</v>
      </c>
      <c r="AS160" s="5">
        <f t="shared" si="47"/>
        <v>470100.82991973084</v>
      </c>
      <c r="AT160" s="5">
        <f t="shared" si="17"/>
        <v>413870.82293883036</v>
      </c>
      <c r="AU160" s="5">
        <f t="shared" si="18"/>
        <v>565380.00698090089</v>
      </c>
      <c r="AV160" s="150"/>
      <c r="AW160" s="2">
        <v>155</v>
      </c>
      <c r="AX160" s="118">
        <v>49553</v>
      </c>
      <c r="AY160" s="5">
        <f t="shared" si="48"/>
        <v>411788.07544640457</v>
      </c>
      <c r="AZ160" s="5">
        <f t="shared" si="49"/>
        <v>3560.0506702964672</v>
      </c>
      <c r="BA160" s="5">
        <f t="shared" si="19"/>
        <v>986.37519875643875</v>
      </c>
      <c r="BB160" s="35">
        <f t="shared" si="20"/>
        <v>2.8744160141708185E-2</v>
      </c>
      <c r="BC160" s="5">
        <f t="shared" si="21"/>
        <v>2573.6754715400284</v>
      </c>
      <c r="BD160" s="35">
        <f t="shared" si="22"/>
        <v>7.4999999999999997E-2</v>
      </c>
      <c r="BE160" s="5">
        <f t="shared" si="50"/>
        <v>98348.299752351639</v>
      </c>
      <c r="BF160" s="5">
        <f t="shared" si="51"/>
        <v>453459.55414360063</v>
      </c>
      <c r="BG160" s="5">
        <f t="shared" si="23"/>
        <v>410801.70024764811</v>
      </c>
      <c r="BH160" s="5">
        <f t="shared" si="24"/>
        <v>551807.85389595223</v>
      </c>
      <c r="BI160" s="150"/>
      <c r="BJ160" s="2">
        <v>155</v>
      </c>
      <c r="BK160" s="118">
        <v>49553</v>
      </c>
      <c r="BL160" s="5">
        <f t="shared" si="52"/>
        <v>408666.18062086485</v>
      </c>
      <c r="BM160" s="5">
        <f t="shared" si="53"/>
        <v>3473.3005299060997</v>
      </c>
      <c r="BN160" s="5">
        <f t="shared" si="25"/>
        <v>1004.2756886550414</v>
      </c>
      <c r="BO160" s="35">
        <f t="shared" si="26"/>
        <v>2.948937013958822E-2</v>
      </c>
      <c r="BP160" s="5">
        <f t="shared" si="27"/>
        <v>2469.0248412510582</v>
      </c>
      <c r="BQ160" s="35">
        <f t="shared" si="28"/>
        <v>7.2499999999999981E-2</v>
      </c>
      <c r="BR160" s="5">
        <f t="shared" si="54"/>
        <v>101488.09506779007</v>
      </c>
      <c r="BS160" s="5">
        <f t="shared" si="55"/>
        <v>436873.48706765531</v>
      </c>
      <c r="BT160" s="5">
        <f t="shared" si="29"/>
        <v>407661.90493220981</v>
      </c>
      <c r="BU160" s="5">
        <f t="shared" si="30"/>
        <v>538361.58213544544</v>
      </c>
      <c r="BV160" s="150"/>
      <c r="BW160" s="2">
        <v>155</v>
      </c>
      <c r="BX160" s="118">
        <v>49553</v>
      </c>
      <c r="BY160" s="5">
        <f t="shared" si="56"/>
        <v>405473.62394909438</v>
      </c>
      <c r="BZ160" s="5">
        <f t="shared" si="57"/>
        <v>3387.3876542048083</v>
      </c>
      <c r="CA160" s="5">
        <f t="shared" si="31"/>
        <v>1022.1248478350908</v>
      </c>
      <c r="CB160" s="35">
        <f t="shared" si="32"/>
        <v>3.0249805288348357E-2</v>
      </c>
      <c r="CC160" s="5">
        <f t="shared" si="33"/>
        <v>2365.2628063697175</v>
      </c>
      <c r="CD160" s="35">
        <f t="shared" si="34"/>
        <v>7.0000000000000007E-2</v>
      </c>
      <c r="CE160" s="5">
        <f t="shared" si="58"/>
        <v>104698.50089874044</v>
      </c>
      <c r="CF160" s="5">
        <f t="shared" si="59"/>
        <v>420346.58550300449</v>
      </c>
      <c r="CG160" s="5">
        <f t="shared" si="35"/>
        <v>404451.49910125928</v>
      </c>
      <c r="CH160" s="5">
        <f t="shared" si="36"/>
        <v>525045.08640174498</v>
      </c>
    </row>
    <row r="161" spans="9:86" ht="14.25" customHeight="1">
      <c r="I161" s="150"/>
      <c r="J161" s="2">
        <v>156</v>
      </c>
      <c r="K161" s="118">
        <v>49583</v>
      </c>
      <c r="L161" s="5">
        <f t="shared" si="37"/>
        <v>419797.31875007006</v>
      </c>
      <c r="M161" s="5">
        <f t="shared" si="0"/>
        <v>3825.0739145252865</v>
      </c>
      <c r="N161" s="5">
        <f t="shared" si="1"/>
        <v>938.96734811855458</v>
      </c>
      <c r="O161" s="35">
        <f t="shared" si="2"/>
        <v>2.6840591099942024E-2</v>
      </c>
      <c r="P161" s="5">
        <f t="shared" si="3"/>
        <v>2886.1065664067319</v>
      </c>
      <c r="Q161" s="35">
        <f t="shared" si="4"/>
        <v>8.2500000000000018E-2</v>
      </c>
      <c r="R161" s="5">
        <f t="shared" si="38"/>
        <v>90291.648598048603</v>
      </c>
      <c r="S161" s="5">
        <f t="shared" si="39"/>
        <v>506419.88206789608</v>
      </c>
      <c r="T161" s="5">
        <f t="shared" si="5"/>
        <v>418858.35140195151</v>
      </c>
      <c r="U161" s="5">
        <f t="shared" si="6"/>
        <v>596711.53066594468</v>
      </c>
      <c r="V161" s="150"/>
      <c r="W161" s="2">
        <v>156</v>
      </c>
      <c r="X161" s="118">
        <v>49583</v>
      </c>
      <c r="Y161" s="5">
        <f t="shared" si="40"/>
        <v>416869.31509961694</v>
      </c>
      <c r="Z161" s="5">
        <f t="shared" si="41"/>
        <v>3735.9623279068505</v>
      </c>
      <c r="AA161" s="5">
        <f t="shared" si="7"/>
        <v>956.83356057607079</v>
      </c>
      <c r="AB161" s="35">
        <f t="shared" si="8"/>
        <v>2.7543410634982952E-2</v>
      </c>
      <c r="AC161" s="5">
        <f t="shared" si="9"/>
        <v>2779.1287673307797</v>
      </c>
      <c r="AD161" s="35">
        <f t="shared" si="10"/>
        <v>0.08</v>
      </c>
      <c r="AE161" s="5">
        <f t="shared" si="42"/>
        <v>93237.518460959298</v>
      </c>
      <c r="AF161" s="5">
        <f t="shared" si="43"/>
        <v>489572.60469250928</v>
      </c>
      <c r="AG161" s="5">
        <f t="shared" si="11"/>
        <v>415912.48153904086</v>
      </c>
      <c r="AH161" s="5">
        <f t="shared" si="12"/>
        <v>582810.12315346859</v>
      </c>
      <c r="AI161" s="150"/>
      <c r="AJ161" s="2">
        <v>156</v>
      </c>
      <c r="AK161" s="118">
        <v>49583</v>
      </c>
      <c r="AL161" s="5">
        <f t="shared" si="44"/>
        <v>413870.82293883036</v>
      </c>
      <c r="AM161" s="5">
        <f t="shared" si="45"/>
        <v>3647.6129482638758</v>
      </c>
      <c r="AN161" s="5">
        <f t="shared" si="13"/>
        <v>974.69721678392989</v>
      </c>
      <c r="AO161" s="35">
        <f t="shared" si="14"/>
        <v>2.8260911262971221E-2</v>
      </c>
      <c r="AP161" s="5">
        <f t="shared" si="15"/>
        <v>2672.9157314799459</v>
      </c>
      <c r="AQ161" s="35">
        <f t="shared" si="16"/>
        <v>7.7499999999999986E-2</v>
      </c>
      <c r="AR161" s="5">
        <f t="shared" si="46"/>
        <v>96253.874277953961</v>
      </c>
      <c r="AS161" s="5">
        <f t="shared" si="47"/>
        <v>472773.74565121077</v>
      </c>
      <c r="AT161" s="5">
        <f t="shared" si="17"/>
        <v>412896.12572204642</v>
      </c>
      <c r="AU161" s="5">
        <f t="shared" si="18"/>
        <v>569027.61992916476</v>
      </c>
      <c r="AV161" s="150"/>
      <c r="AW161" s="2">
        <v>156</v>
      </c>
      <c r="AX161" s="118">
        <v>49583</v>
      </c>
      <c r="AY161" s="5">
        <f t="shared" si="48"/>
        <v>410801.70024764811</v>
      </c>
      <c r="AZ161" s="5">
        <f t="shared" si="49"/>
        <v>3560.0506702964672</v>
      </c>
      <c r="BA161" s="5">
        <f t="shared" si="19"/>
        <v>992.54004374866645</v>
      </c>
      <c r="BB161" s="35">
        <f t="shared" si="20"/>
        <v>2.8993260051757022E-2</v>
      </c>
      <c r="BC161" s="5">
        <f t="shared" si="21"/>
        <v>2567.5106265478007</v>
      </c>
      <c r="BD161" s="35">
        <f t="shared" si="22"/>
        <v>7.5000000000000011E-2</v>
      </c>
      <c r="BE161" s="5">
        <f t="shared" si="50"/>
        <v>99340.839796100307</v>
      </c>
      <c r="BF161" s="5">
        <f t="shared" si="51"/>
        <v>456027.06477014843</v>
      </c>
      <c r="BG161" s="5">
        <f t="shared" si="23"/>
        <v>409809.16020389943</v>
      </c>
      <c r="BH161" s="5">
        <f t="shared" si="24"/>
        <v>555367.90456624876</v>
      </c>
      <c r="BI161" s="150"/>
      <c r="BJ161" s="2">
        <v>156</v>
      </c>
      <c r="BK161" s="118">
        <v>49583</v>
      </c>
      <c r="BL161" s="5">
        <f t="shared" si="52"/>
        <v>407661.90493220981</v>
      </c>
      <c r="BM161" s="5">
        <f t="shared" si="53"/>
        <v>3473.3005299060997</v>
      </c>
      <c r="BN161" s="5">
        <f t="shared" si="25"/>
        <v>1010.3431876073319</v>
      </c>
      <c r="BO161" s="35">
        <f t="shared" si="26"/>
        <v>2.9740621099496913E-2</v>
      </c>
      <c r="BP161" s="5">
        <f t="shared" si="27"/>
        <v>2462.9573422987678</v>
      </c>
      <c r="BQ161" s="35">
        <f t="shared" si="28"/>
        <v>7.2500000000000009E-2</v>
      </c>
      <c r="BR161" s="5">
        <f t="shared" si="54"/>
        <v>102498.4382553974</v>
      </c>
      <c r="BS161" s="5">
        <f t="shared" si="55"/>
        <v>439336.44440995407</v>
      </c>
      <c r="BT161" s="5">
        <f t="shared" si="29"/>
        <v>406651.56174460246</v>
      </c>
      <c r="BU161" s="5">
        <f t="shared" si="30"/>
        <v>541834.8826653515</v>
      </c>
      <c r="BV161" s="150"/>
      <c r="BW161" s="2">
        <v>156</v>
      </c>
      <c r="BX161" s="118">
        <v>49583</v>
      </c>
      <c r="BY161" s="5">
        <f t="shared" si="56"/>
        <v>404451.49910125928</v>
      </c>
      <c r="BZ161" s="5">
        <f t="shared" si="57"/>
        <v>3387.3876542048083</v>
      </c>
      <c r="CA161" s="5">
        <f t="shared" si="31"/>
        <v>1028.0872427807958</v>
      </c>
      <c r="CB161" s="35">
        <f t="shared" si="32"/>
        <v>3.0503155361728113E-2</v>
      </c>
      <c r="CC161" s="5">
        <f t="shared" si="33"/>
        <v>2359.3004114240125</v>
      </c>
      <c r="CD161" s="35">
        <f t="shared" si="34"/>
        <v>7.0000000000000007E-2</v>
      </c>
      <c r="CE161" s="5">
        <f t="shared" si="58"/>
        <v>105726.58814152124</v>
      </c>
      <c r="CF161" s="5">
        <f t="shared" si="59"/>
        <v>422705.88591442851</v>
      </c>
      <c r="CG161" s="5">
        <f t="shared" si="35"/>
        <v>403423.4118584785</v>
      </c>
      <c r="CH161" s="5">
        <f t="shared" si="36"/>
        <v>528432.47405594971</v>
      </c>
    </row>
    <row r="162" spans="9:86" ht="14.25" customHeight="1">
      <c r="I162" s="150"/>
      <c r="J162" s="2">
        <v>157</v>
      </c>
      <c r="K162" s="118">
        <v>49614</v>
      </c>
      <c r="L162" s="5">
        <f t="shared" si="37"/>
        <v>418858.35140195151</v>
      </c>
      <c r="M162" s="5">
        <f t="shared" si="0"/>
        <v>3825.0739145252865</v>
      </c>
      <c r="N162" s="5">
        <f t="shared" si="1"/>
        <v>945.42274863686998</v>
      </c>
      <c r="O162" s="35">
        <f t="shared" si="2"/>
        <v>2.7085703187413115E-2</v>
      </c>
      <c r="P162" s="5">
        <f t="shared" si="3"/>
        <v>2879.6511658884165</v>
      </c>
      <c r="Q162" s="35">
        <f t="shared" si="4"/>
        <v>8.249999999999999E-2</v>
      </c>
      <c r="R162" s="5">
        <f t="shared" si="38"/>
        <v>91237.07134668548</v>
      </c>
      <c r="S162" s="5">
        <f t="shared" si="39"/>
        <v>509299.53323378449</v>
      </c>
      <c r="T162" s="5">
        <f t="shared" si="5"/>
        <v>417912.92865331465</v>
      </c>
      <c r="U162" s="5">
        <f t="shared" si="6"/>
        <v>600536.60458047001</v>
      </c>
      <c r="V162" s="150"/>
      <c r="W162" s="2">
        <v>157</v>
      </c>
      <c r="X162" s="118">
        <v>49614</v>
      </c>
      <c r="Y162" s="5">
        <f t="shared" si="40"/>
        <v>415912.48153904086</v>
      </c>
      <c r="Z162" s="5">
        <f t="shared" si="41"/>
        <v>3735.9623279068505</v>
      </c>
      <c r="AA162" s="5">
        <f t="shared" si="7"/>
        <v>963.21245097991141</v>
      </c>
      <c r="AB162" s="35">
        <f t="shared" si="8"/>
        <v>2.7790821205912669E-2</v>
      </c>
      <c r="AC162" s="5">
        <f t="shared" si="9"/>
        <v>2772.7498769269391</v>
      </c>
      <c r="AD162" s="35">
        <f t="shared" si="10"/>
        <v>0.08</v>
      </c>
      <c r="AE162" s="5">
        <f t="shared" si="42"/>
        <v>94200.730911939216</v>
      </c>
      <c r="AF162" s="5">
        <f t="shared" si="43"/>
        <v>492345.35456943623</v>
      </c>
      <c r="AG162" s="5">
        <f t="shared" si="11"/>
        <v>414949.26908806094</v>
      </c>
      <c r="AH162" s="5">
        <f t="shared" si="12"/>
        <v>586546.08548137546</v>
      </c>
      <c r="AI162" s="150"/>
      <c r="AJ162" s="2">
        <v>157</v>
      </c>
      <c r="AK162" s="118">
        <v>49614</v>
      </c>
      <c r="AL162" s="5">
        <f t="shared" si="44"/>
        <v>412896.12572204642</v>
      </c>
      <c r="AM162" s="5">
        <f t="shared" si="45"/>
        <v>3647.6129482638758</v>
      </c>
      <c r="AN162" s="5">
        <f t="shared" si="13"/>
        <v>980.99213630899249</v>
      </c>
      <c r="AO162" s="35">
        <f t="shared" si="14"/>
        <v>2.8510574215541384E-2</v>
      </c>
      <c r="AP162" s="5">
        <f t="shared" si="15"/>
        <v>2666.6208119548833</v>
      </c>
      <c r="AQ162" s="35">
        <f t="shared" si="16"/>
        <v>7.7499999999999999E-2</v>
      </c>
      <c r="AR162" s="5">
        <f t="shared" si="46"/>
        <v>97234.866414262957</v>
      </c>
      <c r="AS162" s="5">
        <f t="shared" si="47"/>
        <v>475440.36646316567</v>
      </c>
      <c r="AT162" s="5">
        <f t="shared" si="17"/>
        <v>411915.13358573744</v>
      </c>
      <c r="AU162" s="5">
        <f t="shared" si="18"/>
        <v>572675.23287742864</v>
      </c>
      <c r="AV162" s="150"/>
      <c r="AW162" s="2">
        <v>157</v>
      </c>
      <c r="AX162" s="118">
        <v>49614</v>
      </c>
      <c r="AY162" s="5">
        <f t="shared" si="48"/>
        <v>409809.16020389943</v>
      </c>
      <c r="AZ162" s="5">
        <f t="shared" si="49"/>
        <v>3560.0506702964672</v>
      </c>
      <c r="BA162" s="5">
        <f t="shared" si="19"/>
        <v>998.74341902209608</v>
      </c>
      <c r="BB162" s="35">
        <f t="shared" si="20"/>
        <v>2.9245127225321386E-2</v>
      </c>
      <c r="BC162" s="5">
        <f t="shared" si="21"/>
        <v>2561.3072512743711</v>
      </c>
      <c r="BD162" s="35">
        <f t="shared" si="22"/>
        <v>7.4999999999999997E-2</v>
      </c>
      <c r="BE162" s="5">
        <f t="shared" si="50"/>
        <v>100339.5832151224</v>
      </c>
      <c r="BF162" s="5">
        <f t="shared" si="51"/>
        <v>458588.37202142278</v>
      </c>
      <c r="BG162" s="5">
        <f t="shared" si="23"/>
        <v>408810.41678487731</v>
      </c>
      <c r="BH162" s="5">
        <f t="shared" si="24"/>
        <v>558927.95523654518</v>
      </c>
      <c r="BI162" s="150"/>
      <c r="BJ162" s="2">
        <v>157</v>
      </c>
      <c r="BK162" s="118">
        <v>49614</v>
      </c>
      <c r="BL162" s="5">
        <f t="shared" si="52"/>
        <v>406651.56174460246</v>
      </c>
      <c r="BM162" s="5">
        <f t="shared" si="53"/>
        <v>3473.3005299060997</v>
      </c>
      <c r="BN162" s="5">
        <f t="shared" si="25"/>
        <v>1016.447344365793</v>
      </c>
      <c r="BO162" s="35">
        <f t="shared" si="26"/>
        <v>2.9994642292927122E-2</v>
      </c>
      <c r="BP162" s="5">
        <f t="shared" si="27"/>
        <v>2456.8531855403066</v>
      </c>
      <c r="BQ162" s="35">
        <f t="shared" si="28"/>
        <v>7.2500000000000009E-2</v>
      </c>
      <c r="BR162" s="5">
        <f t="shared" si="54"/>
        <v>103514.88559976319</v>
      </c>
      <c r="BS162" s="5">
        <f t="shared" si="55"/>
        <v>441793.29759549437</v>
      </c>
      <c r="BT162" s="5">
        <f t="shared" si="29"/>
        <v>405635.11440023663</v>
      </c>
      <c r="BU162" s="5">
        <f t="shared" si="30"/>
        <v>545308.18319525756</v>
      </c>
      <c r="BV162" s="150"/>
      <c r="BW162" s="2">
        <v>157</v>
      </c>
      <c r="BX162" s="118">
        <v>49614</v>
      </c>
      <c r="BY162" s="5">
        <f t="shared" si="56"/>
        <v>403423.4118584785</v>
      </c>
      <c r="BZ162" s="5">
        <f t="shared" si="57"/>
        <v>3387.3876542048083</v>
      </c>
      <c r="CA162" s="5">
        <f t="shared" si="31"/>
        <v>1034.0844183636837</v>
      </c>
      <c r="CB162" s="35">
        <f t="shared" si="32"/>
        <v>3.0759278355211826E-2</v>
      </c>
      <c r="CC162" s="5">
        <f t="shared" si="33"/>
        <v>2353.3032358411247</v>
      </c>
      <c r="CD162" s="35">
        <f t="shared" si="34"/>
        <v>7.0000000000000007E-2</v>
      </c>
      <c r="CE162" s="5">
        <f t="shared" si="58"/>
        <v>106760.67255988492</v>
      </c>
      <c r="CF162" s="5">
        <f t="shared" si="59"/>
        <v>425059.18915026961</v>
      </c>
      <c r="CG162" s="5">
        <f t="shared" si="35"/>
        <v>402389.32744011481</v>
      </c>
      <c r="CH162" s="5">
        <f t="shared" si="36"/>
        <v>531819.86171015457</v>
      </c>
    </row>
    <row r="163" spans="9:86" ht="14.25" customHeight="1">
      <c r="I163" s="150"/>
      <c r="J163" s="2">
        <v>158</v>
      </c>
      <c r="K163" s="118">
        <v>49644</v>
      </c>
      <c r="L163" s="5">
        <f t="shared" si="37"/>
        <v>417912.92865331465</v>
      </c>
      <c r="M163" s="5">
        <f t="shared" si="0"/>
        <v>3825.0739145252865</v>
      </c>
      <c r="N163" s="5">
        <f t="shared" si="1"/>
        <v>951.92253003374799</v>
      </c>
      <c r="O163" s="35">
        <f t="shared" si="2"/>
        <v>2.733361324143465E-2</v>
      </c>
      <c r="P163" s="5">
        <f t="shared" si="3"/>
        <v>2873.1513844915385</v>
      </c>
      <c r="Q163" s="35">
        <f t="shared" si="4"/>
        <v>8.2500000000000018E-2</v>
      </c>
      <c r="R163" s="5">
        <f t="shared" si="38"/>
        <v>92188.993876719222</v>
      </c>
      <c r="S163" s="5">
        <f t="shared" si="39"/>
        <v>512172.68461827602</v>
      </c>
      <c r="T163" s="5">
        <f t="shared" si="5"/>
        <v>416961.00612328091</v>
      </c>
      <c r="U163" s="5">
        <f t="shared" si="6"/>
        <v>604361.67849499523</v>
      </c>
      <c r="V163" s="150"/>
      <c r="W163" s="2">
        <v>158</v>
      </c>
      <c r="X163" s="118">
        <v>49644</v>
      </c>
      <c r="Y163" s="5">
        <f t="shared" si="40"/>
        <v>414949.26908806094</v>
      </c>
      <c r="Z163" s="5">
        <f t="shared" si="41"/>
        <v>3735.9623279068505</v>
      </c>
      <c r="AA163" s="5">
        <f t="shared" si="7"/>
        <v>969.63386731977744</v>
      </c>
      <c r="AB163" s="35">
        <f t="shared" si="8"/>
        <v>2.8041033626614267E-2</v>
      </c>
      <c r="AC163" s="5">
        <f t="shared" si="9"/>
        <v>2766.3284605870731</v>
      </c>
      <c r="AD163" s="35">
        <f t="shared" si="10"/>
        <v>0.08</v>
      </c>
      <c r="AE163" s="5">
        <f t="shared" si="42"/>
        <v>95170.364779258991</v>
      </c>
      <c r="AF163" s="5">
        <f t="shared" si="43"/>
        <v>495111.6830300233</v>
      </c>
      <c r="AG163" s="5">
        <f t="shared" si="11"/>
        <v>413979.63522074115</v>
      </c>
      <c r="AH163" s="5">
        <f t="shared" si="12"/>
        <v>590282.04780928232</v>
      </c>
      <c r="AI163" s="150"/>
      <c r="AJ163" s="2">
        <v>158</v>
      </c>
      <c r="AK163" s="118">
        <v>49644</v>
      </c>
      <c r="AL163" s="5">
        <f t="shared" si="44"/>
        <v>411915.13358573744</v>
      </c>
      <c r="AM163" s="5">
        <f t="shared" si="45"/>
        <v>3647.6129482638758</v>
      </c>
      <c r="AN163" s="5">
        <f t="shared" si="13"/>
        <v>987.3277105226548</v>
      </c>
      <c r="AO163" s="35">
        <f t="shared" si="14"/>
        <v>2.8763042579026267E-2</v>
      </c>
      <c r="AP163" s="5">
        <f t="shared" si="15"/>
        <v>2660.285237741221</v>
      </c>
      <c r="AQ163" s="35">
        <f t="shared" si="16"/>
        <v>7.7499999999999999E-2</v>
      </c>
      <c r="AR163" s="5">
        <f t="shared" si="46"/>
        <v>98222.194124785616</v>
      </c>
      <c r="AS163" s="5">
        <f t="shared" si="47"/>
        <v>478100.65170090692</v>
      </c>
      <c r="AT163" s="5">
        <f t="shared" si="17"/>
        <v>410927.80587521481</v>
      </c>
      <c r="AU163" s="5">
        <f t="shared" si="18"/>
        <v>576322.84582569252</v>
      </c>
      <c r="AV163" s="150"/>
      <c r="AW163" s="2">
        <v>158</v>
      </c>
      <c r="AX163" s="118">
        <v>49644</v>
      </c>
      <c r="AY163" s="5">
        <f t="shared" si="48"/>
        <v>408810.41678487731</v>
      </c>
      <c r="AZ163" s="5">
        <f t="shared" si="49"/>
        <v>3560.0506702964672</v>
      </c>
      <c r="BA163" s="5">
        <f t="shared" si="19"/>
        <v>1004.985565390984</v>
      </c>
      <c r="BB163" s="35">
        <f t="shared" si="20"/>
        <v>2.9499803061617886E-2</v>
      </c>
      <c r="BC163" s="5">
        <f t="shared" si="21"/>
        <v>2555.0651049054832</v>
      </c>
      <c r="BD163" s="35">
        <f t="shared" si="22"/>
        <v>7.5000000000000011E-2</v>
      </c>
      <c r="BE163" s="5">
        <f t="shared" si="50"/>
        <v>101344.56878051339</v>
      </c>
      <c r="BF163" s="5">
        <f t="shared" si="51"/>
        <v>461143.43712632824</v>
      </c>
      <c r="BG163" s="5">
        <f t="shared" si="23"/>
        <v>407805.43121948635</v>
      </c>
      <c r="BH163" s="5">
        <f t="shared" si="24"/>
        <v>562488.0059068416</v>
      </c>
      <c r="BI163" s="150"/>
      <c r="BJ163" s="2">
        <v>158</v>
      </c>
      <c r="BK163" s="118">
        <v>49644</v>
      </c>
      <c r="BL163" s="5">
        <f t="shared" si="52"/>
        <v>405635.11440023663</v>
      </c>
      <c r="BM163" s="5">
        <f t="shared" si="53"/>
        <v>3473.3005299060997</v>
      </c>
      <c r="BN163" s="5">
        <f t="shared" si="25"/>
        <v>1022.5883804046703</v>
      </c>
      <c r="BO163" s="35">
        <f t="shared" si="26"/>
        <v>3.0251475104663385E-2</v>
      </c>
      <c r="BP163" s="5">
        <f t="shared" si="27"/>
        <v>2450.7121495014294</v>
      </c>
      <c r="BQ163" s="35">
        <f t="shared" si="28"/>
        <v>7.2499999999999981E-2</v>
      </c>
      <c r="BR163" s="5">
        <f t="shared" si="54"/>
        <v>104537.47398016787</v>
      </c>
      <c r="BS163" s="5">
        <f t="shared" si="55"/>
        <v>444244.0097449958</v>
      </c>
      <c r="BT163" s="5">
        <f t="shared" si="29"/>
        <v>404612.52601983194</v>
      </c>
      <c r="BU163" s="5">
        <f t="shared" si="30"/>
        <v>548781.48372516362</v>
      </c>
      <c r="BV163" s="150"/>
      <c r="BW163" s="2">
        <v>158</v>
      </c>
      <c r="BX163" s="118">
        <v>49644</v>
      </c>
      <c r="BY163" s="5">
        <f t="shared" si="56"/>
        <v>402389.32744011481</v>
      </c>
      <c r="BZ163" s="5">
        <f t="shared" si="57"/>
        <v>3387.3876542048083</v>
      </c>
      <c r="CA163" s="5">
        <f t="shared" si="31"/>
        <v>1040.1165774708052</v>
      </c>
      <c r="CB163" s="35">
        <f t="shared" si="32"/>
        <v>3.1018215639695847E-2</v>
      </c>
      <c r="CC163" s="5">
        <f t="shared" si="33"/>
        <v>2347.2710767340031</v>
      </c>
      <c r="CD163" s="35">
        <f t="shared" si="34"/>
        <v>7.0000000000000007E-2</v>
      </c>
      <c r="CE163" s="5">
        <f t="shared" si="58"/>
        <v>107800.78913735572</v>
      </c>
      <c r="CF163" s="5">
        <f t="shared" si="59"/>
        <v>427406.46022700361</v>
      </c>
      <c r="CG163" s="5">
        <f t="shared" si="35"/>
        <v>401349.21086264402</v>
      </c>
      <c r="CH163" s="5">
        <f t="shared" si="36"/>
        <v>535207.2493643593</v>
      </c>
    </row>
    <row r="164" spans="9:86" ht="14.25" customHeight="1">
      <c r="I164" s="150"/>
      <c r="J164" s="2">
        <v>159</v>
      </c>
      <c r="K164" s="118">
        <v>49675</v>
      </c>
      <c r="L164" s="5">
        <f t="shared" si="37"/>
        <v>416961.00612328091</v>
      </c>
      <c r="M164" s="5">
        <f t="shared" si="0"/>
        <v>3825.0739145252865</v>
      </c>
      <c r="N164" s="5">
        <f t="shared" si="1"/>
        <v>958.46699742773035</v>
      </c>
      <c r="O164" s="35">
        <f t="shared" si="2"/>
        <v>2.7584363526147432E-2</v>
      </c>
      <c r="P164" s="5">
        <f t="shared" si="3"/>
        <v>2866.6069170975561</v>
      </c>
      <c r="Q164" s="35">
        <f t="shared" si="4"/>
        <v>8.2500000000000004E-2</v>
      </c>
      <c r="R164" s="5">
        <f t="shared" si="38"/>
        <v>93147.460874146956</v>
      </c>
      <c r="S164" s="5">
        <f t="shared" si="39"/>
        <v>515039.2915353736</v>
      </c>
      <c r="T164" s="5">
        <f t="shared" si="5"/>
        <v>416002.53912585316</v>
      </c>
      <c r="U164" s="5">
        <f t="shared" si="6"/>
        <v>608186.75240952056</v>
      </c>
      <c r="V164" s="150"/>
      <c r="W164" s="2">
        <v>159</v>
      </c>
      <c r="X164" s="118">
        <v>49675</v>
      </c>
      <c r="Y164" s="5">
        <f t="shared" si="40"/>
        <v>413979.63522074115</v>
      </c>
      <c r="Z164" s="5">
        <f t="shared" si="41"/>
        <v>3735.9623279068505</v>
      </c>
      <c r="AA164" s="5">
        <f t="shared" si="7"/>
        <v>976.0980931019094</v>
      </c>
      <c r="AB164" s="35">
        <f t="shared" si="8"/>
        <v>2.8294090145224757E-2</v>
      </c>
      <c r="AC164" s="5">
        <f t="shared" si="9"/>
        <v>2759.8642348049411</v>
      </c>
      <c r="AD164" s="35">
        <f t="shared" si="10"/>
        <v>0.08</v>
      </c>
      <c r="AE164" s="5">
        <f t="shared" si="42"/>
        <v>96146.462872360906</v>
      </c>
      <c r="AF164" s="5">
        <f t="shared" si="43"/>
        <v>497871.54726482823</v>
      </c>
      <c r="AG164" s="5">
        <f t="shared" si="11"/>
        <v>413003.53712763923</v>
      </c>
      <c r="AH164" s="5">
        <f t="shared" si="12"/>
        <v>594018.01013718918</v>
      </c>
      <c r="AI164" s="150"/>
      <c r="AJ164" s="2">
        <v>159</v>
      </c>
      <c r="AK164" s="118">
        <v>49675</v>
      </c>
      <c r="AL164" s="5">
        <f t="shared" si="44"/>
        <v>410927.80587521481</v>
      </c>
      <c r="AM164" s="5">
        <f t="shared" si="45"/>
        <v>3647.6129482638758</v>
      </c>
      <c r="AN164" s="5">
        <f t="shared" si="13"/>
        <v>993.70420198644661</v>
      </c>
      <c r="AO164" s="35">
        <f t="shared" si="14"/>
        <v>2.9018358585980966E-2</v>
      </c>
      <c r="AP164" s="5">
        <f t="shared" si="15"/>
        <v>2653.9087462774291</v>
      </c>
      <c r="AQ164" s="35">
        <f t="shared" si="16"/>
        <v>7.7500000000000013E-2</v>
      </c>
      <c r="AR164" s="5">
        <f t="shared" si="46"/>
        <v>99215.898326772061</v>
      </c>
      <c r="AS164" s="5">
        <f t="shared" si="47"/>
        <v>480754.56044718437</v>
      </c>
      <c r="AT164" s="5">
        <f t="shared" si="17"/>
        <v>409934.10167322838</v>
      </c>
      <c r="AU164" s="5">
        <f t="shared" si="18"/>
        <v>579970.4587739564</v>
      </c>
      <c r="AV164" s="150"/>
      <c r="AW164" s="2">
        <v>159</v>
      </c>
      <c r="AX164" s="118">
        <v>49675</v>
      </c>
      <c r="AY164" s="5">
        <f t="shared" si="48"/>
        <v>407805.43121948635</v>
      </c>
      <c r="AZ164" s="5">
        <f t="shared" si="49"/>
        <v>3560.0506702964672</v>
      </c>
      <c r="BA164" s="5">
        <f t="shared" si="19"/>
        <v>1011.2667251746775</v>
      </c>
      <c r="BB164" s="35">
        <f t="shared" si="20"/>
        <v>2.9757329778094109E-2</v>
      </c>
      <c r="BC164" s="5">
        <f t="shared" si="21"/>
        <v>2548.7839451217897</v>
      </c>
      <c r="BD164" s="35">
        <f t="shared" si="22"/>
        <v>7.5000000000000011E-2</v>
      </c>
      <c r="BE164" s="5">
        <f t="shared" si="50"/>
        <v>102355.83550568807</v>
      </c>
      <c r="BF164" s="5">
        <f t="shared" si="51"/>
        <v>463692.22107145004</v>
      </c>
      <c r="BG164" s="5">
        <f t="shared" si="23"/>
        <v>406794.16449431167</v>
      </c>
      <c r="BH164" s="5">
        <f t="shared" si="24"/>
        <v>566048.05657713814</v>
      </c>
      <c r="BI164" s="150"/>
      <c r="BJ164" s="2">
        <v>159</v>
      </c>
      <c r="BK164" s="118">
        <v>49675</v>
      </c>
      <c r="BL164" s="5">
        <f t="shared" si="52"/>
        <v>404612.52601983194</v>
      </c>
      <c r="BM164" s="5">
        <f t="shared" si="53"/>
        <v>3473.3005299060997</v>
      </c>
      <c r="BN164" s="5">
        <f t="shared" si="25"/>
        <v>1028.7665185362816</v>
      </c>
      <c r="BO164" s="35">
        <f t="shared" si="26"/>
        <v>3.0511161737563915E-2</v>
      </c>
      <c r="BP164" s="5">
        <f t="shared" si="27"/>
        <v>2444.534011369818</v>
      </c>
      <c r="BQ164" s="35">
        <f t="shared" si="28"/>
        <v>7.2499999999999995E-2</v>
      </c>
      <c r="BR164" s="5">
        <f t="shared" si="54"/>
        <v>105566.24049870415</v>
      </c>
      <c r="BS164" s="5">
        <f t="shared" si="55"/>
        <v>446688.5437563656</v>
      </c>
      <c r="BT164" s="5">
        <f t="shared" si="29"/>
        <v>403583.75950129569</v>
      </c>
      <c r="BU164" s="5">
        <f t="shared" si="30"/>
        <v>552254.7842550698</v>
      </c>
      <c r="BV164" s="150"/>
      <c r="BW164" s="2">
        <v>159</v>
      </c>
      <c r="BX164" s="118">
        <v>49675</v>
      </c>
      <c r="BY164" s="5">
        <f t="shared" si="56"/>
        <v>401349.21086264402</v>
      </c>
      <c r="BZ164" s="5">
        <f t="shared" si="57"/>
        <v>3387.3876542048083</v>
      </c>
      <c r="CA164" s="5">
        <f t="shared" si="31"/>
        <v>1046.183924172718</v>
      </c>
      <c r="CB164" s="35">
        <f t="shared" si="32"/>
        <v>3.1280009404002815E-2</v>
      </c>
      <c r="CC164" s="5">
        <f t="shared" si="33"/>
        <v>2341.2037300320903</v>
      </c>
      <c r="CD164" s="35">
        <f t="shared" si="34"/>
        <v>7.0000000000000007E-2</v>
      </c>
      <c r="CE164" s="5">
        <f t="shared" si="58"/>
        <v>108846.97306152844</v>
      </c>
      <c r="CF164" s="5">
        <f t="shared" si="59"/>
        <v>429747.66395703569</v>
      </c>
      <c r="CG164" s="5">
        <f t="shared" si="35"/>
        <v>400303.0269384713</v>
      </c>
      <c r="CH164" s="5">
        <f t="shared" si="36"/>
        <v>538594.63701856416</v>
      </c>
    </row>
    <row r="165" spans="9:86" ht="14.25" customHeight="1">
      <c r="I165" s="150"/>
      <c r="J165" s="2">
        <v>160</v>
      </c>
      <c r="K165" s="118">
        <v>49706</v>
      </c>
      <c r="L165" s="5">
        <f t="shared" si="37"/>
        <v>416002.53912585316</v>
      </c>
      <c r="M165" s="5">
        <f t="shared" si="0"/>
        <v>3825.0739145252865</v>
      </c>
      <c r="N165" s="5">
        <f t="shared" si="1"/>
        <v>965.05645803504603</v>
      </c>
      <c r="O165" s="35">
        <f t="shared" si="2"/>
        <v>2.7837997144813227E-2</v>
      </c>
      <c r="P165" s="5">
        <f t="shared" si="3"/>
        <v>2860.0174564902404</v>
      </c>
      <c r="Q165" s="35">
        <f t="shared" si="4"/>
        <v>8.2500000000000004E-2</v>
      </c>
      <c r="R165" s="5">
        <f t="shared" si="38"/>
        <v>94112.517332182004</v>
      </c>
      <c r="S165" s="5">
        <f t="shared" si="39"/>
        <v>517899.30899186386</v>
      </c>
      <c r="T165" s="5">
        <f t="shared" si="5"/>
        <v>415037.48266781814</v>
      </c>
      <c r="U165" s="5">
        <f t="shared" si="6"/>
        <v>612011.82632404589</v>
      </c>
      <c r="V165" s="150"/>
      <c r="W165" s="2">
        <v>160</v>
      </c>
      <c r="X165" s="118">
        <v>49706</v>
      </c>
      <c r="Y165" s="5">
        <f t="shared" si="40"/>
        <v>413003.53712763923</v>
      </c>
      <c r="Z165" s="5">
        <f t="shared" si="41"/>
        <v>3735.9623279068505</v>
      </c>
      <c r="AA165" s="5">
        <f t="shared" si="7"/>
        <v>982.60541372258876</v>
      </c>
      <c r="AB165" s="35">
        <f t="shared" si="8"/>
        <v>2.8550033848806871E-2</v>
      </c>
      <c r="AC165" s="5">
        <f t="shared" si="9"/>
        <v>2753.3569141842618</v>
      </c>
      <c r="AD165" s="35">
        <f t="shared" si="10"/>
        <v>0.08</v>
      </c>
      <c r="AE165" s="5">
        <f t="shared" si="42"/>
        <v>97129.068286083493</v>
      </c>
      <c r="AF165" s="5">
        <f t="shared" si="43"/>
        <v>500624.90417901252</v>
      </c>
      <c r="AG165" s="5">
        <f t="shared" si="11"/>
        <v>412020.93171391665</v>
      </c>
      <c r="AH165" s="5">
        <f t="shared" si="12"/>
        <v>597753.97246509604</v>
      </c>
      <c r="AI165" s="150"/>
      <c r="AJ165" s="2">
        <v>160</v>
      </c>
      <c r="AK165" s="118">
        <v>49706</v>
      </c>
      <c r="AL165" s="5">
        <f t="shared" si="44"/>
        <v>409934.10167322838</v>
      </c>
      <c r="AM165" s="5">
        <f t="shared" si="45"/>
        <v>3647.6129482638758</v>
      </c>
      <c r="AN165" s="5">
        <f t="shared" si="13"/>
        <v>1000.1218749576092</v>
      </c>
      <c r="AO165" s="35">
        <f t="shared" si="14"/>
        <v>2.9276565307704165E-2</v>
      </c>
      <c r="AP165" s="5">
        <f t="shared" si="15"/>
        <v>2647.4910733062666</v>
      </c>
      <c r="AQ165" s="35">
        <f t="shared" si="16"/>
        <v>7.7499999999999999E-2</v>
      </c>
      <c r="AR165" s="5">
        <f t="shared" si="46"/>
        <v>100216.02020172967</v>
      </c>
      <c r="AS165" s="5">
        <f t="shared" si="47"/>
        <v>483402.05152049061</v>
      </c>
      <c r="AT165" s="5">
        <f t="shared" si="17"/>
        <v>408933.97979827074</v>
      </c>
      <c r="AU165" s="5">
        <f t="shared" si="18"/>
        <v>583618.07172222028</v>
      </c>
      <c r="AV165" s="150"/>
      <c r="AW165" s="2">
        <v>160</v>
      </c>
      <c r="AX165" s="118">
        <v>49706</v>
      </c>
      <c r="AY165" s="5">
        <f t="shared" si="48"/>
        <v>406794.16449431167</v>
      </c>
      <c r="AZ165" s="5">
        <f t="shared" si="49"/>
        <v>3560.0506702964672</v>
      </c>
      <c r="BA165" s="5">
        <f t="shared" si="19"/>
        <v>1017.5871422070195</v>
      </c>
      <c r="BB165" s="35">
        <f t="shared" si="20"/>
        <v>3.0017750430770956E-2</v>
      </c>
      <c r="BC165" s="5">
        <f t="shared" si="21"/>
        <v>2542.4635280894477</v>
      </c>
      <c r="BD165" s="35">
        <f t="shared" si="22"/>
        <v>7.4999999999999997E-2</v>
      </c>
      <c r="BE165" s="5">
        <f t="shared" si="50"/>
        <v>103373.42264789509</v>
      </c>
      <c r="BF165" s="5">
        <f t="shared" si="51"/>
        <v>466234.6845995395</v>
      </c>
      <c r="BG165" s="5">
        <f t="shared" si="23"/>
        <v>405776.57735210465</v>
      </c>
      <c r="BH165" s="5">
        <f t="shared" si="24"/>
        <v>569608.10724743456</v>
      </c>
      <c r="BI165" s="150"/>
      <c r="BJ165" s="2">
        <v>160</v>
      </c>
      <c r="BK165" s="118">
        <v>49706</v>
      </c>
      <c r="BL165" s="5">
        <f t="shared" si="52"/>
        <v>403583.75950129569</v>
      </c>
      <c r="BM165" s="5">
        <f t="shared" si="53"/>
        <v>3473.3005299060997</v>
      </c>
      <c r="BN165" s="5">
        <f t="shared" si="25"/>
        <v>1034.9819829191051</v>
      </c>
      <c r="BO165" s="35">
        <f t="shared" si="26"/>
        <v>3.0773745232900999E-2</v>
      </c>
      <c r="BP165" s="5">
        <f t="shared" si="27"/>
        <v>2438.3185469869945</v>
      </c>
      <c r="BQ165" s="35">
        <f t="shared" si="28"/>
        <v>7.2499999999999981E-2</v>
      </c>
      <c r="BR165" s="5">
        <f t="shared" si="54"/>
        <v>106601.22248162326</v>
      </c>
      <c r="BS165" s="5">
        <f t="shared" si="55"/>
        <v>449126.86230335262</v>
      </c>
      <c r="BT165" s="5">
        <f t="shared" si="29"/>
        <v>402548.77751837659</v>
      </c>
      <c r="BU165" s="5">
        <f t="shared" si="30"/>
        <v>555728.08478497586</v>
      </c>
      <c r="BV165" s="150"/>
      <c r="BW165" s="2">
        <v>160</v>
      </c>
      <c r="BX165" s="118">
        <v>49706</v>
      </c>
      <c r="BY165" s="5">
        <f t="shared" si="56"/>
        <v>400303.0269384713</v>
      </c>
      <c r="BZ165" s="5">
        <f t="shared" si="57"/>
        <v>3387.3876542048083</v>
      </c>
      <c r="CA165" s="5">
        <f t="shared" si="31"/>
        <v>1052.2866637303923</v>
      </c>
      <c r="CB165" s="35">
        <f t="shared" si="32"/>
        <v>3.1544702675220124E-2</v>
      </c>
      <c r="CC165" s="5">
        <f t="shared" si="33"/>
        <v>2335.100990474416</v>
      </c>
      <c r="CD165" s="35">
        <f t="shared" si="34"/>
        <v>7.0000000000000007E-2</v>
      </c>
      <c r="CE165" s="5">
        <f t="shared" si="58"/>
        <v>109899.25972525883</v>
      </c>
      <c r="CF165" s="5">
        <f t="shared" si="59"/>
        <v>432082.76494751009</v>
      </c>
      <c r="CG165" s="5">
        <f t="shared" si="35"/>
        <v>399250.74027474091</v>
      </c>
      <c r="CH165" s="5">
        <f t="shared" si="36"/>
        <v>541982.02467276889</v>
      </c>
    </row>
    <row r="166" spans="9:86" ht="14.25" customHeight="1">
      <c r="I166" s="150"/>
      <c r="J166" s="2">
        <v>161</v>
      </c>
      <c r="K166" s="118">
        <v>49735</v>
      </c>
      <c r="L166" s="5">
        <f t="shared" si="37"/>
        <v>415037.48266781814</v>
      </c>
      <c r="M166" s="5">
        <f t="shared" si="0"/>
        <v>3825.0739145252865</v>
      </c>
      <c r="N166" s="5">
        <f t="shared" si="1"/>
        <v>971.69122118403675</v>
      </c>
      <c r="O166" s="35">
        <f t="shared" si="2"/>
        <v>2.8094558060773857E-2</v>
      </c>
      <c r="P166" s="5">
        <f t="shared" si="3"/>
        <v>2853.3826933412497</v>
      </c>
      <c r="Q166" s="35">
        <f t="shared" si="4"/>
        <v>8.2500000000000004E-2</v>
      </c>
      <c r="R166" s="5">
        <f t="shared" si="38"/>
        <v>95084.208553366043</v>
      </c>
      <c r="S166" s="5">
        <f t="shared" si="39"/>
        <v>520752.69168520509</v>
      </c>
      <c r="T166" s="5">
        <f t="shared" si="5"/>
        <v>414065.7914466341</v>
      </c>
      <c r="U166" s="5">
        <f t="shared" si="6"/>
        <v>615836.90023857111</v>
      </c>
      <c r="V166" s="150"/>
      <c r="W166" s="2">
        <v>161</v>
      </c>
      <c r="X166" s="118">
        <v>49735</v>
      </c>
      <c r="Y166" s="5">
        <f t="shared" si="40"/>
        <v>412020.93171391665</v>
      </c>
      <c r="Z166" s="5">
        <f t="shared" si="41"/>
        <v>3735.9623279068505</v>
      </c>
      <c r="AA166" s="5">
        <f t="shared" si="7"/>
        <v>989.15611648073946</v>
      </c>
      <c r="AB166" s="35">
        <f t="shared" si="8"/>
        <v>2.8808908684305926E-2</v>
      </c>
      <c r="AC166" s="5">
        <f t="shared" si="9"/>
        <v>2746.8062114261111</v>
      </c>
      <c r="AD166" s="35">
        <f t="shared" si="10"/>
        <v>0.08</v>
      </c>
      <c r="AE166" s="5">
        <f t="shared" si="42"/>
        <v>98118.224402564229</v>
      </c>
      <c r="AF166" s="5">
        <f t="shared" si="43"/>
        <v>503371.71039043862</v>
      </c>
      <c r="AG166" s="5">
        <f t="shared" si="11"/>
        <v>411031.77559743589</v>
      </c>
      <c r="AH166" s="5">
        <f t="shared" si="12"/>
        <v>601489.9347930029</v>
      </c>
      <c r="AI166" s="150"/>
      <c r="AJ166" s="2">
        <v>161</v>
      </c>
      <c r="AK166" s="118">
        <v>49735</v>
      </c>
      <c r="AL166" s="5">
        <f t="shared" si="44"/>
        <v>408933.97979827074</v>
      </c>
      <c r="AM166" s="5">
        <f t="shared" si="45"/>
        <v>3647.6129482638758</v>
      </c>
      <c r="AN166" s="5">
        <f t="shared" si="13"/>
        <v>1006.5809954000438</v>
      </c>
      <c r="AO166" s="35">
        <f t="shared" si="14"/>
        <v>2.9537706675192767E-2</v>
      </c>
      <c r="AP166" s="5">
        <f t="shared" si="15"/>
        <v>2641.031952863832</v>
      </c>
      <c r="AQ166" s="35">
        <f t="shared" si="16"/>
        <v>7.7499999999999999E-2</v>
      </c>
      <c r="AR166" s="5">
        <f t="shared" si="46"/>
        <v>101222.60119712971</v>
      </c>
      <c r="AS166" s="5">
        <f t="shared" si="47"/>
        <v>486043.08347335446</v>
      </c>
      <c r="AT166" s="5">
        <f t="shared" si="17"/>
        <v>407927.39880287071</v>
      </c>
      <c r="AU166" s="5">
        <f t="shared" si="18"/>
        <v>587265.68467048416</v>
      </c>
      <c r="AV166" s="150"/>
      <c r="AW166" s="2">
        <v>161</v>
      </c>
      <c r="AX166" s="118">
        <v>49735</v>
      </c>
      <c r="AY166" s="5">
        <f t="shared" si="48"/>
        <v>405776.57735210465</v>
      </c>
      <c r="AZ166" s="5">
        <f t="shared" si="49"/>
        <v>3560.0506702964672</v>
      </c>
      <c r="BA166" s="5">
        <f t="shared" si="19"/>
        <v>1023.9470618458131</v>
      </c>
      <c r="BB166" s="35">
        <f t="shared" si="20"/>
        <v>3.0281108935195235E-2</v>
      </c>
      <c r="BC166" s="5">
        <f t="shared" si="21"/>
        <v>2536.1036084506541</v>
      </c>
      <c r="BD166" s="35">
        <f t="shared" si="22"/>
        <v>7.5000000000000011E-2</v>
      </c>
      <c r="BE166" s="5">
        <f t="shared" si="50"/>
        <v>104397.3697097409</v>
      </c>
      <c r="BF166" s="5">
        <f t="shared" si="51"/>
        <v>468770.78820799018</v>
      </c>
      <c r="BG166" s="5">
        <f t="shared" si="23"/>
        <v>404752.63029025885</v>
      </c>
      <c r="BH166" s="5">
        <f t="shared" si="24"/>
        <v>573168.15791773109</v>
      </c>
      <c r="BI166" s="150"/>
      <c r="BJ166" s="2">
        <v>161</v>
      </c>
      <c r="BK166" s="118">
        <v>49735</v>
      </c>
      <c r="BL166" s="5">
        <f t="shared" si="52"/>
        <v>402548.77751837659</v>
      </c>
      <c r="BM166" s="5">
        <f t="shared" si="53"/>
        <v>3473.3005299060997</v>
      </c>
      <c r="BN166" s="5">
        <f t="shared" si="25"/>
        <v>1041.2349990659077</v>
      </c>
      <c r="BO166" s="35">
        <f t="shared" si="26"/>
        <v>3.1039269491311514E-2</v>
      </c>
      <c r="BP166" s="5">
        <f t="shared" si="27"/>
        <v>2432.065530840192</v>
      </c>
      <c r="BQ166" s="35">
        <f t="shared" si="28"/>
        <v>7.2499999999999995E-2</v>
      </c>
      <c r="BR166" s="5">
        <f t="shared" si="54"/>
        <v>107642.45748068918</v>
      </c>
      <c r="BS166" s="5">
        <f t="shared" si="55"/>
        <v>451558.92783419281</v>
      </c>
      <c r="BT166" s="5">
        <f t="shared" si="29"/>
        <v>401507.54251931066</v>
      </c>
      <c r="BU166" s="5">
        <f t="shared" si="30"/>
        <v>559201.38531488203</v>
      </c>
      <c r="BV166" s="150"/>
      <c r="BW166" s="2">
        <v>161</v>
      </c>
      <c r="BX166" s="118">
        <v>49735</v>
      </c>
      <c r="BY166" s="5">
        <f t="shared" si="56"/>
        <v>399250.74027474091</v>
      </c>
      <c r="BZ166" s="5">
        <f t="shared" si="57"/>
        <v>3387.3876542048083</v>
      </c>
      <c r="CA166" s="5">
        <f t="shared" si="31"/>
        <v>1058.4250026021527</v>
      </c>
      <c r="CB166" s="35">
        <f t="shared" si="32"/>
        <v>3.181233933964827E-2</v>
      </c>
      <c r="CC166" s="5">
        <f t="shared" si="33"/>
        <v>2328.9626516026556</v>
      </c>
      <c r="CD166" s="35">
        <f t="shared" si="34"/>
        <v>7.0000000000000007E-2</v>
      </c>
      <c r="CE166" s="5">
        <f t="shared" si="58"/>
        <v>110957.68472786098</v>
      </c>
      <c r="CF166" s="5">
        <f t="shared" si="59"/>
        <v>434411.72759911272</v>
      </c>
      <c r="CG166" s="5">
        <f t="shared" si="35"/>
        <v>398192.31527213875</v>
      </c>
      <c r="CH166" s="5">
        <f t="shared" si="36"/>
        <v>545369.41232697375</v>
      </c>
    </row>
    <row r="167" spans="9:86" ht="14.25" customHeight="1">
      <c r="I167" s="150"/>
      <c r="J167" s="2">
        <v>162</v>
      </c>
      <c r="K167" s="118">
        <v>49766</v>
      </c>
      <c r="L167" s="5">
        <f t="shared" si="37"/>
        <v>414065.7914466341</v>
      </c>
      <c r="M167" s="5">
        <f t="shared" si="0"/>
        <v>3825.0739145252865</v>
      </c>
      <c r="N167" s="5">
        <f t="shared" si="1"/>
        <v>978.371598329677</v>
      </c>
      <c r="O167" s="35">
        <f t="shared" si="2"/>
        <v>2.8354091119042048E-2</v>
      </c>
      <c r="P167" s="5">
        <f t="shared" si="3"/>
        <v>2846.7023161956095</v>
      </c>
      <c r="Q167" s="35">
        <f t="shared" si="4"/>
        <v>8.2500000000000004E-2</v>
      </c>
      <c r="R167" s="5">
        <f t="shared" si="38"/>
        <v>96062.580151695714</v>
      </c>
      <c r="S167" s="5">
        <f t="shared" si="39"/>
        <v>523599.39400140068</v>
      </c>
      <c r="T167" s="5">
        <f t="shared" si="5"/>
        <v>413087.41984830442</v>
      </c>
      <c r="U167" s="5">
        <f t="shared" si="6"/>
        <v>619661.97415309644</v>
      </c>
      <c r="V167" s="150"/>
      <c r="W167" s="2">
        <v>162</v>
      </c>
      <c r="X167" s="118">
        <v>49766</v>
      </c>
      <c r="Y167" s="5">
        <f t="shared" si="40"/>
        <v>411031.77559743589</v>
      </c>
      <c r="Z167" s="5">
        <f t="shared" si="41"/>
        <v>3735.9623279068505</v>
      </c>
      <c r="AA167" s="5">
        <f t="shared" si="7"/>
        <v>995.75049059061121</v>
      </c>
      <c r="AB167" s="35">
        <f t="shared" si="8"/>
        <v>2.9070759480138535E-2</v>
      </c>
      <c r="AC167" s="5">
        <f t="shared" si="9"/>
        <v>2740.2118373162393</v>
      </c>
      <c r="AD167" s="35">
        <f t="shared" si="10"/>
        <v>0.08</v>
      </c>
      <c r="AE167" s="5">
        <f t="shared" si="42"/>
        <v>99113.974893154838</v>
      </c>
      <c r="AF167" s="5">
        <f t="shared" si="43"/>
        <v>506111.92222775484</v>
      </c>
      <c r="AG167" s="5">
        <f t="shared" si="11"/>
        <v>410036.02510684525</v>
      </c>
      <c r="AH167" s="5">
        <f t="shared" si="12"/>
        <v>605225.89712090965</v>
      </c>
      <c r="AI167" s="150"/>
      <c r="AJ167" s="2">
        <v>162</v>
      </c>
      <c r="AK167" s="118">
        <v>49766</v>
      </c>
      <c r="AL167" s="5">
        <f t="shared" si="44"/>
        <v>407927.39880287071</v>
      </c>
      <c r="AM167" s="5">
        <f t="shared" si="45"/>
        <v>3647.6129482638758</v>
      </c>
      <c r="AN167" s="5">
        <f t="shared" si="13"/>
        <v>1013.0818309953356</v>
      </c>
      <c r="AO167" s="35">
        <f t="shared" si="14"/>
        <v>2.9801827500728482E-2</v>
      </c>
      <c r="AP167" s="5">
        <f t="shared" si="15"/>
        <v>2634.5311172685401</v>
      </c>
      <c r="AQ167" s="35">
        <f t="shared" si="16"/>
        <v>7.7499999999999999E-2</v>
      </c>
      <c r="AR167" s="5">
        <f t="shared" si="46"/>
        <v>102235.68302812504</v>
      </c>
      <c r="AS167" s="5">
        <f t="shared" si="47"/>
        <v>488677.61459062301</v>
      </c>
      <c r="AT167" s="5">
        <f t="shared" si="17"/>
        <v>406914.31697187538</v>
      </c>
      <c r="AU167" s="5">
        <f t="shared" si="18"/>
        <v>590913.29761874804</v>
      </c>
      <c r="AV167" s="150"/>
      <c r="AW167" s="2">
        <v>162</v>
      </c>
      <c r="AX167" s="118">
        <v>49766</v>
      </c>
      <c r="AY167" s="5">
        <f t="shared" si="48"/>
        <v>404752.63029025885</v>
      </c>
      <c r="AZ167" s="5">
        <f t="shared" si="49"/>
        <v>3560.0506702964672</v>
      </c>
      <c r="BA167" s="5">
        <f t="shared" si="19"/>
        <v>1030.3467309823495</v>
      </c>
      <c r="BB167" s="35">
        <f t="shared" si="20"/>
        <v>3.0547450088024199E-2</v>
      </c>
      <c r="BC167" s="5">
        <f t="shared" si="21"/>
        <v>2529.7039393141176</v>
      </c>
      <c r="BD167" s="35">
        <f t="shared" si="22"/>
        <v>7.4999999999999997E-2</v>
      </c>
      <c r="BE167" s="5">
        <f t="shared" si="50"/>
        <v>105427.71644072325</v>
      </c>
      <c r="BF167" s="5">
        <f t="shared" si="51"/>
        <v>471300.49214730429</v>
      </c>
      <c r="BG167" s="5">
        <f t="shared" si="23"/>
        <v>403722.28355927649</v>
      </c>
      <c r="BH167" s="5">
        <f t="shared" si="24"/>
        <v>576728.20858802751</v>
      </c>
      <c r="BI167" s="150"/>
      <c r="BJ167" s="2">
        <v>162</v>
      </c>
      <c r="BK167" s="118">
        <v>49766</v>
      </c>
      <c r="BL167" s="5">
        <f t="shared" si="52"/>
        <v>401507.54251931066</v>
      </c>
      <c r="BM167" s="5">
        <f t="shared" si="53"/>
        <v>3473.3005299060997</v>
      </c>
      <c r="BN167" s="5">
        <f t="shared" si="25"/>
        <v>1047.5257938519312</v>
      </c>
      <c r="BO167" s="35">
        <f t="shared" si="26"/>
        <v>3.1307779294379258E-2</v>
      </c>
      <c r="BP167" s="5">
        <f t="shared" si="27"/>
        <v>2425.7747360541684</v>
      </c>
      <c r="BQ167" s="35">
        <f t="shared" si="28"/>
        <v>7.2499999999999995E-2</v>
      </c>
      <c r="BR167" s="5">
        <f t="shared" si="54"/>
        <v>108689.98327454111</v>
      </c>
      <c r="BS167" s="5">
        <f t="shared" si="55"/>
        <v>453984.702570247</v>
      </c>
      <c r="BT167" s="5">
        <f t="shared" si="29"/>
        <v>400460.01672545873</v>
      </c>
      <c r="BU167" s="5">
        <f t="shared" si="30"/>
        <v>562674.68584478809</v>
      </c>
      <c r="BV167" s="150"/>
      <c r="BW167" s="2">
        <v>162</v>
      </c>
      <c r="BX167" s="118">
        <v>49766</v>
      </c>
      <c r="BY167" s="5">
        <f t="shared" si="56"/>
        <v>398192.31527213875</v>
      </c>
      <c r="BZ167" s="5">
        <f t="shared" si="57"/>
        <v>3387.3876542048083</v>
      </c>
      <c r="CA167" s="5">
        <f t="shared" si="31"/>
        <v>1064.5991484506653</v>
      </c>
      <c r="CB167" s="35">
        <f t="shared" si="32"/>
        <v>3.2082964164381139E-2</v>
      </c>
      <c r="CC167" s="5">
        <f t="shared" si="33"/>
        <v>2322.788505754143</v>
      </c>
      <c r="CD167" s="35">
        <f t="shared" si="34"/>
        <v>7.0000000000000007E-2</v>
      </c>
      <c r="CE167" s="5">
        <f t="shared" si="58"/>
        <v>112022.28387631165</v>
      </c>
      <c r="CF167" s="5">
        <f t="shared" si="59"/>
        <v>436734.51610486687</v>
      </c>
      <c r="CG167" s="5">
        <f t="shared" si="35"/>
        <v>397127.71612368809</v>
      </c>
      <c r="CH167" s="5">
        <f t="shared" si="36"/>
        <v>548756.79998117848</v>
      </c>
    </row>
    <row r="168" spans="9:86" ht="14.25" customHeight="1">
      <c r="I168" s="150"/>
      <c r="J168" s="2">
        <v>163</v>
      </c>
      <c r="K168" s="118">
        <v>49796</v>
      </c>
      <c r="L168" s="5">
        <f t="shared" si="37"/>
        <v>413087.41984830442</v>
      </c>
      <c r="M168" s="5">
        <f t="shared" si="0"/>
        <v>3825.0739145252865</v>
      </c>
      <c r="N168" s="5">
        <f t="shared" si="1"/>
        <v>985.09790306819377</v>
      </c>
      <c r="O168" s="35">
        <f t="shared" si="2"/>
        <v>2.8616642068546513E-2</v>
      </c>
      <c r="P168" s="5">
        <f t="shared" si="3"/>
        <v>2839.9760114570927</v>
      </c>
      <c r="Q168" s="35">
        <f t="shared" si="4"/>
        <v>8.249999999999999E-2</v>
      </c>
      <c r="R168" s="5">
        <f t="shared" si="38"/>
        <v>97047.678054763906</v>
      </c>
      <c r="S168" s="5">
        <f t="shared" si="39"/>
        <v>526439.37001285772</v>
      </c>
      <c r="T168" s="5">
        <f t="shared" si="5"/>
        <v>412102.32194523624</v>
      </c>
      <c r="U168" s="5">
        <f t="shared" si="6"/>
        <v>623487.04806762165</v>
      </c>
      <c r="V168" s="150"/>
      <c r="W168" s="2">
        <v>163</v>
      </c>
      <c r="X168" s="118">
        <v>49796</v>
      </c>
      <c r="Y168" s="5">
        <f t="shared" si="40"/>
        <v>410036.02510684525</v>
      </c>
      <c r="Z168" s="5">
        <f t="shared" si="41"/>
        <v>3735.9623279068505</v>
      </c>
      <c r="AA168" s="5">
        <f t="shared" si="7"/>
        <v>1002.3888271945489</v>
      </c>
      <c r="AB168" s="35">
        <f t="shared" si="8"/>
        <v>2.9335631968435489E-2</v>
      </c>
      <c r="AC168" s="5">
        <f t="shared" si="9"/>
        <v>2733.5735007123017</v>
      </c>
      <c r="AD168" s="35">
        <f t="shared" si="10"/>
        <v>0.08</v>
      </c>
      <c r="AE168" s="5">
        <f t="shared" si="42"/>
        <v>100116.36372034939</v>
      </c>
      <c r="AF168" s="5">
        <f t="shared" si="43"/>
        <v>508845.49572846713</v>
      </c>
      <c r="AG168" s="5">
        <f t="shared" si="11"/>
        <v>409033.63627965067</v>
      </c>
      <c r="AH168" s="5">
        <f t="shared" si="12"/>
        <v>608961.85944881651</v>
      </c>
      <c r="AI168" s="150"/>
      <c r="AJ168" s="2">
        <v>163</v>
      </c>
      <c r="AK168" s="118">
        <v>49796</v>
      </c>
      <c r="AL168" s="5">
        <f t="shared" si="44"/>
        <v>406914.31697187538</v>
      </c>
      <c r="AM168" s="5">
        <f t="shared" si="45"/>
        <v>3647.6129482638758</v>
      </c>
      <c r="AN168" s="5">
        <f t="shared" si="13"/>
        <v>1019.6246511538475</v>
      </c>
      <c r="AO168" s="35">
        <f t="shared" si="14"/>
        <v>3.006897350011857E-2</v>
      </c>
      <c r="AP168" s="5">
        <f t="shared" si="15"/>
        <v>2627.9882971100283</v>
      </c>
      <c r="AQ168" s="35">
        <f t="shared" si="16"/>
        <v>7.7499999999999986E-2</v>
      </c>
      <c r="AR168" s="5">
        <f t="shared" si="46"/>
        <v>103255.30767927889</v>
      </c>
      <c r="AS168" s="5">
        <f t="shared" si="47"/>
        <v>491305.60288773302</v>
      </c>
      <c r="AT168" s="5">
        <f t="shared" si="17"/>
        <v>405894.69232072151</v>
      </c>
      <c r="AU168" s="5">
        <f t="shared" si="18"/>
        <v>594560.91056701192</v>
      </c>
      <c r="AV168" s="150"/>
      <c r="AW168" s="2">
        <v>163</v>
      </c>
      <c r="AX168" s="118">
        <v>49796</v>
      </c>
      <c r="AY168" s="5">
        <f t="shared" si="48"/>
        <v>403722.28355927649</v>
      </c>
      <c r="AZ168" s="5">
        <f t="shared" si="49"/>
        <v>3560.0506702964672</v>
      </c>
      <c r="BA168" s="5">
        <f t="shared" si="19"/>
        <v>1036.7863980509892</v>
      </c>
      <c r="BB168" s="35">
        <f t="shared" si="20"/>
        <v>3.0816819589263911E-2</v>
      </c>
      <c r="BC168" s="5">
        <f t="shared" si="21"/>
        <v>2523.264272245478</v>
      </c>
      <c r="BD168" s="35">
        <f t="shared" si="22"/>
        <v>7.4999999999999997E-2</v>
      </c>
      <c r="BE168" s="5">
        <f t="shared" si="50"/>
        <v>106464.50283877423</v>
      </c>
      <c r="BF168" s="5">
        <f t="shared" si="51"/>
        <v>473823.75641954975</v>
      </c>
      <c r="BG168" s="5">
        <f t="shared" si="23"/>
        <v>402685.49716122547</v>
      </c>
      <c r="BH168" s="5">
        <f t="shared" si="24"/>
        <v>580288.25925832405</v>
      </c>
      <c r="BI168" s="150"/>
      <c r="BJ168" s="2">
        <v>163</v>
      </c>
      <c r="BK168" s="118">
        <v>49796</v>
      </c>
      <c r="BL168" s="5">
        <f t="shared" si="52"/>
        <v>400460.01672545873</v>
      </c>
      <c r="BM168" s="5">
        <f t="shared" si="53"/>
        <v>3473.3005299060997</v>
      </c>
      <c r="BN168" s="5">
        <f t="shared" si="25"/>
        <v>1053.8545955231198</v>
      </c>
      <c r="BO168" s="35">
        <f t="shared" si="26"/>
        <v>3.1579320326871142E-2</v>
      </c>
      <c r="BP168" s="5">
        <f t="shared" si="27"/>
        <v>2419.4459343829799</v>
      </c>
      <c r="BQ168" s="35">
        <f t="shared" si="28"/>
        <v>7.2499999999999995E-2</v>
      </c>
      <c r="BR168" s="5">
        <f t="shared" si="54"/>
        <v>109743.83787006424</v>
      </c>
      <c r="BS168" s="5">
        <f t="shared" si="55"/>
        <v>456404.14850462996</v>
      </c>
      <c r="BT168" s="5">
        <f t="shared" si="29"/>
        <v>399406.16212993563</v>
      </c>
      <c r="BU168" s="5">
        <f t="shared" si="30"/>
        <v>566147.98637469416</v>
      </c>
      <c r="BV168" s="150"/>
      <c r="BW168" s="2">
        <v>163</v>
      </c>
      <c r="BX168" s="118">
        <v>49796</v>
      </c>
      <c r="BY168" s="5">
        <f t="shared" si="56"/>
        <v>397127.71612368809</v>
      </c>
      <c r="BZ168" s="5">
        <f t="shared" si="57"/>
        <v>3387.3876542048083</v>
      </c>
      <c r="CA168" s="5">
        <f t="shared" si="31"/>
        <v>1070.8093101499612</v>
      </c>
      <c r="CB168" s="35">
        <f t="shared" si="32"/>
        <v>3.2356622819540014E-2</v>
      </c>
      <c r="CC168" s="5">
        <f t="shared" si="33"/>
        <v>2316.5783440548471</v>
      </c>
      <c r="CD168" s="35">
        <f t="shared" si="34"/>
        <v>6.9999999999999993E-2</v>
      </c>
      <c r="CE168" s="5">
        <f t="shared" si="58"/>
        <v>113093.0931864616</v>
      </c>
      <c r="CF168" s="5">
        <f t="shared" si="59"/>
        <v>439051.09444892174</v>
      </c>
      <c r="CG168" s="5">
        <f t="shared" si="35"/>
        <v>396056.90681353811</v>
      </c>
      <c r="CH168" s="5">
        <f t="shared" si="36"/>
        <v>552144.18763538334</v>
      </c>
    </row>
    <row r="169" spans="9:86" ht="14.25" customHeight="1">
      <c r="I169" s="150"/>
      <c r="J169" s="2">
        <v>164</v>
      </c>
      <c r="K169" s="118">
        <v>49827</v>
      </c>
      <c r="L169" s="5">
        <f t="shared" si="37"/>
        <v>412102.32194523624</v>
      </c>
      <c r="M169" s="5">
        <f t="shared" si="0"/>
        <v>3825.0739145252865</v>
      </c>
      <c r="N169" s="5">
        <f t="shared" si="1"/>
        <v>991.87045115178717</v>
      </c>
      <c r="O169" s="35">
        <f t="shared" si="2"/>
        <v>2.888225758505468E-2</v>
      </c>
      <c r="P169" s="5">
        <f t="shared" si="3"/>
        <v>2833.2034633734993</v>
      </c>
      <c r="Q169" s="35">
        <f t="shared" si="4"/>
        <v>8.2500000000000004E-2</v>
      </c>
      <c r="R169" s="5">
        <f t="shared" si="38"/>
        <v>98039.548505915693</v>
      </c>
      <c r="S169" s="5">
        <f t="shared" si="39"/>
        <v>529272.57347623119</v>
      </c>
      <c r="T169" s="5">
        <f t="shared" si="5"/>
        <v>411110.45149408444</v>
      </c>
      <c r="U169" s="5">
        <f t="shared" si="6"/>
        <v>627312.12198214687</v>
      </c>
      <c r="V169" s="150"/>
      <c r="W169" s="2">
        <v>164</v>
      </c>
      <c r="X169" s="118">
        <v>49827</v>
      </c>
      <c r="Y169" s="5">
        <f t="shared" si="40"/>
        <v>409033.63627965067</v>
      </c>
      <c r="Z169" s="5">
        <f t="shared" si="41"/>
        <v>3735.9623279068505</v>
      </c>
      <c r="AA169" s="5">
        <f t="shared" si="7"/>
        <v>1009.0714193758458</v>
      </c>
      <c r="AB169" s="35">
        <f t="shared" si="8"/>
        <v>2.9603572807962157E-2</v>
      </c>
      <c r="AC169" s="5">
        <f t="shared" si="9"/>
        <v>2726.8909085310047</v>
      </c>
      <c r="AD169" s="35">
        <f t="shared" si="10"/>
        <v>0.08</v>
      </c>
      <c r="AE169" s="5">
        <f t="shared" si="42"/>
        <v>101125.43513972523</v>
      </c>
      <c r="AF169" s="5">
        <f t="shared" si="43"/>
        <v>511572.38663699816</v>
      </c>
      <c r="AG169" s="5">
        <f t="shared" si="11"/>
        <v>408024.56486027484</v>
      </c>
      <c r="AH169" s="5">
        <f t="shared" si="12"/>
        <v>612697.82177672337</v>
      </c>
      <c r="AI169" s="150"/>
      <c r="AJ169" s="2">
        <v>164</v>
      </c>
      <c r="AK169" s="118">
        <v>49827</v>
      </c>
      <c r="AL169" s="5">
        <f t="shared" si="44"/>
        <v>405894.69232072151</v>
      </c>
      <c r="AM169" s="5">
        <f t="shared" si="45"/>
        <v>3647.6129482638758</v>
      </c>
      <c r="AN169" s="5">
        <f t="shared" si="13"/>
        <v>1026.2097270258828</v>
      </c>
      <c r="AO169" s="35">
        <f t="shared" si="14"/>
        <v>3.0339191315613856E-2</v>
      </c>
      <c r="AP169" s="5">
        <f t="shared" si="15"/>
        <v>2621.403221237993</v>
      </c>
      <c r="AQ169" s="35">
        <f t="shared" si="16"/>
        <v>7.7499999999999999E-2</v>
      </c>
      <c r="AR169" s="5">
        <f t="shared" si="46"/>
        <v>104281.51740630477</v>
      </c>
      <c r="AS169" s="5">
        <f t="shared" si="47"/>
        <v>493927.00610897102</v>
      </c>
      <c r="AT169" s="5">
        <f t="shared" si="17"/>
        <v>404868.48259369563</v>
      </c>
      <c r="AU169" s="5">
        <f t="shared" si="18"/>
        <v>598208.5235152758</v>
      </c>
      <c r="AV169" s="150"/>
      <c r="AW169" s="2">
        <v>164</v>
      </c>
      <c r="AX169" s="118">
        <v>49827</v>
      </c>
      <c r="AY169" s="5">
        <f t="shared" si="48"/>
        <v>402685.49716122547</v>
      </c>
      <c r="AZ169" s="5">
        <f t="shared" si="49"/>
        <v>3560.0506702964672</v>
      </c>
      <c r="BA169" s="5">
        <f t="shared" si="19"/>
        <v>1043.2663130388082</v>
      </c>
      <c r="BB169" s="35">
        <f t="shared" si="20"/>
        <v>3.1089264065185137E-2</v>
      </c>
      <c r="BC169" s="5">
        <f t="shared" si="21"/>
        <v>2516.7843572576589</v>
      </c>
      <c r="BD169" s="35">
        <f t="shared" si="22"/>
        <v>7.4999999999999997E-2</v>
      </c>
      <c r="BE169" s="5">
        <f t="shared" si="50"/>
        <v>107507.76915181305</v>
      </c>
      <c r="BF169" s="5">
        <f t="shared" si="51"/>
        <v>476340.54077680741</v>
      </c>
      <c r="BG169" s="5">
        <f t="shared" si="23"/>
        <v>401642.23084818665</v>
      </c>
      <c r="BH169" s="5">
        <f t="shared" si="24"/>
        <v>583848.30992862047</v>
      </c>
      <c r="BI169" s="150"/>
      <c r="BJ169" s="2">
        <v>164</v>
      </c>
      <c r="BK169" s="118">
        <v>49827</v>
      </c>
      <c r="BL169" s="5">
        <f t="shared" si="52"/>
        <v>399406.16212993563</v>
      </c>
      <c r="BM169" s="5">
        <f t="shared" si="53"/>
        <v>3473.3005299060997</v>
      </c>
      <c r="BN169" s="5">
        <f t="shared" si="25"/>
        <v>1060.2216337044051</v>
      </c>
      <c r="BO169" s="35">
        <f t="shared" si="26"/>
        <v>3.1853939199650856E-2</v>
      </c>
      <c r="BP169" s="5">
        <f t="shared" si="27"/>
        <v>2413.0788962016945</v>
      </c>
      <c r="BQ169" s="35">
        <f t="shared" si="28"/>
        <v>7.2499999999999995E-2</v>
      </c>
      <c r="BR169" s="5">
        <f t="shared" si="54"/>
        <v>110804.05950376864</v>
      </c>
      <c r="BS169" s="5">
        <f t="shared" si="55"/>
        <v>458817.22740083165</v>
      </c>
      <c r="BT169" s="5">
        <f t="shared" si="29"/>
        <v>398345.94049623125</v>
      </c>
      <c r="BU169" s="5">
        <f t="shared" si="30"/>
        <v>569621.28690460033</v>
      </c>
      <c r="BV169" s="150"/>
      <c r="BW169" s="2">
        <v>164</v>
      </c>
      <c r="BX169" s="118">
        <v>49827</v>
      </c>
      <c r="BY169" s="5">
        <f t="shared" si="56"/>
        <v>396056.90681353811</v>
      </c>
      <c r="BZ169" s="5">
        <f t="shared" si="57"/>
        <v>3387.3876542048083</v>
      </c>
      <c r="CA169" s="5">
        <f t="shared" si="31"/>
        <v>1077.0556977925025</v>
      </c>
      <c r="CB169" s="35">
        <f t="shared" si="32"/>
        <v>3.2633361901184849E-2</v>
      </c>
      <c r="CC169" s="5">
        <f t="shared" si="33"/>
        <v>2310.3319564123058</v>
      </c>
      <c r="CD169" s="35">
        <f t="shared" si="34"/>
        <v>7.0000000000000007E-2</v>
      </c>
      <c r="CE169" s="5">
        <f t="shared" si="58"/>
        <v>114170.1488842541</v>
      </c>
      <c r="CF169" s="5">
        <f t="shared" si="59"/>
        <v>441361.42640533403</v>
      </c>
      <c r="CG169" s="5">
        <f t="shared" si="35"/>
        <v>394979.85111574561</v>
      </c>
      <c r="CH169" s="5">
        <f t="shared" si="36"/>
        <v>555531.57528958819</v>
      </c>
    </row>
    <row r="170" spans="9:86" ht="14.25" customHeight="1">
      <c r="I170" s="150"/>
      <c r="J170" s="2">
        <v>165</v>
      </c>
      <c r="K170" s="118">
        <v>49857</v>
      </c>
      <c r="L170" s="5">
        <f t="shared" si="37"/>
        <v>411110.45149408444</v>
      </c>
      <c r="M170" s="5">
        <f t="shared" si="0"/>
        <v>3825.0739145252865</v>
      </c>
      <c r="N170" s="5">
        <f t="shared" si="1"/>
        <v>998.68956050345605</v>
      </c>
      <c r="O170" s="35">
        <f t="shared" si="2"/>
        <v>2.9150985294797153E-2</v>
      </c>
      <c r="P170" s="5">
        <f t="shared" si="3"/>
        <v>2826.3843540218304</v>
      </c>
      <c r="Q170" s="35">
        <f t="shared" si="4"/>
        <v>8.2500000000000004E-2</v>
      </c>
      <c r="R170" s="5">
        <f t="shared" si="38"/>
        <v>99038.238066419144</v>
      </c>
      <c r="S170" s="5">
        <f t="shared" si="39"/>
        <v>532098.95783025306</v>
      </c>
      <c r="T170" s="5">
        <f t="shared" si="5"/>
        <v>410111.76193358097</v>
      </c>
      <c r="U170" s="5">
        <f t="shared" si="6"/>
        <v>631137.1958966722</v>
      </c>
      <c r="V170" s="150"/>
      <c r="W170" s="2">
        <v>165</v>
      </c>
      <c r="X170" s="118">
        <v>49857</v>
      </c>
      <c r="Y170" s="5">
        <f t="shared" si="40"/>
        <v>408024.56486027484</v>
      </c>
      <c r="Z170" s="5">
        <f t="shared" si="41"/>
        <v>3735.9623279068505</v>
      </c>
      <c r="AA170" s="5">
        <f t="shared" si="7"/>
        <v>1015.7985621716848</v>
      </c>
      <c r="AB170" s="35">
        <f t="shared" si="8"/>
        <v>2.9874629607740542E-2</v>
      </c>
      <c r="AC170" s="5">
        <f t="shared" si="9"/>
        <v>2720.1637657351657</v>
      </c>
      <c r="AD170" s="35">
        <f t="shared" si="10"/>
        <v>0.08</v>
      </c>
      <c r="AE170" s="5">
        <f t="shared" si="42"/>
        <v>102141.23370189691</v>
      </c>
      <c r="AF170" s="5">
        <f t="shared" si="43"/>
        <v>514292.55040273332</v>
      </c>
      <c r="AG170" s="5">
        <f t="shared" si="11"/>
        <v>407008.76629810315</v>
      </c>
      <c r="AH170" s="5">
        <f t="shared" si="12"/>
        <v>616433.78410463023</v>
      </c>
      <c r="AI170" s="150"/>
      <c r="AJ170" s="2">
        <v>165</v>
      </c>
      <c r="AK170" s="118">
        <v>49857</v>
      </c>
      <c r="AL170" s="5">
        <f t="shared" si="44"/>
        <v>404868.48259369563</v>
      </c>
      <c r="AM170" s="5">
        <f t="shared" si="45"/>
        <v>3647.6129482638758</v>
      </c>
      <c r="AN170" s="5">
        <f t="shared" si="13"/>
        <v>1032.8373315129247</v>
      </c>
      <c r="AO170" s="35">
        <f t="shared" si="14"/>
        <v>3.0612528539528481E-2</v>
      </c>
      <c r="AP170" s="5">
        <f t="shared" si="15"/>
        <v>2614.775616750951</v>
      </c>
      <c r="AQ170" s="35">
        <f t="shared" si="16"/>
        <v>7.7499999999999999E-2</v>
      </c>
      <c r="AR170" s="5">
        <f t="shared" si="46"/>
        <v>105314.3547378177</v>
      </c>
      <c r="AS170" s="5">
        <f t="shared" si="47"/>
        <v>496541.78172572196</v>
      </c>
      <c r="AT170" s="5">
        <f t="shared" si="17"/>
        <v>403835.64526218269</v>
      </c>
      <c r="AU170" s="5">
        <f t="shared" si="18"/>
        <v>601856.13646353967</v>
      </c>
      <c r="AV170" s="150"/>
      <c r="AW170" s="2">
        <v>165</v>
      </c>
      <c r="AX170" s="118">
        <v>49857</v>
      </c>
      <c r="AY170" s="5">
        <f t="shared" si="48"/>
        <v>401642.23084818665</v>
      </c>
      <c r="AZ170" s="5">
        <f t="shared" si="49"/>
        <v>3560.0506702964672</v>
      </c>
      <c r="BA170" s="5">
        <f t="shared" si="19"/>
        <v>1049.786727495301</v>
      </c>
      <c r="BB170" s="35">
        <f t="shared" si="20"/>
        <v>3.1364831091940659E-2</v>
      </c>
      <c r="BC170" s="5">
        <f t="shared" si="21"/>
        <v>2510.2639428011662</v>
      </c>
      <c r="BD170" s="35">
        <f t="shared" si="22"/>
        <v>7.4999999999999997E-2</v>
      </c>
      <c r="BE170" s="5">
        <f t="shared" si="50"/>
        <v>108557.55587930835</v>
      </c>
      <c r="BF170" s="5">
        <f t="shared" si="51"/>
        <v>478850.80471960857</v>
      </c>
      <c r="BG170" s="5">
        <f t="shared" si="23"/>
        <v>400592.44412069133</v>
      </c>
      <c r="BH170" s="5">
        <f t="shared" si="24"/>
        <v>587408.36059891689</v>
      </c>
      <c r="BI170" s="150"/>
      <c r="BJ170" s="2">
        <v>165</v>
      </c>
      <c r="BK170" s="118">
        <v>49857</v>
      </c>
      <c r="BL170" s="5">
        <f t="shared" si="52"/>
        <v>398345.94049623125</v>
      </c>
      <c r="BM170" s="5">
        <f t="shared" si="53"/>
        <v>3473.3005299060997</v>
      </c>
      <c r="BN170" s="5">
        <f t="shared" si="25"/>
        <v>1066.6271394080359</v>
      </c>
      <c r="BO170" s="35">
        <f t="shared" si="26"/>
        <v>3.2131683473293801E-2</v>
      </c>
      <c r="BP170" s="5">
        <f t="shared" si="27"/>
        <v>2406.6733904980638</v>
      </c>
      <c r="BQ170" s="35">
        <f t="shared" si="28"/>
        <v>7.2499999999999995E-2</v>
      </c>
      <c r="BR170" s="5">
        <f t="shared" si="54"/>
        <v>111870.68664317668</v>
      </c>
      <c r="BS170" s="5">
        <f t="shared" si="55"/>
        <v>461223.90079132968</v>
      </c>
      <c r="BT170" s="5">
        <f t="shared" si="29"/>
        <v>397279.31335682323</v>
      </c>
      <c r="BU170" s="5">
        <f t="shared" si="30"/>
        <v>573094.58743450639</v>
      </c>
      <c r="BV170" s="150"/>
      <c r="BW170" s="2">
        <v>165</v>
      </c>
      <c r="BX170" s="118">
        <v>49857</v>
      </c>
      <c r="BY170" s="5">
        <f t="shared" si="56"/>
        <v>394979.85111574561</v>
      </c>
      <c r="BZ170" s="5">
        <f t="shared" si="57"/>
        <v>3387.3876542048083</v>
      </c>
      <c r="CA170" s="5">
        <f t="shared" si="31"/>
        <v>1083.3385226962923</v>
      </c>
      <c r="CB170" s="35">
        <f t="shared" si="32"/>
        <v>3.2913228954926987E-2</v>
      </c>
      <c r="CC170" s="5">
        <f t="shared" si="33"/>
        <v>2304.049131508516</v>
      </c>
      <c r="CD170" s="35">
        <f t="shared" si="34"/>
        <v>6.9999999999999993E-2</v>
      </c>
      <c r="CE170" s="5">
        <f t="shared" si="58"/>
        <v>115253.48740695039</v>
      </c>
      <c r="CF170" s="5">
        <f t="shared" si="59"/>
        <v>443665.47553684254</v>
      </c>
      <c r="CG170" s="5">
        <f t="shared" si="35"/>
        <v>393896.51259304932</v>
      </c>
      <c r="CH170" s="5">
        <f t="shared" si="36"/>
        <v>558918.96294379293</v>
      </c>
    </row>
    <row r="171" spans="9:86" ht="14.25" customHeight="1">
      <c r="I171" s="150"/>
      <c r="J171" s="2">
        <v>166</v>
      </c>
      <c r="K171" s="118">
        <v>49888</v>
      </c>
      <c r="L171" s="5">
        <f t="shared" si="37"/>
        <v>410111.76193358097</v>
      </c>
      <c r="M171" s="5">
        <f t="shared" si="0"/>
        <v>3825.0739145252865</v>
      </c>
      <c r="N171" s="5">
        <f t="shared" si="1"/>
        <v>1005.5555512319174</v>
      </c>
      <c r="O171" s="35">
        <f t="shared" si="2"/>
        <v>2.9422873798818888E-2</v>
      </c>
      <c r="P171" s="5">
        <f t="shared" si="3"/>
        <v>2819.518363293369</v>
      </c>
      <c r="Q171" s="35">
        <f t="shared" si="4"/>
        <v>8.249999999999999E-2</v>
      </c>
      <c r="R171" s="5">
        <f t="shared" si="38"/>
        <v>100043.79361765106</v>
      </c>
      <c r="S171" s="5">
        <f t="shared" si="39"/>
        <v>534918.47619354643</v>
      </c>
      <c r="T171" s="5">
        <f t="shared" si="5"/>
        <v>409106.20638234908</v>
      </c>
      <c r="U171" s="5">
        <f t="shared" si="6"/>
        <v>634962.26981119753</v>
      </c>
      <c r="V171" s="150"/>
      <c r="W171" s="2">
        <v>166</v>
      </c>
      <c r="X171" s="118">
        <v>49888</v>
      </c>
      <c r="Y171" s="5">
        <f t="shared" si="40"/>
        <v>407008.76629810315</v>
      </c>
      <c r="Z171" s="5">
        <f t="shared" si="41"/>
        <v>3735.9623279068505</v>
      </c>
      <c r="AA171" s="5">
        <f t="shared" si="7"/>
        <v>1022.5705525861626</v>
      </c>
      <c r="AB171" s="35">
        <f t="shared" si="8"/>
        <v>3.0148850951398146E-2</v>
      </c>
      <c r="AC171" s="5">
        <f t="shared" si="9"/>
        <v>2713.3917753206879</v>
      </c>
      <c r="AD171" s="35">
        <f t="shared" si="10"/>
        <v>0.08</v>
      </c>
      <c r="AE171" s="5">
        <f t="shared" si="42"/>
        <v>103163.80425448307</v>
      </c>
      <c r="AF171" s="5">
        <f t="shared" si="43"/>
        <v>517005.94217805401</v>
      </c>
      <c r="AG171" s="5">
        <f t="shared" si="11"/>
        <v>405986.19574551698</v>
      </c>
      <c r="AH171" s="5">
        <f t="shared" si="12"/>
        <v>620169.7464325371</v>
      </c>
      <c r="AI171" s="150"/>
      <c r="AJ171" s="2">
        <v>166</v>
      </c>
      <c r="AK171" s="118">
        <v>49888</v>
      </c>
      <c r="AL171" s="5">
        <f t="shared" si="44"/>
        <v>403835.64526218269</v>
      </c>
      <c r="AM171" s="5">
        <f t="shared" si="45"/>
        <v>3647.6129482638758</v>
      </c>
      <c r="AN171" s="5">
        <f t="shared" si="13"/>
        <v>1039.5077392789458</v>
      </c>
      <c r="AO171" s="35">
        <f t="shared" si="14"/>
        <v>3.0889033738586348E-2</v>
      </c>
      <c r="AP171" s="5">
        <f t="shared" si="15"/>
        <v>2608.10520898493</v>
      </c>
      <c r="AQ171" s="35">
        <f t="shared" si="16"/>
        <v>7.7499999999999999E-2</v>
      </c>
      <c r="AR171" s="5">
        <f t="shared" si="46"/>
        <v>106353.86247709664</v>
      </c>
      <c r="AS171" s="5">
        <f t="shared" si="47"/>
        <v>499149.88693470688</v>
      </c>
      <c r="AT171" s="5">
        <f t="shared" si="17"/>
        <v>402796.13752290374</v>
      </c>
      <c r="AU171" s="5">
        <f t="shared" si="18"/>
        <v>605503.74941180355</v>
      </c>
      <c r="AV171" s="150"/>
      <c r="AW171" s="2">
        <v>166</v>
      </c>
      <c r="AX171" s="118">
        <v>49888</v>
      </c>
      <c r="AY171" s="5">
        <f t="shared" si="48"/>
        <v>400592.44412069133</v>
      </c>
      <c r="AZ171" s="5">
        <f t="shared" si="49"/>
        <v>3560.0506702964672</v>
      </c>
      <c r="BA171" s="5">
        <f t="shared" si="19"/>
        <v>1056.3478945421466</v>
      </c>
      <c r="BB171" s="35">
        <f t="shared" si="20"/>
        <v>3.1643569219909337E-2</v>
      </c>
      <c r="BC171" s="5">
        <f t="shared" si="21"/>
        <v>2503.7027757543206</v>
      </c>
      <c r="BD171" s="35">
        <f t="shared" si="22"/>
        <v>7.4999999999999997E-2</v>
      </c>
      <c r="BE171" s="5">
        <f t="shared" si="50"/>
        <v>109613.9037738505</v>
      </c>
      <c r="BF171" s="5">
        <f t="shared" si="51"/>
        <v>481354.50749536289</v>
      </c>
      <c r="BG171" s="5">
        <f t="shared" si="23"/>
        <v>399536.09622614918</v>
      </c>
      <c r="BH171" s="5">
        <f t="shared" si="24"/>
        <v>590968.41126921342</v>
      </c>
      <c r="BI171" s="150"/>
      <c r="BJ171" s="2">
        <v>166</v>
      </c>
      <c r="BK171" s="118">
        <v>49888</v>
      </c>
      <c r="BL171" s="5">
        <f t="shared" si="52"/>
        <v>397279.31335682323</v>
      </c>
      <c r="BM171" s="5">
        <f t="shared" si="53"/>
        <v>3473.3005299060997</v>
      </c>
      <c r="BN171" s="5">
        <f t="shared" si="25"/>
        <v>1073.0713450419594</v>
      </c>
      <c r="BO171" s="35">
        <f t="shared" si="26"/>
        <v>3.2412601682428765E-2</v>
      </c>
      <c r="BP171" s="5">
        <f t="shared" si="27"/>
        <v>2400.2291848641403</v>
      </c>
      <c r="BQ171" s="35">
        <f t="shared" si="28"/>
        <v>7.2499999999999995E-2</v>
      </c>
      <c r="BR171" s="5">
        <f t="shared" si="54"/>
        <v>112943.75798821864</v>
      </c>
      <c r="BS171" s="5">
        <f t="shared" si="55"/>
        <v>463624.12997619383</v>
      </c>
      <c r="BT171" s="5">
        <f t="shared" si="29"/>
        <v>396206.24201178126</v>
      </c>
      <c r="BU171" s="5">
        <f t="shared" si="30"/>
        <v>576567.88796441245</v>
      </c>
      <c r="BV171" s="150"/>
      <c r="BW171" s="2">
        <v>166</v>
      </c>
      <c r="BX171" s="118">
        <v>49888</v>
      </c>
      <c r="BY171" s="5">
        <f t="shared" si="56"/>
        <v>393896.51259304932</v>
      </c>
      <c r="BZ171" s="5">
        <f t="shared" si="57"/>
        <v>3387.3876542048083</v>
      </c>
      <c r="CA171" s="5">
        <f t="shared" si="31"/>
        <v>1089.6579974120204</v>
      </c>
      <c r="CB171" s="35">
        <f t="shared" si="32"/>
        <v>3.319627250026834E-2</v>
      </c>
      <c r="CC171" s="5">
        <f t="shared" si="33"/>
        <v>2297.7296567927879</v>
      </c>
      <c r="CD171" s="35">
        <f t="shared" si="34"/>
        <v>7.0000000000000007E-2</v>
      </c>
      <c r="CE171" s="5">
        <f t="shared" si="58"/>
        <v>116343.14540436241</v>
      </c>
      <c r="CF171" s="5">
        <f t="shared" si="59"/>
        <v>445963.20519363531</v>
      </c>
      <c r="CG171" s="5">
        <f t="shared" si="35"/>
        <v>392806.8545956373</v>
      </c>
      <c r="CH171" s="5">
        <f t="shared" si="36"/>
        <v>562306.35059799766</v>
      </c>
    </row>
    <row r="172" spans="9:86" ht="14.25" customHeight="1">
      <c r="I172" s="150"/>
      <c r="J172" s="2">
        <v>167</v>
      </c>
      <c r="K172" s="118">
        <v>49919</v>
      </c>
      <c r="L172" s="5">
        <f t="shared" si="37"/>
        <v>409106.20638234908</v>
      </c>
      <c r="M172" s="5">
        <f t="shared" si="0"/>
        <v>3825.0739145252865</v>
      </c>
      <c r="N172" s="5">
        <f t="shared" si="1"/>
        <v>1012.4687456466368</v>
      </c>
      <c r="O172" s="35">
        <f t="shared" si="2"/>
        <v>2.9697972698083802E-2</v>
      </c>
      <c r="P172" s="5">
        <f t="shared" si="3"/>
        <v>2812.6051688786497</v>
      </c>
      <c r="Q172" s="35">
        <f t="shared" si="4"/>
        <v>8.249999999999999E-2</v>
      </c>
      <c r="R172" s="5">
        <f t="shared" si="38"/>
        <v>101056.26236329769</v>
      </c>
      <c r="S172" s="5">
        <f t="shared" si="39"/>
        <v>537731.08136242512</v>
      </c>
      <c r="T172" s="5">
        <f t="shared" si="5"/>
        <v>408093.73763670243</v>
      </c>
      <c r="U172" s="5">
        <f t="shared" si="6"/>
        <v>638787.34372572275</v>
      </c>
      <c r="V172" s="150"/>
      <c r="W172" s="2">
        <v>167</v>
      </c>
      <c r="X172" s="118">
        <v>49919</v>
      </c>
      <c r="Y172" s="5">
        <f t="shared" si="40"/>
        <v>405986.19574551698</v>
      </c>
      <c r="Z172" s="5">
        <f t="shared" si="41"/>
        <v>3735.9623279068505</v>
      </c>
      <c r="AA172" s="5">
        <f t="shared" si="7"/>
        <v>1029.3876896034039</v>
      </c>
      <c r="AB172" s="35">
        <f t="shared" si="8"/>
        <v>3.0426286422269931E-2</v>
      </c>
      <c r="AC172" s="5">
        <f t="shared" si="9"/>
        <v>2706.5746383034466</v>
      </c>
      <c r="AD172" s="35">
        <f t="shared" si="10"/>
        <v>0.08</v>
      </c>
      <c r="AE172" s="5">
        <f t="shared" si="42"/>
        <v>104193.19194408647</v>
      </c>
      <c r="AF172" s="5">
        <f t="shared" si="43"/>
        <v>519712.51681635744</v>
      </c>
      <c r="AG172" s="5">
        <f t="shared" si="11"/>
        <v>404956.8080559136</v>
      </c>
      <c r="AH172" s="5">
        <f t="shared" si="12"/>
        <v>623905.70876044396</v>
      </c>
      <c r="AI172" s="150"/>
      <c r="AJ172" s="2">
        <v>167</v>
      </c>
      <c r="AK172" s="118">
        <v>49919</v>
      </c>
      <c r="AL172" s="5">
        <f t="shared" si="44"/>
        <v>402796.13752290374</v>
      </c>
      <c r="AM172" s="5">
        <f t="shared" si="45"/>
        <v>3647.6129482638758</v>
      </c>
      <c r="AN172" s="5">
        <f t="shared" si="13"/>
        <v>1046.2212267617892</v>
      </c>
      <c r="AO172" s="35">
        <f t="shared" si="14"/>
        <v>3.1168756479020582E-2</v>
      </c>
      <c r="AP172" s="5">
        <f t="shared" si="15"/>
        <v>2601.3917215020865</v>
      </c>
      <c r="AQ172" s="35">
        <f t="shared" si="16"/>
        <v>7.7499999999999999E-2</v>
      </c>
      <c r="AR172" s="5">
        <f t="shared" si="46"/>
        <v>107400.08370385843</v>
      </c>
      <c r="AS172" s="5">
        <f t="shared" si="47"/>
        <v>501751.27865620895</v>
      </c>
      <c r="AT172" s="5">
        <f t="shared" si="17"/>
        <v>401749.91629614192</v>
      </c>
      <c r="AU172" s="5">
        <f t="shared" si="18"/>
        <v>609151.36236006743</v>
      </c>
      <c r="AV172" s="150"/>
      <c r="AW172" s="2">
        <v>167</v>
      </c>
      <c r="AX172" s="118">
        <v>49919</v>
      </c>
      <c r="AY172" s="5">
        <f t="shared" si="48"/>
        <v>399536.09622614918</v>
      </c>
      <c r="AZ172" s="5">
        <f t="shared" si="49"/>
        <v>3560.0506702964672</v>
      </c>
      <c r="BA172" s="5">
        <f t="shared" si="19"/>
        <v>1062.9500688830349</v>
      </c>
      <c r="BB172" s="35">
        <f t="shared" si="20"/>
        <v>3.1925527998793099E-2</v>
      </c>
      <c r="BC172" s="5">
        <f t="shared" si="21"/>
        <v>2497.1006014134323</v>
      </c>
      <c r="BD172" s="35">
        <f t="shared" si="22"/>
        <v>7.4999999999999997E-2</v>
      </c>
      <c r="BE172" s="5">
        <f t="shared" si="50"/>
        <v>110676.85384273353</v>
      </c>
      <c r="BF172" s="5">
        <f t="shared" si="51"/>
        <v>483851.6080967763</v>
      </c>
      <c r="BG172" s="5">
        <f t="shared" si="23"/>
        <v>398473.14615726616</v>
      </c>
      <c r="BH172" s="5">
        <f t="shared" si="24"/>
        <v>594528.46193950984</v>
      </c>
      <c r="BI172" s="150"/>
      <c r="BJ172" s="2">
        <v>167</v>
      </c>
      <c r="BK172" s="118">
        <v>49919</v>
      </c>
      <c r="BL172" s="5">
        <f t="shared" si="52"/>
        <v>396206.24201178126</v>
      </c>
      <c r="BM172" s="5">
        <f t="shared" si="53"/>
        <v>3473.3005299060997</v>
      </c>
      <c r="BN172" s="5">
        <f t="shared" si="25"/>
        <v>1079.5544844182546</v>
      </c>
      <c r="BO172" s="35">
        <f t="shared" si="26"/>
        <v>3.2696743360832378E-2</v>
      </c>
      <c r="BP172" s="5">
        <f t="shared" si="27"/>
        <v>2393.7460454878451</v>
      </c>
      <c r="BQ172" s="35">
        <f t="shared" si="28"/>
        <v>7.2499999999999995E-2</v>
      </c>
      <c r="BR172" s="5">
        <f t="shared" si="54"/>
        <v>114023.3124726369</v>
      </c>
      <c r="BS172" s="5">
        <f t="shared" si="55"/>
        <v>466017.87602168164</v>
      </c>
      <c r="BT172" s="5">
        <f t="shared" si="29"/>
        <v>395126.68752736301</v>
      </c>
      <c r="BU172" s="5">
        <f t="shared" si="30"/>
        <v>580041.18849431851</v>
      </c>
      <c r="BV172" s="150"/>
      <c r="BW172" s="2">
        <v>167</v>
      </c>
      <c r="BX172" s="118">
        <v>49919</v>
      </c>
      <c r="BY172" s="5">
        <f t="shared" si="56"/>
        <v>392806.8545956373</v>
      </c>
      <c r="BZ172" s="5">
        <f t="shared" si="57"/>
        <v>3387.3876542048083</v>
      </c>
      <c r="CA172" s="5">
        <f t="shared" si="31"/>
        <v>1096.0143357302572</v>
      </c>
      <c r="CB172" s="35">
        <f t="shared" si="32"/>
        <v>3.3482542055693447E-2</v>
      </c>
      <c r="CC172" s="5">
        <f t="shared" si="33"/>
        <v>2291.3733184745511</v>
      </c>
      <c r="CD172" s="35">
        <f t="shared" si="34"/>
        <v>7.0000000000000007E-2</v>
      </c>
      <c r="CE172" s="5">
        <f t="shared" si="58"/>
        <v>117439.15974009267</v>
      </c>
      <c r="CF172" s="5">
        <f t="shared" si="59"/>
        <v>448254.57851210987</v>
      </c>
      <c r="CG172" s="5">
        <f t="shared" si="35"/>
        <v>391710.84025990707</v>
      </c>
      <c r="CH172" s="5">
        <f t="shared" si="36"/>
        <v>565693.73825220251</v>
      </c>
    </row>
    <row r="173" spans="9:86" ht="14.25" customHeight="1">
      <c r="I173" s="150"/>
      <c r="J173" s="2">
        <v>168</v>
      </c>
      <c r="K173" s="118">
        <v>49949</v>
      </c>
      <c r="L173" s="5">
        <f t="shared" si="37"/>
        <v>408093.73763670243</v>
      </c>
      <c r="M173" s="5">
        <f t="shared" si="0"/>
        <v>3825.0739145252865</v>
      </c>
      <c r="N173" s="5">
        <f t="shared" si="1"/>
        <v>1019.4294682729574</v>
      </c>
      <c r="O173" s="35">
        <f t="shared" si="2"/>
        <v>2.9976332619359669E-2</v>
      </c>
      <c r="P173" s="5">
        <f t="shared" si="3"/>
        <v>2805.6444462523291</v>
      </c>
      <c r="Q173" s="35">
        <f t="shared" si="4"/>
        <v>8.2500000000000004E-2</v>
      </c>
      <c r="R173" s="5">
        <f t="shared" si="38"/>
        <v>102075.69183157064</v>
      </c>
      <c r="S173" s="5">
        <f t="shared" si="39"/>
        <v>540536.7258086775</v>
      </c>
      <c r="T173" s="5">
        <f t="shared" si="5"/>
        <v>407074.30816842947</v>
      </c>
      <c r="U173" s="5">
        <f t="shared" si="6"/>
        <v>642612.41764024808</v>
      </c>
      <c r="V173" s="150"/>
      <c r="W173" s="2">
        <v>168</v>
      </c>
      <c r="X173" s="118">
        <v>49949</v>
      </c>
      <c r="Y173" s="5">
        <f t="shared" si="40"/>
        <v>404956.8080559136</v>
      </c>
      <c r="Z173" s="5">
        <f t="shared" si="41"/>
        <v>3735.9623279068505</v>
      </c>
      <c r="AA173" s="5">
        <f t="shared" si="7"/>
        <v>1036.2502742007596</v>
      </c>
      <c r="AB173" s="35">
        <f t="shared" si="8"/>
        <v>3.0706986629280661E-2</v>
      </c>
      <c r="AC173" s="5">
        <f t="shared" si="9"/>
        <v>2699.712053706091</v>
      </c>
      <c r="AD173" s="35">
        <f t="shared" si="10"/>
        <v>0.08</v>
      </c>
      <c r="AE173" s="5">
        <f t="shared" si="42"/>
        <v>105229.44221828724</v>
      </c>
      <c r="AF173" s="5">
        <f t="shared" si="43"/>
        <v>522412.22887006355</v>
      </c>
      <c r="AG173" s="5">
        <f t="shared" si="11"/>
        <v>403920.55778171285</v>
      </c>
      <c r="AH173" s="5">
        <f t="shared" si="12"/>
        <v>627641.67108835082</v>
      </c>
      <c r="AI173" s="150"/>
      <c r="AJ173" s="2">
        <v>168</v>
      </c>
      <c r="AK173" s="118">
        <v>49949</v>
      </c>
      <c r="AL173" s="5">
        <f t="shared" si="44"/>
        <v>401749.91629614192</v>
      </c>
      <c r="AM173" s="5">
        <f t="shared" si="45"/>
        <v>3647.6129482638758</v>
      </c>
      <c r="AN173" s="5">
        <f t="shared" si="13"/>
        <v>1052.9780721846259</v>
      </c>
      <c r="AO173" s="35">
        <f t="shared" si="14"/>
        <v>3.1451747352453291E-2</v>
      </c>
      <c r="AP173" s="5">
        <f t="shared" si="15"/>
        <v>2594.6348760792498</v>
      </c>
      <c r="AQ173" s="35">
        <f t="shared" si="16"/>
        <v>7.7499999999999999E-2</v>
      </c>
      <c r="AR173" s="5">
        <f t="shared" si="46"/>
        <v>108453.06177604306</v>
      </c>
      <c r="AS173" s="5">
        <f t="shared" si="47"/>
        <v>504345.91353228822</v>
      </c>
      <c r="AT173" s="5">
        <f t="shared" si="17"/>
        <v>400696.93822395732</v>
      </c>
      <c r="AU173" s="5">
        <f t="shared" si="18"/>
        <v>612798.97530833131</v>
      </c>
      <c r="AV173" s="150"/>
      <c r="AW173" s="2">
        <v>168</v>
      </c>
      <c r="AX173" s="118">
        <v>49949</v>
      </c>
      <c r="AY173" s="5">
        <f t="shared" si="48"/>
        <v>398473.14615726616</v>
      </c>
      <c r="AZ173" s="5">
        <f t="shared" si="49"/>
        <v>3560.0506702964672</v>
      </c>
      <c r="BA173" s="5">
        <f t="shared" si="19"/>
        <v>1069.5935068135536</v>
      </c>
      <c r="BB173" s="35">
        <f t="shared" si="20"/>
        <v>3.2210758003494121E-2</v>
      </c>
      <c r="BC173" s="5">
        <f t="shared" si="21"/>
        <v>2490.4571634829135</v>
      </c>
      <c r="BD173" s="35">
        <f t="shared" si="22"/>
        <v>7.5000000000000011E-2</v>
      </c>
      <c r="BE173" s="5">
        <f t="shared" si="50"/>
        <v>111746.44734954709</v>
      </c>
      <c r="BF173" s="5">
        <f t="shared" si="51"/>
        <v>486342.0652602592</v>
      </c>
      <c r="BG173" s="5">
        <f t="shared" si="23"/>
        <v>397403.55265045259</v>
      </c>
      <c r="BH173" s="5">
        <f t="shared" si="24"/>
        <v>598088.51260980626</v>
      </c>
      <c r="BI173" s="150"/>
      <c r="BJ173" s="2">
        <v>168</v>
      </c>
      <c r="BK173" s="118">
        <v>49949</v>
      </c>
      <c r="BL173" s="5">
        <f t="shared" si="52"/>
        <v>395126.68752736301</v>
      </c>
      <c r="BM173" s="5">
        <f t="shared" si="53"/>
        <v>3473.3005299060997</v>
      </c>
      <c r="BN173" s="5">
        <f t="shared" si="25"/>
        <v>1086.0767927616148</v>
      </c>
      <c r="BO173" s="35">
        <f t="shared" si="26"/>
        <v>3.2984159067303773E-2</v>
      </c>
      <c r="BP173" s="5">
        <f t="shared" si="27"/>
        <v>2387.2237371444849</v>
      </c>
      <c r="BQ173" s="35">
        <f t="shared" si="28"/>
        <v>7.2499999999999995E-2</v>
      </c>
      <c r="BR173" s="5">
        <f t="shared" si="54"/>
        <v>115109.38926539851</v>
      </c>
      <c r="BS173" s="5">
        <f t="shared" si="55"/>
        <v>468405.09975882614</v>
      </c>
      <c r="BT173" s="5">
        <f t="shared" si="29"/>
        <v>394040.61073460139</v>
      </c>
      <c r="BU173" s="5">
        <f t="shared" si="30"/>
        <v>583514.48902422469</v>
      </c>
      <c r="BV173" s="150"/>
      <c r="BW173" s="2">
        <v>168</v>
      </c>
      <c r="BX173" s="118">
        <v>49949</v>
      </c>
      <c r="BY173" s="5">
        <f t="shared" si="56"/>
        <v>391710.84025990707</v>
      </c>
      <c r="BZ173" s="5">
        <f t="shared" si="57"/>
        <v>3387.3876542048083</v>
      </c>
      <c r="CA173" s="5">
        <f t="shared" si="31"/>
        <v>1102.4077526886836</v>
      </c>
      <c r="CB173" s="35">
        <f t="shared" si="32"/>
        <v>3.3772088164541469E-2</v>
      </c>
      <c r="CC173" s="5">
        <f t="shared" si="33"/>
        <v>2284.9799015161248</v>
      </c>
      <c r="CD173" s="35">
        <f t="shared" si="34"/>
        <v>7.0000000000000007E-2</v>
      </c>
      <c r="CE173" s="5">
        <f t="shared" si="58"/>
        <v>118541.56749278135</v>
      </c>
      <c r="CF173" s="5">
        <f t="shared" si="59"/>
        <v>450539.55841362599</v>
      </c>
      <c r="CG173" s="5">
        <f t="shared" si="35"/>
        <v>390608.43250721839</v>
      </c>
      <c r="CH173" s="5">
        <f t="shared" si="36"/>
        <v>569081.12590640737</v>
      </c>
    </row>
    <row r="174" spans="9:86" ht="14.25" customHeight="1">
      <c r="I174" s="150"/>
      <c r="J174" s="2">
        <v>169</v>
      </c>
      <c r="K174" s="118">
        <v>49980</v>
      </c>
      <c r="L174" s="5">
        <f t="shared" si="37"/>
        <v>407074.30816842947</v>
      </c>
      <c r="M174" s="5">
        <f t="shared" si="0"/>
        <v>3825.0739145252865</v>
      </c>
      <c r="N174" s="5">
        <f t="shared" si="1"/>
        <v>1026.4380458673336</v>
      </c>
      <c r="O174" s="35">
        <f t="shared" si="2"/>
        <v>3.0258005241911908E-2</v>
      </c>
      <c r="P174" s="5">
        <f t="shared" si="3"/>
        <v>2798.6358686579529</v>
      </c>
      <c r="Q174" s="35">
        <f t="shared" si="4"/>
        <v>8.2500000000000018E-2</v>
      </c>
      <c r="R174" s="5">
        <f t="shared" si="38"/>
        <v>103102.12987743798</v>
      </c>
      <c r="S174" s="5">
        <f t="shared" si="39"/>
        <v>543335.36167733546</v>
      </c>
      <c r="T174" s="5">
        <f t="shared" si="5"/>
        <v>406047.87012256216</v>
      </c>
      <c r="U174" s="5">
        <f t="shared" si="6"/>
        <v>646437.49155477341</v>
      </c>
      <c r="V174" s="150"/>
      <c r="W174" s="2">
        <v>169</v>
      </c>
      <c r="X174" s="118">
        <v>49980</v>
      </c>
      <c r="Y174" s="5">
        <f t="shared" si="40"/>
        <v>403920.55778171285</v>
      </c>
      <c r="Z174" s="5">
        <f t="shared" si="41"/>
        <v>3735.9623279068505</v>
      </c>
      <c r="AA174" s="5">
        <f t="shared" si="7"/>
        <v>1043.1586093620981</v>
      </c>
      <c r="AB174" s="35">
        <f t="shared" si="8"/>
        <v>3.0991003233636141E-2</v>
      </c>
      <c r="AC174" s="5">
        <f t="shared" si="9"/>
        <v>2692.8037185447524</v>
      </c>
      <c r="AD174" s="35">
        <f t="shared" si="10"/>
        <v>0.08</v>
      </c>
      <c r="AE174" s="5">
        <f t="shared" si="42"/>
        <v>106272.60082764934</v>
      </c>
      <c r="AF174" s="5">
        <f t="shared" si="43"/>
        <v>525105.03258860833</v>
      </c>
      <c r="AG174" s="5">
        <f t="shared" si="11"/>
        <v>402877.39917235076</v>
      </c>
      <c r="AH174" s="5">
        <f t="shared" si="12"/>
        <v>631377.63341625768</v>
      </c>
      <c r="AI174" s="150"/>
      <c r="AJ174" s="2">
        <v>169</v>
      </c>
      <c r="AK174" s="118">
        <v>49980</v>
      </c>
      <c r="AL174" s="5">
        <f t="shared" si="44"/>
        <v>400696.93822395732</v>
      </c>
      <c r="AM174" s="5">
        <f t="shared" si="45"/>
        <v>3647.6129482638758</v>
      </c>
      <c r="AN174" s="5">
        <f t="shared" si="13"/>
        <v>1059.7785555674845</v>
      </c>
      <c r="AO174" s="35">
        <f t="shared" si="14"/>
        <v>3.1738058002584099E-2</v>
      </c>
      <c r="AP174" s="5">
        <f t="shared" si="15"/>
        <v>2587.8343926963912</v>
      </c>
      <c r="AQ174" s="35">
        <f t="shared" si="16"/>
        <v>7.7500000000000013E-2</v>
      </c>
      <c r="AR174" s="5">
        <f t="shared" si="46"/>
        <v>109512.84033161054</v>
      </c>
      <c r="AS174" s="5">
        <f t="shared" si="47"/>
        <v>506933.74792498461</v>
      </c>
      <c r="AT174" s="5">
        <f t="shared" si="17"/>
        <v>399637.15966838982</v>
      </c>
      <c r="AU174" s="5">
        <f t="shared" si="18"/>
        <v>616446.58825659519</v>
      </c>
      <c r="AV174" s="150"/>
      <c r="AW174" s="2">
        <v>169</v>
      </c>
      <c r="AX174" s="118">
        <v>49980</v>
      </c>
      <c r="AY174" s="5">
        <f t="shared" si="48"/>
        <v>397403.55265045259</v>
      </c>
      <c r="AZ174" s="5">
        <f t="shared" si="49"/>
        <v>3560.0506702964672</v>
      </c>
      <c r="BA174" s="5">
        <f t="shared" si="19"/>
        <v>1076.2784662311387</v>
      </c>
      <c r="BB174" s="35">
        <f t="shared" si="20"/>
        <v>3.2499310860800767E-2</v>
      </c>
      <c r="BC174" s="5">
        <f t="shared" si="21"/>
        <v>2483.7722040653284</v>
      </c>
      <c r="BD174" s="35">
        <f t="shared" si="22"/>
        <v>7.4999999999999997E-2</v>
      </c>
      <c r="BE174" s="5">
        <f t="shared" si="50"/>
        <v>112822.72581577822</v>
      </c>
      <c r="BF174" s="5">
        <f t="shared" si="51"/>
        <v>488825.83746432455</v>
      </c>
      <c r="BG174" s="5">
        <f t="shared" si="23"/>
        <v>396327.27418422146</v>
      </c>
      <c r="BH174" s="5">
        <f t="shared" si="24"/>
        <v>601648.5632801028</v>
      </c>
      <c r="BI174" s="150"/>
      <c r="BJ174" s="2">
        <v>169</v>
      </c>
      <c r="BK174" s="118">
        <v>49980</v>
      </c>
      <c r="BL174" s="5">
        <f t="shared" si="52"/>
        <v>394040.61073460139</v>
      </c>
      <c r="BM174" s="5">
        <f t="shared" si="53"/>
        <v>3473.3005299060997</v>
      </c>
      <c r="BN174" s="5">
        <f t="shared" si="25"/>
        <v>1092.638506717883</v>
      </c>
      <c r="BO174" s="35">
        <f t="shared" si="26"/>
        <v>3.3274900412347874E-2</v>
      </c>
      <c r="BP174" s="5">
        <f t="shared" si="27"/>
        <v>2380.6620231882166</v>
      </c>
      <c r="BQ174" s="35">
        <f t="shared" si="28"/>
        <v>7.2499999999999995E-2</v>
      </c>
      <c r="BR174" s="5">
        <f t="shared" si="54"/>
        <v>116202.02777211639</v>
      </c>
      <c r="BS174" s="5">
        <f t="shared" si="55"/>
        <v>470785.76178201434</v>
      </c>
      <c r="BT174" s="5">
        <f t="shared" si="29"/>
        <v>392947.97222788353</v>
      </c>
      <c r="BU174" s="5">
        <f t="shared" si="30"/>
        <v>586987.78955413075</v>
      </c>
      <c r="BV174" s="150"/>
      <c r="BW174" s="2">
        <v>169</v>
      </c>
      <c r="BX174" s="118">
        <v>49980</v>
      </c>
      <c r="BY174" s="5">
        <f t="shared" si="56"/>
        <v>390608.43250721839</v>
      </c>
      <c r="BZ174" s="5">
        <f t="shared" si="57"/>
        <v>3387.3876542048083</v>
      </c>
      <c r="CA174" s="5">
        <f t="shared" si="31"/>
        <v>1108.8384645793676</v>
      </c>
      <c r="CB174" s="35">
        <f t="shared" si="32"/>
        <v>3.4064962421686884E-2</v>
      </c>
      <c r="CC174" s="5">
        <f t="shared" si="33"/>
        <v>2278.5491896254407</v>
      </c>
      <c r="CD174" s="35">
        <f t="shared" si="34"/>
        <v>7.0000000000000007E-2</v>
      </c>
      <c r="CE174" s="5">
        <f t="shared" si="58"/>
        <v>119650.40595736072</v>
      </c>
      <c r="CF174" s="5">
        <f t="shared" si="59"/>
        <v>452818.10760325141</v>
      </c>
      <c r="CG174" s="5">
        <f t="shared" si="35"/>
        <v>389499.59404263902</v>
      </c>
      <c r="CH174" s="5">
        <f t="shared" si="36"/>
        <v>572468.5135606121</v>
      </c>
    </row>
    <row r="175" spans="9:86" ht="14.25" customHeight="1">
      <c r="I175" s="150"/>
      <c r="J175" s="2">
        <v>170</v>
      </c>
      <c r="K175" s="118">
        <v>50010</v>
      </c>
      <c r="L175" s="5">
        <f t="shared" si="37"/>
        <v>406047.87012256216</v>
      </c>
      <c r="M175" s="5">
        <f t="shared" si="0"/>
        <v>3825.0739145252865</v>
      </c>
      <c r="N175" s="5">
        <f t="shared" si="1"/>
        <v>1033.4948074326717</v>
      </c>
      <c r="O175" s="35">
        <f t="shared" si="2"/>
        <v>3.0543043325036129E-2</v>
      </c>
      <c r="P175" s="5">
        <f t="shared" si="3"/>
        <v>2791.5791070926148</v>
      </c>
      <c r="Q175" s="35">
        <f t="shared" si="4"/>
        <v>8.2500000000000004E-2</v>
      </c>
      <c r="R175" s="5">
        <f t="shared" si="38"/>
        <v>104135.62468487065</v>
      </c>
      <c r="S175" s="5">
        <f t="shared" si="39"/>
        <v>546126.94078442804</v>
      </c>
      <c r="T175" s="5">
        <f t="shared" si="5"/>
        <v>405014.37531512947</v>
      </c>
      <c r="U175" s="5">
        <f t="shared" si="6"/>
        <v>650262.56546929874</v>
      </c>
      <c r="V175" s="150"/>
      <c r="W175" s="2">
        <v>170</v>
      </c>
      <c r="X175" s="118">
        <v>50010</v>
      </c>
      <c r="Y175" s="5">
        <f t="shared" si="40"/>
        <v>402877.39917235076</v>
      </c>
      <c r="Z175" s="5">
        <f t="shared" si="41"/>
        <v>3735.9623279068505</v>
      </c>
      <c r="AA175" s="5">
        <f t="shared" si="7"/>
        <v>1050.1130000911785</v>
      </c>
      <c r="AB175" s="35">
        <f t="shared" si="8"/>
        <v>3.1278388976352794E-2</v>
      </c>
      <c r="AC175" s="5">
        <f t="shared" si="9"/>
        <v>2685.849327815672</v>
      </c>
      <c r="AD175" s="35">
        <f t="shared" si="10"/>
        <v>0.08</v>
      </c>
      <c r="AE175" s="5">
        <f t="shared" si="42"/>
        <v>107322.71382774052</v>
      </c>
      <c r="AF175" s="5">
        <f t="shared" si="43"/>
        <v>527790.88191642403</v>
      </c>
      <c r="AG175" s="5">
        <f t="shared" si="11"/>
        <v>401827.2861722596</v>
      </c>
      <c r="AH175" s="5">
        <f t="shared" si="12"/>
        <v>635113.59574416454</v>
      </c>
      <c r="AI175" s="150"/>
      <c r="AJ175" s="2">
        <v>170</v>
      </c>
      <c r="AK175" s="118">
        <v>50010</v>
      </c>
      <c r="AL175" s="5">
        <f t="shared" si="44"/>
        <v>399637.15966838982</v>
      </c>
      <c r="AM175" s="5">
        <f t="shared" si="45"/>
        <v>3647.6129482638758</v>
      </c>
      <c r="AN175" s="5">
        <f t="shared" si="13"/>
        <v>1066.622958738858</v>
      </c>
      <c r="AO175" s="35">
        <f t="shared" si="14"/>
        <v>3.2027741152717185E-2</v>
      </c>
      <c r="AP175" s="5">
        <f t="shared" si="15"/>
        <v>2580.9899895250178</v>
      </c>
      <c r="AQ175" s="35">
        <f t="shared" si="16"/>
        <v>7.7500000000000013E-2</v>
      </c>
      <c r="AR175" s="5">
        <f t="shared" si="46"/>
        <v>110579.46329034939</v>
      </c>
      <c r="AS175" s="5">
        <f t="shared" si="47"/>
        <v>509514.73791450961</v>
      </c>
      <c r="AT175" s="5">
        <f t="shared" si="17"/>
        <v>398570.53670965094</v>
      </c>
      <c r="AU175" s="5">
        <f t="shared" si="18"/>
        <v>620094.20120485895</v>
      </c>
      <c r="AV175" s="150"/>
      <c r="AW175" s="2">
        <v>170</v>
      </c>
      <c r="AX175" s="118">
        <v>50010</v>
      </c>
      <c r="AY175" s="5">
        <f t="shared" si="48"/>
        <v>396327.27418422146</v>
      </c>
      <c r="AZ175" s="5">
        <f t="shared" si="49"/>
        <v>3560.0506702964672</v>
      </c>
      <c r="BA175" s="5">
        <f t="shared" si="19"/>
        <v>1083.005206645083</v>
      </c>
      <c r="BB175" s="35">
        <f t="shared" si="20"/>
        <v>3.2791239276911702E-2</v>
      </c>
      <c r="BC175" s="5">
        <f t="shared" si="21"/>
        <v>2477.0454636513841</v>
      </c>
      <c r="BD175" s="35">
        <f t="shared" si="22"/>
        <v>7.5000000000000011E-2</v>
      </c>
      <c r="BE175" s="5">
        <f t="shared" si="50"/>
        <v>113905.73102242331</v>
      </c>
      <c r="BF175" s="5">
        <f t="shared" si="51"/>
        <v>491302.88292797591</v>
      </c>
      <c r="BG175" s="5">
        <f t="shared" si="23"/>
        <v>395244.2689775764</v>
      </c>
      <c r="BH175" s="5">
        <f t="shared" si="24"/>
        <v>605208.61395039922</v>
      </c>
      <c r="BI175" s="150"/>
      <c r="BJ175" s="2">
        <v>170</v>
      </c>
      <c r="BK175" s="118">
        <v>50010</v>
      </c>
      <c r="BL175" s="5">
        <f t="shared" si="52"/>
        <v>392947.97222788353</v>
      </c>
      <c r="BM175" s="5">
        <f t="shared" si="53"/>
        <v>3473.3005299060997</v>
      </c>
      <c r="BN175" s="5">
        <f t="shared" si="25"/>
        <v>1099.2398643626366</v>
      </c>
      <c r="BO175" s="35">
        <f t="shared" si="26"/>
        <v>3.3569020085696767E-2</v>
      </c>
      <c r="BP175" s="5">
        <f t="shared" si="27"/>
        <v>2374.0606655434631</v>
      </c>
      <c r="BQ175" s="35">
        <f t="shared" si="28"/>
        <v>7.2499999999999995E-2</v>
      </c>
      <c r="BR175" s="5">
        <f t="shared" si="54"/>
        <v>117301.26763647902</v>
      </c>
      <c r="BS175" s="5">
        <f t="shared" si="55"/>
        <v>473159.82244755782</v>
      </c>
      <c r="BT175" s="5">
        <f t="shared" si="29"/>
        <v>391848.73236352089</v>
      </c>
      <c r="BU175" s="5">
        <f t="shared" si="30"/>
        <v>590461.09008403681</v>
      </c>
      <c r="BV175" s="150"/>
      <c r="BW175" s="2">
        <v>170</v>
      </c>
      <c r="BX175" s="118">
        <v>50010</v>
      </c>
      <c r="BY175" s="5">
        <f t="shared" si="56"/>
        <v>389499.59404263902</v>
      </c>
      <c r="BZ175" s="5">
        <f t="shared" si="57"/>
        <v>3387.3876542048083</v>
      </c>
      <c r="CA175" s="5">
        <f t="shared" si="31"/>
        <v>1115.3066889560805</v>
      </c>
      <c r="CB175" s="35">
        <f t="shared" si="32"/>
        <v>3.4361217501058139E-2</v>
      </c>
      <c r="CC175" s="5">
        <f t="shared" si="33"/>
        <v>2272.0809652487278</v>
      </c>
      <c r="CD175" s="35">
        <f t="shared" si="34"/>
        <v>7.0000000000000007E-2</v>
      </c>
      <c r="CE175" s="5">
        <f t="shared" si="58"/>
        <v>120765.71264631681</v>
      </c>
      <c r="CF175" s="5">
        <f t="shared" si="59"/>
        <v>455090.18856850016</v>
      </c>
      <c r="CG175" s="5">
        <f t="shared" si="35"/>
        <v>388384.28735368291</v>
      </c>
      <c r="CH175" s="5">
        <f t="shared" si="36"/>
        <v>575855.90121481696</v>
      </c>
    </row>
    <row r="176" spans="9:86" ht="14.25" customHeight="1">
      <c r="I176" s="150"/>
      <c r="J176" s="2">
        <v>171</v>
      </c>
      <c r="K176" s="118">
        <v>50041</v>
      </c>
      <c r="L176" s="5">
        <f t="shared" si="37"/>
        <v>405014.37531512947</v>
      </c>
      <c r="M176" s="5">
        <f t="shared" si="0"/>
        <v>3825.0739145252865</v>
      </c>
      <c r="N176" s="5">
        <f t="shared" si="1"/>
        <v>1040.6000842337712</v>
      </c>
      <c r="O176" s="35">
        <f t="shared" si="2"/>
        <v>3.0831500736459884E-2</v>
      </c>
      <c r="P176" s="5">
        <f t="shared" si="3"/>
        <v>2784.4738302915152</v>
      </c>
      <c r="Q176" s="35">
        <f t="shared" si="4"/>
        <v>8.2500000000000004E-2</v>
      </c>
      <c r="R176" s="5">
        <f t="shared" si="38"/>
        <v>105176.22476910442</v>
      </c>
      <c r="S176" s="5">
        <f t="shared" si="39"/>
        <v>548911.41461471957</v>
      </c>
      <c r="T176" s="5">
        <f t="shared" si="5"/>
        <v>403973.77523089567</v>
      </c>
      <c r="U176" s="5">
        <f t="shared" si="6"/>
        <v>654087.63938382396</v>
      </c>
      <c r="V176" s="150"/>
      <c r="W176" s="2">
        <v>171</v>
      </c>
      <c r="X176" s="118">
        <v>50041</v>
      </c>
      <c r="Y176" s="5">
        <f t="shared" si="40"/>
        <v>401827.2861722596</v>
      </c>
      <c r="Z176" s="5">
        <f t="shared" si="41"/>
        <v>3735.9623279068505</v>
      </c>
      <c r="AA176" s="5">
        <f t="shared" si="7"/>
        <v>1057.1137534251197</v>
      </c>
      <c r="AB176" s="35">
        <f t="shared" si="8"/>
        <v>3.1569197706656837E-2</v>
      </c>
      <c r="AC176" s="5">
        <f t="shared" si="9"/>
        <v>2678.8485744817308</v>
      </c>
      <c r="AD176" s="35">
        <f t="shared" si="10"/>
        <v>0.08</v>
      </c>
      <c r="AE176" s="5">
        <f t="shared" si="42"/>
        <v>108379.82758116563</v>
      </c>
      <c r="AF176" s="5">
        <f t="shared" si="43"/>
        <v>530469.73049090581</v>
      </c>
      <c r="AG176" s="5">
        <f t="shared" si="11"/>
        <v>400770.17241883447</v>
      </c>
      <c r="AH176" s="5">
        <f t="shared" si="12"/>
        <v>638849.55807207141</v>
      </c>
      <c r="AI176" s="150"/>
      <c r="AJ176" s="2">
        <v>171</v>
      </c>
      <c r="AK176" s="118">
        <v>50041</v>
      </c>
      <c r="AL176" s="5">
        <f t="shared" si="44"/>
        <v>398570.53670965094</v>
      </c>
      <c r="AM176" s="5">
        <f t="shared" si="45"/>
        <v>3647.6129482638758</v>
      </c>
      <c r="AN176" s="5">
        <f t="shared" si="13"/>
        <v>1073.5115653473799</v>
      </c>
      <c r="AO176" s="35">
        <f t="shared" si="14"/>
        <v>3.2320850634157357E-2</v>
      </c>
      <c r="AP176" s="5">
        <f t="shared" si="15"/>
        <v>2574.1013829164958</v>
      </c>
      <c r="AQ176" s="35">
        <f t="shared" si="16"/>
        <v>7.7499999999999999E-2</v>
      </c>
      <c r="AR176" s="5">
        <f t="shared" si="46"/>
        <v>111652.97485569677</v>
      </c>
      <c r="AS176" s="5">
        <f t="shared" si="47"/>
        <v>512088.83929742611</v>
      </c>
      <c r="AT176" s="5">
        <f t="shared" si="17"/>
        <v>397497.02514430357</v>
      </c>
      <c r="AU176" s="5">
        <f t="shared" si="18"/>
        <v>623741.81415312283</v>
      </c>
      <c r="AV176" s="150"/>
      <c r="AW176" s="2">
        <v>171</v>
      </c>
      <c r="AX176" s="118">
        <v>50041</v>
      </c>
      <c r="AY176" s="5">
        <f t="shared" si="48"/>
        <v>395244.2689775764</v>
      </c>
      <c r="AZ176" s="5">
        <f t="shared" si="49"/>
        <v>3560.0506702964672</v>
      </c>
      <c r="BA176" s="5">
        <f t="shared" si="19"/>
        <v>1089.7739891866149</v>
      </c>
      <c r="BB176" s="35">
        <f t="shared" si="20"/>
        <v>3.3086597065829434E-2</v>
      </c>
      <c r="BC176" s="5">
        <f t="shared" si="21"/>
        <v>2470.2766811098522</v>
      </c>
      <c r="BD176" s="35">
        <f t="shared" si="22"/>
        <v>7.4999999999999997E-2</v>
      </c>
      <c r="BE176" s="5">
        <f t="shared" si="50"/>
        <v>114995.50501160993</v>
      </c>
      <c r="BF176" s="5">
        <f t="shared" si="51"/>
        <v>493773.15960908576</v>
      </c>
      <c r="BG176" s="5">
        <f t="shared" si="23"/>
        <v>394154.49498838978</v>
      </c>
      <c r="BH176" s="5">
        <f t="shared" si="24"/>
        <v>608768.66462069564</v>
      </c>
      <c r="BI176" s="150"/>
      <c r="BJ176" s="2">
        <v>171</v>
      </c>
      <c r="BK176" s="118">
        <v>50041</v>
      </c>
      <c r="BL176" s="5">
        <f t="shared" si="52"/>
        <v>391848.73236352089</v>
      </c>
      <c r="BM176" s="5">
        <f t="shared" si="53"/>
        <v>3473.3005299060997</v>
      </c>
      <c r="BN176" s="5">
        <f t="shared" si="25"/>
        <v>1105.8811052098276</v>
      </c>
      <c r="BO176" s="35">
        <f t="shared" si="26"/>
        <v>3.3866571884700464E-2</v>
      </c>
      <c r="BP176" s="5">
        <f t="shared" si="27"/>
        <v>2367.419424696272</v>
      </c>
      <c r="BQ176" s="35">
        <f t="shared" si="28"/>
        <v>7.2499999999999995E-2</v>
      </c>
      <c r="BR176" s="5">
        <f t="shared" si="54"/>
        <v>118407.14874168886</v>
      </c>
      <c r="BS176" s="5">
        <f t="shared" si="55"/>
        <v>475527.24187225406</v>
      </c>
      <c r="BT176" s="5">
        <f t="shared" si="29"/>
        <v>390742.85125831107</v>
      </c>
      <c r="BU176" s="5">
        <f t="shared" si="30"/>
        <v>593934.39061394287</v>
      </c>
      <c r="BV176" s="150"/>
      <c r="BW176" s="2">
        <v>171</v>
      </c>
      <c r="BX176" s="118">
        <v>50041</v>
      </c>
      <c r="BY176" s="5">
        <f t="shared" si="56"/>
        <v>388384.28735368291</v>
      </c>
      <c r="BZ176" s="5">
        <f t="shared" si="57"/>
        <v>3387.3876542048083</v>
      </c>
      <c r="CA176" s="5">
        <f t="shared" si="31"/>
        <v>1121.8126446416577</v>
      </c>
      <c r="CB176" s="35">
        <f t="shared" si="32"/>
        <v>3.4660907184025501E-2</v>
      </c>
      <c r="CC176" s="5">
        <f t="shared" si="33"/>
        <v>2265.5750095631506</v>
      </c>
      <c r="CD176" s="35">
        <f t="shared" si="34"/>
        <v>7.0000000000000007E-2</v>
      </c>
      <c r="CE176" s="5">
        <f t="shared" si="58"/>
        <v>121887.52529095847</v>
      </c>
      <c r="CF176" s="5">
        <f t="shared" si="59"/>
        <v>457355.76357806328</v>
      </c>
      <c r="CG176" s="5">
        <f t="shared" si="35"/>
        <v>387262.47470904124</v>
      </c>
      <c r="CH176" s="5">
        <f t="shared" si="36"/>
        <v>579243.28886902169</v>
      </c>
    </row>
    <row r="177" spans="9:86" ht="14.25" customHeight="1">
      <c r="I177" s="150"/>
      <c r="J177" s="2">
        <v>172</v>
      </c>
      <c r="K177" s="118">
        <v>50072</v>
      </c>
      <c r="L177" s="5">
        <f t="shared" si="37"/>
        <v>403973.77523089567</v>
      </c>
      <c r="M177" s="5">
        <f t="shared" si="0"/>
        <v>3825.0739145252865</v>
      </c>
      <c r="N177" s="5">
        <f t="shared" si="1"/>
        <v>1047.7542098128788</v>
      </c>
      <c r="O177" s="35">
        <f t="shared" si="2"/>
        <v>3.1123432481646316E-2</v>
      </c>
      <c r="P177" s="5">
        <f t="shared" si="3"/>
        <v>2777.3197047124077</v>
      </c>
      <c r="Q177" s="35">
        <f t="shared" si="4"/>
        <v>8.2500000000000004E-2</v>
      </c>
      <c r="R177" s="5">
        <f t="shared" si="38"/>
        <v>106223.97897891729</v>
      </c>
      <c r="S177" s="5">
        <f t="shared" si="39"/>
        <v>551688.73431943194</v>
      </c>
      <c r="T177" s="5">
        <f t="shared" si="5"/>
        <v>402926.02102108276</v>
      </c>
      <c r="U177" s="5">
        <f t="shared" si="6"/>
        <v>657912.71329834918</v>
      </c>
      <c r="V177" s="150"/>
      <c r="W177" s="2">
        <v>172</v>
      </c>
      <c r="X177" s="118">
        <v>50072</v>
      </c>
      <c r="Y177" s="5">
        <f t="shared" si="40"/>
        <v>400770.17241883447</v>
      </c>
      <c r="Z177" s="5">
        <f t="shared" si="41"/>
        <v>3735.9623279068505</v>
      </c>
      <c r="AA177" s="5">
        <f t="shared" si="7"/>
        <v>1064.1611784479537</v>
      </c>
      <c r="AB177" s="35">
        <f t="shared" si="8"/>
        <v>3.1863484411284781E-2</v>
      </c>
      <c r="AC177" s="5">
        <f t="shared" si="9"/>
        <v>2671.8011494588968</v>
      </c>
      <c r="AD177" s="35">
        <f t="shared" si="10"/>
        <v>8.0000000000000016E-2</v>
      </c>
      <c r="AE177" s="5">
        <f t="shared" si="42"/>
        <v>109443.9887596136</v>
      </c>
      <c r="AF177" s="5">
        <f t="shared" si="43"/>
        <v>533141.53164036467</v>
      </c>
      <c r="AG177" s="5">
        <f t="shared" si="11"/>
        <v>399706.01124038652</v>
      </c>
      <c r="AH177" s="5">
        <f t="shared" si="12"/>
        <v>642585.52039997827</v>
      </c>
      <c r="AI177" s="150"/>
      <c r="AJ177" s="2">
        <v>172</v>
      </c>
      <c r="AK177" s="118">
        <v>50072</v>
      </c>
      <c r="AL177" s="5">
        <f t="shared" si="44"/>
        <v>397497.02514430357</v>
      </c>
      <c r="AM177" s="5">
        <f t="shared" si="45"/>
        <v>3647.6129482638758</v>
      </c>
      <c r="AN177" s="5">
        <f t="shared" si="13"/>
        <v>1080.4446608735821</v>
      </c>
      <c r="AO177" s="35">
        <f t="shared" si="14"/>
        <v>3.2617441415507875E-2</v>
      </c>
      <c r="AP177" s="5">
        <f t="shared" si="15"/>
        <v>2567.1682873902937</v>
      </c>
      <c r="AQ177" s="35">
        <f t="shared" si="16"/>
        <v>7.7499999999999999E-2</v>
      </c>
      <c r="AR177" s="5">
        <f t="shared" si="46"/>
        <v>112733.41951657036</v>
      </c>
      <c r="AS177" s="5">
        <f t="shared" si="47"/>
        <v>514656.00758481643</v>
      </c>
      <c r="AT177" s="5">
        <f t="shared" si="17"/>
        <v>396416.58048343001</v>
      </c>
      <c r="AU177" s="5">
        <f t="shared" si="18"/>
        <v>627389.42710138683</v>
      </c>
      <c r="AV177" s="150"/>
      <c r="AW177" s="2">
        <v>172</v>
      </c>
      <c r="AX177" s="118">
        <v>50072</v>
      </c>
      <c r="AY177" s="5">
        <f t="shared" si="48"/>
        <v>394154.49498838978</v>
      </c>
      <c r="AZ177" s="5">
        <f t="shared" si="49"/>
        <v>3560.0506702964672</v>
      </c>
      <c r="BA177" s="5">
        <f t="shared" si="19"/>
        <v>1096.585076619031</v>
      </c>
      <c r="BB177" s="35">
        <f t="shared" si="20"/>
        <v>3.3385439178655024E-2</v>
      </c>
      <c r="BC177" s="5">
        <f t="shared" si="21"/>
        <v>2463.4655936774361</v>
      </c>
      <c r="BD177" s="35">
        <f t="shared" si="22"/>
        <v>7.5000000000000011E-2</v>
      </c>
      <c r="BE177" s="5">
        <f t="shared" si="50"/>
        <v>116092.09008822896</v>
      </c>
      <c r="BF177" s="5">
        <f t="shared" si="51"/>
        <v>496236.62520276319</v>
      </c>
      <c r="BG177" s="5">
        <f t="shared" si="23"/>
        <v>393057.90991177072</v>
      </c>
      <c r="BH177" s="5">
        <f t="shared" si="24"/>
        <v>612328.71529099217</v>
      </c>
      <c r="BI177" s="150"/>
      <c r="BJ177" s="2">
        <v>172</v>
      </c>
      <c r="BK177" s="118">
        <v>50072</v>
      </c>
      <c r="BL177" s="5">
        <f t="shared" si="52"/>
        <v>390742.85125831107</v>
      </c>
      <c r="BM177" s="5">
        <f t="shared" si="53"/>
        <v>3473.3005299060997</v>
      </c>
      <c r="BN177" s="5">
        <f t="shared" si="25"/>
        <v>1112.5624702204705</v>
      </c>
      <c r="BO177" s="35">
        <f t="shared" si="26"/>
        <v>3.4167610743618633E-2</v>
      </c>
      <c r="BP177" s="5">
        <f t="shared" si="27"/>
        <v>2360.7380596856292</v>
      </c>
      <c r="BQ177" s="35">
        <f t="shared" si="28"/>
        <v>7.2499999999999995E-2</v>
      </c>
      <c r="BR177" s="5">
        <f t="shared" si="54"/>
        <v>119519.71121190932</v>
      </c>
      <c r="BS177" s="5">
        <f t="shared" si="55"/>
        <v>477887.97993193968</v>
      </c>
      <c r="BT177" s="5">
        <f t="shared" si="29"/>
        <v>389630.28878809058</v>
      </c>
      <c r="BU177" s="5">
        <f t="shared" si="30"/>
        <v>597407.69114384905</v>
      </c>
      <c r="BV177" s="150"/>
      <c r="BW177" s="2">
        <v>172</v>
      </c>
      <c r="BX177" s="118">
        <v>50072</v>
      </c>
      <c r="BY177" s="5">
        <f t="shared" si="56"/>
        <v>387262.47470904124</v>
      </c>
      <c r="BZ177" s="5">
        <f t="shared" si="57"/>
        <v>3387.3876542048083</v>
      </c>
      <c r="CA177" s="5">
        <f t="shared" si="31"/>
        <v>1128.3565517354009</v>
      </c>
      <c r="CB177" s="35">
        <f t="shared" si="32"/>
        <v>3.4964086388690044E-2</v>
      </c>
      <c r="CC177" s="5">
        <f t="shared" si="33"/>
        <v>2259.0311024694074</v>
      </c>
      <c r="CD177" s="35">
        <f t="shared" si="34"/>
        <v>7.0000000000000007E-2</v>
      </c>
      <c r="CE177" s="5">
        <f t="shared" si="58"/>
        <v>123015.88184269387</v>
      </c>
      <c r="CF177" s="5">
        <f t="shared" si="59"/>
        <v>459614.79468053271</v>
      </c>
      <c r="CG177" s="5">
        <f t="shared" si="35"/>
        <v>386134.11815730581</v>
      </c>
      <c r="CH177" s="5">
        <f t="shared" si="36"/>
        <v>582630.67652322655</v>
      </c>
    </row>
    <row r="178" spans="9:86" ht="14.25" customHeight="1">
      <c r="I178" s="150"/>
      <c r="J178" s="2">
        <v>173</v>
      </c>
      <c r="K178" s="118">
        <v>50100</v>
      </c>
      <c r="L178" s="5">
        <f t="shared" si="37"/>
        <v>402926.02102108276</v>
      </c>
      <c r="M178" s="5">
        <f t="shared" si="0"/>
        <v>3825.0739145252865</v>
      </c>
      <c r="N178" s="5">
        <f t="shared" si="1"/>
        <v>1054.9575200053423</v>
      </c>
      <c r="O178" s="35">
        <f t="shared" si="2"/>
        <v>3.1418894734032851E-2</v>
      </c>
      <c r="P178" s="5">
        <f t="shared" si="3"/>
        <v>2770.1163945199442</v>
      </c>
      <c r="Q178" s="35">
        <f t="shared" si="4"/>
        <v>8.2500000000000004E-2</v>
      </c>
      <c r="R178" s="5">
        <f t="shared" si="38"/>
        <v>107278.93649892263</v>
      </c>
      <c r="S178" s="5">
        <f t="shared" si="39"/>
        <v>554458.85071395186</v>
      </c>
      <c r="T178" s="5">
        <f t="shared" si="5"/>
        <v>401871.06350107741</v>
      </c>
      <c r="U178" s="5">
        <f t="shared" si="6"/>
        <v>661737.78721287451</v>
      </c>
      <c r="V178" s="150"/>
      <c r="W178" s="2">
        <v>173</v>
      </c>
      <c r="X178" s="118">
        <v>50100</v>
      </c>
      <c r="Y178" s="5">
        <f t="shared" si="40"/>
        <v>399706.01124038652</v>
      </c>
      <c r="Z178" s="5">
        <f t="shared" si="41"/>
        <v>3735.9623279068505</v>
      </c>
      <c r="AA178" s="5">
        <f t="shared" si="7"/>
        <v>1071.2555863042735</v>
      </c>
      <c r="AB178" s="35">
        <f t="shared" si="8"/>
        <v>3.2161305244719315E-2</v>
      </c>
      <c r="AC178" s="5">
        <f t="shared" si="9"/>
        <v>2664.706741602577</v>
      </c>
      <c r="AD178" s="35">
        <f t="shared" si="10"/>
        <v>0.08</v>
      </c>
      <c r="AE178" s="5">
        <f t="shared" si="42"/>
        <v>110515.24434591788</v>
      </c>
      <c r="AF178" s="5">
        <f t="shared" si="43"/>
        <v>535806.2383819673</v>
      </c>
      <c r="AG178" s="5">
        <f t="shared" si="11"/>
        <v>398634.75565408223</v>
      </c>
      <c r="AH178" s="5">
        <f t="shared" si="12"/>
        <v>646321.48272788513</v>
      </c>
      <c r="AI178" s="150"/>
      <c r="AJ178" s="2">
        <v>173</v>
      </c>
      <c r="AK178" s="118">
        <v>50100</v>
      </c>
      <c r="AL178" s="5">
        <f t="shared" si="44"/>
        <v>396416.58048343001</v>
      </c>
      <c r="AM178" s="5">
        <f t="shared" si="45"/>
        <v>3647.6129482638758</v>
      </c>
      <c r="AN178" s="5">
        <f t="shared" si="13"/>
        <v>1087.4225326417236</v>
      </c>
      <c r="AO178" s="35">
        <f t="shared" si="14"/>
        <v>3.2917569632903203E-2</v>
      </c>
      <c r="AP178" s="5">
        <f t="shared" si="15"/>
        <v>2560.1904156221522</v>
      </c>
      <c r="AQ178" s="35">
        <f t="shared" si="16"/>
        <v>7.7499999999999999E-2</v>
      </c>
      <c r="AR178" s="5">
        <f t="shared" si="46"/>
        <v>113820.84204921208</v>
      </c>
      <c r="AS178" s="5">
        <f t="shared" si="47"/>
        <v>517216.19800043857</v>
      </c>
      <c r="AT178" s="5">
        <f t="shared" si="17"/>
        <v>395329.15795078827</v>
      </c>
      <c r="AU178" s="5">
        <f t="shared" si="18"/>
        <v>631037.04004965071</v>
      </c>
      <c r="AV178" s="150"/>
      <c r="AW178" s="2">
        <v>173</v>
      </c>
      <c r="AX178" s="118">
        <v>50100</v>
      </c>
      <c r="AY178" s="5">
        <f t="shared" si="48"/>
        <v>393057.90991177072</v>
      </c>
      <c r="AZ178" s="5">
        <f t="shared" si="49"/>
        <v>3560.0506702964672</v>
      </c>
      <c r="BA178" s="5">
        <f t="shared" si="19"/>
        <v>1103.4387333479003</v>
      </c>
      <c r="BB178" s="35">
        <f t="shared" si="20"/>
        <v>3.3687821733817944E-2</v>
      </c>
      <c r="BC178" s="5">
        <f t="shared" si="21"/>
        <v>2456.6119369485668</v>
      </c>
      <c r="BD178" s="35">
        <f t="shared" si="22"/>
        <v>7.4999999999999997E-2</v>
      </c>
      <c r="BE178" s="5">
        <f t="shared" si="50"/>
        <v>117195.52882157685</v>
      </c>
      <c r="BF178" s="5">
        <f t="shared" si="51"/>
        <v>498693.23713971174</v>
      </c>
      <c r="BG178" s="5">
        <f t="shared" si="23"/>
        <v>391954.4711784228</v>
      </c>
      <c r="BH178" s="5">
        <f t="shared" si="24"/>
        <v>615888.76596128859</v>
      </c>
      <c r="BI178" s="150"/>
      <c r="BJ178" s="2">
        <v>173</v>
      </c>
      <c r="BK178" s="118">
        <v>50100</v>
      </c>
      <c r="BL178" s="5">
        <f t="shared" si="52"/>
        <v>389630.28878809058</v>
      </c>
      <c r="BM178" s="5">
        <f t="shared" si="53"/>
        <v>3473.3005299060997</v>
      </c>
      <c r="BN178" s="5">
        <f t="shared" si="25"/>
        <v>1119.2842018113856</v>
      </c>
      <c r="BO178" s="35">
        <f t="shared" si="26"/>
        <v>3.4472192763847498E-2</v>
      </c>
      <c r="BP178" s="5">
        <f t="shared" si="27"/>
        <v>2354.016328094714</v>
      </c>
      <c r="BQ178" s="35">
        <f t="shared" si="28"/>
        <v>7.2500000000000009E-2</v>
      </c>
      <c r="BR178" s="5">
        <f t="shared" si="54"/>
        <v>120638.99541372071</v>
      </c>
      <c r="BS178" s="5">
        <f t="shared" si="55"/>
        <v>480241.99626003439</v>
      </c>
      <c r="BT178" s="5">
        <f t="shared" si="29"/>
        <v>388511.00458627922</v>
      </c>
      <c r="BU178" s="5">
        <f t="shared" si="30"/>
        <v>600880.99167375511</v>
      </c>
      <c r="BV178" s="150"/>
      <c r="BW178" s="2">
        <v>173</v>
      </c>
      <c r="BX178" s="118">
        <v>50100</v>
      </c>
      <c r="BY178" s="5">
        <f t="shared" si="56"/>
        <v>386134.11815730581</v>
      </c>
      <c r="BZ178" s="5">
        <f t="shared" si="57"/>
        <v>3387.3876542048083</v>
      </c>
      <c r="CA178" s="5">
        <f t="shared" si="31"/>
        <v>1134.9386316205241</v>
      </c>
      <c r="CB178" s="35">
        <f t="shared" si="32"/>
        <v>3.5270811200107388E-2</v>
      </c>
      <c r="CC178" s="5">
        <f t="shared" si="33"/>
        <v>2252.4490225842842</v>
      </c>
      <c r="CD178" s="35">
        <f t="shared" si="34"/>
        <v>7.0000000000000007E-2</v>
      </c>
      <c r="CE178" s="5">
        <f t="shared" si="58"/>
        <v>124150.82047431439</v>
      </c>
      <c r="CF178" s="5">
        <f t="shared" si="59"/>
        <v>461867.24370311701</v>
      </c>
      <c r="CG178" s="5">
        <f t="shared" si="35"/>
        <v>384999.17952568526</v>
      </c>
      <c r="CH178" s="5">
        <f t="shared" si="36"/>
        <v>586018.0641774314</v>
      </c>
    </row>
    <row r="179" spans="9:86" ht="14.25" customHeight="1">
      <c r="I179" s="150"/>
      <c r="J179" s="2">
        <v>174</v>
      </c>
      <c r="K179" s="118">
        <v>50131</v>
      </c>
      <c r="L179" s="5">
        <f t="shared" si="37"/>
        <v>401871.06350107741</v>
      </c>
      <c r="M179" s="5">
        <f t="shared" si="0"/>
        <v>3825.0739145252865</v>
      </c>
      <c r="N179" s="5">
        <f t="shared" si="1"/>
        <v>1062.2103529553792</v>
      </c>
      <c r="O179" s="35">
        <f t="shared" si="2"/>
        <v>3.1717944866240355E-2</v>
      </c>
      <c r="P179" s="5">
        <f t="shared" si="3"/>
        <v>2762.8635615699072</v>
      </c>
      <c r="Q179" s="35">
        <f t="shared" si="4"/>
        <v>8.2500000000000004E-2</v>
      </c>
      <c r="R179" s="5">
        <f t="shared" si="38"/>
        <v>108341.14685187802</v>
      </c>
      <c r="S179" s="5">
        <f t="shared" si="39"/>
        <v>557221.71427552181</v>
      </c>
      <c r="T179" s="5">
        <f t="shared" si="5"/>
        <v>400808.85314812203</v>
      </c>
      <c r="U179" s="5">
        <f t="shared" si="6"/>
        <v>665562.86112739984</v>
      </c>
      <c r="V179" s="150"/>
      <c r="W179" s="2">
        <v>174</v>
      </c>
      <c r="X179" s="118">
        <v>50131</v>
      </c>
      <c r="Y179" s="5">
        <f t="shared" si="40"/>
        <v>398634.75565408223</v>
      </c>
      <c r="Z179" s="5">
        <f t="shared" si="41"/>
        <v>3735.9623279068505</v>
      </c>
      <c r="AA179" s="5">
        <f t="shared" si="7"/>
        <v>1078.397290212969</v>
      </c>
      <c r="AB179" s="35">
        <f t="shared" si="8"/>
        <v>3.2462717560395211E-2</v>
      </c>
      <c r="AC179" s="5">
        <f t="shared" si="9"/>
        <v>2657.5650376938815</v>
      </c>
      <c r="AD179" s="35">
        <f t="shared" si="10"/>
        <v>0.08</v>
      </c>
      <c r="AE179" s="5">
        <f t="shared" si="42"/>
        <v>111593.64163613085</v>
      </c>
      <c r="AF179" s="5">
        <f t="shared" si="43"/>
        <v>538463.80341966113</v>
      </c>
      <c r="AG179" s="5">
        <f t="shared" si="11"/>
        <v>397556.35836386925</v>
      </c>
      <c r="AH179" s="5">
        <f t="shared" si="12"/>
        <v>650057.44505579199</v>
      </c>
      <c r="AI179" s="150"/>
      <c r="AJ179" s="2">
        <v>174</v>
      </c>
      <c r="AK179" s="118">
        <v>50131</v>
      </c>
      <c r="AL179" s="5">
        <f t="shared" si="44"/>
        <v>395329.15795078827</v>
      </c>
      <c r="AM179" s="5">
        <f t="shared" si="45"/>
        <v>3647.6129482638758</v>
      </c>
      <c r="AN179" s="5">
        <f t="shared" si="13"/>
        <v>1094.4454698317013</v>
      </c>
      <c r="AO179" s="35">
        <f t="shared" si="14"/>
        <v>3.3221292621211845E-2</v>
      </c>
      <c r="AP179" s="5">
        <f t="shared" si="15"/>
        <v>2553.1674784321744</v>
      </c>
      <c r="AQ179" s="35">
        <f t="shared" si="16"/>
        <v>7.7500000000000013E-2</v>
      </c>
      <c r="AR179" s="5">
        <f t="shared" si="46"/>
        <v>114915.28751904378</v>
      </c>
      <c r="AS179" s="5">
        <f t="shared" si="47"/>
        <v>519769.36547887075</v>
      </c>
      <c r="AT179" s="5">
        <f t="shared" si="17"/>
        <v>394234.71248095657</v>
      </c>
      <c r="AU179" s="5">
        <f t="shared" si="18"/>
        <v>634684.65299791447</v>
      </c>
      <c r="AV179" s="150"/>
      <c r="AW179" s="2">
        <v>174</v>
      </c>
      <c r="AX179" s="118">
        <v>50131</v>
      </c>
      <c r="AY179" s="5">
        <f t="shared" si="48"/>
        <v>391954.4711784228</v>
      </c>
      <c r="AZ179" s="5">
        <f t="shared" si="49"/>
        <v>3560.0506702964672</v>
      </c>
      <c r="BA179" s="5">
        <f t="shared" si="19"/>
        <v>1110.3352254313249</v>
      </c>
      <c r="BB179" s="35">
        <f t="shared" si="20"/>
        <v>3.3993802048275727E-2</v>
      </c>
      <c r="BC179" s="5">
        <f t="shared" si="21"/>
        <v>2449.7154448651422</v>
      </c>
      <c r="BD179" s="35">
        <f t="shared" si="22"/>
        <v>7.4999999999999997E-2</v>
      </c>
      <c r="BE179" s="5">
        <f t="shared" si="50"/>
        <v>118305.86404700817</v>
      </c>
      <c r="BF179" s="5">
        <f t="shared" si="51"/>
        <v>501142.95258457691</v>
      </c>
      <c r="BG179" s="5">
        <f t="shared" si="23"/>
        <v>390844.13595299149</v>
      </c>
      <c r="BH179" s="5">
        <f t="shared" si="24"/>
        <v>619448.81663158513</v>
      </c>
      <c r="BI179" s="150"/>
      <c r="BJ179" s="2">
        <v>174</v>
      </c>
      <c r="BK179" s="118">
        <v>50131</v>
      </c>
      <c r="BL179" s="5">
        <f t="shared" si="52"/>
        <v>388511.00458627922</v>
      </c>
      <c r="BM179" s="5">
        <f t="shared" si="53"/>
        <v>3473.3005299060997</v>
      </c>
      <c r="BN179" s="5">
        <f t="shared" si="25"/>
        <v>1126.0465438639962</v>
      </c>
      <c r="BO179" s="35">
        <f t="shared" si="26"/>
        <v>3.4780375245116464E-2</v>
      </c>
      <c r="BP179" s="5">
        <f t="shared" si="27"/>
        <v>2347.2539860421034</v>
      </c>
      <c r="BQ179" s="35">
        <f t="shared" si="28"/>
        <v>7.2499999999999995E-2</v>
      </c>
      <c r="BR179" s="5">
        <f t="shared" si="54"/>
        <v>121765.0419575847</v>
      </c>
      <c r="BS179" s="5">
        <f t="shared" si="55"/>
        <v>482589.2502460765</v>
      </c>
      <c r="BT179" s="5">
        <f t="shared" si="29"/>
        <v>387384.95804241521</v>
      </c>
      <c r="BU179" s="5">
        <f t="shared" si="30"/>
        <v>604354.29220366117</v>
      </c>
      <c r="BV179" s="150"/>
      <c r="BW179" s="2">
        <v>174</v>
      </c>
      <c r="BX179" s="118">
        <v>50131</v>
      </c>
      <c r="BY179" s="5">
        <f t="shared" si="56"/>
        <v>384999.17952568526</v>
      </c>
      <c r="BZ179" s="5">
        <f t="shared" si="57"/>
        <v>3387.3876542048083</v>
      </c>
      <c r="CA179" s="5">
        <f t="shared" si="31"/>
        <v>1141.5591069716443</v>
      </c>
      <c r="CB179" s="35">
        <f t="shared" si="32"/>
        <v>3.558113890148127E-2</v>
      </c>
      <c r="CC179" s="5">
        <f t="shared" si="33"/>
        <v>2245.828547233164</v>
      </c>
      <c r="CD179" s="35">
        <f t="shared" si="34"/>
        <v>7.0000000000000007E-2</v>
      </c>
      <c r="CE179" s="5">
        <f t="shared" si="58"/>
        <v>125292.37958128603</v>
      </c>
      <c r="CF179" s="5">
        <f t="shared" si="59"/>
        <v>464113.0722503502</v>
      </c>
      <c r="CG179" s="5">
        <f t="shared" si="35"/>
        <v>383857.6204187136</v>
      </c>
      <c r="CH179" s="5">
        <f t="shared" si="36"/>
        <v>589405.45183163625</v>
      </c>
    </row>
    <row r="180" spans="9:86" ht="14.25" customHeight="1">
      <c r="I180" s="150"/>
      <c r="J180" s="2">
        <v>175</v>
      </c>
      <c r="K180" s="118">
        <v>50161</v>
      </c>
      <c r="L180" s="5">
        <f t="shared" si="37"/>
        <v>400808.85314812203</v>
      </c>
      <c r="M180" s="5">
        <f t="shared" si="0"/>
        <v>3825.0739145252865</v>
      </c>
      <c r="N180" s="5">
        <f t="shared" si="1"/>
        <v>1069.5130491319474</v>
      </c>
      <c r="O180" s="35">
        <f t="shared" si="2"/>
        <v>3.2020641482288829E-2</v>
      </c>
      <c r="P180" s="5">
        <f t="shared" si="3"/>
        <v>2755.5608653933391</v>
      </c>
      <c r="Q180" s="35">
        <f t="shared" si="4"/>
        <v>8.2500000000000004E-2</v>
      </c>
      <c r="R180" s="5">
        <f t="shared" si="38"/>
        <v>109410.65990100996</v>
      </c>
      <c r="S180" s="5">
        <f t="shared" si="39"/>
        <v>559977.27514091518</v>
      </c>
      <c r="T180" s="5">
        <f t="shared" si="5"/>
        <v>399739.34009899007</v>
      </c>
      <c r="U180" s="5">
        <f t="shared" si="6"/>
        <v>669387.93504192517</v>
      </c>
      <c r="V180" s="150"/>
      <c r="W180" s="2">
        <v>175</v>
      </c>
      <c r="X180" s="118">
        <v>50161</v>
      </c>
      <c r="Y180" s="5">
        <f t="shared" si="40"/>
        <v>397556.35836386925</v>
      </c>
      <c r="Z180" s="5">
        <f t="shared" si="41"/>
        <v>3735.9623279068505</v>
      </c>
      <c r="AA180" s="5">
        <f t="shared" si="7"/>
        <v>1085.5866054810554</v>
      </c>
      <c r="AB180" s="35">
        <f t="shared" si="8"/>
        <v>3.2767779942911836E-2</v>
      </c>
      <c r="AC180" s="5">
        <f t="shared" si="9"/>
        <v>2650.3757224257952</v>
      </c>
      <c r="AD180" s="35">
        <f t="shared" si="10"/>
        <v>0.08</v>
      </c>
      <c r="AE180" s="5">
        <f t="shared" si="42"/>
        <v>112679.22824161191</v>
      </c>
      <c r="AF180" s="5">
        <f t="shared" si="43"/>
        <v>541114.17914208688</v>
      </c>
      <c r="AG180" s="5">
        <f t="shared" si="11"/>
        <v>396470.7717583882</v>
      </c>
      <c r="AH180" s="5">
        <f t="shared" si="12"/>
        <v>653793.40738369874</v>
      </c>
      <c r="AI180" s="150"/>
      <c r="AJ180" s="2">
        <v>175</v>
      </c>
      <c r="AK180" s="118">
        <v>50161</v>
      </c>
      <c r="AL180" s="5">
        <f t="shared" si="44"/>
        <v>394234.71248095657</v>
      </c>
      <c r="AM180" s="5">
        <f t="shared" si="45"/>
        <v>3647.6129482638758</v>
      </c>
      <c r="AN180" s="5">
        <f t="shared" si="13"/>
        <v>1101.5137634910311</v>
      </c>
      <c r="AO180" s="35">
        <f t="shared" si="14"/>
        <v>3.352866894624576E-2</v>
      </c>
      <c r="AP180" s="5">
        <f t="shared" si="15"/>
        <v>2546.0991847728446</v>
      </c>
      <c r="AQ180" s="35">
        <f t="shared" si="16"/>
        <v>7.7499999999999999E-2</v>
      </c>
      <c r="AR180" s="5">
        <f t="shared" si="46"/>
        <v>116016.80128253481</v>
      </c>
      <c r="AS180" s="5">
        <f t="shared" si="47"/>
        <v>522315.46466364362</v>
      </c>
      <c r="AT180" s="5">
        <f t="shared" si="17"/>
        <v>393133.19871746557</v>
      </c>
      <c r="AU180" s="5">
        <f t="shared" si="18"/>
        <v>638332.26594617846</v>
      </c>
      <c r="AV180" s="150"/>
      <c r="AW180" s="2">
        <v>175</v>
      </c>
      <c r="AX180" s="118">
        <v>50161</v>
      </c>
      <c r="AY180" s="5">
        <f t="shared" si="48"/>
        <v>390844.13595299149</v>
      </c>
      <c r="AZ180" s="5">
        <f t="shared" si="49"/>
        <v>3560.0506702964672</v>
      </c>
      <c r="BA180" s="5">
        <f t="shared" si="19"/>
        <v>1117.2748205902703</v>
      </c>
      <c r="BB180" s="35">
        <f t="shared" si="20"/>
        <v>3.4303438669720243E-2</v>
      </c>
      <c r="BC180" s="5">
        <f t="shared" si="21"/>
        <v>2442.7758497061968</v>
      </c>
      <c r="BD180" s="35">
        <f t="shared" si="22"/>
        <v>7.5000000000000011E-2</v>
      </c>
      <c r="BE180" s="5">
        <f t="shared" si="50"/>
        <v>119423.13886759845</v>
      </c>
      <c r="BF180" s="5">
        <f t="shared" si="51"/>
        <v>503585.72843428311</v>
      </c>
      <c r="BG180" s="5">
        <f t="shared" si="23"/>
        <v>389726.86113240122</v>
      </c>
      <c r="BH180" s="5">
        <f t="shared" si="24"/>
        <v>623008.86730188155</v>
      </c>
      <c r="BI180" s="150"/>
      <c r="BJ180" s="2">
        <v>175</v>
      </c>
      <c r="BK180" s="118">
        <v>50161</v>
      </c>
      <c r="BL180" s="5">
        <f t="shared" si="52"/>
        <v>387384.95804241521</v>
      </c>
      <c r="BM180" s="5">
        <f t="shared" si="53"/>
        <v>3473.3005299060997</v>
      </c>
      <c r="BN180" s="5">
        <f t="shared" si="25"/>
        <v>1132.8497417331746</v>
      </c>
      <c r="BO180" s="35">
        <f t="shared" si="26"/>
        <v>3.5092216717691069E-2</v>
      </c>
      <c r="BP180" s="5">
        <f t="shared" si="27"/>
        <v>2340.4507881729251</v>
      </c>
      <c r="BQ180" s="35">
        <f t="shared" si="28"/>
        <v>7.2499999999999995E-2</v>
      </c>
      <c r="BR180" s="5">
        <f t="shared" si="54"/>
        <v>122897.89169931787</v>
      </c>
      <c r="BS180" s="5">
        <f t="shared" si="55"/>
        <v>484929.70103424945</v>
      </c>
      <c r="BT180" s="5">
        <f t="shared" si="29"/>
        <v>386252.10830068204</v>
      </c>
      <c r="BU180" s="5">
        <f t="shared" si="30"/>
        <v>607827.59273356735</v>
      </c>
      <c r="BV180" s="150"/>
      <c r="BW180" s="2">
        <v>175</v>
      </c>
      <c r="BX180" s="118">
        <v>50161</v>
      </c>
      <c r="BY180" s="5">
        <f t="shared" si="56"/>
        <v>383857.6204187136</v>
      </c>
      <c r="BZ180" s="5">
        <f t="shared" si="57"/>
        <v>3387.3876542048083</v>
      </c>
      <c r="CA180" s="5">
        <f t="shared" si="31"/>
        <v>1148.2182017623122</v>
      </c>
      <c r="CB180" s="35">
        <f t="shared" si="32"/>
        <v>3.5895128006363318E-2</v>
      </c>
      <c r="CC180" s="5">
        <f t="shared" si="33"/>
        <v>2239.1694524424961</v>
      </c>
      <c r="CD180" s="35">
        <f t="shared" si="34"/>
        <v>7.0000000000000007E-2</v>
      </c>
      <c r="CE180" s="5">
        <f t="shared" si="58"/>
        <v>126440.59778304835</v>
      </c>
      <c r="CF180" s="5">
        <f t="shared" si="59"/>
        <v>466352.2417027927</v>
      </c>
      <c r="CG180" s="5">
        <f t="shared" si="35"/>
        <v>382709.4022169513</v>
      </c>
      <c r="CH180" s="5">
        <f t="shared" si="36"/>
        <v>592792.8394858411</v>
      </c>
    </row>
    <row r="181" spans="9:86" ht="14.25" customHeight="1">
      <c r="I181" s="150"/>
      <c r="J181" s="2">
        <v>176</v>
      </c>
      <c r="K181" s="118">
        <v>50192</v>
      </c>
      <c r="L181" s="5">
        <f t="shared" si="37"/>
        <v>399739.34009899007</v>
      </c>
      <c r="M181" s="5">
        <f t="shared" si="0"/>
        <v>3825.0739145252865</v>
      </c>
      <c r="N181" s="5">
        <f t="shared" si="1"/>
        <v>1076.8659513447296</v>
      </c>
      <c r="O181" s="35">
        <f t="shared" si="2"/>
        <v>3.2327044450858149E-2</v>
      </c>
      <c r="P181" s="5">
        <f t="shared" si="3"/>
        <v>2748.2079631805568</v>
      </c>
      <c r="Q181" s="35">
        <f t="shared" si="4"/>
        <v>8.2500000000000004E-2</v>
      </c>
      <c r="R181" s="5">
        <f t="shared" si="38"/>
        <v>110487.52585235469</v>
      </c>
      <c r="S181" s="5">
        <f t="shared" si="39"/>
        <v>562725.48310409579</v>
      </c>
      <c r="T181" s="5">
        <f t="shared" si="5"/>
        <v>398662.47414764535</v>
      </c>
      <c r="U181" s="5">
        <f t="shared" si="6"/>
        <v>673213.0089564505</v>
      </c>
      <c r="V181" s="150"/>
      <c r="W181" s="2">
        <v>176</v>
      </c>
      <c r="X181" s="118">
        <v>50192</v>
      </c>
      <c r="Y181" s="5">
        <f t="shared" si="40"/>
        <v>396470.7717583882</v>
      </c>
      <c r="Z181" s="5">
        <f t="shared" si="41"/>
        <v>3735.9623279068505</v>
      </c>
      <c r="AA181" s="5">
        <f t="shared" si="7"/>
        <v>1092.8238495175956</v>
      </c>
      <c r="AB181" s="35">
        <f t="shared" si="8"/>
        <v>3.3076552241290642E-2</v>
      </c>
      <c r="AC181" s="5">
        <f t="shared" si="9"/>
        <v>2643.1384783892549</v>
      </c>
      <c r="AD181" s="35">
        <f t="shared" si="10"/>
        <v>0.08</v>
      </c>
      <c r="AE181" s="5">
        <f t="shared" si="42"/>
        <v>113772.0520911295</v>
      </c>
      <c r="AF181" s="5">
        <f t="shared" si="43"/>
        <v>543757.31762047613</v>
      </c>
      <c r="AG181" s="5">
        <f t="shared" si="11"/>
        <v>395377.94790887058</v>
      </c>
      <c r="AH181" s="5">
        <f t="shared" si="12"/>
        <v>657529.3697116056</v>
      </c>
      <c r="AI181" s="150"/>
      <c r="AJ181" s="2">
        <v>176</v>
      </c>
      <c r="AK181" s="118">
        <v>50192</v>
      </c>
      <c r="AL181" s="5">
        <f t="shared" si="44"/>
        <v>393133.19871746557</v>
      </c>
      <c r="AM181" s="5">
        <f t="shared" si="45"/>
        <v>3647.6129482638758</v>
      </c>
      <c r="AN181" s="5">
        <f t="shared" si="13"/>
        <v>1108.6277065469108</v>
      </c>
      <c r="AO181" s="35">
        <f t="shared" si="14"/>
        <v>3.3839758438014352E-2</v>
      </c>
      <c r="AP181" s="5">
        <f t="shared" si="15"/>
        <v>2538.985241716965</v>
      </c>
      <c r="AQ181" s="35">
        <f t="shared" si="16"/>
        <v>7.7499999999999999E-2</v>
      </c>
      <c r="AR181" s="5">
        <f t="shared" si="46"/>
        <v>117125.42898908172</v>
      </c>
      <c r="AS181" s="5">
        <f t="shared" si="47"/>
        <v>524854.44990536058</v>
      </c>
      <c r="AT181" s="5">
        <f t="shared" si="17"/>
        <v>392024.57101091865</v>
      </c>
      <c r="AU181" s="5">
        <f t="shared" si="18"/>
        <v>641979.87889444234</v>
      </c>
      <c r="AV181" s="150"/>
      <c r="AW181" s="2">
        <v>176</v>
      </c>
      <c r="AX181" s="118">
        <v>50192</v>
      </c>
      <c r="AY181" s="5">
        <f t="shared" si="48"/>
        <v>389726.86113240122</v>
      </c>
      <c r="AZ181" s="5">
        <f t="shared" si="49"/>
        <v>3560.0506702964672</v>
      </c>
      <c r="BA181" s="5">
        <f t="shared" si="19"/>
        <v>1124.2577882189598</v>
      </c>
      <c r="BB181" s="35">
        <f t="shared" si="20"/>
        <v>3.4616791409828464E-2</v>
      </c>
      <c r="BC181" s="5">
        <f t="shared" si="21"/>
        <v>2435.7928820775073</v>
      </c>
      <c r="BD181" s="35">
        <f t="shared" si="22"/>
        <v>7.4999999999999997E-2</v>
      </c>
      <c r="BE181" s="5">
        <f t="shared" si="50"/>
        <v>120547.39665581741</v>
      </c>
      <c r="BF181" s="5">
        <f t="shared" si="51"/>
        <v>506021.52131636062</v>
      </c>
      <c r="BG181" s="5">
        <f t="shared" si="23"/>
        <v>388602.60334418225</v>
      </c>
      <c r="BH181" s="5">
        <f t="shared" si="24"/>
        <v>626568.91797217808</v>
      </c>
      <c r="BI181" s="150"/>
      <c r="BJ181" s="2">
        <v>176</v>
      </c>
      <c r="BK181" s="118">
        <v>50192</v>
      </c>
      <c r="BL181" s="5">
        <f t="shared" si="52"/>
        <v>386252.10830068204</v>
      </c>
      <c r="BM181" s="5">
        <f t="shared" si="53"/>
        <v>3473.3005299060997</v>
      </c>
      <c r="BN181" s="5">
        <f t="shared" si="25"/>
        <v>1139.6940422561456</v>
      </c>
      <c r="BO181" s="35">
        <f t="shared" si="26"/>
        <v>3.5407776975620454E-2</v>
      </c>
      <c r="BP181" s="5">
        <f t="shared" si="27"/>
        <v>2333.606487649954</v>
      </c>
      <c r="BQ181" s="35">
        <f t="shared" si="28"/>
        <v>7.2499999999999995E-2</v>
      </c>
      <c r="BR181" s="5">
        <f t="shared" si="54"/>
        <v>124037.58574157402</v>
      </c>
      <c r="BS181" s="5">
        <f t="shared" si="55"/>
        <v>487263.30752189941</v>
      </c>
      <c r="BT181" s="5">
        <f t="shared" si="29"/>
        <v>385112.41425842588</v>
      </c>
      <c r="BU181" s="5">
        <f t="shared" si="30"/>
        <v>611300.89326347341</v>
      </c>
      <c r="BV181" s="150"/>
      <c r="BW181" s="2">
        <v>176</v>
      </c>
      <c r="BX181" s="118">
        <v>50192</v>
      </c>
      <c r="BY181" s="5">
        <f t="shared" si="56"/>
        <v>382709.4022169513</v>
      </c>
      <c r="BZ181" s="5">
        <f t="shared" si="57"/>
        <v>3387.3876542048083</v>
      </c>
      <c r="CA181" s="5">
        <f t="shared" si="31"/>
        <v>1154.9161412725921</v>
      </c>
      <c r="CB181" s="35">
        <f t="shared" si="32"/>
        <v>3.6212838291897212E-2</v>
      </c>
      <c r="CC181" s="5">
        <f t="shared" si="33"/>
        <v>2232.4715129322162</v>
      </c>
      <c r="CD181" s="35">
        <f t="shared" si="34"/>
        <v>7.0000000000000007E-2</v>
      </c>
      <c r="CE181" s="5">
        <f t="shared" si="58"/>
        <v>127595.51392432094</v>
      </c>
      <c r="CF181" s="5">
        <f t="shared" si="59"/>
        <v>468584.71321572491</v>
      </c>
      <c r="CG181" s="5">
        <f t="shared" si="35"/>
        <v>381554.48607567872</v>
      </c>
      <c r="CH181" s="5">
        <f t="shared" si="36"/>
        <v>596180.22714004584</v>
      </c>
    </row>
    <row r="182" spans="9:86" ht="14.25" customHeight="1">
      <c r="I182" s="150"/>
      <c r="J182" s="2">
        <v>177</v>
      </c>
      <c r="K182" s="118">
        <v>50222</v>
      </c>
      <c r="L182" s="5">
        <f t="shared" si="37"/>
        <v>398662.47414764535</v>
      </c>
      <c r="M182" s="5">
        <f t="shared" si="0"/>
        <v>3825.0739145252865</v>
      </c>
      <c r="N182" s="5">
        <f t="shared" si="1"/>
        <v>1084.2694047602245</v>
      </c>
      <c r="O182" s="35">
        <f t="shared" si="2"/>
        <v>3.2637214939633272E-2</v>
      </c>
      <c r="P182" s="5">
        <f t="shared" si="3"/>
        <v>2740.804509765062</v>
      </c>
      <c r="Q182" s="35">
        <f t="shared" si="4"/>
        <v>8.2500000000000018E-2</v>
      </c>
      <c r="R182" s="5">
        <f t="shared" si="38"/>
        <v>111571.79525711492</v>
      </c>
      <c r="S182" s="5">
        <f t="shared" si="39"/>
        <v>565466.28761386091</v>
      </c>
      <c r="T182" s="5">
        <f t="shared" si="5"/>
        <v>397578.20474288514</v>
      </c>
      <c r="U182" s="5">
        <f t="shared" si="6"/>
        <v>677038.08287097584</v>
      </c>
      <c r="V182" s="150"/>
      <c r="W182" s="2">
        <v>177</v>
      </c>
      <c r="X182" s="118">
        <v>50222</v>
      </c>
      <c r="Y182" s="5">
        <f t="shared" si="40"/>
        <v>395377.94790887058</v>
      </c>
      <c r="Z182" s="5">
        <f t="shared" si="41"/>
        <v>3735.9623279068505</v>
      </c>
      <c r="AA182" s="5">
        <f t="shared" si="7"/>
        <v>1100.109341847713</v>
      </c>
      <c r="AB182" s="35">
        <f t="shared" si="8"/>
        <v>3.3389095603316973E-2</v>
      </c>
      <c r="AC182" s="5">
        <f t="shared" si="9"/>
        <v>2635.8529860591375</v>
      </c>
      <c r="AD182" s="35">
        <f t="shared" si="10"/>
        <v>0.08</v>
      </c>
      <c r="AE182" s="5">
        <f t="shared" si="42"/>
        <v>114872.16143297721</v>
      </c>
      <c r="AF182" s="5">
        <f t="shared" si="43"/>
        <v>546393.17060653528</v>
      </c>
      <c r="AG182" s="5">
        <f t="shared" si="11"/>
        <v>394277.83856702287</v>
      </c>
      <c r="AH182" s="5">
        <f t="shared" si="12"/>
        <v>661265.33203951246</v>
      </c>
      <c r="AI182" s="150"/>
      <c r="AJ182" s="2">
        <v>177</v>
      </c>
      <c r="AK182" s="118">
        <v>50222</v>
      </c>
      <c r="AL182" s="5">
        <f t="shared" si="44"/>
        <v>392024.57101091865</v>
      </c>
      <c r="AM182" s="5">
        <f t="shared" si="45"/>
        <v>3647.6129482638758</v>
      </c>
      <c r="AN182" s="5">
        <f t="shared" si="13"/>
        <v>1115.7875938183597</v>
      </c>
      <c r="AO182" s="35">
        <f t="shared" si="14"/>
        <v>3.4154622225063012E-2</v>
      </c>
      <c r="AP182" s="5">
        <f t="shared" si="15"/>
        <v>2531.825354445516</v>
      </c>
      <c r="AQ182" s="35">
        <f t="shared" si="16"/>
        <v>7.7499999999999986E-2</v>
      </c>
      <c r="AR182" s="5">
        <f t="shared" si="46"/>
        <v>118241.21658290007</v>
      </c>
      <c r="AS182" s="5">
        <f t="shared" si="47"/>
        <v>527386.27525980608</v>
      </c>
      <c r="AT182" s="5">
        <f t="shared" si="17"/>
        <v>390908.78341710026</v>
      </c>
      <c r="AU182" s="5">
        <f t="shared" si="18"/>
        <v>645627.49184270611</v>
      </c>
      <c r="AV182" s="150"/>
      <c r="AW182" s="2">
        <v>177</v>
      </c>
      <c r="AX182" s="118">
        <v>50222</v>
      </c>
      <c r="AY182" s="5">
        <f t="shared" si="48"/>
        <v>388602.60334418225</v>
      </c>
      <c r="AZ182" s="5">
        <f t="shared" si="49"/>
        <v>3560.0506702964672</v>
      </c>
      <c r="BA182" s="5">
        <f t="shared" si="19"/>
        <v>1131.2843993953284</v>
      </c>
      <c r="BB182" s="35">
        <f t="shared" si="20"/>
        <v>3.4933921378597417E-2</v>
      </c>
      <c r="BC182" s="5">
        <f t="shared" si="21"/>
        <v>2428.7662709011388</v>
      </c>
      <c r="BD182" s="35">
        <f t="shared" si="22"/>
        <v>7.4999999999999997E-2</v>
      </c>
      <c r="BE182" s="5">
        <f t="shared" si="50"/>
        <v>121678.68105521274</v>
      </c>
      <c r="BF182" s="5">
        <f t="shared" si="51"/>
        <v>508450.28758726176</v>
      </c>
      <c r="BG182" s="5">
        <f t="shared" si="23"/>
        <v>387471.31894478691</v>
      </c>
      <c r="BH182" s="5">
        <f t="shared" si="24"/>
        <v>630128.9686424745</v>
      </c>
      <c r="BI182" s="150"/>
      <c r="BJ182" s="2">
        <v>177</v>
      </c>
      <c r="BK182" s="118">
        <v>50222</v>
      </c>
      <c r="BL182" s="5">
        <f t="shared" si="52"/>
        <v>385112.41425842588</v>
      </c>
      <c r="BM182" s="5">
        <f t="shared" si="53"/>
        <v>3473.3005299060997</v>
      </c>
      <c r="BN182" s="5">
        <f t="shared" si="25"/>
        <v>1146.5796937614432</v>
      </c>
      <c r="BO182" s="35">
        <f t="shared" si="26"/>
        <v>3.5727117111069046E-2</v>
      </c>
      <c r="BP182" s="5">
        <f t="shared" si="27"/>
        <v>2326.7208361446565</v>
      </c>
      <c r="BQ182" s="35">
        <f t="shared" si="28"/>
        <v>7.2499999999999995E-2</v>
      </c>
      <c r="BR182" s="5">
        <f t="shared" si="54"/>
        <v>125184.16543533545</v>
      </c>
      <c r="BS182" s="5">
        <f t="shared" si="55"/>
        <v>489590.02835804404</v>
      </c>
      <c r="BT182" s="5">
        <f t="shared" si="29"/>
        <v>383965.83456466446</v>
      </c>
      <c r="BU182" s="5">
        <f t="shared" si="30"/>
        <v>614774.19379337947</v>
      </c>
      <c r="BV182" s="150"/>
      <c r="BW182" s="2">
        <v>177</v>
      </c>
      <c r="BX182" s="118">
        <v>50222</v>
      </c>
      <c r="BY182" s="5">
        <f t="shared" si="56"/>
        <v>381554.48607567872</v>
      </c>
      <c r="BZ182" s="5">
        <f t="shared" si="57"/>
        <v>3387.3876542048083</v>
      </c>
      <c r="CA182" s="5">
        <f t="shared" si="31"/>
        <v>1161.6531520966823</v>
      </c>
      <c r="CB182" s="35">
        <f t="shared" si="32"/>
        <v>3.6534330833146896E-2</v>
      </c>
      <c r="CC182" s="5">
        <f t="shared" si="33"/>
        <v>2225.734502108126</v>
      </c>
      <c r="CD182" s="35">
        <f t="shared" si="34"/>
        <v>7.0000000000000007E-2</v>
      </c>
      <c r="CE182" s="5">
        <f t="shared" si="58"/>
        <v>128757.16707641762</v>
      </c>
      <c r="CF182" s="5">
        <f t="shared" si="59"/>
        <v>470810.44771783304</v>
      </c>
      <c r="CG182" s="5">
        <f t="shared" si="35"/>
        <v>380392.83292358206</v>
      </c>
      <c r="CH182" s="5">
        <f t="shared" si="36"/>
        <v>599567.61479425069</v>
      </c>
    </row>
    <row r="183" spans="9:86" ht="14.25" customHeight="1">
      <c r="I183" s="150"/>
      <c r="J183" s="2">
        <v>178</v>
      </c>
      <c r="K183" s="118">
        <v>50253</v>
      </c>
      <c r="L183" s="5">
        <f t="shared" si="37"/>
        <v>397578.20474288514</v>
      </c>
      <c r="M183" s="5">
        <f t="shared" si="0"/>
        <v>3825.0739145252865</v>
      </c>
      <c r="N183" s="5">
        <f t="shared" si="1"/>
        <v>1091.7237569179511</v>
      </c>
      <c r="O183" s="35">
        <f t="shared" si="2"/>
        <v>3.2951215450775673E-2</v>
      </c>
      <c r="P183" s="5">
        <f t="shared" si="3"/>
        <v>2733.3501576073354</v>
      </c>
      <c r="Q183" s="35">
        <f t="shared" si="4"/>
        <v>8.2500000000000004E-2</v>
      </c>
      <c r="R183" s="5">
        <f t="shared" si="38"/>
        <v>112663.51901403288</v>
      </c>
      <c r="S183" s="5">
        <f t="shared" si="39"/>
        <v>568199.63777146826</v>
      </c>
      <c r="T183" s="5">
        <f t="shared" si="5"/>
        <v>396486.48098596721</v>
      </c>
      <c r="U183" s="5">
        <f t="shared" si="6"/>
        <v>680863.15678550117</v>
      </c>
      <c r="V183" s="150"/>
      <c r="W183" s="2">
        <v>178</v>
      </c>
      <c r="X183" s="118">
        <v>50253</v>
      </c>
      <c r="Y183" s="5">
        <f t="shared" si="40"/>
        <v>394277.83856702287</v>
      </c>
      <c r="Z183" s="5">
        <f t="shared" si="41"/>
        <v>3735.9623279068505</v>
      </c>
      <c r="AA183" s="5">
        <f t="shared" si="7"/>
        <v>1107.4434041266977</v>
      </c>
      <c r="AB183" s="35">
        <f t="shared" si="8"/>
        <v>3.3705472511007833E-2</v>
      </c>
      <c r="AC183" s="5">
        <f t="shared" si="9"/>
        <v>2628.5189237801528</v>
      </c>
      <c r="AD183" s="35">
        <f t="shared" si="10"/>
        <v>0.08</v>
      </c>
      <c r="AE183" s="5">
        <f t="shared" si="42"/>
        <v>115979.60483710391</v>
      </c>
      <c r="AF183" s="5">
        <f t="shared" si="43"/>
        <v>549021.68953031546</v>
      </c>
      <c r="AG183" s="5">
        <f t="shared" si="11"/>
        <v>393170.39516289619</v>
      </c>
      <c r="AH183" s="5">
        <f t="shared" si="12"/>
        <v>665001.29436741932</v>
      </c>
      <c r="AI183" s="150"/>
      <c r="AJ183" s="2">
        <v>178</v>
      </c>
      <c r="AK183" s="118">
        <v>50253</v>
      </c>
      <c r="AL183" s="5">
        <f t="shared" si="44"/>
        <v>390908.78341710026</v>
      </c>
      <c r="AM183" s="5">
        <f t="shared" si="45"/>
        <v>3647.6129482638758</v>
      </c>
      <c r="AN183" s="5">
        <f t="shared" si="13"/>
        <v>1122.9937220284364</v>
      </c>
      <c r="AO183" s="35">
        <f t="shared" si="14"/>
        <v>3.4473322769937365E-2</v>
      </c>
      <c r="AP183" s="5">
        <f t="shared" si="15"/>
        <v>2524.6192262354393</v>
      </c>
      <c r="AQ183" s="35">
        <f t="shared" si="16"/>
        <v>7.7499999999999999E-2</v>
      </c>
      <c r="AR183" s="5">
        <f t="shared" si="46"/>
        <v>119364.21030492851</v>
      </c>
      <c r="AS183" s="5">
        <f t="shared" si="47"/>
        <v>529910.89448604151</v>
      </c>
      <c r="AT183" s="5">
        <f t="shared" si="17"/>
        <v>389785.78969507181</v>
      </c>
      <c r="AU183" s="5">
        <f t="shared" si="18"/>
        <v>649275.10479096998</v>
      </c>
      <c r="AV183" s="150"/>
      <c r="AW183" s="2">
        <v>178</v>
      </c>
      <c r="AX183" s="118">
        <v>50253</v>
      </c>
      <c r="AY183" s="5">
        <f t="shared" si="48"/>
        <v>387471.31894478691</v>
      </c>
      <c r="AZ183" s="5">
        <f t="shared" si="49"/>
        <v>3560.0506702964672</v>
      </c>
      <c r="BA183" s="5">
        <f t="shared" si="19"/>
        <v>1138.354926891549</v>
      </c>
      <c r="BB183" s="35">
        <f t="shared" si="20"/>
        <v>3.5254891019805057E-2</v>
      </c>
      <c r="BC183" s="5">
        <f t="shared" si="21"/>
        <v>2421.6957434049182</v>
      </c>
      <c r="BD183" s="35">
        <f t="shared" si="22"/>
        <v>7.5000000000000011E-2</v>
      </c>
      <c r="BE183" s="5">
        <f t="shared" si="50"/>
        <v>122817.03598210429</v>
      </c>
      <c r="BF183" s="5">
        <f t="shared" si="51"/>
        <v>510871.98333066667</v>
      </c>
      <c r="BG183" s="5">
        <f t="shared" si="23"/>
        <v>386332.96401789534</v>
      </c>
      <c r="BH183" s="5">
        <f t="shared" si="24"/>
        <v>633689.01931277092</v>
      </c>
      <c r="BI183" s="150"/>
      <c r="BJ183" s="2">
        <v>178</v>
      </c>
      <c r="BK183" s="118">
        <v>50253</v>
      </c>
      <c r="BL183" s="5">
        <f t="shared" si="52"/>
        <v>383965.83456466446</v>
      </c>
      <c r="BM183" s="5">
        <f t="shared" si="53"/>
        <v>3473.3005299060997</v>
      </c>
      <c r="BN183" s="5">
        <f t="shared" si="25"/>
        <v>1153.5069460779187</v>
      </c>
      <c r="BO183" s="35">
        <f t="shared" si="26"/>
        <v>3.6050299549773748E-2</v>
      </c>
      <c r="BP183" s="5">
        <f t="shared" si="27"/>
        <v>2319.793583828181</v>
      </c>
      <c r="BQ183" s="35">
        <f t="shared" si="28"/>
        <v>7.2499999999999995E-2</v>
      </c>
      <c r="BR183" s="5">
        <f t="shared" si="54"/>
        <v>126337.67238141337</v>
      </c>
      <c r="BS183" s="5">
        <f t="shared" si="55"/>
        <v>491909.82194187224</v>
      </c>
      <c r="BT183" s="5">
        <f t="shared" si="29"/>
        <v>382812.32761858654</v>
      </c>
      <c r="BU183" s="5">
        <f t="shared" si="30"/>
        <v>618247.49432328565</v>
      </c>
      <c r="BV183" s="150"/>
      <c r="BW183" s="2">
        <v>178</v>
      </c>
      <c r="BX183" s="118">
        <v>50253</v>
      </c>
      <c r="BY183" s="5">
        <f t="shared" si="56"/>
        <v>380392.83292358206</v>
      </c>
      <c r="BZ183" s="5">
        <f t="shared" si="57"/>
        <v>3387.3876542048083</v>
      </c>
      <c r="CA183" s="5">
        <f t="shared" si="31"/>
        <v>1168.4294621505796</v>
      </c>
      <c r="CB183" s="35">
        <f t="shared" si="32"/>
        <v>3.6859668038550286E-2</v>
      </c>
      <c r="CC183" s="5">
        <f t="shared" si="33"/>
        <v>2218.9581920542287</v>
      </c>
      <c r="CD183" s="35">
        <f t="shared" si="34"/>
        <v>7.0000000000000007E-2</v>
      </c>
      <c r="CE183" s="5">
        <f t="shared" si="58"/>
        <v>129925.59653856821</v>
      </c>
      <c r="CF183" s="5">
        <f t="shared" si="59"/>
        <v>473029.40590988728</v>
      </c>
      <c r="CG183" s="5">
        <f t="shared" si="35"/>
        <v>379224.4034614315</v>
      </c>
      <c r="CH183" s="5">
        <f t="shared" si="36"/>
        <v>602955.00244845543</v>
      </c>
    </row>
    <row r="184" spans="9:86" ht="14.25" customHeight="1">
      <c r="I184" s="150"/>
      <c r="J184" s="2">
        <v>179</v>
      </c>
      <c r="K184" s="118">
        <v>50284</v>
      </c>
      <c r="L184" s="5">
        <f t="shared" si="37"/>
        <v>396486.48098596721</v>
      </c>
      <c r="M184" s="5">
        <f t="shared" si="0"/>
        <v>3825.0739145252865</v>
      </c>
      <c r="N184" s="5">
        <f t="shared" si="1"/>
        <v>1099.2293577467617</v>
      </c>
      <c r="O184" s="35">
        <f t="shared" si="2"/>
        <v>3.3269109857564094E-2</v>
      </c>
      <c r="P184" s="5">
        <f t="shared" si="3"/>
        <v>2725.8445567785247</v>
      </c>
      <c r="Q184" s="35">
        <f t="shared" si="4"/>
        <v>8.2500000000000004E-2</v>
      </c>
      <c r="R184" s="5">
        <f t="shared" si="38"/>
        <v>113762.74837177964</v>
      </c>
      <c r="S184" s="5">
        <f t="shared" si="39"/>
        <v>570925.48232824681</v>
      </c>
      <c r="T184" s="5">
        <f t="shared" si="5"/>
        <v>395387.25162822043</v>
      </c>
      <c r="U184" s="5">
        <f t="shared" si="6"/>
        <v>684688.2307000265</v>
      </c>
      <c r="V184" s="150"/>
      <c r="W184" s="2">
        <v>179</v>
      </c>
      <c r="X184" s="118">
        <v>50284</v>
      </c>
      <c r="Y184" s="5">
        <f t="shared" si="40"/>
        <v>393170.39516289619</v>
      </c>
      <c r="Z184" s="5">
        <f t="shared" si="41"/>
        <v>3735.9623279068505</v>
      </c>
      <c r="AA184" s="5">
        <f t="shared" si="7"/>
        <v>1114.8263601542089</v>
      </c>
      <c r="AB184" s="35">
        <f t="shared" si="8"/>
        <v>3.4025746817249153E-2</v>
      </c>
      <c r="AC184" s="5">
        <f t="shared" si="9"/>
        <v>2621.1359677526416</v>
      </c>
      <c r="AD184" s="35">
        <f t="shared" si="10"/>
        <v>0.08</v>
      </c>
      <c r="AE184" s="5">
        <f t="shared" si="42"/>
        <v>117094.43119725812</v>
      </c>
      <c r="AF184" s="5">
        <f t="shared" si="43"/>
        <v>551642.82549806812</v>
      </c>
      <c r="AG184" s="5">
        <f t="shared" si="11"/>
        <v>392055.568802742</v>
      </c>
      <c r="AH184" s="5">
        <f t="shared" si="12"/>
        <v>668737.25669532618</v>
      </c>
      <c r="AI184" s="150"/>
      <c r="AJ184" s="2">
        <v>179</v>
      </c>
      <c r="AK184" s="118">
        <v>50284</v>
      </c>
      <c r="AL184" s="5">
        <f t="shared" si="44"/>
        <v>389785.78969507181</v>
      </c>
      <c r="AM184" s="5">
        <f t="shared" si="45"/>
        <v>3647.6129482638758</v>
      </c>
      <c r="AN184" s="5">
        <f t="shared" si="13"/>
        <v>1130.246389816537</v>
      </c>
      <c r="AO184" s="35">
        <f t="shared" si="14"/>
        <v>3.4795923905816838E-2</v>
      </c>
      <c r="AP184" s="5">
        <f t="shared" si="15"/>
        <v>2517.3665584473388</v>
      </c>
      <c r="AQ184" s="35">
        <f t="shared" si="16"/>
        <v>7.7499999999999999E-2</v>
      </c>
      <c r="AR184" s="5">
        <f t="shared" si="46"/>
        <v>120494.45669474505</v>
      </c>
      <c r="AS184" s="5">
        <f t="shared" si="47"/>
        <v>532428.26104448887</v>
      </c>
      <c r="AT184" s="5">
        <f t="shared" si="17"/>
        <v>388655.5433052553</v>
      </c>
      <c r="AU184" s="5">
        <f t="shared" si="18"/>
        <v>652922.71773923398</v>
      </c>
      <c r="AV184" s="150"/>
      <c r="AW184" s="2">
        <v>179</v>
      </c>
      <c r="AX184" s="118">
        <v>50284</v>
      </c>
      <c r="AY184" s="5">
        <f t="shared" si="48"/>
        <v>386332.96401789534</v>
      </c>
      <c r="AZ184" s="5">
        <f t="shared" si="49"/>
        <v>3560.0506702964672</v>
      </c>
      <c r="BA184" s="5">
        <f t="shared" si="19"/>
        <v>1145.4696451846216</v>
      </c>
      <c r="BB184" s="35">
        <f t="shared" si="20"/>
        <v>3.5579764147640136E-2</v>
      </c>
      <c r="BC184" s="5">
        <f t="shared" si="21"/>
        <v>2414.5810251118455</v>
      </c>
      <c r="BD184" s="35">
        <f t="shared" si="22"/>
        <v>7.4999999999999997E-2</v>
      </c>
      <c r="BE184" s="5">
        <f t="shared" si="50"/>
        <v>123962.50562728892</v>
      </c>
      <c r="BF184" s="5">
        <f t="shared" si="51"/>
        <v>513286.56435577851</v>
      </c>
      <c r="BG184" s="5">
        <f t="shared" si="23"/>
        <v>385187.4943727107</v>
      </c>
      <c r="BH184" s="5">
        <f t="shared" si="24"/>
        <v>637249.06998306746</v>
      </c>
      <c r="BI184" s="150"/>
      <c r="BJ184" s="2">
        <v>179</v>
      </c>
      <c r="BK184" s="118">
        <v>50284</v>
      </c>
      <c r="BL184" s="5">
        <f t="shared" si="52"/>
        <v>382812.32761858654</v>
      </c>
      <c r="BM184" s="5">
        <f t="shared" si="53"/>
        <v>3473.3005299060997</v>
      </c>
      <c r="BN184" s="5">
        <f t="shared" si="25"/>
        <v>1160.4760505438062</v>
      </c>
      <c r="BO184" s="35">
        <f t="shared" si="26"/>
        <v>3.6377388087670208E-2</v>
      </c>
      <c r="BP184" s="5">
        <f t="shared" si="27"/>
        <v>2312.8244793622935</v>
      </c>
      <c r="BQ184" s="35">
        <f t="shared" si="28"/>
        <v>7.2499999999999981E-2</v>
      </c>
      <c r="BR184" s="5">
        <f t="shared" si="54"/>
        <v>127498.14843195718</v>
      </c>
      <c r="BS184" s="5">
        <f t="shared" si="55"/>
        <v>494222.64642123453</v>
      </c>
      <c r="BT184" s="5">
        <f t="shared" si="29"/>
        <v>381651.85156804271</v>
      </c>
      <c r="BU184" s="5">
        <f t="shared" si="30"/>
        <v>621720.79485319171</v>
      </c>
      <c r="BV184" s="150"/>
      <c r="BW184" s="2">
        <v>179</v>
      </c>
      <c r="BX184" s="118">
        <v>50284</v>
      </c>
      <c r="BY184" s="5">
        <f t="shared" si="56"/>
        <v>379224.4034614315</v>
      </c>
      <c r="BZ184" s="5">
        <f t="shared" si="57"/>
        <v>3387.3876542048083</v>
      </c>
      <c r="CA184" s="5">
        <f t="shared" si="31"/>
        <v>1175.2453006797909</v>
      </c>
      <c r="CB184" s="35">
        <f t="shared" si="32"/>
        <v>3.7188913686541827E-2</v>
      </c>
      <c r="CC184" s="5">
        <f t="shared" si="33"/>
        <v>2212.1423535250174</v>
      </c>
      <c r="CD184" s="35">
        <f t="shared" si="34"/>
        <v>7.0000000000000007E-2</v>
      </c>
      <c r="CE184" s="5">
        <f t="shared" si="58"/>
        <v>131100.84183924799</v>
      </c>
      <c r="CF184" s="5">
        <f t="shared" si="59"/>
        <v>475241.54826341232</v>
      </c>
      <c r="CG184" s="5">
        <f t="shared" si="35"/>
        <v>378049.15816075169</v>
      </c>
      <c r="CH184" s="5">
        <f t="shared" si="36"/>
        <v>606342.39010266028</v>
      </c>
    </row>
    <row r="185" spans="9:86" ht="14.25" customHeight="1">
      <c r="I185" s="150"/>
      <c r="J185" s="2">
        <v>180</v>
      </c>
      <c r="K185" s="118">
        <v>50314</v>
      </c>
      <c r="L185" s="5">
        <f t="shared" si="37"/>
        <v>395387.25162822043</v>
      </c>
      <c r="M185" s="5">
        <f t="shared" si="0"/>
        <v>3825.0739145252865</v>
      </c>
      <c r="N185" s="5">
        <f t="shared" si="1"/>
        <v>1106.7865595812709</v>
      </c>
      <c r="O185" s="35">
        <f t="shared" si="2"/>
        <v>3.3590963442249988E-2</v>
      </c>
      <c r="P185" s="5">
        <f t="shared" si="3"/>
        <v>2718.2873549440155</v>
      </c>
      <c r="Q185" s="35">
        <f t="shared" si="4"/>
        <v>8.2500000000000004E-2</v>
      </c>
      <c r="R185" s="5">
        <f t="shared" si="38"/>
        <v>114869.53493136092</v>
      </c>
      <c r="S185" s="5">
        <f t="shared" si="39"/>
        <v>573643.76968319085</v>
      </c>
      <c r="T185" s="5">
        <f t="shared" si="5"/>
        <v>394280.46506863914</v>
      </c>
      <c r="U185" s="5">
        <f t="shared" si="6"/>
        <v>688513.30461455183</v>
      </c>
      <c r="V185" s="150"/>
      <c r="W185" s="2">
        <v>180</v>
      </c>
      <c r="X185" s="118">
        <v>50314</v>
      </c>
      <c r="Y185" s="5">
        <f t="shared" si="40"/>
        <v>392055.568802742</v>
      </c>
      <c r="Z185" s="5">
        <f t="shared" si="41"/>
        <v>3735.9623279068505</v>
      </c>
      <c r="AA185" s="5">
        <f t="shared" si="7"/>
        <v>1122.2585358885703</v>
      </c>
      <c r="AB185" s="35">
        <f t="shared" si="8"/>
        <v>3.4349983783647398E-2</v>
      </c>
      <c r="AC185" s="5">
        <f t="shared" si="9"/>
        <v>2613.7037920182802</v>
      </c>
      <c r="AD185" s="35">
        <f t="shared" si="10"/>
        <v>0.08</v>
      </c>
      <c r="AE185" s="5">
        <f t="shared" si="42"/>
        <v>118216.68973314669</v>
      </c>
      <c r="AF185" s="5">
        <f t="shared" si="43"/>
        <v>554256.52929008636</v>
      </c>
      <c r="AG185" s="5">
        <f t="shared" si="11"/>
        <v>390933.31026685343</v>
      </c>
      <c r="AH185" s="5">
        <f t="shared" si="12"/>
        <v>672473.21902323305</v>
      </c>
      <c r="AI185" s="150"/>
      <c r="AJ185" s="2">
        <v>180</v>
      </c>
      <c r="AK185" s="118">
        <v>50314</v>
      </c>
      <c r="AL185" s="5">
        <f t="shared" si="44"/>
        <v>388655.5433052553</v>
      </c>
      <c r="AM185" s="5">
        <f t="shared" si="45"/>
        <v>3647.6129482638758</v>
      </c>
      <c r="AN185" s="5">
        <f t="shared" si="13"/>
        <v>1137.5458977507687</v>
      </c>
      <c r="AO185" s="35">
        <f t="shared" si="14"/>
        <v>3.5122490874362491E-2</v>
      </c>
      <c r="AP185" s="5">
        <f t="shared" si="15"/>
        <v>2510.067050513107</v>
      </c>
      <c r="AQ185" s="35">
        <f t="shared" si="16"/>
        <v>7.7499999999999999E-2</v>
      </c>
      <c r="AR185" s="5">
        <f t="shared" si="46"/>
        <v>121632.00259249582</v>
      </c>
      <c r="AS185" s="5">
        <f t="shared" si="47"/>
        <v>534938.32809500198</v>
      </c>
      <c r="AT185" s="5">
        <f t="shared" si="17"/>
        <v>387517.99740750453</v>
      </c>
      <c r="AU185" s="5">
        <f t="shared" si="18"/>
        <v>656570.33068749774</v>
      </c>
      <c r="AV185" s="150"/>
      <c r="AW185" s="2">
        <v>180</v>
      </c>
      <c r="AX185" s="118">
        <v>50314</v>
      </c>
      <c r="AY185" s="5">
        <f t="shared" si="48"/>
        <v>385187.4943727107</v>
      </c>
      <c r="AZ185" s="5">
        <f t="shared" si="49"/>
        <v>3560.0506702964672</v>
      </c>
      <c r="BA185" s="5">
        <f t="shared" si="19"/>
        <v>1152.6288304670256</v>
      </c>
      <c r="BB185" s="35">
        <f t="shared" si="20"/>
        <v>3.5908605984546281E-2</v>
      </c>
      <c r="BC185" s="5">
        <f t="shared" si="21"/>
        <v>2407.4218398294415</v>
      </c>
      <c r="BD185" s="35">
        <f t="shared" si="22"/>
        <v>7.4999999999999997E-2</v>
      </c>
      <c r="BE185" s="5">
        <f t="shared" si="50"/>
        <v>125115.13445775595</v>
      </c>
      <c r="BF185" s="5">
        <f t="shared" si="51"/>
        <v>515693.98619560793</v>
      </c>
      <c r="BG185" s="5">
        <f t="shared" si="23"/>
        <v>384034.8655422437</v>
      </c>
      <c r="BH185" s="5">
        <f t="shared" si="24"/>
        <v>640809.12065336388</v>
      </c>
      <c r="BI185" s="150"/>
      <c r="BJ185" s="2">
        <v>180</v>
      </c>
      <c r="BK185" s="118">
        <v>50314</v>
      </c>
      <c r="BL185" s="5">
        <f t="shared" si="52"/>
        <v>381651.85156804271</v>
      </c>
      <c r="BM185" s="5">
        <f t="shared" si="53"/>
        <v>3473.3005299060997</v>
      </c>
      <c r="BN185" s="5">
        <f t="shared" si="25"/>
        <v>1167.4872600158415</v>
      </c>
      <c r="BO185" s="35">
        <f t="shared" si="26"/>
        <v>3.6708447928733172E-2</v>
      </c>
      <c r="BP185" s="5">
        <f t="shared" si="27"/>
        <v>2305.8132698902582</v>
      </c>
      <c r="BQ185" s="35">
        <f t="shared" si="28"/>
        <v>7.2500000000000009E-2</v>
      </c>
      <c r="BR185" s="5">
        <f t="shared" si="54"/>
        <v>128665.63569197302</v>
      </c>
      <c r="BS185" s="5">
        <f t="shared" si="55"/>
        <v>496528.45969112479</v>
      </c>
      <c r="BT185" s="5">
        <f t="shared" si="29"/>
        <v>380484.36430802685</v>
      </c>
      <c r="BU185" s="5">
        <f t="shared" si="30"/>
        <v>625194.09538309777</v>
      </c>
      <c r="BV185" s="150"/>
      <c r="BW185" s="2">
        <v>180</v>
      </c>
      <c r="BX185" s="118">
        <v>50314</v>
      </c>
      <c r="BY185" s="5">
        <f t="shared" si="56"/>
        <v>378049.15816075169</v>
      </c>
      <c r="BZ185" s="5">
        <f t="shared" si="57"/>
        <v>3387.3876542048083</v>
      </c>
      <c r="CA185" s="5">
        <f t="shared" si="31"/>
        <v>1182.1008982670901</v>
      </c>
      <c r="CB185" s="35">
        <f t="shared" si="32"/>
        <v>3.7522132963389208E-2</v>
      </c>
      <c r="CC185" s="5">
        <f t="shared" si="33"/>
        <v>2205.2867559377182</v>
      </c>
      <c r="CD185" s="35">
        <f t="shared" si="34"/>
        <v>7.0000000000000007E-2</v>
      </c>
      <c r="CE185" s="5">
        <f t="shared" si="58"/>
        <v>132282.94273751508</v>
      </c>
      <c r="CF185" s="5">
        <f t="shared" si="59"/>
        <v>477446.83501935005</v>
      </c>
      <c r="CG185" s="5">
        <f t="shared" si="35"/>
        <v>376867.05726248457</v>
      </c>
      <c r="CH185" s="5">
        <f t="shared" si="36"/>
        <v>609729.77775686514</v>
      </c>
    </row>
    <row r="186" spans="9:86" ht="14.25" customHeight="1">
      <c r="I186" s="150"/>
      <c r="J186" s="2">
        <v>181</v>
      </c>
      <c r="K186" s="118">
        <v>50345</v>
      </c>
      <c r="L186" s="5">
        <f t="shared" si="37"/>
        <v>394280.46506863914</v>
      </c>
      <c r="M186" s="5">
        <f t="shared" si="0"/>
        <v>3825.0739145252865</v>
      </c>
      <c r="N186" s="5">
        <f t="shared" si="1"/>
        <v>1114.3957171783923</v>
      </c>
      <c r="O186" s="35">
        <f t="shared" si="2"/>
        <v>3.3916842935174801E-2</v>
      </c>
      <c r="P186" s="5">
        <f t="shared" si="3"/>
        <v>2710.6781973468942</v>
      </c>
      <c r="Q186" s="35">
        <f t="shared" si="4"/>
        <v>8.2500000000000004E-2</v>
      </c>
      <c r="R186" s="5">
        <f t="shared" si="38"/>
        <v>115983.93064853932</v>
      </c>
      <c r="S186" s="5">
        <f t="shared" si="39"/>
        <v>576354.44788053771</v>
      </c>
      <c r="T186" s="5">
        <f t="shared" si="5"/>
        <v>393166.06935146073</v>
      </c>
      <c r="U186" s="5">
        <f t="shared" si="6"/>
        <v>692338.37852907705</v>
      </c>
      <c r="V186" s="150"/>
      <c r="W186" s="2">
        <v>181</v>
      </c>
      <c r="X186" s="118">
        <v>50345</v>
      </c>
      <c r="Y186" s="5">
        <f t="shared" si="40"/>
        <v>390933.31026685343</v>
      </c>
      <c r="Z186" s="5">
        <f t="shared" si="41"/>
        <v>3735.9623279068505</v>
      </c>
      <c r="AA186" s="5">
        <f t="shared" si="7"/>
        <v>1129.7402594611608</v>
      </c>
      <c r="AB186" s="35">
        <f t="shared" si="8"/>
        <v>3.4678250119642963E-2</v>
      </c>
      <c r="AC186" s="5">
        <f t="shared" si="9"/>
        <v>2606.2220684456897</v>
      </c>
      <c r="AD186" s="35">
        <f t="shared" si="10"/>
        <v>0.08</v>
      </c>
      <c r="AE186" s="5">
        <f t="shared" si="42"/>
        <v>119346.42999260785</v>
      </c>
      <c r="AF186" s="5">
        <f t="shared" si="43"/>
        <v>556862.751358532</v>
      </c>
      <c r="AG186" s="5">
        <f t="shared" si="11"/>
        <v>389803.57000739226</v>
      </c>
      <c r="AH186" s="5">
        <f t="shared" si="12"/>
        <v>676209.18135113991</v>
      </c>
      <c r="AI186" s="150"/>
      <c r="AJ186" s="2">
        <v>181</v>
      </c>
      <c r="AK186" s="118">
        <v>50345</v>
      </c>
      <c r="AL186" s="5">
        <f t="shared" si="44"/>
        <v>387517.99740750453</v>
      </c>
      <c r="AM186" s="5">
        <f t="shared" si="45"/>
        <v>3647.6129482638758</v>
      </c>
      <c r="AN186" s="5">
        <f t="shared" si="13"/>
        <v>1144.8925483404091</v>
      </c>
      <c r="AO186" s="35">
        <f t="shared" si="14"/>
        <v>3.5453090364826627E-2</v>
      </c>
      <c r="AP186" s="5">
        <f t="shared" si="15"/>
        <v>2502.7203999234666</v>
      </c>
      <c r="AQ186" s="35">
        <f t="shared" si="16"/>
        <v>7.7499999999999999E-2</v>
      </c>
      <c r="AR186" s="5">
        <f t="shared" si="46"/>
        <v>122776.89514083622</v>
      </c>
      <c r="AS186" s="5">
        <f t="shared" si="47"/>
        <v>537441.04849492549</v>
      </c>
      <c r="AT186" s="5">
        <f t="shared" si="17"/>
        <v>386373.1048591641</v>
      </c>
      <c r="AU186" s="5">
        <f t="shared" si="18"/>
        <v>660217.94363576174</v>
      </c>
      <c r="AV186" s="150"/>
      <c r="AW186" s="2">
        <v>181</v>
      </c>
      <c r="AX186" s="118">
        <v>50345</v>
      </c>
      <c r="AY186" s="5">
        <f t="shared" si="48"/>
        <v>384034.8655422437</v>
      </c>
      <c r="AZ186" s="5">
        <f t="shared" si="49"/>
        <v>3560.0506702964672</v>
      </c>
      <c r="BA186" s="5">
        <f t="shared" si="19"/>
        <v>1159.8327606574444</v>
      </c>
      <c r="BB186" s="35">
        <f t="shared" si="20"/>
        <v>3.6241483200327704E-2</v>
      </c>
      <c r="BC186" s="5">
        <f t="shared" si="21"/>
        <v>2400.2179096390228</v>
      </c>
      <c r="BD186" s="35">
        <f t="shared" si="22"/>
        <v>7.4999999999999997E-2</v>
      </c>
      <c r="BE186" s="5">
        <f t="shared" si="50"/>
        <v>126274.9672184134</v>
      </c>
      <c r="BF186" s="5">
        <f t="shared" si="51"/>
        <v>518094.20410524693</v>
      </c>
      <c r="BG186" s="5">
        <f t="shared" si="23"/>
        <v>382875.03278158628</v>
      </c>
      <c r="BH186" s="5">
        <f t="shared" si="24"/>
        <v>644369.1713236603</v>
      </c>
      <c r="BI186" s="150"/>
      <c r="BJ186" s="2">
        <v>181</v>
      </c>
      <c r="BK186" s="118">
        <v>50345</v>
      </c>
      <c r="BL186" s="5">
        <f t="shared" si="52"/>
        <v>380484.36430802685</v>
      </c>
      <c r="BM186" s="5">
        <f t="shared" si="53"/>
        <v>3473.3005299060997</v>
      </c>
      <c r="BN186" s="5">
        <f t="shared" si="25"/>
        <v>1174.5408288784374</v>
      </c>
      <c r="BO186" s="35">
        <f t="shared" si="26"/>
        <v>3.7043545724078274E-2</v>
      </c>
      <c r="BP186" s="5">
        <f t="shared" si="27"/>
        <v>2298.7597010276622</v>
      </c>
      <c r="BQ186" s="35">
        <f t="shared" si="28"/>
        <v>7.2499999999999995E-2</v>
      </c>
      <c r="BR186" s="5">
        <f t="shared" si="54"/>
        <v>129840.17652085146</v>
      </c>
      <c r="BS186" s="5">
        <f t="shared" si="55"/>
        <v>498827.21939215244</v>
      </c>
      <c r="BT186" s="5">
        <f t="shared" si="29"/>
        <v>379309.82347914844</v>
      </c>
      <c r="BU186" s="5">
        <f t="shared" si="30"/>
        <v>628667.39591300394</v>
      </c>
      <c r="BV186" s="150"/>
      <c r="BW186" s="2">
        <v>181</v>
      </c>
      <c r="BX186" s="118">
        <v>50345</v>
      </c>
      <c r="BY186" s="5">
        <f t="shared" si="56"/>
        <v>376867.05726248457</v>
      </c>
      <c r="BZ186" s="5">
        <f t="shared" si="57"/>
        <v>3387.3876542048083</v>
      </c>
      <c r="CA186" s="5">
        <f t="shared" si="31"/>
        <v>1188.9964868403149</v>
      </c>
      <c r="CB186" s="35">
        <f t="shared" si="32"/>
        <v>3.7859392502290992E-2</v>
      </c>
      <c r="CC186" s="5">
        <f t="shared" si="33"/>
        <v>2198.3911673644934</v>
      </c>
      <c r="CD186" s="35">
        <f t="shared" si="34"/>
        <v>7.0000000000000007E-2</v>
      </c>
      <c r="CE186" s="5">
        <f t="shared" si="58"/>
        <v>133471.93922435539</v>
      </c>
      <c r="CF186" s="5">
        <f t="shared" si="59"/>
        <v>479645.22618671454</v>
      </c>
      <c r="CG186" s="5">
        <f t="shared" si="35"/>
        <v>375678.06077564426</v>
      </c>
      <c r="CH186" s="5">
        <f t="shared" si="36"/>
        <v>613117.16541106999</v>
      </c>
    </row>
    <row r="187" spans="9:86" ht="14.25" customHeight="1">
      <c r="I187" s="150"/>
      <c r="J187" s="2">
        <v>182</v>
      </c>
      <c r="K187" s="118">
        <v>50375</v>
      </c>
      <c r="L187" s="5">
        <f t="shared" si="37"/>
        <v>393166.06935146073</v>
      </c>
      <c r="M187" s="5">
        <f t="shared" si="0"/>
        <v>3825.0739145252865</v>
      </c>
      <c r="N187" s="5">
        <f t="shared" si="1"/>
        <v>1122.0571877339939</v>
      </c>
      <c r="O187" s="35">
        <f t="shared" si="2"/>
        <v>3.4246816555198505E-2</v>
      </c>
      <c r="P187" s="5">
        <f t="shared" si="3"/>
        <v>2703.0167267912925</v>
      </c>
      <c r="Q187" s="35">
        <f t="shared" si="4"/>
        <v>8.2500000000000004E-2</v>
      </c>
      <c r="R187" s="5">
        <f t="shared" si="38"/>
        <v>117105.98783627331</v>
      </c>
      <c r="S187" s="5">
        <f t="shared" si="39"/>
        <v>579057.46460732899</v>
      </c>
      <c r="T187" s="5">
        <f t="shared" si="5"/>
        <v>392044.01216372673</v>
      </c>
      <c r="U187" s="5">
        <f t="shared" si="6"/>
        <v>696163.45244360226</v>
      </c>
      <c r="V187" s="150"/>
      <c r="W187" s="2">
        <v>182</v>
      </c>
      <c r="X187" s="118">
        <v>50375</v>
      </c>
      <c r="Y187" s="5">
        <f t="shared" si="40"/>
        <v>389803.57000739226</v>
      </c>
      <c r="Z187" s="5">
        <f t="shared" si="41"/>
        <v>3735.9623279068505</v>
      </c>
      <c r="AA187" s="5">
        <f t="shared" si="7"/>
        <v>1137.2718611909017</v>
      </c>
      <c r="AB187" s="35">
        <f t="shared" si="8"/>
        <v>3.5010614022934719E-2</v>
      </c>
      <c r="AC187" s="5">
        <f t="shared" si="9"/>
        <v>2598.6904667159488</v>
      </c>
      <c r="AD187" s="35">
        <f t="shared" si="10"/>
        <v>8.0000000000000016E-2</v>
      </c>
      <c r="AE187" s="5">
        <f t="shared" si="42"/>
        <v>120483.70185379876</v>
      </c>
      <c r="AF187" s="5">
        <f t="shared" si="43"/>
        <v>559461.44182524795</v>
      </c>
      <c r="AG187" s="5">
        <f t="shared" si="11"/>
        <v>388666.29814620136</v>
      </c>
      <c r="AH187" s="5">
        <f t="shared" si="12"/>
        <v>679945.14367904677</v>
      </c>
      <c r="AI187" s="150"/>
      <c r="AJ187" s="2">
        <v>182</v>
      </c>
      <c r="AK187" s="118">
        <v>50375</v>
      </c>
      <c r="AL187" s="5">
        <f t="shared" si="44"/>
        <v>386373.1048591641</v>
      </c>
      <c r="AM187" s="5">
        <f t="shared" si="45"/>
        <v>3647.6129482638758</v>
      </c>
      <c r="AN187" s="5">
        <f t="shared" si="13"/>
        <v>1152.2866460484411</v>
      </c>
      <c r="AO187" s="35">
        <f t="shared" si="14"/>
        <v>3.5787790554473245E-2</v>
      </c>
      <c r="AP187" s="5">
        <f t="shared" si="15"/>
        <v>2495.3263022154347</v>
      </c>
      <c r="AQ187" s="35">
        <f t="shared" si="16"/>
        <v>7.7499999999999999E-2</v>
      </c>
      <c r="AR187" s="5">
        <f t="shared" si="46"/>
        <v>123929.18178688466</v>
      </c>
      <c r="AS187" s="5">
        <f t="shared" si="47"/>
        <v>539936.37479714095</v>
      </c>
      <c r="AT187" s="5">
        <f t="shared" si="17"/>
        <v>385220.81821311568</v>
      </c>
      <c r="AU187" s="5">
        <f t="shared" si="18"/>
        <v>663865.55658402562</v>
      </c>
      <c r="AV187" s="150"/>
      <c r="AW187" s="2">
        <v>182</v>
      </c>
      <c r="AX187" s="118">
        <v>50375</v>
      </c>
      <c r="AY187" s="5">
        <f t="shared" si="48"/>
        <v>382875.03278158628</v>
      </c>
      <c r="AZ187" s="5">
        <f t="shared" si="49"/>
        <v>3560.0506702964672</v>
      </c>
      <c r="BA187" s="5">
        <f t="shared" si="19"/>
        <v>1167.081715411553</v>
      </c>
      <c r="BB187" s="35">
        <f t="shared" si="20"/>
        <v>3.6578463952565622E-2</v>
      </c>
      <c r="BC187" s="5">
        <f t="shared" si="21"/>
        <v>2392.9689548849142</v>
      </c>
      <c r="BD187" s="35">
        <f t="shared" si="22"/>
        <v>7.4999999999999997E-2</v>
      </c>
      <c r="BE187" s="5">
        <f t="shared" si="50"/>
        <v>127442.04893382495</v>
      </c>
      <c r="BF187" s="5">
        <f t="shared" si="51"/>
        <v>520487.17306013184</v>
      </c>
      <c r="BG187" s="5">
        <f t="shared" si="23"/>
        <v>381707.95106617472</v>
      </c>
      <c r="BH187" s="5">
        <f t="shared" si="24"/>
        <v>647929.22199395683</v>
      </c>
      <c r="BI187" s="150"/>
      <c r="BJ187" s="2">
        <v>182</v>
      </c>
      <c r="BK187" s="118">
        <v>50375</v>
      </c>
      <c r="BL187" s="5">
        <f t="shared" si="52"/>
        <v>379309.82347914844</v>
      </c>
      <c r="BM187" s="5">
        <f t="shared" si="53"/>
        <v>3473.3005299060997</v>
      </c>
      <c r="BN187" s="5">
        <f t="shared" si="25"/>
        <v>1181.6370130529112</v>
      </c>
      <c r="BO187" s="35">
        <f t="shared" si="26"/>
        <v>3.7382749612374394E-2</v>
      </c>
      <c r="BP187" s="5">
        <f t="shared" si="27"/>
        <v>2291.6635168531884</v>
      </c>
      <c r="BQ187" s="35">
        <f t="shared" si="28"/>
        <v>7.2499999999999995E-2</v>
      </c>
      <c r="BR187" s="5">
        <f t="shared" si="54"/>
        <v>131021.81353390437</v>
      </c>
      <c r="BS187" s="5">
        <f t="shared" si="55"/>
        <v>501118.88290900562</v>
      </c>
      <c r="BT187" s="5">
        <f t="shared" si="29"/>
        <v>378128.1864660955</v>
      </c>
      <c r="BU187" s="5">
        <f t="shared" si="30"/>
        <v>632140.69644291</v>
      </c>
      <c r="BV187" s="150"/>
      <c r="BW187" s="2">
        <v>182</v>
      </c>
      <c r="BX187" s="118">
        <v>50375</v>
      </c>
      <c r="BY187" s="5">
        <f t="shared" si="56"/>
        <v>375678.06077564426</v>
      </c>
      <c r="BZ187" s="5">
        <f t="shared" si="57"/>
        <v>3387.3876542048083</v>
      </c>
      <c r="CA187" s="5">
        <f t="shared" si="31"/>
        <v>1195.9322996802166</v>
      </c>
      <c r="CB187" s="35">
        <f t="shared" si="32"/>
        <v>3.8200760423785195E-2</v>
      </c>
      <c r="CC187" s="5">
        <f t="shared" si="33"/>
        <v>2191.4553545245917</v>
      </c>
      <c r="CD187" s="35">
        <f t="shared" si="34"/>
        <v>7.0000000000000007E-2</v>
      </c>
      <c r="CE187" s="5">
        <f t="shared" si="58"/>
        <v>134667.87152403561</v>
      </c>
      <c r="CF187" s="5">
        <f t="shared" si="59"/>
        <v>481836.68154123914</v>
      </c>
      <c r="CG187" s="5">
        <f t="shared" si="35"/>
        <v>374482.12847596407</v>
      </c>
      <c r="CH187" s="5">
        <f t="shared" si="36"/>
        <v>616504.55306527473</v>
      </c>
    </row>
    <row r="188" spans="9:86" ht="14.25" customHeight="1">
      <c r="I188" s="150"/>
      <c r="J188" s="2">
        <v>183</v>
      </c>
      <c r="K188" s="118">
        <v>50406</v>
      </c>
      <c r="L188" s="5">
        <f t="shared" si="37"/>
        <v>392044.01216372673</v>
      </c>
      <c r="M188" s="5">
        <f t="shared" si="0"/>
        <v>3825.0739145252865</v>
      </c>
      <c r="N188" s="5">
        <f t="shared" si="1"/>
        <v>1129.7713308996654</v>
      </c>
      <c r="O188" s="35">
        <f t="shared" si="2"/>
        <v>3.4580954051490927E-2</v>
      </c>
      <c r="P188" s="5">
        <f t="shared" si="3"/>
        <v>2695.3025836256211</v>
      </c>
      <c r="Q188" s="35">
        <f t="shared" si="4"/>
        <v>8.249999999999999E-2</v>
      </c>
      <c r="R188" s="5">
        <f t="shared" si="38"/>
        <v>118235.75916717298</v>
      </c>
      <c r="S188" s="5">
        <f t="shared" si="39"/>
        <v>581752.76719095465</v>
      </c>
      <c r="T188" s="5">
        <f t="shared" si="5"/>
        <v>390914.24083282705</v>
      </c>
      <c r="U188" s="5">
        <f t="shared" si="6"/>
        <v>699988.52635812759</v>
      </c>
      <c r="V188" s="150"/>
      <c r="W188" s="2">
        <v>183</v>
      </c>
      <c r="X188" s="118">
        <v>50406</v>
      </c>
      <c r="Y188" s="5">
        <f t="shared" si="40"/>
        <v>388666.29814620136</v>
      </c>
      <c r="Z188" s="5">
        <f t="shared" si="41"/>
        <v>3735.9623279068505</v>
      </c>
      <c r="AA188" s="5">
        <f t="shared" si="7"/>
        <v>1144.8536735988414</v>
      </c>
      <c r="AB188" s="35">
        <f t="shared" si="8"/>
        <v>3.5347145221267154E-2</v>
      </c>
      <c r="AC188" s="5">
        <f t="shared" si="9"/>
        <v>2591.1086543080091</v>
      </c>
      <c r="AD188" s="35">
        <f t="shared" si="10"/>
        <v>0.08</v>
      </c>
      <c r="AE188" s="5">
        <f t="shared" si="42"/>
        <v>121628.55552739761</v>
      </c>
      <c r="AF188" s="5">
        <f t="shared" si="43"/>
        <v>562052.55047955597</v>
      </c>
      <c r="AG188" s="5">
        <f t="shared" si="11"/>
        <v>387521.44447260251</v>
      </c>
      <c r="AH188" s="5">
        <f t="shared" si="12"/>
        <v>683681.10600695363</v>
      </c>
      <c r="AI188" s="150"/>
      <c r="AJ188" s="2">
        <v>183</v>
      </c>
      <c r="AK188" s="118">
        <v>50406</v>
      </c>
      <c r="AL188" s="5">
        <f t="shared" si="44"/>
        <v>385220.81821311568</v>
      </c>
      <c r="AM188" s="5">
        <f t="shared" si="45"/>
        <v>3647.6129482638758</v>
      </c>
      <c r="AN188" s="5">
        <f t="shared" si="13"/>
        <v>1159.7284973041706</v>
      </c>
      <c r="AO188" s="35">
        <f t="shared" si="14"/>
        <v>3.6126661150361006E-2</v>
      </c>
      <c r="AP188" s="5">
        <f t="shared" si="15"/>
        <v>2487.8844509597052</v>
      </c>
      <c r="AQ188" s="35">
        <f t="shared" si="16"/>
        <v>7.7499999999999986E-2</v>
      </c>
      <c r="AR188" s="5">
        <f t="shared" si="46"/>
        <v>125088.91028418882</v>
      </c>
      <c r="AS188" s="5">
        <f t="shared" si="47"/>
        <v>542424.25924810069</v>
      </c>
      <c r="AT188" s="5">
        <f t="shared" si="17"/>
        <v>384061.08971581148</v>
      </c>
      <c r="AU188" s="5">
        <f t="shared" si="18"/>
        <v>667513.1695322895</v>
      </c>
      <c r="AV188" s="150"/>
      <c r="AW188" s="2">
        <v>183</v>
      </c>
      <c r="AX188" s="118">
        <v>50406</v>
      </c>
      <c r="AY188" s="5">
        <f t="shared" si="48"/>
        <v>381707.95106617472</v>
      </c>
      <c r="AZ188" s="5">
        <f t="shared" si="49"/>
        <v>3560.0506702964672</v>
      </c>
      <c r="BA188" s="5">
        <f t="shared" si="19"/>
        <v>1174.3759761328752</v>
      </c>
      <c r="BB188" s="35">
        <f t="shared" si="20"/>
        <v>3.6919617928397194E-2</v>
      </c>
      <c r="BC188" s="5">
        <f t="shared" si="21"/>
        <v>2385.674694163592</v>
      </c>
      <c r="BD188" s="35">
        <f t="shared" si="22"/>
        <v>7.5000000000000011E-2</v>
      </c>
      <c r="BE188" s="5">
        <f t="shared" si="50"/>
        <v>128616.42490995782</v>
      </c>
      <c r="BF188" s="5">
        <f t="shared" si="51"/>
        <v>522872.84775429545</v>
      </c>
      <c r="BG188" s="5">
        <f t="shared" si="23"/>
        <v>380533.57509004185</v>
      </c>
      <c r="BH188" s="5">
        <f t="shared" si="24"/>
        <v>651489.27266425325</v>
      </c>
      <c r="BI188" s="150"/>
      <c r="BJ188" s="2">
        <v>183</v>
      </c>
      <c r="BK188" s="118">
        <v>50406</v>
      </c>
      <c r="BL188" s="5">
        <f t="shared" si="52"/>
        <v>378128.1864660955</v>
      </c>
      <c r="BM188" s="5">
        <f t="shared" si="53"/>
        <v>3473.3005299060997</v>
      </c>
      <c r="BN188" s="5">
        <f t="shared" si="25"/>
        <v>1188.7760700067729</v>
      </c>
      <c r="BO188" s="35">
        <f t="shared" si="26"/>
        <v>3.7726129261618425E-2</v>
      </c>
      <c r="BP188" s="5">
        <f t="shared" si="27"/>
        <v>2284.5244598993268</v>
      </c>
      <c r="BQ188" s="35">
        <f t="shared" si="28"/>
        <v>7.2499999999999981E-2</v>
      </c>
      <c r="BR188" s="5">
        <f t="shared" si="54"/>
        <v>132210.58960391112</v>
      </c>
      <c r="BS188" s="5">
        <f t="shared" si="55"/>
        <v>503403.40736890497</v>
      </c>
      <c r="BT188" s="5">
        <f t="shared" si="29"/>
        <v>376939.41039608873</v>
      </c>
      <c r="BU188" s="5">
        <f t="shared" si="30"/>
        <v>635613.99697281606</v>
      </c>
      <c r="BV188" s="150"/>
      <c r="BW188" s="2">
        <v>183</v>
      </c>
      <c r="BX188" s="118">
        <v>50406</v>
      </c>
      <c r="BY188" s="5">
        <f t="shared" si="56"/>
        <v>374482.12847596407</v>
      </c>
      <c r="BZ188" s="5">
        <f t="shared" si="57"/>
        <v>3387.3876542048083</v>
      </c>
      <c r="CA188" s="5">
        <f t="shared" si="31"/>
        <v>1202.908571428351</v>
      </c>
      <c r="CB188" s="35">
        <f t="shared" si="32"/>
        <v>3.8546306377519719E-2</v>
      </c>
      <c r="CC188" s="5">
        <f t="shared" si="33"/>
        <v>2184.4790827764573</v>
      </c>
      <c r="CD188" s="35">
        <f t="shared" si="34"/>
        <v>7.0000000000000007E-2</v>
      </c>
      <c r="CE188" s="5">
        <f t="shared" si="58"/>
        <v>135870.78009546397</v>
      </c>
      <c r="CF188" s="5">
        <f t="shared" si="59"/>
        <v>484021.16062401561</v>
      </c>
      <c r="CG188" s="5">
        <f t="shared" si="35"/>
        <v>373279.21990453574</v>
      </c>
      <c r="CH188" s="5">
        <f t="shared" si="36"/>
        <v>619891.94071947958</v>
      </c>
    </row>
    <row r="189" spans="9:86" ht="14.25" customHeight="1">
      <c r="I189" s="150"/>
      <c r="J189" s="2">
        <v>184</v>
      </c>
      <c r="K189" s="118">
        <v>50437</v>
      </c>
      <c r="L189" s="5">
        <f t="shared" si="37"/>
        <v>390914.24083282705</v>
      </c>
      <c r="M189" s="5">
        <f t="shared" si="0"/>
        <v>3825.0739145252865</v>
      </c>
      <c r="N189" s="5">
        <f t="shared" si="1"/>
        <v>1137.5385087996005</v>
      </c>
      <c r="O189" s="35">
        <f t="shared" si="2"/>
        <v>3.4919326746739761E-2</v>
      </c>
      <c r="P189" s="5">
        <f t="shared" si="3"/>
        <v>2687.5354057256859</v>
      </c>
      <c r="Q189" s="35">
        <f t="shared" si="4"/>
        <v>8.2500000000000004E-2</v>
      </c>
      <c r="R189" s="5">
        <f t="shared" si="38"/>
        <v>119373.29767597257</v>
      </c>
      <c r="S189" s="5">
        <f t="shared" si="39"/>
        <v>584440.30259668035</v>
      </c>
      <c r="T189" s="5">
        <f t="shared" si="5"/>
        <v>389776.70232402743</v>
      </c>
      <c r="U189" s="5">
        <f t="shared" si="6"/>
        <v>703813.60027265293</v>
      </c>
      <c r="V189" s="150"/>
      <c r="W189" s="2">
        <v>184</v>
      </c>
      <c r="X189" s="118">
        <v>50437</v>
      </c>
      <c r="Y189" s="5">
        <f t="shared" si="40"/>
        <v>387521.44447260251</v>
      </c>
      <c r="Z189" s="5">
        <f t="shared" si="41"/>
        <v>3735.9623279068505</v>
      </c>
      <c r="AA189" s="5">
        <f t="shared" si="7"/>
        <v>1152.4860314228335</v>
      </c>
      <c r="AB189" s="35">
        <f t="shared" si="8"/>
        <v>3.5687915015634085E-2</v>
      </c>
      <c r="AC189" s="5">
        <f t="shared" si="9"/>
        <v>2583.476296484017</v>
      </c>
      <c r="AD189" s="35">
        <f t="shared" si="10"/>
        <v>0.08</v>
      </c>
      <c r="AE189" s="5">
        <f t="shared" si="42"/>
        <v>122781.04155882043</v>
      </c>
      <c r="AF189" s="5">
        <f t="shared" si="43"/>
        <v>564636.02677603997</v>
      </c>
      <c r="AG189" s="5">
        <f t="shared" si="11"/>
        <v>386368.95844117965</v>
      </c>
      <c r="AH189" s="5">
        <f t="shared" si="12"/>
        <v>687417.06833486038</v>
      </c>
      <c r="AI189" s="150"/>
      <c r="AJ189" s="2">
        <v>184</v>
      </c>
      <c r="AK189" s="118">
        <v>50437</v>
      </c>
      <c r="AL189" s="5">
        <f t="shared" si="44"/>
        <v>384061.08971581148</v>
      </c>
      <c r="AM189" s="5">
        <f t="shared" si="45"/>
        <v>3647.6129482638758</v>
      </c>
      <c r="AN189" s="5">
        <f t="shared" si="13"/>
        <v>1167.2184105159267</v>
      </c>
      <c r="AO189" s="35">
        <f t="shared" si="14"/>
        <v>3.6469773432542756E-2</v>
      </c>
      <c r="AP189" s="5">
        <f t="shared" si="15"/>
        <v>2480.394537747949</v>
      </c>
      <c r="AQ189" s="35">
        <f t="shared" si="16"/>
        <v>7.7499999999999999E-2</v>
      </c>
      <c r="AR189" s="5">
        <f t="shared" si="46"/>
        <v>126256.12869470475</v>
      </c>
      <c r="AS189" s="5">
        <f t="shared" si="47"/>
        <v>544904.65378584864</v>
      </c>
      <c r="AT189" s="5">
        <f t="shared" si="17"/>
        <v>382893.87130529556</v>
      </c>
      <c r="AU189" s="5">
        <f t="shared" si="18"/>
        <v>671160.78248055337</v>
      </c>
      <c r="AV189" s="150"/>
      <c r="AW189" s="2">
        <v>184</v>
      </c>
      <c r="AX189" s="118">
        <v>50437</v>
      </c>
      <c r="AY189" s="5">
        <f t="shared" si="48"/>
        <v>380533.57509004185</v>
      </c>
      <c r="AZ189" s="5">
        <f t="shared" si="49"/>
        <v>3560.0506702964672</v>
      </c>
      <c r="BA189" s="5">
        <f t="shared" si="19"/>
        <v>1181.7158259837056</v>
      </c>
      <c r="BB189" s="35">
        <f t="shared" si="20"/>
        <v>3.7265016387710487E-2</v>
      </c>
      <c r="BC189" s="5">
        <f t="shared" si="21"/>
        <v>2378.3348443127616</v>
      </c>
      <c r="BD189" s="35">
        <f t="shared" si="22"/>
        <v>7.5000000000000011E-2</v>
      </c>
      <c r="BE189" s="5">
        <f t="shared" si="50"/>
        <v>129798.14073594152</v>
      </c>
      <c r="BF189" s="5">
        <f t="shared" si="51"/>
        <v>525251.1825986082</v>
      </c>
      <c r="BG189" s="5">
        <f t="shared" si="23"/>
        <v>379351.85926405812</v>
      </c>
      <c r="BH189" s="5">
        <f t="shared" si="24"/>
        <v>655049.32333454967</v>
      </c>
      <c r="BI189" s="150"/>
      <c r="BJ189" s="2">
        <v>184</v>
      </c>
      <c r="BK189" s="118">
        <v>50437</v>
      </c>
      <c r="BL189" s="5">
        <f t="shared" si="52"/>
        <v>376939.41039608873</v>
      </c>
      <c r="BM189" s="5">
        <f t="shared" si="53"/>
        <v>3473.3005299060997</v>
      </c>
      <c r="BN189" s="5">
        <f t="shared" si="25"/>
        <v>1195.9582587630634</v>
      </c>
      <c r="BO189" s="35">
        <f t="shared" si="26"/>
        <v>3.8073755912326E-2</v>
      </c>
      <c r="BP189" s="5">
        <f t="shared" si="27"/>
        <v>2277.3422711430362</v>
      </c>
      <c r="BQ189" s="35">
        <f t="shared" si="28"/>
        <v>7.2500000000000009E-2</v>
      </c>
      <c r="BR189" s="5">
        <f t="shared" si="54"/>
        <v>133406.5478626742</v>
      </c>
      <c r="BS189" s="5">
        <f t="shared" si="55"/>
        <v>505680.74964004802</v>
      </c>
      <c r="BT189" s="5">
        <f t="shared" si="29"/>
        <v>375743.45213732566</v>
      </c>
      <c r="BU189" s="5">
        <f t="shared" si="30"/>
        <v>639087.29750272224</v>
      </c>
      <c r="BV189" s="150"/>
      <c r="BW189" s="2">
        <v>184</v>
      </c>
      <c r="BX189" s="118">
        <v>50437</v>
      </c>
      <c r="BY189" s="5">
        <f t="shared" si="56"/>
        <v>373279.21990453574</v>
      </c>
      <c r="BZ189" s="5">
        <f t="shared" si="57"/>
        <v>3387.3876542048083</v>
      </c>
      <c r="CA189" s="5">
        <f t="shared" si="31"/>
        <v>1209.9255380950162</v>
      </c>
      <c r="CB189" s="35">
        <f t="shared" si="32"/>
        <v>3.8896101585438866E-2</v>
      </c>
      <c r="CC189" s="5">
        <f t="shared" si="33"/>
        <v>2177.4621161097921</v>
      </c>
      <c r="CD189" s="35">
        <f t="shared" si="34"/>
        <v>7.0000000000000007E-2</v>
      </c>
      <c r="CE189" s="5">
        <f t="shared" si="58"/>
        <v>137080.70563355897</v>
      </c>
      <c r="CF189" s="5">
        <f t="shared" si="59"/>
        <v>486198.6227401254</v>
      </c>
      <c r="CG189" s="5">
        <f t="shared" si="35"/>
        <v>372069.29436644074</v>
      </c>
      <c r="CH189" s="5">
        <f t="shared" si="36"/>
        <v>623279.32837368432</v>
      </c>
    </row>
    <row r="190" spans="9:86" ht="14.25" customHeight="1">
      <c r="I190" s="150"/>
      <c r="J190" s="2">
        <v>185</v>
      </c>
      <c r="K190" s="118">
        <v>50465</v>
      </c>
      <c r="L190" s="5">
        <f t="shared" si="37"/>
        <v>389776.70232402743</v>
      </c>
      <c r="M190" s="5">
        <f t="shared" si="0"/>
        <v>3825.0739145252865</v>
      </c>
      <c r="N190" s="5">
        <f t="shared" si="1"/>
        <v>1145.3590860475979</v>
      </c>
      <c r="O190" s="35">
        <f t="shared" si="2"/>
        <v>3.5262007581831602E-2</v>
      </c>
      <c r="P190" s="5">
        <f t="shared" si="3"/>
        <v>2679.7148284776886</v>
      </c>
      <c r="Q190" s="35">
        <f t="shared" si="4"/>
        <v>8.2500000000000004E-2</v>
      </c>
      <c r="R190" s="5">
        <f t="shared" si="38"/>
        <v>120518.65676202017</v>
      </c>
      <c r="S190" s="5">
        <f t="shared" si="39"/>
        <v>587120.01742515806</v>
      </c>
      <c r="T190" s="5">
        <f t="shared" si="5"/>
        <v>388631.3432379798</v>
      </c>
      <c r="U190" s="5">
        <f t="shared" si="6"/>
        <v>707638.67418717826</v>
      </c>
      <c r="V190" s="150"/>
      <c r="W190" s="2">
        <v>185</v>
      </c>
      <c r="X190" s="118">
        <v>50465</v>
      </c>
      <c r="Y190" s="5">
        <f t="shared" si="40"/>
        <v>386368.95844117965</v>
      </c>
      <c r="Z190" s="5">
        <f t="shared" si="41"/>
        <v>3735.9623279068505</v>
      </c>
      <c r="AA190" s="5">
        <f t="shared" si="7"/>
        <v>1160.1692716323191</v>
      </c>
      <c r="AB190" s="35">
        <f t="shared" si="8"/>
        <v>3.603299632495529E-2</v>
      </c>
      <c r="AC190" s="5">
        <f t="shared" si="9"/>
        <v>2575.7930562745314</v>
      </c>
      <c r="AD190" s="35">
        <f t="shared" si="10"/>
        <v>8.0000000000000016E-2</v>
      </c>
      <c r="AE190" s="5">
        <f t="shared" si="42"/>
        <v>123941.21083045275</v>
      </c>
      <c r="AF190" s="5">
        <f t="shared" si="43"/>
        <v>567211.8198323145</v>
      </c>
      <c r="AG190" s="5">
        <f t="shared" si="11"/>
        <v>385208.78916954732</v>
      </c>
      <c r="AH190" s="5">
        <f t="shared" si="12"/>
        <v>691153.03066276724</v>
      </c>
      <c r="AI190" s="150"/>
      <c r="AJ190" s="2">
        <v>185</v>
      </c>
      <c r="AK190" s="118">
        <v>50465</v>
      </c>
      <c r="AL190" s="5">
        <f t="shared" si="44"/>
        <v>382893.87130529556</v>
      </c>
      <c r="AM190" s="5">
        <f t="shared" si="45"/>
        <v>3647.6129482638758</v>
      </c>
      <c r="AN190" s="5">
        <f t="shared" si="13"/>
        <v>1174.7566960838421</v>
      </c>
      <c r="AO190" s="35">
        <f t="shared" si="14"/>
        <v>3.6817200298737557E-2</v>
      </c>
      <c r="AP190" s="5">
        <f t="shared" si="15"/>
        <v>2472.8562521800336</v>
      </c>
      <c r="AQ190" s="35">
        <f t="shared" si="16"/>
        <v>7.7499999999999986E-2</v>
      </c>
      <c r="AR190" s="5">
        <f t="shared" si="46"/>
        <v>127430.88539078859</v>
      </c>
      <c r="AS190" s="5">
        <f t="shared" si="47"/>
        <v>547377.5100380287</v>
      </c>
      <c r="AT190" s="5">
        <f t="shared" si="17"/>
        <v>381719.11460921174</v>
      </c>
      <c r="AU190" s="5">
        <f t="shared" si="18"/>
        <v>674808.39542881725</v>
      </c>
      <c r="AV190" s="150"/>
      <c r="AW190" s="2">
        <v>185</v>
      </c>
      <c r="AX190" s="118">
        <v>50465</v>
      </c>
      <c r="AY190" s="5">
        <f t="shared" si="48"/>
        <v>379351.85926405812</v>
      </c>
      <c r="AZ190" s="5">
        <f t="shared" si="49"/>
        <v>3560.0506702964672</v>
      </c>
      <c r="BA190" s="5">
        <f t="shared" si="19"/>
        <v>1189.1015498961042</v>
      </c>
      <c r="BB190" s="35">
        <f t="shared" si="20"/>
        <v>3.7614732207812307E-2</v>
      </c>
      <c r="BC190" s="5">
        <f t="shared" si="21"/>
        <v>2370.949120400363</v>
      </c>
      <c r="BD190" s="35">
        <f t="shared" si="22"/>
        <v>7.4999999999999997E-2</v>
      </c>
      <c r="BE190" s="5">
        <f t="shared" si="50"/>
        <v>130987.24228583762</v>
      </c>
      <c r="BF190" s="5">
        <f t="shared" si="51"/>
        <v>527622.13171900855</v>
      </c>
      <c r="BG190" s="5">
        <f t="shared" si="23"/>
        <v>378162.757714162</v>
      </c>
      <c r="BH190" s="5">
        <f t="shared" si="24"/>
        <v>658609.37400484621</v>
      </c>
      <c r="BI190" s="150"/>
      <c r="BJ190" s="2">
        <v>185</v>
      </c>
      <c r="BK190" s="118">
        <v>50465</v>
      </c>
      <c r="BL190" s="5">
        <f t="shared" si="52"/>
        <v>375743.45213732566</v>
      </c>
      <c r="BM190" s="5">
        <f t="shared" si="53"/>
        <v>3473.3005299060997</v>
      </c>
      <c r="BN190" s="5">
        <f t="shared" si="25"/>
        <v>1203.1838399097574</v>
      </c>
      <c r="BO190" s="35">
        <f t="shared" si="26"/>
        <v>3.8425702422194848E-2</v>
      </c>
      <c r="BP190" s="5">
        <f t="shared" si="27"/>
        <v>2270.1166899963423</v>
      </c>
      <c r="BQ190" s="35">
        <f t="shared" si="28"/>
        <v>7.2499999999999981E-2</v>
      </c>
      <c r="BR190" s="5">
        <f t="shared" si="54"/>
        <v>134609.73170258396</v>
      </c>
      <c r="BS190" s="5">
        <f t="shared" si="55"/>
        <v>507950.86633004434</v>
      </c>
      <c r="BT190" s="5">
        <f t="shared" si="29"/>
        <v>374540.26829741593</v>
      </c>
      <c r="BU190" s="5">
        <f t="shared" si="30"/>
        <v>642560.5980326283</v>
      </c>
      <c r="BV190" s="150"/>
      <c r="BW190" s="2">
        <v>185</v>
      </c>
      <c r="BX190" s="118">
        <v>50465</v>
      </c>
      <c r="BY190" s="5">
        <f t="shared" si="56"/>
        <v>372069.29436644074</v>
      </c>
      <c r="BZ190" s="5">
        <f t="shared" si="57"/>
        <v>3387.3876542048083</v>
      </c>
      <c r="CA190" s="5">
        <f t="shared" si="31"/>
        <v>1216.9834370672374</v>
      </c>
      <c r="CB190" s="35">
        <f t="shared" si="32"/>
        <v>3.9250218886442076E-2</v>
      </c>
      <c r="CC190" s="5">
        <f t="shared" si="33"/>
        <v>2170.4042171375709</v>
      </c>
      <c r="CD190" s="35">
        <f t="shared" si="34"/>
        <v>6.9999999999999993E-2</v>
      </c>
      <c r="CE190" s="5">
        <f t="shared" si="58"/>
        <v>138297.68907062622</v>
      </c>
      <c r="CF190" s="5">
        <f t="shared" si="59"/>
        <v>488369.02695726295</v>
      </c>
      <c r="CG190" s="5">
        <f t="shared" si="35"/>
        <v>370852.31092937349</v>
      </c>
      <c r="CH190" s="5">
        <f t="shared" si="36"/>
        <v>626666.71602788917</v>
      </c>
    </row>
    <row r="191" spans="9:86" ht="14.25" customHeight="1">
      <c r="I191" s="150"/>
      <c r="J191" s="2">
        <v>186</v>
      </c>
      <c r="K191" s="118">
        <v>50496</v>
      </c>
      <c r="L191" s="5">
        <f t="shared" si="37"/>
        <v>388631.3432379798</v>
      </c>
      <c r="M191" s="5">
        <f t="shared" si="0"/>
        <v>3825.0739145252865</v>
      </c>
      <c r="N191" s="5">
        <f t="shared" si="1"/>
        <v>1153.2334297641751</v>
      </c>
      <c r="O191" s="35">
        <f t="shared" si="2"/>
        <v>3.5609071162064923E-2</v>
      </c>
      <c r="P191" s="5">
        <f t="shared" si="3"/>
        <v>2671.8404847611114</v>
      </c>
      <c r="Q191" s="35">
        <f t="shared" si="4"/>
        <v>8.2500000000000018E-2</v>
      </c>
      <c r="R191" s="5">
        <f t="shared" si="38"/>
        <v>121671.89019178435</v>
      </c>
      <c r="S191" s="5">
        <f t="shared" si="39"/>
        <v>589791.85790991923</v>
      </c>
      <c r="T191" s="5">
        <f t="shared" si="5"/>
        <v>387478.10980821564</v>
      </c>
      <c r="U191" s="5">
        <f t="shared" si="6"/>
        <v>711463.74810170359</v>
      </c>
      <c r="V191" s="150"/>
      <c r="W191" s="2">
        <v>186</v>
      </c>
      <c r="X191" s="118">
        <v>50496</v>
      </c>
      <c r="Y191" s="5">
        <f t="shared" si="40"/>
        <v>385208.78916954732</v>
      </c>
      <c r="Z191" s="5">
        <f t="shared" si="41"/>
        <v>3735.9623279068505</v>
      </c>
      <c r="AA191" s="5">
        <f t="shared" si="7"/>
        <v>1167.9037334432014</v>
      </c>
      <c r="AB191" s="35">
        <f t="shared" si="8"/>
        <v>3.6382463732284848E-2</v>
      </c>
      <c r="AC191" s="5">
        <f t="shared" si="9"/>
        <v>2568.0585944636491</v>
      </c>
      <c r="AD191" s="35">
        <f t="shared" si="10"/>
        <v>0.08</v>
      </c>
      <c r="AE191" s="5">
        <f t="shared" si="42"/>
        <v>125109.11456389596</v>
      </c>
      <c r="AF191" s="5">
        <f t="shared" si="43"/>
        <v>569779.87842677813</v>
      </c>
      <c r="AG191" s="5">
        <f t="shared" si="11"/>
        <v>384040.88543610414</v>
      </c>
      <c r="AH191" s="5">
        <f t="shared" si="12"/>
        <v>694888.9929906741</v>
      </c>
      <c r="AI191" s="150"/>
      <c r="AJ191" s="2">
        <v>186</v>
      </c>
      <c r="AK191" s="118">
        <v>50496</v>
      </c>
      <c r="AL191" s="5">
        <f t="shared" si="44"/>
        <v>381719.11460921174</v>
      </c>
      <c r="AM191" s="5">
        <f t="shared" si="45"/>
        <v>3647.6129482638758</v>
      </c>
      <c r="AN191" s="5">
        <f t="shared" si="13"/>
        <v>1182.3436664127166</v>
      </c>
      <c r="AO191" s="35">
        <f t="shared" si="14"/>
        <v>3.7169016310534556E-2</v>
      </c>
      <c r="AP191" s="5">
        <f t="shared" si="15"/>
        <v>2465.2692818511591</v>
      </c>
      <c r="AQ191" s="35">
        <f t="shared" si="16"/>
        <v>7.7499999999999999E-2</v>
      </c>
      <c r="AR191" s="5">
        <f t="shared" si="46"/>
        <v>128613.22905720132</v>
      </c>
      <c r="AS191" s="5">
        <f t="shared" si="47"/>
        <v>549842.77931987983</v>
      </c>
      <c r="AT191" s="5">
        <f t="shared" si="17"/>
        <v>380536.77094279905</v>
      </c>
      <c r="AU191" s="5">
        <f t="shared" si="18"/>
        <v>678456.00837708113</v>
      </c>
      <c r="AV191" s="150"/>
      <c r="AW191" s="2">
        <v>186</v>
      </c>
      <c r="AX191" s="118">
        <v>50496</v>
      </c>
      <c r="AY191" s="5">
        <f t="shared" si="48"/>
        <v>378162.757714162</v>
      </c>
      <c r="AZ191" s="5">
        <f t="shared" si="49"/>
        <v>3560.0506702964672</v>
      </c>
      <c r="BA191" s="5">
        <f t="shared" si="19"/>
        <v>1196.5334345829547</v>
      </c>
      <c r="BB191" s="35">
        <f t="shared" si="20"/>
        <v>3.7968839929627324E-2</v>
      </c>
      <c r="BC191" s="5">
        <f t="shared" si="21"/>
        <v>2363.5172357135125</v>
      </c>
      <c r="BD191" s="35">
        <f t="shared" si="22"/>
        <v>7.5000000000000011E-2</v>
      </c>
      <c r="BE191" s="5">
        <f t="shared" si="50"/>
        <v>132183.77572042058</v>
      </c>
      <c r="BF191" s="5">
        <f t="shared" si="51"/>
        <v>529985.6489547221</v>
      </c>
      <c r="BG191" s="5">
        <f t="shared" si="23"/>
        <v>376966.22427957907</v>
      </c>
      <c r="BH191" s="5">
        <f t="shared" si="24"/>
        <v>662169.42467514263</v>
      </c>
      <c r="BI191" s="150"/>
      <c r="BJ191" s="2">
        <v>186</v>
      </c>
      <c r="BK191" s="118">
        <v>50496</v>
      </c>
      <c r="BL191" s="5">
        <f t="shared" si="52"/>
        <v>374540.26829741593</v>
      </c>
      <c r="BM191" s="5">
        <f t="shared" si="53"/>
        <v>3473.3005299060997</v>
      </c>
      <c r="BN191" s="5">
        <f t="shared" si="25"/>
        <v>1210.4530756092117</v>
      </c>
      <c r="BO191" s="35">
        <f t="shared" si="26"/>
        <v>3.8782043312299182E-2</v>
      </c>
      <c r="BP191" s="5">
        <f t="shared" si="27"/>
        <v>2262.8474542968879</v>
      </c>
      <c r="BQ191" s="35">
        <f t="shared" si="28"/>
        <v>7.2499999999999995E-2</v>
      </c>
      <c r="BR191" s="5">
        <f t="shared" si="54"/>
        <v>135820.18477819316</v>
      </c>
      <c r="BS191" s="5">
        <f t="shared" si="55"/>
        <v>510213.71378434123</v>
      </c>
      <c r="BT191" s="5">
        <f t="shared" si="29"/>
        <v>373329.8152218067</v>
      </c>
      <c r="BU191" s="5">
        <f t="shared" si="30"/>
        <v>646033.89856253436</v>
      </c>
      <c r="BV191" s="150"/>
      <c r="BW191" s="2">
        <v>186</v>
      </c>
      <c r="BX191" s="118">
        <v>50496</v>
      </c>
      <c r="BY191" s="5">
        <f t="shared" si="56"/>
        <v>370852.31092937349</v>
      </c>
      <c r="BZ191" s="5">
        <f t="shared" si="57"/>
        <v>3387.3876542048083</v>
      </c>
      <c r="CA191" s="5">
        <f t="shared" si="31"/>
        <v>1224.082507116796</v>
      </c>
      <c r="CB191" s="35">
        <f t="shared" si="32"/>
        <v>3.9608732782573861E-2</v>
      </c>
      <c r="CC191" s="5">
        <f t="shared" si="33"/>
        <v>2163.3051470880123</v>
      </c>
      <c r="CD191" s="35">
        <f t="shared" si="34"/>
        <v>7.0000000000000007E-2</v>
      </c>
      <c r="CE191" s="5">
        <f t="shared" si="58"/>
        <v>139521.77157774303</v>
      </c>
      <c r="CF191" s="5">
        <f t="shared" si="59"/>
        <v>490532.33210435096</v>
      </c>
      <c r="CG191" s="5">
        <f t="shared" si="35"/>
        <v>369628.22842225671</v>
      </c>
      <c r="CH191" s="5">
        <f t="shared" si="36"/>
        <v>630054.10368209402</v>
      </c>
    </row>
    <row r="192" spans="9:86" ht="14.25" customHeight="1">
      <c r="I192" s="150"/>
      <c r="J192" s="2">
        <v>187</v>
      </c>
      <c r="K192" s="118">
        <v>50526</v>
      </c>
      <c r="L192" s="5">
        <f t="shared" si="37"/>
        <v>387478.10980821564</v>
      </c>
      <c r="M192" s="5">
        <f t="shared" si="0"/>
        <v>3825.0739145252865</v>
      </c>
      <c r="N192" s="5">
        <f t="shared" si="1"/>
        <v>1161.161909593804</v>
      </c>
      <c r="O192" s="35">
        <f t="shared" si="2"/>
        <v>3.5960593804956698E-2</v>
      </c>
      <c r="P192" s="5">
        <f t="shared" si="3"/>
        <v>2663.9120049314824</v>
      </c>
      <c r="Q192" s="35">
        <f t="shared" si="4"/>
        <v>8.2500000000000004E-2</v>
      </c>
      <c r="R192" s="5">
        <f t="shared" si="38"/>
        <v>122833.05210137815</v>
      </c>
      <c r="S192" s="5">
        <f t="shared" si="39"/>
        <v>592455.76991485071</v>
      </c>
      <c r="T192" s="5">
        <f t="shared" si="5"/>
        <v>386316.94789862185</v>
      </c>
      <c r="U192" s="5">
        <f t="shared" si="6"/>
        <v>715288.82201622892</v>
      </c>
      <c r="V192" s="150"/>
      <c r="W192" s="2">
        <v>187</v>
      </c>
      <c r="X192" s="118">
        <v>50526</v>
      </c>
      <c r="Y192" s="5">
        <f t="shared" si="40"/>
        <v>384040.88543610414</v>
      </c>
      <c r="Z192" s="5">
        <f t="shared" si="41"/>
        <v>3735.9623279068505</v>
      </c>
      <c r="AA192" s="5">
        <f t="shared" si="7"/>
        <v>1175.6897583328227</v>
      </c>
      <c r="AB192" s="35">
        <f t="shared" si="8"/>
        <v>3.6736393532613015E-2</v>
      </c>
      <c r="AC192" s="5">
        <f t="shared" si="9"/>
        <v>2560.2725695740278</v>
      </c>
      <c r="AD192" s="35">
        <f t="shared" si="10"/>
        <v>0.08</v>
      </c>
      <c r="AE192" s="5">
        <f t="shared" si="42"/>
        <v>126284.80432222878</v>
      </c>
      <c r="AF192" s="5">
        <f t="shared" si="43"/>
        <v>572340.1509963522</v>
      </c>
      <c r="AG192" s="5">
        <f t="shared" si="11"/>
        <v>382865.19567777135</v>
      </c>
      <c r="AH192" s="5">
        <f t="shared" si="12"/>
        <v>698624.95531858096</v>
      </c>
      <c r="AI192" s="150"/>
      <c r="AJ192" s="2">
        <v>187</v>
      </c>
      <c r="AK192" s="118">
        <v>50526</v>
      </c>
      <c r="AL192" s="5">
        <f t="shared" si="44"/>
        <v>380536.77094279905</v>
      </c>
      <c r="AM192" s="5">
        <f t="shared" si="45"/>
        <v>3647.6129482638758</v>
      </c>
      <c r="AN192" s="5">
        <f t="shared" si="13"/>
        <v>1189.9796359249654</v>
      </c>
      <c r="AO192" s="35">
        <f t="shared" si="14"/>
        <v>3.7525297741190081E-2</v>
      </c>
      <c r="AP192" s="5">
        <f t="shared" si="15"/>
        <v>2457.6333123389104</v>
      </c>
      <c r="AQ192" s="35">
        <f t="shared" si="16"/>
        <v>7.7499999999999999E-2</v>
      </c>
      <c r="AR192" s="5">
        <f t="shared" si="46"/>
        <v>129803.20869312627</v>
      </c>
      <c r="AS192" s="5">
        <f t="shared" si="47"/>
        <v>552300.41263221879</v>
      </c>
      <c r="AT192" s="5">
        <f t="shared" si="17"/>
        <v>379346.79130687407</v>
      </c>
      <c r="AU192" s="5">
        <f t="shared" si="18"/>
        <v>682103.62132534501</v>
      </c>
      <c r="AV192" s="150"/>
      <c r="AW192" s="2">
        <v>187</v>
      </c>
      <c r="AX192" s="118">
        <v>50526</v>
      </c>
      <c r="AY192" s="5">
        <f t="shared" si="48"/>
        <v>376966.22427957907</v>
      </c>
      <c r="AZ192" s="5">
        <f t="shared" si="49"/>
        <v>3560.0506702964672</v>
      </c>
      <c r="BA192" s="5">
        <f t="shared" si="19"/>
        <v>1204.0117685490982</v>
      </c>
      <c r="BB192" s="35">
        <f t="shared" si="20"/>
        <v>3.83274158054904E-2</v>
      </c>
      <c r="BC192" s="5">
        <f t="shared" si="21"/>
        <v>2356.038901747369</v>
      </c>
      <c r="BD192" s="35">
        <f t="shared" si="22"/>
        <v>7.4999999999999997E-2</v>
      </c>
      <c r="BE192" s="5">
        <f t="shared" si="50"/>
        <v>133387.78748896968</v>
      </c>
      <c r="BF192" s="5">
        <f t="shared" si="51"/>
        <v>532341.68785646942</v>
      </c>
      <c r="BG192" s="5">
        <f t="shared" si="23"/>
        <v>375762.21251102997</v>
      </c>
      <c r="BH192" s="5">
        <f t="shared" si="24"/>
        <v>665729.47534543904</v>
      </c>
      <c r="BI192" s="150"/>
      <c r="BJ192" s="2">
        <v>187</v>
      </c>
      <c r="BK192" s="118">
        <v>50526</v>
      </c>
      <c r="BL192" s="5">
        <f t="shared" si="52"/>
        <v>373329.8152218067</v>
      </c>
      <c r="BM192" s="5">
        <f t="shared" si="53"/>
        <v>3473.3005299060997</v>
      </c>
      <c r="BN192" s="5">
        <f t="shared" si="25"/>
        <v>1217.7662296076842</v>
      </c>
      <c r="BO192" s="35">
        <f t="shared" si="26"/>
        <v>3.9142854814877462E-2</v>
      </c>
      <c r="BP192" s="5">
        <f t="shared" si="27"/>
        <v>2255.5343002984155</v>
      </c>
      <c r="BQ192" s="35">
        <f t="shared" si="28"/>
        <v>7.2499999999999995E-2</v>
      </c>
      <c r="BR192" s="5">
        <f t="shared" si="54"/>
        <v>137037.95100780085</v>
      </c>
      <c r="BS192" s="5">
        <f t="shared" si="55"/>
        <v>512469.24808463966</v>
      </c>
      <c r="BT192" s="5">
        <f t="shared" si="29"/>
        <v>372112.04899219901</v>
      </c>
      <c r="BU192" s="5">
        <f t="shared" si="30"/>
        <v>649507.19909244054</v>
      </c>
      <c r="BV192" s="150"/>
      <c r="BW192" s="2">
        <v>187</v>
      </c>
      <c r="BX192" s="118">
        <v>50526</v>
      </c>
      <c r="BY192" s="5">
        <f t="shared" si="56"/>
        <v>369628.22842225671</v>
      </c>
      <c r="BZ192" s="5">
        <f t="shared" si="57"/>
        <v>3387.3876542048083</v>
      </c>
      <c r="CA192" s="5">
        <f t="shared" si="31"/>
        <v>1231.2229884083108</v>
      </c>
      <c r="CB192" s="35">
        <f t="shared" si="32"/>
        <v>3.9971719486806626E-2</v>
      </c>
      <c r="CC192" s="5">
        <f t="shared" si="33"/>
        <v>2156.1646657964975</v>
      </c>
      <c r="CD192" s="35">
        <f t="shared" si="34"/>
        <v>7.0000000000000007E-2</v>
      </c>
      <c r="CE192" s="5">
        <f t="shared" si="58"/>
        <v>140752.99456615135</v>
      </c>
      <c r="CF192" s="5">
        <f t="shared" si="59"/>
        <v>492688.49677014747</v>
      </c>
      <c r="CG192" s="5">
        <f t="shared" si="35"/>
        <v>368397.00543384842</v>
      </c>
      <c r="CH192" s="5">
        <f t="shared" si="36"/>
        <v>633441.49133629887</v>
      </c>
    </row>
    <row r="193" spans="9:86" ht="14.25" customHeight="1">
      <c r="I193" s="150"/>
      <c r="J193" s="2">
        <v>188</v>
      </c>
      <c r="K193" s="118">
        <v>50557</v>
      </c>
      <c r="L193" s="5">
        <f t="shared" si="37"/>
        <v>386316.94789862185</v>
      </c>
      <c r="M193" s="5">
        <f t="shared" si="0"/>
        <v>3825.0739145252865</v>
      </c>
      <c r="N193" s="5">
        <f t="shared" si="1"/>
        <v>1169.1448977222612</v>
      </c>
      <c r="O193" s="35">
        <f t="shared" si="2"/>
        <v>3.6316653589706996E-2</v>
      </c>
      <c r="P193" s="5">
        <f t="shared" si="3"/>
        <v>2655.9290168030252</v>
      </c>
      <c r="Q193" s="35">
        <f t="shared" si="4"/>
        <v>8.2500000000000004E-2</v>
      </c>
      <c r="R193" s="5">
        <f t="shared" si="38"/>
        <v>124002.19699910042</v>
      </c>
      <c r="S193" s="5">
        <f t="shared" si="39"/>
        <v>595111.69893165375</v>
      </c>
      <c r="T193" s="5">
        <f t="shared" si="5"/>
        <v>385147.80300089956</v>
      </c>
      <c r="U193" s="5">
        <f t="shared" si="6"/>
        <v>719113.89593075414</v>
      </c>
      <c r="V193" s="150"/>
      <c r="W193" s="2">
        <v>188</v>
      </c>
      <c r="X193" s="118">
        <v>50557</v>
      </c>
      <c r="Y193" s="5">
        <f t="shared" si="40"/>
        <v>382865.19567777135</v>
      </c>
      <c r="Z193" s="5">
        <f t="shared" si="41"/>
        <v>3735.9623279068505</v>
      </c>
      <c r="AA193" s="5">
        <f t="shared" si="7"/>
        <v>1183.5276900550411</v>
      </c>
      <c r="AB193" s="35">
        <f t="shared" si="8"/>
        <v>3.7094863782325939E-2</v>
      </c>
      <c r="AC193" s="5">
        <f t="shared" si="9"/>
        <v>2552.4346378518094</v>
      </c>
      <c r="AD193" s="35">
        <f t="shared" si="10"/>
        <v>8.0000000000000016E-2</v>
      </c>
      <c r="AE193" s="5">
        <f t="shared" si="42"/>
        <v>127468.33201228382</v>
      </c>
      <c r="AF193" s="5">
        <f t="shared" si="43"/>
        <v>574892.58563420398</v>
      </c>
      <c r="AG193" s="5">
        <f t="shared" si="11"/>
        <v>381681.66798771633</v>
      </c>
      <c r="AH193" s="5">
        <f t="shared" si="12"/>
        <v>702360.91764648783</v>
      </c>
      <c r="AI193" s="150"/>
      <c r="AJ193" s="2">
        <v>188</v>
      </c>
      <c r="AK193" s="118">
        <v>50557</v>
      </c>
      <c r="AL193" s="5">
        <f t="shared" si="44"/>
        <v>379346.79130687407</v>
      </c>
      <c r="AM193" s="5">
        <f t="shared" si="45"/>
        <v>3647.6129482638758</v>
      </c>
      <c r="AN193" s="5">
        <f t="shared" si="13"/>
        <v>1197.6649210736473</v>
      </c>
      <c r="AO193" s="35">
        <f t="shared" si="14"/>
        <v>3.7886122625082383E-2</v>
      </c>
      <c r="AP193" s="5">
        <f t="shared" si="15"/>
        <v>2449.9480271902285</v>
      </c>
      <c r="AQ193" s="35">
        <f t="shared" si="16"/>
        <v>7.7499999999999999E-2</v>
      </c>
      <c r="AR193" s="5">
        <f t="shared" si="46"/>
        <v>131000.87361419993</v>
      </c>
      <c r="AS193" s="5">
        <f t="shared" si="47"/>
        <v>554750.36065940908</v>
      </c>
      <c r="AT193" s="5">
        <f t="shared" si="17"/>
        <v>378149.12638580042</v>
      </c>
      <c r="AU193" s="5">
        <f t="shared" si="18"/>
        <v>685751.23427360901</v>
      </c>
      <c r="AV193" s="150"/>
      <c r="AW193" s="2">
        <v>188</v>
      </c>
      <c r="AX193" s="118">
        <v>50557</v>
      </c>
      <c r="AY193" s="5">
        <f t="shared" si="48"/>
        <v>375762.21251102997</v>
      </c>
      <c r="AZ193" s="5">
        <f t="shared" si="49"/>
        <v>3560.0506702964672</v>
      </c>
      <c r="BA193" s="5">
        <f t="shared" si="19"/>
        <v>1211.53684210253</v>
      </c>
      <c r="BB193" s="35">
        <f t="shared" si="20"/>
        <v>3.8690537848596482E-2</v>
      </c>
      <c r="BC193" s="5">
        <f t="shared" si="21"/>
        <v>2348.5138281939371</v>
      </c>
      <c r="BD193" s="35">
        <f t="shared" si="22"/>
        <v>7.4999999999999997E-2</v>
      </c>
      <c r="BE193" s="5">
        <f t="shared" si="50"/>
        <v>134599.32433107222</v>
      </c>
      <c r="BF193" s="5">
        <f t="shared" si="51"/>
        <v>534690.20168466331</v>
      </c>
      <c r="BG193" s="5">
        <f t="shared" si="23"/>
        <v>374550.67566892743</v>
      </c>
      <c r="BH193" s="5">
        <f t="shared" si="24"/>
        <v>669289.52601573546</v>
      </c>
      <c r="BI193" s="150"/>
      <c r="BJ193" s="2">
        <v>188</v>
      </c>
      <c r="BK193" s="118">
        <v>50557</v>
      </c>
      <c r="BL193" s="5">
        <f t="shared" si="52"/>
        <v>372112.04899219901</v>
      </c>
      <c r="BM193" s="5">
        <f t="shared" si="53"/>
        <v>3473.3005299060997</v>
      </c>
      <c r="BN193" s="5">
        <f t="shared" si="25"/>
        <v>1225.1235672448975</v>
      </c>
      <c r="BO193" s="35">
        <f t="shared" si="26"/>
        <v>3.9508214922777125E-2</v>
      </c>
      <c r="BP193" s="5">
        <f t="shared" si="27"/>
        <v>2248.1769626612022</v>
      </c>
      <c r="BQ193" s="35">
        <f t="shared" si="28"/>
        <v>7.2499999999999995E-2</v>
      </c>
      <c r="BR193" s="5">
        <f t="shared" si="54"/>
        <v>138263.07457504576</v>
      </c>
      <c r="BS193" s="5">
        <f t="shared" si="55"/>
        <v>514717.42504730087</v>
      </c>
      <c r="BT193" s="5">
        <f t="shared" si="29"/>
        <v>370886.9254249541</v>
      </c>
      <c r="BU193" s="5">
        <f t="shared" si="30"/>
        <v>652980.4996223466</v>
      </c>
      <c r="BV193" s="150"/>
      <c r="BW193" s="2">
        <v>188</v>
      </c>
      <c r="BX193" s="118">
        <v>50557</v>
      </c>
      <c r="BY193" s="5">
        <f t="shared" si="56"/>
        <v>368397.00543384842</v>
      </c>
      <c r="BZ193" s="5">
        <f t="shared" si="57"/>
        <v>3387.3876542048083</v>
      </c>
      <c r="CA193" s="5">
        <f t="shared" si="31"/>
        <v>1238.405122507359</v>
      </c>
      <c r="CB193" s="35">
        <f t="shared" si="32"/>
        <v>4.0339256972480503E-2</v>
      </c>
      <c r="CC193" s="5">
        <f t="shared" si="33"/>
        <v>2148.9825316974493</v>
      </c>
      <c r="CD193" s="35">
        <f t="shared" si="34"/>
        <v>7.0000000000000007E-2</v>
      </c>
      <c r="CE193" s="5">
        <f t="shared" si="58"/>
        <v>141991.39968865871</v>
      </c>
      <c r="CF193" s="5">
        <f t="shared" si="59"/>
        <v>494837.4793018449</v>
      </c>
      <c r="CG193" s="5">
        <f t="shared" si="35"/>
        <v>367158.60031134106</v>
      </c>
      <c r="CH193" s="5">
        <f t="shared" si="36"/>
        <v>636828.87899050361</v>
      </c>
    </row>
    <row r="194" spans="9:86" ht="14.25" customHeight="1">
      <c r="I194" s="150"/>
      <c r="J194" s="2">
        <v>189</v>
      </c>
      <c r="K194" s="118">
        <v>50587</v>
      </c>
      <c r="L194" s="5">
        <f t="shared" si="37"/>
        <v>385147.80300089956</v>
      </c>
      <c r="M194" s="5">
        <f t="shared" si="0"/>
        <v>3825.0739145252865</v>
      </c>
      <c r="N194" s="5">
        <f t="shared" si="1"/>
        <v>1177.1827688941021</v>
      </c>
      <c r="O194" s="35">
        <f t="shared" si="2"/>
        <v>3.6677330408389303E-2</v>
      </c>
      <c r="P194" s="5">
        <f t="shared" si="3"/>
        <v>2647.8911456311844</v>
      </c>
      <c r="Q194" s="35">
        <f t="shared" si="4"/>
        <v>8.2500000000000004E-2</v>
      </c>
      <c r="R194" s="5">
        <f t="shared" si="38"/>
        <v>125179.37976799451</v>
      </c>
      <c r="S194" s="5">
        <f t="shared" si="39"/>
        <v>597759.59007728496</v>
      </c>
      <c r="T194" s="5">
        <f t="shared" si="5"/>
        <v>383970.62023200543</v>
      </c>
      <c r="U194" s="5">
        <f t="shared" si="6"/>
        <v>722938.96984527947</v>
      </c>
      <c r="V194" s="150"/>
      <c r="W194" s="2">
        <v>189</v>
      </c>
      <c r="X194" s="118">
        <v>50587</v>
      </c>
      <c r="Y194" s="5">
        <f t="shared" si="40"/>
        <v>381681.66798771633</v>
      </c>
      <c r="Z194" s="5">
        <f t="shared" si="41"/>
        <v>3735.9623279068505</v>
      </c>
      <c r="AA194" s="5">
        <f t="shared" si="7"/>
        <v>1191.417874655408</v>
      </c>
      <c r="AB194" s="35">
        <f t="shared" si="8"/>
        <v>3.7457954350390801E-2</v>
      </c>
      <c r="AC194" s="5">
        <f t="shared" si="9"/>
        <v>2544.5444532514425</v>
      </c>
      <c r="AD194" s="35">
        <f t="shared" si="10"/>
        <v>8.0000000000000016E-2</v>
      </c>
      <c r="AE194" s="5">
        <f t="shared" si="42"/>
        <v>128659.74988693923</v>
      </c>
      <c r="AF194" s="5">
        <f t="shared" si="43"/>
        <v>577437.13008745539</v>
      </c>
      <c r="AG194" s="5">
        <f t="shared" si="11"/>
        <v>380490.25011306093</v>
      </c>
      <c r="AH194" s="5">
        <f t="shared" si="12"/>
        <v>706096.87997439457</v>
      </c>
      <c r="AI194" s="150"/>
      <c r="AJ194" s="2">
        <v>189</v>
      </c>
      <c r="AK194" s="118">
        <v>50587</v>
      </c>
      <c r="AL194" s="5">
        <f t="shared" si="44"/>
        <v>378149.12638580042</v>
      </c>
      <c r="AM194" s="5">
        <f t="shared" si="45"/>
        <v>3647.6129482638758</v>
      </c>
      <c r="AN194" s="5">
        <f t="shared" si="13"/>
        <v>1205.3998403555815</v>
      </c>
      <c r="AO194" s="35">
        <f t="shared" si="14"/>
        <v>3.8251570808891688E-2</v>
      </c>
      <c r="AP194" s="5">
        <f t="shared" si="15"/>
        <v>2442.2131079082942</v>
      </c>
      <c r="AQ194" s="35">
        <f t="shared" si="16"/>
        <v>7.7499999999999986E-2</v>
      </c>
      <c r="AR194" s="5">
        <f t="shared" si="46"/>
        <v>132206.27345455551</v>
      </c>
      <c r="AS194" s="5">
        <f t="shared" si="47"/>
        <v>557192.57376731734</v>
      </c>
      <c r="AT194" s="5">
        <f t="shared" si="17"/>
        <v>376943.72654544486</v>
      </c>
      <c r="AU194" s="5">
        <f t="shared" si="18"/>
        <v>689398.84722187289</v>
      </c>
      <c r="AV194" s="150"/>
      <c r="AW194" s="2">
        <v>189</v>
      </c>
      <c r="AX194" s="118">
        <v>50587</v>
      </c>
      <c r="AY194" s="5">
        <f t="shared" si="48"/>
        <v>374550.67566892743</v>
      </c>
      <c r="AZ194" s="5">
        <f t="shared" si="49"/>
        <v>3560.0506702964672</v>
      </c>
      <c r="BA194" s="5">
        <f t="shared" si="19"/>
        <v>1219.1089473656707</v>
      </c>
      <c r="BB194" s="35">
        <f t="shared" si="20"/>
        <v>3.905828588417546E-2</v>
      </c>
      <c r="BC194" s="5">
        <f t="shared" si="21"/>
        <v>2340.9417229307965</v>
      </c>
      <c r="BD194" s="35">
        <f t="shared" si="22"/>
        <v>7.5000000000000011E-2</v>
      </c>
      <c r="BE194" s="5">
        <f t="shared" si="50"/>
        <v>135818.43327843788</v>
      </c>
      <c r="BF194" s="5">
        <f t="shared" si="51"/>
        <v>537031.14340759406</v>
      </c>
      <c r="BG194" s="5">
        <f t="shared" si="23"/>
        <v>373331.56672156177</v>
      </c>
      <c r="BH194" s="5">
        <f t="shared" si="24"/>
        <v>672849.57668603188</v>
      </c>
      <c r="BI194" s="150"/>
      <c r="BJ194" s="2">
        <v>189</v>
      </c>
      <c r="BK194" s="118">
        <v>50587</v>
      </c>
      <c r="BL194" s="5">
        <f t="shared" si="52"/>
        <v>370886.9254249541</v>
      </c>
      <c r="BM194" s="5">
        <f t="shared" si="53"/>
        <v>3473.3005299060997</v>
      </c>
      <c r="BN194" s="5">
        <f t="shared" si="25"/>
        <v>1232.5253554636688</v>
      </c>
      <c r="BO194" s="35">
        <f t="shared" si="26"/>
        <v>3.9878203440624441E-2</v>
      </c>
      <c r="BP194" s="5">
        <f t="shared" si="27"/>
        <v>2240.7751744424309</v>
      </c>
      <c r="BQ194" s="35">
        <f t="shared" si="28"/>
        <v>7.2499999999999995E-2</v>
      </c>
      <c r="BR194" s="5">
        <f t="shared" si="54"/>
        <v>139495.59993050943</v>
      </c>
      <c r="BS194" s="5">
        <f t="shared" si="55"/>
        <v>516958.20022174332</v>
      </c>
      <c r="BT194" s="5">
        <f t="shared" si="29"/>
        <v>369654.40006949042</v>
      </c>
      <c r="BU194" s="5">
        <f t="shared" si="30"/>
        <v>656453.80015225278</v>
      </c>
      <c r="BV194" s="150"/>
      <c r="BW194" s="2">
        <v>189</v>
      </c>
      <c r="BX194" s="118">
        <v>50587</v>
      </c>
      <c r="BY194" s="5">
        <f t="shared" si="56"/>
        <v>367158.60031134106</v>
      </c>
      <c r="BZ194" s="5">
        <f t="shared" si="57"/>
        <v>3387.3876542048083</v>
      </c>
      <c r="CA194" s="5">
        <f t="shared" si="31"/>
        <v>1245.6291523886521</v>
      </c>
      <c r="CB194" s="35">
        <f t="shared" si="32"/>
        <v>4.0711425024468138E-2</v>
      </c>
      <c r="CC194" s="5">
        <f t="shared" si="33"/>
        <v>2141.7585018161562</v>
      </c>
      <c r="CD194" s="35">
        <f t="shared" si="34"/>
        <v>7.0000000000000007E-2</v>
      </c>
      <c r="CE194" s="5">
        <f t="shared" si="58"/>
        <v>143237.02884104737</v>
      </c>
      <c r="CF194" s="5">
        <f t="shared" si="59"/>
        <v>496979.23780366103</v>
      </c>
      <c r="CG194" s="5">
        <f t="shared" si="35"/>
        <v>365912.97115895239</v>
      </c>
      <c r="CH194" s="5">
        <f t="shared" si="36"/>
        <v>640216.26664470835</v>
      </c>
    </row>
    <row r="195" spans="9:86" ht="14.25" customHeight="1">
      <c r="I195" s="150"/>
      <c r="J195" s="2">
        <v>190</v>
      </c>
      <c r="K195" s="118">
        <v>50618</v>
      </c>
      <c r="L195" s="5">
        <f t="shared" si="37"/>
        <v>383970.62023200543</v>
      </c>
      <c r="M195" s="5">
        <f t="shared" si="0"/>
        <v>3825.0739145252865</v>
      </c>
      <c r="N195" s="5">
        <f t="shared" si="1"/>
        <v>1185.2759004302493</v>
      </c>
      <c r="O195" s="35">
        <f t="shared" si="2"/>
        <v>3.7042706018936764E-2</v>
      </c>
      <c r="P195" s="5">
        <f t="shared" si="3"/>
        <v>2639.7980140950372</v>
      </c>
      <c r="Q195" s="35">
        <f t="shared" si="4"/>
        <v>8.249999999999999E-2</v>
      </c>
      <c r="R195" s="5">
        <f t="shared" si="38"/>
        <v>126364.65566842476</v>
      </c>
      <c r="S195" s="5">
        <f t="shared" si="39"/>
        <v>600399.38809138001</v>
      </c>
      <c r="T195" s="5">
        <f t="shared" si="5"/>
        <v>382785.34433157521</v>
      </c>
      <c r="U195" s="5">
        <f t="shared" si="6"/>
        <v>726764.0437598048</v>
      </c>
      <c r="V195" s="150"/>
      <c r="W195" s="2">
        <v>190</v>
      </c>
      <c r="X195" s="118">
        <v>50618</v>
      </c>
      <c r="Y195" s="5">
        <f t="shared" si="40"/>
        <v>380490.25011306093</v>
      </c>
      <c r="Z195" s="5">
        <f t="shared" si="41"/>
        <v>3735.9623279068505</v>
      </c>
      <c r="AA195" s="5">
        <f t="shared" si="7"/>
        <v>1199.360660486444</v>
      </c>
      <c r="AB195" s="35">
        <f t="shared" si="8"/>
        <v>3.7825746971336879E-2</v>
      </c>
      <c r="AC195" s="5">
        <f t="shared" si="9"/>
        <v>2536.6016674204066</v>
      </c>
      <c r="AD195" s="35">
        <f t="shared" si="10"/>
        <v>8.0000000000000016E-2</v>
      </c>
      <c r="AE195" s="5">
        <f t="shared" si="42"/>
        <v>129859.11054742568</v>
      </c>
      <c r="AF195" s="5">
        <f t="shared" si="43"/>
        <v>579973.73175487574</v>
      </c>
      <c r="AG195" s="5">
        <f t="shared" si="11"/>
        <v>379290.88945257448</v>
      </c>
      <c r="AH195" s="5">
        <f t="shared" si="12"/>
        <v>709832.84230230143</v>
      </c>
      <c r="AI195" s="150"/>
      <c r="AJ195" s="2">
        <v>190</v>
      </c>
      <c r="AK195" s="118">
        <v>50618</v>
      </c>
      <c r="AL195" s="5">
        <f t="shared" si="44"/>
        <v>376943.72654544486</v>
      </c>
      <c r="AM195" s="5">
        <f t="shared" si="45"/>
        <v>3647.6129482638758</v>
      </c>
      <c r="AN195" s="5">
        <f t="shared" si="13"/>
        <v>1213.1847143245445</v>
      </c>
      <c r="AO195" s="35">
        <f t="shared" si="14"/>
        <v>3.8621724004575989E-2</v>
      </c>
      <c r="AP195" s="5">
        <f t="shared" si="15"/>
        <v>2434.4282339393312</v>
      </c>
      <c r="AQ195" s="35">
        <f t="shared" si="16"/>
        <v>7.7499999999999986E-2</v>
      </c>
      <c r="AR195" s="5">
        <f t="shared" si="46"/>
        <v>133419.45816888005</v>
      </c>
      <c r="AS195" s="5">
        <f t="shared" si="47"/>
        <v>559627.00200125668</v>
      </c>
      <c r="AT195" s="5">
        <f t="shared" si="17"/>
        <v>375730.54183112032</v>
      </c>
      <c r="AU195" s="5">
        <f t="shared" si="18"/>
        <v>693046.46017013676</v>
      </c>
      <c r="AV195" s="150"/>
      <c r="AW195" s="2">
        <v>190</v>
      </c>
      <c r="AX195" s="118">
        <v>50618</v>
      </c>
      <c r="AY195" s="5">
        <f t="shared" si="48"/>
        <v>373331.56672156177</v>
      </c>
      <c r="AZ195" s="5">
        <f t="shared" si="49"/>
        <v>3560.0506702964672</v>
      </c>
      <c r="BA195" s="5">
        <f t="shared" si="19"/>
        <v>1226.7283782867062</v>
      </c>
      <c r="BB195" s="35">
        <f t="shared" si="20"/>
        <v>3.9430741602462724E-2</v>
      </c>
      <c r="BC195" s="5">
        <f t="shared" si="21"/>
        <v>2333.322292009761</v>
      </c>
      <c r="BD195" s="35">
        <f t="shared" si="22"/>
        <v>7.4999999999999997E-2</v>
      </c>
      <c r="BE195" s="5">
        <f t="shared" si="50"/>
        <v>137045.16165672458</v>
      </c>
      <c r="BF195" s="5">
        <f t="shared" si="51"/>
        <v>539364.46569960378</v>
      </c>
      <c r="BG195" s="5">
        <f t="shared" si="23"/>
        <v>372104.83834327507</v>
      </c>
      <c r="BH195" s="5">
        <f t="shared" si="24"/>
        <v>676409.6273563283</v>
      </c>
      <c r="BI195" s="150"/>
      <c r="BJ195" s="2">
        <v>190</v>
      </c>
      <c r="BK195" s="118">
        <v>50618</v>
      </c>
      <c r="BL195" s="5">
        <f t="shared" si="52"/>
        <v>369654.40006949042</v>
      </c>
      <c r="BM195" s="5">
        <f t="shared" si="53"/>
        <v>3473.3005299060997</v>
      </c>
      <c r="BN195" s="5">
        <f t="shared" si="25"/>
        <v>1239.9718628195951</v>
      </c>
      <c r="BO195" s="35">
        <f t="shared" si="26"/>
        <v>4.0252902037789758E-2</v>
      </c>
      <c r="BP195" s="5">
        <f t="shared" si="27"/>
        <v>2233.3286670865045</v>
      </c>
      <c r="BQ195" s="35">
        <f t="shared" si="28"/>
        <v>7.2499999999999995E-2</v>
      </c>
      <c r="BR195" s="5">
        <f t="shared" si="54"/>
        <v>140735.57179332903</v>
      </c>
      <c r="BS195" s="5">
        <f t="shared" si="55"/>
        <v>519191.52888882981</v>
      </c>
      <c r="BT195" s="5">
        <f t="shared" si="29"/>
        <v>368414.42820667085</v>
      </c>
      <c r="BU195" s="5">
        <f t="shared" si="30"/>
        <v>659927.10068215884</v>
      </c>
      <c r="BV195" s="150"/>
      <c r="BW195" s="2">
        <v>190</v>
      </c>
      <c r="BX195" s="118">
        <v>50618</v>
      </c>
      <c r="BY195" s="5">
        <f t="shared" si="56"/>
        <v>365912.97115895239</v>
      </c>
      <c r="BZ195" s="5">
        <f t="shared" si="57"/>
        <v>3387.3876542048083</v>
      </c>
      <c r="CA195" s="5">
        <f t="shared" si="31"/>
        <v>1252.8953224442525</v>
      </c>
      <c r="CB195" s="35">
        <f t="shared" si="32"/>
        <v>4.1088305292134468E-2</v>
      </c>
      <c r="CC195" s="5">
        <f t="shared" si="33"/>
        <v>2134.4923317605558</v>
      </c>
      <c r="CD195" s="35">
        <f t="shared" si="34"/>
        <v>7.0000000000000007E-2</v>
      </c>
      <c r="CE195" s="5">
        <f t="shared" si="58"/>
        <v>144489.92416349164</v>
      </c>
      <c r="CF195" s="5">
        <f t="shared" si="59"/>
        <v>499113.73013542156</v>
      </c>
      <c r="CG195" s="5">
        <f t="shared" si="35"/>
        <v>364660.07583650813</v>
      </c>
      <c r="CH195" s="5">
        <f t="shared" si="36"/>
        <v>643603.6542989132</v>
      </c>
    </row>
    <row r="196" spans="9:86" ht="14.25" customHeight="1">
      <c r="I196" s="150"/>
      <c r="J196" s="2">
        <v>191</v>
      </c>
      <c r="K196" s="118">
        <v>50649</v>
      </c>
      <c r="L196" s="5">
        <f t="shared" si="37"/>
        <v>382785.34433157521</v>
      </c>
      <c r="M196" s="5">
        <f t="shared" si="0"/>
        <v>3825.0739145252865</v>
      </c>
      <c r="N196" s="5">
        <f t="shared" si="1"/>
        <v>1193.4246722457069</v>
      </c>
      <c r="O196" s="35">
        <f t="shared" si="2"/>
        <v>3.7412864099998833E-2</v>
      </c>
      <c r="P196" s="5">
        <f t="shared" si="3"/>
        <v>2631.6492422795795</v>
      </c>
      <c r="Q196" s="35">
        <f t="shared" si="4"/>
        <v>8.2500000000000004E-2</v>
      </c>
      <c r="R196" s="5">
        <f t="shared" si="38"/>
        <v>127558.08034067047</v>
      </c>
      <c r="S196" s="5">
        <f t="shared" si="39"/>
        <v>603031.03733365959</v>
      </c>
      <c r="T196" s="5">
        <f t="shared" si="5"/>
        <v>381591.91965932952</v>
      </c>
      <c r="U196" s="5">
        <f t="shared" si="6"/>
        <v>730589.11767433002</v>
      </c>
      <c r="V196" s="150"/>
      <c r="W196" s="2">
        <v>191</v>
      </c>
      <c r="X196" s="118">
        <v>50649</v>
      </c>
      <c r="Y196" s="5">
        <f t="shared" si="40"/>
        <v>379290.88945257448</v>
      </c>
      <c r="Z196" s="5">
        <f t="shared" si="41"/>
        <v>3735.9623279068505</v>
      </c>
      <c r="AA196" s="5">
        <f t="shared" si="7"/>
        <v>1207.3563982230203</v>
      </c>
      <c r="AB196" s="35">
        <f t="shared" si="8"/>
        <v>3.8198325300106681E-2</v>
      </c>
      <c r="AC196" s="5">
        <f t="shared" si="9"/>
        <v>2528.6059296838303</v>
      </c>
      <c r="AD196" s="35">
        <f t="shared" si="10"/>
        <v>8.0000000000000016E-2</v>
      </c>
      <c r="AE196" s="5">
        <f t="shared" si="42"/>
        <v>131066.4669456487</v>
      </c>
      <c r="AF196" s="5">
        <f t="shared" si="43"/>
        <v>582502.33768455952</v>
      </c>
      <c r="AG196" s="5">
        <f t="shared" si="11"/>
        <v>378083.53305435146</v>
      </c>
      <c r="AH196" s="5">
        <f t="shared" si="12"/>
        <v>713568.80463020818</v>
      </c>
      <c r="AI196" s="150"/>
      <c r="AJ196" s="2">
        <v>191</v>
      </c>
      <c r="AK196" s="118">
        <v>50649</v>
      </c>
      <c r="AL196" s="5">
        <f t="shared" si="44"/>
        <v>375730.54183112032</v>
      </c>
      <c r="AM196" s="5">
        <f t="shared" si="45"/>
        <v>3647.6129482638758</v>
      </c>
      <c r="AN196" s="5">
        <f t="shared" si="13"/>
        <v>1221.0198656045568</v>
      </c>
      <c r="AO196" s="35">
        <f t="shared" si="14"/>
        <v>3.8996665844216689E-2</v>
      </c>
      <c r="AP196" s="5">
        <f t="shared" si="15"/>
        <v>2426.593082659319</v>
      </c>
      <c r="AQ196" s="35">
        <f t="shared" si="16"/>
        <v>7.7500000000000013E-2</v>
      </c>
      <c r="AR196" s="5">
        <f t="shared" si="46"/>
        <v>134640.47803448461</v>
      </c>
      <c r="AS196" s="5">
        <f t="shared" si="47"/>
        <v>562053.59508391598</v>
      </c>
      <c r="AT196" s="5">
        <f t="shared" si="17"/>
        <v>374509.52196551574</v>
      </c>
      <c r="AU196" s="5">
        <f t="shared" si="18"/>
        <v>696694.07311840053</v>
      </c>
      <c r="AV196" s="150"/>
      <c r="AW196" s="2">
        <v>191</v>
      </c>
      <c r="AX196" s="118">
        <v>50649</v>
      </c>
      <c r="AY196" s="5">
        <f t="shared" si="48"/>
        <v>372104.83834327507</v>
      </c>
      <c r="AZ196" s="5">
        <f t="shared" si="49"/>
        <v>3560.0506702964672</v>
      </c>
      <c r="BA196" s="5">
        <f t="shared" si="19"/>
        <v>1234.3954306509982</v>
      </c>
      <c r="BB196" s="35">
        <f t="shared" si="20"/>
        <v>3.9807988613539305E-2</v>
      </c>
      <c r="BC196" s="5">
        <f t="shared" si="21"/>
        <v>2325.655239645469</v>
      </c>
      <c r="BD196" s="35">
        <f t="shared" si="22"/>
        <v>7.4999999999999997E-2</v>
      </c>
      <c r="BE196" s="5">
        <f t="shared" si="50"/>
        <v>138279.55708737558</v>
      </c>
      <c r="BF196" s="5">
        <f t="shared" si="51"/>
        <v>541690.12093924929</v>
      </c>
      <c r="BG196" s="5">
        <f t="shared" si="23"/>
        <v>370870.4429126241</v>
      </c>
      <c r="BH196" s="5">
        <f t="shared" si="24"/>
        <v>679969.67802662484</v>
      </c>
      <c r="BI196" s="150"/>
      <c r="BJ196" s="2">
        <v>191</v>
      </c>
      <c r="BK196" s="118">
        <v>50649</v>
      </c>
      <c r="BL196" s="5">
        <f t="shared" si="52"/>
        <v>368414.42820667085</v>
      </c>
      <c r="BM196" s="5">
        <f t="shared" si="53"/>
        <v>3473.3005299060997</v>
      </c>
      <c r="BN196" s="5">
        <f t="shared" si="25"/>
        <v>1247.4633594907968</v>
      </c>
      <c r="BO196" s="35">
        <f t="shared" si="26"/>
        <v>4.0632394303222102E-2</v>
      </c>
      <c r="BP196" s="5">
        <f t="shared" si="27"/>
        <v>2225.8371704153028</v>
      </c>
      <c r="BQ196" s="35">
        <f t="shared" si="28"/>
        <v>7.2499999999999981E-2</v>
      </c>
      <c r="BR196" s="5">
        <f t="shared" si="54"/>
        <v>141983.03515281982</v>
      </c>
      <c r="BS196" s="5">
        <f t="shared" si="55"/>
        <v>521417.36605924513</v>
      </c>
      <c r="BT196" s="5">
        <f t="shared" si="29"/>
        <v>367166.96484718006</v>
      </c>
      <c r="BU196" s="5">
        <f t="shared" si="30"/>
        <v>663400.40121206501</v>
      </c>
      <c r="BV196" s="150"/>
      <c r="BW196" s="2">
        <v>191</v>
      </c>
      <c r="BX196" s="118">
        <v>50649</v>
      </c>
      <c r="BY196" s="5">
        <f t="shared" si="56"/>
        <v>364660.07583650813</v>
      </c>
      <c r="BZ196" s="5">
        <f t="shared" si="57"/>
        <v>3387.3876542048083</v>
      </c>
      <c r="CA196" s="5">
        <f t="shared" si="31"/>
        <v>1260.2038784918441</v>
      </c>
      <c r="CB196" s="35">
        <f t="shared" si="32"/>
        <v>4.1469981344165942E-2</v>
      </c>
      <c r="CC196" s="5">
        <f t="shared" si="33"/>
        <v>2127.1837757129642</v>
      </c>
      <c r="CD196" s="35">
        <f t="shared" si="34"/>
        <v>7.0000000000000007E-2</v>
      </c>
      <c r="CE196" s="5">
        <f t="shared" si="58"/>
        <v>145750.12804198349</v>
      </c>
      <c r="CF196" s="5">
        <f t="shared" si="59"/>
        <v>501240.91391113453</v>
      </c>
      <c r="CG196" s="5">
        <f t="shared" si="35"/>
        <v>363399.8719580163</v>
      </c>
      <c r="CH196" s="5">
        <f t="shared" si="36"/>
        <v>646991.04195311805</v>
      </c>
    </row>
    <row r="197" spans="9:86" ht="14.25" customHeight="1">
      <c r="I197" s="150"/>
      <c r="J197" s="2">
        <v>192</v>
      </c>
      <c r="K197" s="118">
        <v>50679</v>
      </c>
      <c r="L197" s="5">
        <f t="shared" si="37"/>
        <v>381591.91965932952</v>
      </c>
      <c r="M197" s="5">
        <f t="shared" si="0"/>
        <v>3825.0739145252865</v>
      </c>
      <c r="N197" s="5">
        <f t="shared" si="1"/>
        <v>1201.6294668673959</v>
      </c>
      <c r="O197" s="35">
        <f t="shared" si="2"/>
        <v>3.7787890307745431E-2</v>
      </c>
      <c r="P197" s="5">
        <f t="shared" si="3"/>
        <v>2623.4444476578906</v>
      </c>
      <c r="Q197" s="35">
        <f t="shared" si="4"/>
        <v>8.2500000000000004E-2</v>
      </c>
      <c r="R197" s="5">
        <f t="shared" si="38"/>
        <v>128759.70980753786</v>
      </c>
      <c r="S197" s="5">
        <f t="shared" si="39"/>
        <v>605654.4817813175</v>
      </c>
      <c r="T197" s="5">
        <f t="shared" si="5"/>
        <v>380390.2901924621</v>
      </c>
      <c r="U197" s="5">
        <f t="shared" si="6"/>
        <v>734414.19158885535</v>
      </c>
      <c r="V197" s="150"/>
      <c r="W197" s="2">
        <v>192</v>
      </c>
      <c r="X197" s="118">
        <v>50679</v>
      </c>
      <c r="Y197" s="5">
        <f t="shared" si="40"/>
        <v>378083.53305435146</v>
      </c>
      <c r="Z197" s="5">
        <f t="shared" si="41"/>
        <v>3735.9623279068505</v>
      </c>
      <c r="AA197" s="5">
        <f t="shared" si="7"/>
        <v>1215.4054408778406</v>
      </c>
      <c r="AB197" s="35">
        <f t="shared" si="8"/>
        <v>3.8575774968854407E-2</v>
      </c>
      <c r="AC197" s="5">
        <f t="shared" si="9"/>
        <v>2520.5568870290099</v>
      </c>
      <c r="AD197" s="35">
        <f t="shared" si="10"/>
        <v>0.08</v>
      </c>
      <c r="AE197" s="5">
        <f t="shared" si="42"/>
        <v>132281.87238652655</v>
      </c>
      <c r="AF197" s="5">
        <f t="shared" si="43"/>
        <v>585022.89457158849</v>
      </c>
      <c r="AG197" s="5">
        <f t="shared" si="11"/>
        <v>376868.12761347363</v>
      </c>
      <c r="AH197" s="5">
        <f t="shared" si="12"/>
        <v>717304.76695811504</v>
      </c>
      <c r="AI197" s="150"/>
      <c r="AJ197" s="2">
        <v>192</v>
      </c>
      <c r="AK197" s="118">
        <v>50679</v>
      </c>
      <c r="AL197" s="5">
        <f t="shared" si="44"/>
        <v>374509.52196551574</v>
      </c>
      <c r="AM197" s="5">
        <f t="shared" si="45"/>
        <v>3647.6129482638758</v>
      </c>
      <c r="AN197" s="5">
        <f t="shared" si="13"/>
        <v>1228.9056189032531</v>
      </c>
      <c r="AO197" s="35">
        <f t="shared" si="14"/>
        <v>3.9376481936811494E-2</v>
      </c>
      <c r="AP197" s="5">
        <f t="shared" si="15"/>
        <v>2418.7073293606227</v>
      </c>
      <c r="AQ197" s="35">
        <f t="shared" si="16"/>
        <v>7.7500000000000013E-2</v>
      </c>
      <c r="AR197" s="5">
        <f t="shared" si="46"/>
        <v>135869.38365338786</v>
      </c>
      <c r="AS197" s="5">
        <f t="shared" si="47"/>
        <v>564472.30241327663</v>
      </c>
      <c r="AT197" s="5">
        <f t="shared" si="17"/>
        <v>373280.61634661251</v>
      </c>
      <c r="AU197" s="5">
        <f t="shared" si="18"/>
        <v>700341.68606666452</v>
      </c>
      <c r="AV197" s="150"/>
      <c r="AW197" s="2">
        <v>192</v>
      </c>
      <c r="AX197" s="118">
        <v>50679</v>
      </c>
      <c r="AY197" s="5">
        <f t="shared" si="48"/>
        <v>370870.4429126241</v>
      </c>
      <c r="AZ197" s="5">
        <f t="shared" si="49"/>
        <v>3560.0506702964672</v>
      </c>
      <c r="BA197" s="5">
        <f t="shared" si="19"/>
        <v>1242.1104020925668</v>
      </c>
      <c r="BB197" s="35">
        <f t="shared" si="20"/>
        <v>4.019011250411899E-2</v>
      </c>
      <c r="BC197" s="5">
        <f t="shared" si="21"/>
        <v>2317.9402682039004</v>
      </c>
      <c r="BD197" s="35">
        <f t="shared" si="22"/>
        <v>7.4999999999999997E-2</v>
      </c>
      <c r="BE197" s="5">
        <f t="shared" si="50"/>
        <v>139521.66748946815</v>
      </c>
      <c r="BF197" s="5">
        <f t="shared" si="51"/>
        <v>544008.06120745314</v>
      </c>
      <c r="BG197" s="5">
        <f t="shared" si="23"/>
        <v>369628.33251053153</v>
      </c>
      <c r="BH197" s="5">
        <f t="shared" si="24"/>
        <v>683529.72869692126</v>
      </c>
      <c r="BI197" s="150"/>
      <c r="BJ197" s="2">
        <v>192</v>
      </c>
      <c r="BK197" s="118">
        <v>50679</v>
      </c>
      <c r="BL197" s="5">
        <f t="shared" si="52"/>
        <v>367166.96484718006</v>
      </c>
      <c r="BM197" s="5">
        <f t="shared" si="53"/>
        <v>3473.3005299060997</v>
      </c>
      <c r="BN197" s="5">
        <f t="shared" si="25"/>
        <v>1255.0001172877201</v>
      </c>
      <c r="BO197" s="35">
        <f t="shared" si="26"/>
        <v>4.1016765802230654E-2</v>
      </c>
      <c r="BP197" s="5">
        <f t="shared" si="27"/>
        <v>2218.3004126183796</v>
      </c>
      <c r="BQ197" s="35">
        <f t="shared" si="28"/>
        <v>7.2499999999999995E-2</v>
      </c>
      <c r="BR197" s="5">
        <f t="shared" si="54"/>
        <v>143238.03527010753</v>
      </c>
      <c r="BS197" s="5">
        <f t="shared" si="55"/>
        <v>523635.66647186351</v>
      </c>
      <c r="BT197" s="5">
        <f t="shared" si="29"/>
        <v>365911.96472989232</v>
      </c>
      <c r="BU197" s="5">
        <f t="shared" si="30"/>
        <v>666873.70174197108</v>
      </c>
      <c r="BV197" s="150"/>
      <c r="BW197" s="2">
        <v>192</v>
      </c>
      <c r="BX197" s="118">
        <v>50679</v>
      </c>
      <c r="BY197" s="5">
        <f t="shared" si="56"/>
        <v>363399.8719580163</v>
      </c>
      <c r="BZ197" s="5">
        <f t="shared" si="57"/>
        <v>3387.3876542048083</v>
      </c>
      <c r="CA197" s="5">
        <f t="shared" si="31"/>
        <v>1267.5550677830465</v>
      </c>
      <c r="CB197" s="35">
        <f t="shared" si="32"/>
        <v>4.1856538725346198E-2</v>
      </c>
      <c r="CC197" s="5">
        <f t="shared" si="33"/>
        <v>2119.8325864217618</v>
      </c>
      <c r="CD197" s="35">
        <f t="shared" si="34"/>
        <v>7.0000000000000007E-2</v>
      </c>
      <c r="CE197" s="5">
        <f t="shared" si="58"/>
        <v>147017.68310976654</v>
      </c>
      <c r="CF197" s="5">
        <f t="shared" si="59"/>
        <v>503360.74649755628</v>
      </c>
      <c r="CG197" s="5">
        <f t="shared" si="35"/>
        <v>362132.31689023325</v>
      </c>
      <c r="CH197" s="5">
        <f t="shared" si="36"/>
        <v>650378.42960732279</v>
      </c>
    </row>
    <row r="198" spans="9:86" ht="14.25" customHeight="1">
      <c r="I198" s="150"/>
      <c r="J198" s="2">
        <v>193</v>
      </c>
      <c r="K198" s="118">
        <v>50710</v>
      </c>
      <c r="L198" s="5">
        <f t="shared" si="37"/>
        <v>380390.2901924621</v>
      </c>
      <c r="M198" s="5">
        <f t="shared" si="0"/>
        <v>3825.0739145252865</v>
      </c>
      <c r="N198" s="5">
        <f t="shared" si="1"/>
        <v>1209.8906694521097</v>
      </c>
      <c r="O198" s="35">
        <f t="shared" si="2"/>
        <v>3.8167872334699836E-2</v>
      </c>
      <c r="P198" s="5">
        <f t="shared" si="3"/>
        <v>2615.1832450731767</v>
      </c>
      <c r="Q198" s="35">
        <f t="shared" si="4"/>
        <v>8.249999999999999E-2</v>
      </c>
      <c r="R198" s="5">
        <f t="shared" si="38"/>
        <v>129969.60047698997</v>
      </c>
      <c r="S198" s="5">
        <f t="shared" si="39"/>
        <v>608269.66502639069</v>
      </c>
      <c r="T198" s="5">
        <f t="shared" si="5"/>
        <v>379180.39952301001</v>
      </c>
      <c r="U198" s="5">
        <f t="shared" si="6"/>
        <v>738239.26550338068</v>
      </c>
      <c r="V198" s="150"/>
      <c r="W198" s="2">
        <v>193</v>
      </c>
      <c r="X198" s="118">
        <v>50710</v>
      </c>
      <c r="Y198" s="5">
        <f t="shared" si="40"/>
        <v>376868.12761347363</v>
      </c>
      <c r="Z198" s="5">
        <f t="shared" si="41"/>
        <v>3735.9623279068505</v>
      </c>
      <c r="AA198" s="5">
        <f t="shared" si="7"/>
        <v>1223.5081438170264</v>
      </c>
      <c r="AB198" s="35">
        <f t="shared" si="8"/>
        <v>3.8958183645772991E-2</v>
      </c>
      <c r="AC198" s="5">
        <f t="shared" si="9"/>
        <v>2512.4541840898241</v>
      </c>
      <c r="AD198" s="35">
        <f t="shared" si="10"/>
        <v>7.9999999999999988E-2</v>
      </c>
      <c r="AE198" s="5">
        <f t="shared" si="42"/>
        <v>133505.38053034357</v>
      </c>
      <c r="AF198" s="5">
        <f t="shared" si="43"/>
        <v>587535.34875567828</v>
      </c>
      <c r="AG198" s="5">
        <f t="shared" si="11"/>
        <v>375644.61946965661</v>
      </c>
      <c r="AH198" s="5">
        <f t="shared" si="12"/>
        <v>721040.72928602179</v>
      </c>
      <c r="AI198" s="150"/>
      <c r="AJ198" s="2">
        <v>193</v>
      </c>
      <c r="AK198" s="118">
        <v>50710</v>
      </c>
      <c r="AL198" s="5">
        <f t="shared" si="44"/>
        <v>373280.61634661251</v>
      </c>
      <c r="AM198" s="5">
        <f t="shared" si="45"/>
        <v>3647.6129482638758</v>
      </c>
      <c r="AN198" s="5">
        <f t="shared" si="13"/>
        <v>1236.8423010253368</v>
      </c>
      <c r="AO198" s="35">
        <f t="shared" si="14"/>
        <v>3.9761259927095415E-2</v>
      </c>
      <c r="AP198" s="5">
        <f t="shared" si="15"/>
        <v>2410.7706472385389</v>
      </c>
      <c r="AQ198" s="35">
        <f t="shared" si="16"/>
        <v>7.7499999999999986E-2</v>
      </c>
      <c r="AR198" s="5">
        <f t="shared" si="46"/>
        <v>137106.22595441321</v>
      </c>
      <c r="AS198" s="5">
        <f t="shared" si="47"/>
        <v>566883.07306051522</v>
      </c>
      <c r="AT198" s="5">
        <f t="shared" si="17"/>
        <v>372043.77404558717</v>
      </c>
      <c r="AU198" s="5">
        <f t="shared" si="18"/>
        <v>703989.2990149284</v>
      </c>
      <c r="AV198" s="150"/>
      <c r="AW198" s="2">
        <v>193</v>
      </c>
      <c r="AX198" s="118">
        <v>50710</v>
      </c>
      <c r="AY198" s="5">
        <f t="shared" si="48"/>
        <v>369628.33251053153</v>
      </c>
      <c r="AZ198" s="5">
        <f t="shared" si="49"/>
        <v>3560.0506702964672</v>
      </c>
      <c r="BA198" s="5">
        <f t="shared" si="19"/>
        <v>1249.8735921056455</v>
      </c>
      <c r="BB198" s="35">
        <f t="shared" si="20"/>
        <v>4.0577200896363658E-2</v>
      </c>
      <c r="BC198" s="5">
        <f t="shared" si="21"/>
        <v>2310.1770781908217</v>
      </c>
      <c r="BD198" s="35">
        <f t="shared" si="22"/>
        <v>7.4999999999999983E-2</v>
      </c>
      <c r="BE198" s="5">
        <f t="shared" si="50"/>
        <v>140771.54108157379</v>
      </c>
      <c r="BF198" s="5">
        <f t="shared" si="51"/>
        <v>546318.23828564398</v>
      </c>
      <c r="BG198" s="5">
        <f t="shared" si="23"/>
        <v>368378.45891842589</v>
      </c>
      <c r="BH198" s="5">
        <f t="shared" si="24"/>
        <v>687089.77936721779</v>
      </c>
      <c r="BI198" s="150"/>
      <c r="BJ198" s="2">
        <v>193</v>
      </c>
      <c r="BK198" s="118">
        <v>50710</v>
      </c>
      <c r="BL198" s="5">
        <f t="shared" si="52"/>
        <v>365911.96472989232</v>
      </c>
      <c r="BM198" s="5">
        <f t="shared" si="53"/>
        <v>3473.3005299060997</v>
      </c>
      <c r="BN198" s="5">
        <f t="shared" si="25"/>
        <v>1262.5824096630004</v>
      </c>
      <c r="BO198" s="35">
        <f t="shared" si="26"/>
        <v>4.1406104135294157E-2</v>
      </c>
      <c r="BP198" s="5">
        <f t="shared" si="27"/>
        <v>2210.7181202430993</v>
      </c>
      <c r="BQ198" s="35">
        <f t="shared" si="28"/>
        <v>7.2499999999999995E-2</v>
      </c>
      <c r="BR198" s="5">
        <f t="shared" si="54"/>
        <v>144500.61767977054</v>
      </c>
      <c r="BS198" s="5">
        <f t="shared" si="55"/>
        <v>525846.38459210657</v>
      </c>
      <c r="BT198" s="5">
        <f t="shared" si="29"/>
        <v>364649.38232022931</v>
      </c>
      <c r="BU198" s="5">
        <f t="shared" si="30"/>
        <v>670347.00227187714</v>
      </c>
      <c r="BV198" s="150"/>
      <c r="BW198" s="2">
        <v>193</v>
      </c>
      <c r="BX198" s="118">
        <v>50710</v>
      </c>
      <c r="BY198" s="5">
        <f t="shared" si="56"/>
        <v>362132.31689023325</v>
      </c>
      <c r="BZ198" s="5">
        <f t="shared" si="57"/>
        <v>3387.3876542048083</v>
      </c>
      <c r="CA198" s="5">
        <f t="shared" si="31"/>
        <v>1274.949139011781</v>
      </c>
      <c r="CB198" s="35">
        <f t="shared" si="32"/>
        <v>4.2248065015359576E-2</v>
      </c>
      <c r="CC198" s="5">
        <f t="shared" si="33"/>
        <v>2112.4385151930273</v>
      </c>
      <c r="CD198" s="35">
        <f t="shared" si="34"/>
        <v>7.0000000000000007E-2</v>
      </c>
      <c r="CE198" s="5">
        <f t="shared" si="58"/>
        <v>148292.63224877833</v>
      </c>
      <c r="CF198" s="5">
        <f t="shared" si="59"/>
        <v>505473.18501274928</v>
      </c>
      <c r="CG198" s="5">
        <f t="shared" si="35"/>
        <v>360857.36775122146</v>
      </c>
      <c r="CH198" s="5">
        <f t="shared" si="36"/>
        <v>653765.81726152764</v>
      </c>
    </row>
    <row r="199" spans="9:86" ht="14.25" customHeight="1">
      <c r="I199" s="150"/>
      <c r="J199" s="2">
        <v>194</v>
      </c>
      <c r="K199" s="118">
        <v>50740</v>
      </c>
      <c r="L199" s="5">
        <f t="shared" si="37"/>
        <v>379180.39952301001</v>
      </c>
      <c r="M199" s="5">
        <f t="shared" si="0"/>
        <v>3825.0739145252865</v>
      </c>
      <c r="N199" s="5">
        <f t="shared" si="1"/>
        <v>1218.2086678045926</v>
      </c>
      <c r="O199" s="35">
        <f t="shared" si="2"/>
        <v>3.8552899970685346E-2</v>
      </c>
      <c r="P199" s="5">
        <f t="shared" si="3"/>
        <v>2606.8652467206939</v>
      </c>
      <c r="Q199" s="35">
        <f t="shared" si="4"/>
        <v>8.2500000000000004E-2</v>
      </c>
      <c r="R199" s="5">
        <f t="shared" si="38"/>
        <v>131187.80914479456</v>
      </c>
      <c r="S199" s="5">
        <f t="shared" si="39"/>
        <v>610876.53027311142</v>
      </c>
      <c r="T199" s="5">
        <f t="shared" si="5"/>
        <v>377962.19085520541</v>
      </c>
      <c r="U199" s="5">
        <f t="shared" si="6"/>
        <v>742064.33941790601</v>
      </c>
      <c r="V199" s="150"/>
      <c r="W199" s="2">
        <v>194</v>
      </c>
      <c r="X199" s="118">
        <v>50740</v>
      </c>
      <c r="Y199" s="5">
        <f t="shared" si="40"/>
        <v>375644.61946965661</v>
      </c>
      <c r="Z199" s="5">
        <f t="shared" si="41"/>
        <v>3735.9623279068505</v>
      </c>
      <c r="AA199" s="5">
        <f t="shared" si="7"/>
        <v>1231.6648647758061</v>
      </c>
      <c r="AB199" s="35">
        <f t="shared" si="8"/>
        <v>3.9345641096034792E-2</v>
      </c>
      <c r="AC199" s="5">
        <f t="shared" si="9"/>
        <v>2504.2974631310444</v>
      </c>
      <c r="AD199" s="35">
        <f t="shared" si="10"/>
        <v>8.0000000000000016E-2</v>
      </c>
      <c r="AE199" s="5">
        <f t="shared" si="42"/>
        <v>134737.04539511938</v>
      </c>
      <c r="AF199" s="5">
        <f t="shared" si="43"/>
        <v>590039.6462188093</v>
      </c>
      <c r="AG199" s="5">
        <f t="shared" si="11"/>
        <v>374412.95460488083</v>
      </c>
      <c r="AH199" s="5">
        <f t="shared" si="12"/>
        <v>724776.69161392865</v>
      </c>
      <c r="AI199" s="150"/>
      <c r="AJ199" s="2">
        <v>194</v>
      </c>
      <c r="AK199" s="118">
        <v>50740</v>
      </c>
      <c r="AL199" s="5">
        <f t="shared" si="44"/>
        <v>372043.77404558717</v>
      </c>
      <c r="AM199" s="5">
        <f t="shared" si="45"/>
        <v>3647.6129482638758</v>
      </c>
      <c r="AN199" s="5">
        <f t="shared" si="13"/>
        <v>1244.8302408861255</v>
      </c>
      <c r="AO199" s="35">
        <f t="shared" si="14"/>
        <v>4.0151089556475505E-2</v>
      </c>
      <c r="AP199" s="5">
        <f t="shared" si="15"/>
        <v>2402.7827073777503</v>
      </c>
      <c r="AQ199" s="35">
        <f t="shared" si="16"/>
        <v>7.7499999999999999E-2</v>
      </c>
      <c r="AR199" s="5">
        <f t="shared" si="46"/>
        <v>138351.05619529934</v>
      </c>
      <c r="AS199" s="5">
        <f t="shared" si="47"/>
        <v>569285.85576789302</v>
      </c>
      <c r="AT199" s="5">
        <f t="shared" si="17"/>
        <v>370798.94380470103</v>
      </c>
      <c r="AU199" s="5">
        <f t="shared" si="18"/>
        <v>707636.9119631924</v>
      </c>
      <c r="AV199" s="150"/>
      <c r="AW199" s="2">
        <v>194</v>
      </c>
      <c r="AX199" s="118">
        <v>50740</v>
      </c>
      <c r="AY199" s="5">
        <f t="shared" si="48"/>
        <v>368378.45891842589</v>
      </c>
      <c r="AZ199" s="5">
        <f t="shared" si="49"/>
        <v>3560.0506702964672</v>
      </c>
      <c r="BA199" s="5">
        <f t="shared" si="19"/>
        <v>1257.6853020563053</v>
      </c>
      <c r="BB199" s="35">
        <f t="shared" si="20"/>
        <v>4.0969343508811686E-2</v>
      </c>
      <c r="BC199" s="5">
        <f t="shared" si="21"/>
        <v>2302.3653682401618</v>
      </c>
      <c r="BD199" s="35">
        <f t="shared" si="22"/>
        <v>7.5000000000000011E-2</v>
      </c>
      <c r="BE199" s="5">
        <f t="shared" si="50"/>
        <v>142029.2263836301</v>
      </c>
      <c r="BF199" s="5">
        <f t="shared" si="51"/>
        <v>548620.60365388414</v>
      </c>
      <c r="BG199" s="5">
        <f t="shared" si="23"/>
        <v>367120.77361636958</v>
      </c>
      <c r="BH199" s="5">
        <f t="shared" si="24"/>
        <v>690649.83003751421</v>
      </c>
      <c r="BI199" s="150"/>
      <c r="BJ199" s="2">
        <v>194</v>
      </c>
      <c r="BK199" s="118">
        <v>50740</v>
      </c>
      <c r="BL199" s="5">
        <f t="shared" si="52"/>
        <v>364649.38232022931</v>
      </c>
      <c r="BM199" s="5">
        <f t="shared" si="53"/>
        <v>3473.3005299060997</v>
      </c>
      <c r="BN199" s="5">
        <f t="shared" si="25"/>
        <v>1270.210511721381</v>
      </c>
      <c r="BO199" s="35">
        <f t="shared" si="26"/>
        <v>4.1800498998983159E-2</v>
      </c>
      <c r="BP199" s="5">
        <f t="shared" si="27"/>
        <v>2203.0900181847187</v>
      </c>
      <c r="BQ199" s="35">
        <f t="shared" si="28"/>
        <v>7.2499999999999995E-2</v>
      </c>
      <c r="BR199" s="5">
        <f t="shared" si="54"/>
        <v>145770.82819149192</v>
      </c>
      <c r="BS199" s="5">
        <f t="shared" si="55"/>
        <v>528049.4746102913</v>
      </c>
      <c r="BT199" s="5">
        <f t="shared" si="29"/>
        <v>363379.17180850793</v>
      </c>
      <c r="BU199" s="5">
        <f t="shared" si="30"/>
        <v>673820.3028017832</v>
      </c>
      <c r="BV199" s="150"/>
      <c r="BW199" s="2">
        <v>194</v>
      </c>
      <c r="BX199" s="118">
        <v>50740</v>
      </c>
      <c r="BY199" s="5">
        <f t="shared" si="56"/>
        <v>360857.36775122146</v>
      </c>
      <c r="BZ199" s="5">
        <f t="shared" si="57"/>
        <v>3387.3876542048083</v>
      </c>
      <c r="CA199" s="5">
        <f t="shared" si="31"/>
        <v>1282.386342322683</v>
      </c>
      <c r="CB199" s="35">
        <f t="shared" si="32"/>
        <v>4.2644649889707315E-2</v>
      </c>
      <c r="CC199" s="5">
        <f t="shared" si="33"/>
        <v>2105.0013118821253</v>
      </c>
      <c r="CD199" s="35">
        <f t="shared" si="34"/>
        <v>7.0000000000000007E-2</v>
      </c>
      <c r="CE199" s="5">
        <f t="shared" si="58"/>
        <v>149575.01859110102</v>
      </c>
      <c r="CF199" s="5">
        <f t="shared" si="59"/>
        <v>507578.18632463139</v>
      </c>
      <c r="CG199" s="5">
        <f t="shared" si="35"/>
        <v>359574.98140889878</v>
      </c>
      <c r="CH199" s="5">
        <f t="shared" si="36"/>
        <v>657153.20491573238</v>
      </c>
    </row>
    <row r="200" spans="9:86" ht="14.25" customHeight="1">
      <c r="I200" s="150"/>
      <c r="J200" s="2">
        <v>195</v>
      </c>
      <c r="K200" s="118">
        <v>50771</v>
      </c>
      <c r="L200" s="5">
        <f t="shared" si="37"/>
        <v>377962.19085520541</v>
      </c>
      <c r="M200" s="5">
        <f t="shared" si="0"/>
        <v>3825.0739145252865</v>
      </c>
      <c r="N200" s="5">
        <f t="shared" si="1"/>
        <v>1226.5838523957491</v>
      </c>
      <c r="O200" s="35">
        <f t="shared" si="2"/>
        <v>3.8943065165975121E-2</v>
      </c>
      <c r="P200" s="5">
        <f t="shared" si="3"/>
        <v>2598.4900621295374</v>
      </c>
      <c r="Q200" s="35">
        <f t="shared" si="4"/>
        <v>8.2500000000000018E-2</v>
      </c>
      <c r="R200" s="5">
        <f t="shared" si="38"/>
        <v>132414.3929971903</v>
      </c>
      <c r="S200" s="5">
        <f t="shared" si="39"/>
        <v>613475.02033524099</v>
      </c>
      <c r="T200" s="5">
        <f t="shared" si="5"/>
        <v>376735.60700280964</v>
      </c>
      <c r="U200" s="5">
        <f t="shared" si="6"/>
        <v>745889.41333243134</v>
      </c>
      <c r="V200" s="150"/>
      <c r="W200" s="2">
        <v>195</v>
      </c>
      <c r="X200" s="118">
        <v>50771</v>
      </c>
      <c r="Y200" s="5">
        <f t="shared" si="40"/>
        <v>374412.95460488083</v>
      </c>
      <c r="Z200" s="5">
        <f t="shared" si="41"/>
        <v>3735.9623279068505</v>
      </c>
      <c r="AA200" s="5">
        <f t="shared" si="7"/>
        <v>1239.8759638743113</v>
      </c>
      <c r="AB200" s="35">
        <f t="shared" si="8"/>
        <v>3.9738239244934984E-2</v>
      </c>
      <c r="AC200" s="5">
        <f t="shared" si="9"/>
        <v>2496.0863640325392</v>
      </c>
      <c r="AD200" s="35">
        <f t="shared" si="10"/>
        <v>8.0000000000000016E-2</v>
      </c>
      <c r="AE200" s="5">
        <f t="shared" si="42"/>
        <v>135976.92135899368</v>
      </c>
      <c r="AF200" s="5">
        <f t="shared" si="43"/>
        <v>592535.73258284188</v>
      </c>
      <c r="AG200" s="5">
        <f t="shared" si="11"/>
        <v>373173.07864100649</v>
      </c>
      <c r="AH200" s="5">
        <f t="shared" si="12"/>
        <v>728512.65394183551</v>
      </c>
      <c r="AI200" s="150"/>
      <c r="AJ200" s="2">
        <v>195</v>
      </c>
      <c r="AK200" s="118">
        <v>50771</v>
      </c>
      <c r="AL200" s="5">
        <f t="shared" si="44"/>
        <v>370798.94380470103</v>
      </c>
      <c r="AM200" s="5">
        <f t="shared" si="45"/>
        <v>3647.6129482638758</v>
      </c>
      <c r="AN200" s="5">
        <f t="shared" si="13"/>
        <v>1252.8697695251817</v>
      </c>
      <c r="AO200" s="35">
        <f t="shared" si="14"/>
        <v>4.0546062726167807E-2</v>
      </c>
      <c r="AP200" s="5">
        <f t="shared" si="15"/>
        <v>2394.743178738694</v>
      </c>
      <c r="AQ200" s="35">
        <f t="shared" si="16"/>
        <v>7.7499999999999999E-2</v>
      </c>
      <c r="AR200" s="5">
        <f t="shared" si="46"/>
        <v>139603.92596482454</v>
      </c>
      <c r="AS200" s="5">
        <f t="shared" si="47"/>
        <v>571680.59894663177</v>
      </c>
      <c r="AT200" s="5">
        <f t="shared" si="17"/>
        <v>369546.07403517584</v>
      </c>
      <c r="AU200" s="5">
        <f t="shared" si="18"/>
        <v>711284.52491145628</v>
      </c>
      <c r="AV200" s="150"/>
      <c r="AW200" s="2">
        <v>195</v>
      </c>
      <c r="AX200" s="118">
        <v>50771</v>
      </c>
      <c r="AY200" s="5">
        <f t="shared" si="48"/>
        <v>367120.77361636958</v>
      </c>
      <c r="AZ200" s="5">
        <f t="shared" si="49"/>
        <v>3560.0506702964672</v>
      </c>
      <c r="BA200" s="5">
        <f t="shared" si="19"/>
        <v>1265.5458351941575</v>
      </c>
      <c r="BB200" s="35">
        <f t="shared" si="20"/>
        <v>4.1366632219508745E-2</v>
      </c>
      <c r="BC200" s="5">
        <f t="shared" si="21"/>
        <v>2294.5048351023097</v>
      </c>
      <c r="BD200" s="35">
        <f t="shared" si="22"/>
        <v>7.4999999999999997E-2</v>
      </c>
      <c r="BE200" s="5">
        <f t="shared" si="50"/>
        <v>143294.77221882425</v>
      </c>
      <c r="BF200" s="5">
        <f t="shared" si="51"/>
        <v>550915.1084889865</v>
      </c>
      <c r="BG200" s="5">
        <f t="shared" si="23"/>
        <v>365855.2277811754</v>
      </c>
      <c r="BH200" s="5">
        <f t="shared" si="24"/>
        <v>694209.88070781075</v>
      </c>
      <c r="BI200" s="150"/>
      <c r="BJ200" s="2">
        <v>195</v>
      </c>
      <c r="BK200" s="118">
        <v>50771</v>
      </c>
      <c r="BL200" s="5">
        <f t="shared" si="52"/>
        <v>363379.17180850793</v>
      </c>
      <c r="BM200" s="5">
        <f t="shared" si="53"/>
        <v>3473.3005299060997</v>
      </c>
      <c r="BN200" s="5">
        <f t="shared" si="25"/>
        <v>1277.8847002296975</v>
      </c>
      <c r="BO200" s="35">
        <f t="shared" si="26"/>
        <v>4.2200042249084503E-2</v>
      </c>
      <c r="BP200" s="5">
        <f t="shared" si="27"/>
        <v>2195.4158296764022</v>
      </c>
      <c r="BQ200" s="35">
        <f t="shared" si="28"/>
        <v>7.2499999999999995E-2</v>
      </c>
      <c r="BR200" s="5">
        <f t="shared" si="54"/>
        <v>147048.71289172163</v>
      </c>
      <c r="BS200" s="5">
        <f t="shared" si="55"/>
        <v>530244.89043996774</v>
      </c>
      <c r="BT200" s="5">
        <f t="shared" si="29"/>
        <v>362101.28710827825</v>
      </c>
      <c r="BU200" s="5">
        <f t="shared" si="30"/>
        <v>677293.60333168937</v>
      </c>
      <c r="BV200" s="150"/>
      <c r="BW200" s="2">
        <v>195</v>
      </c>
      <c r="BX200" s="118">
        <v>50771</v>
      </c>
      <c r="BY200" s="5">
        <f t="shared" si="56"/>
        <v>359574.98140889878</v>
      </c>
      <c r="BZ200" s="5">
        <f t="shared" si="57"/>
        <v>3387.3876542048083</v>
      </c>
      <c r="CA200" s="5">
        <f t="shared" si="31"/>
        <v>1289.8669293195653</v>
      </c>
      <c r="CB200" s="35">
        <f t="shared" si="32"/>
        <v>4.3046385182825525E-2</v>
      </c>
      <c r="CC200" s="5">
        <f t="shared" si="33"/>
        <v>2097.520724885243</v>
      </c>
      <c r="CD200" s="35">
        <f t="shared" si="34"/>
        <v>7.0000000000000007E-2</v>
      </c>
      <c r="CE200" s="5">
        <f t="shared" si="58"/>
        <v>150864.88552042059</v>
      </c>
      <c r="CF200" s="5">
        <f t="shared" si="59"/>
        <v>509675.70704951661</v>
      </c>
      <c r="CG200" s="5">
        <f t="shared" si="35"/>
        <v>358285.11447957921</v>
      </c>
      <c r="CH200" s="5">
        <f t="shared" si="36"/>
        <v>660540.59256993723</v>
      </c>
    </row>
    <row r="201" spans="9:86" ht="14.25" customHeight="1">
      <c r="I201" s="150"/>
      <c r="J201" s="2">
        <v>196</v>
      </c>
      <c r="K201" s="118">
        <v>50802</v>
      </c>
      <c r="L201" s="5">
        <f t="shared" si="37"/>
        <v>376735.60700280964</v>
      </c>
      <c r="M201" s="5">
        <f t="shared" si="0"/>
        <v>3825.0739145252865</v>
      </c>
      <c r="N201" s="5">
        <f t="shared" si="1"/>
        <v>1235.0166163809699</v>
      </c>
      <c r="O201" s="35">
        <f t="shared" si="2"/>
        <v>3.933846209673808E-2</v>
      </c>
      <c r="P201" s="5">
        <f t="shared" si="3"/>
        <v>2590.0572981443165</v>
      </c>
      <c r="Q201" s="35">
        <f t="shared" si="4"/>
        <v>8.2500000000000018E-2</v>
      </c>
      <c r="R201" s="5">
        <f t="shared" si="38"/>
        <v>133649.40961357128</v>
      </c>
      <c r="S201" s="5">
        <f t="shared" si="39"/>
        <v>616065.07763338531</v>
      </c>
      <c r="T201" s="5">
        <f t="shared" si="5"/>
        <v>375500.5903864287</v>
      </c>
      <c r="U201" s="5">
        <f t="shared" si="6"/>
        <v>749714.48724695656</v>
      </c>
      <c r="V201" s="150"/>
      <c r="W201" s="2">
        <v>196</v>
      </c>
      <c r="X201" s="118">
        <v>50802</v>
      </c>
      <c r="Y201" s="5">
        <f t="shared" si="40"/>
        <v>373173.07864100649</v>
      </c>
      <c r="Z201" s="5">
        <f t="shared" si="41"/>
        <v>3735.9623279068505</v>
      </c>
      <c r="AA201" s="5">
        <f t="shared" si="7"/>
        <v>1248.141803633474</v>
      </c>
      <c r="AB201" s="35">
        <f t="shared" si="8"/>
        <v>4.0136072243331031E-2</v>
      </c>
      <c r="AC201" s="5">
        <f t="shared" si="9"/>
        <v>2487.8205242733766</v>
      </c>
      <c r="AD201" s="35">
        <f t="shared" si="10"/>
        <v>7.9999999999999988E-2</v>
      </c>
      <c r="AE201" s="5">
        <f t="shared" si="42"/>
        <v>137225.06316262716</v>
      </c>
      <c r="AF201" s="5">
        <f t="shared" si="43"/>
        <v>595023.55310711521</v>
      </c>
      <c r="AG201" s="5">
        <f t="shared" si="11"/>
        <v>371924.93683737301</v>
      </c>
      <c r="AH201" s="5">
        <f t="shared" si="12"/>
        <v>732248.61626974237</v>
      </c>
      <c r="AI201" s="150"/>
      <c r="AJ201" s="2">
        <v>196</v>
      </c>
      <c r="AK201" s="118">
        <v>50802</v>
      </c>
      <c r="AL201" s="5">
        <f t="shared" si="44"/>
        <v>369546.07403517584</v>
      </c>
      <c r="AM201" s="5">
        <f t="shared" si="45"/>
        <v>3647.6129482638758</v>
      </c>
      <c r="AN201" s="5">
        <f t="shared" si="13"/>
        <v>1260.9612201200316</v>
      </c>
      <c r="AO201" s="35">
        <f t="shared" si="14"/>
        <v>4.0946273562630406E-2</v>
      </c>
      <c r="AP201" s="5">
        <f t="shared" si="15"/>
        <v>2386.6517281438441</v>
      </c>
      <c r="AQ201" s="35">
        <f t="shared" si="16"/>
        <v>7.7500000000000013E-2</v>
      </c>
      <c r="AR201" s="5">
        <f t="shared" si="46"/>
        <v>140864.88718494456</v>
      </c>
      <c r="AS201" s="5">
        <f t="shared" si="47"/>
        <v>574067.25067477557</v>
      </c>
      <c r="AT201" s="5">
        <f t="shared" si="17"/>
        <v>368285.11281505582</v>
      </c>
      <c r="AU201" s="5">
        <f t="shared" si="18"/>
        <v>714932.13785972015</v>
      </c>
      <c r="AV201" s="150"/>
      <c r="AW201" s="2">
        <v>196</v>
      </c>
      <c r="AX201" s="118">
        <v>50802</v>
      </c>
      <c r="AY201" s="5">
        <f t="shared" si="48"/>
        <v>365855.2277811754</v>
      </c>
      <c r="AZ201" s="5">
        <f t="shared" si="49"/>
        <v>3560.0506702964672</v>
      </c>
      <c r="BA201" s="5">
        <f t="shared" si="19"/>
        <v>1273.4554966641213</v>
      </c>
      <c r="BB201" s="35">
        <f t="shared" si="20"/>
        <v>4.176916113143414E-2</v>
      </c>
      <c r="BC201" s="5">
        <f t="shared" si="21"/>
        <v>2286.5951736323459</v>
      </c>
      <c r="BD201" s="35">
        <f t="shared" si="22"/>
        <v>7.4999999999999983E-2</v>
      </c>
      <c r="BE201" s="5">
        <f t="shared" si="50"/>
        <v>144568.22771548838</v>
      </c>
      <c r="BF201" s="5">
        <f t="shared" si="51"/>
        <v>553201.70366261888</v>
      </c>
      <c r="BG201" s="5">
        <f t="shared" si="23"/>
        <v>364581.7722845113</v>
      </c>
      <c r="BH201" s="5">
        <f t="shared" si="24"/>
        <v>697769.93137810729</v>
      </c>
      <c r="BI201" s="150"/>
      <c r="BJ201" s="2">
        <v>196</v>
      </c>
      <c r="BK201" s="118">
        <v>50802</v>
      </c>
      <c r="BL201" s="5">
        <f t="shared" si="52"/>
        <v>362101.28710827825</v>
      </c>
      <c r="BM201" s="5">
        <f t="shared" si="53"/>
        <v>3473.3005299060997</v>
      </c>
      <c r="BN201" s="5">
        <f t="shared" si="25"/>
        <v>1285.6052536269185</v>
      </c>
      <c r="BO201" s="35">
        <f t="shared" si="26"/>
        <v>4.2604827966021136E-2</v>
      </c>
      <c r="BP201" s="5">
        <f t="shared" si="27"/>
        <v>2187.6952762791811</v>
      </c>
      <c r="BQ201" s="35">
        <f t="shared" si="28"/>
        <v>7.2499999999999995E-2</v>
      </c>
      <c r="BR201" s="5">
        <f t="shared" si="54"/>
        <v>148334.31814534854</v>
      </c>
      <c r="BS201" s="5">
        <f t="shared" si="55"/>
        <v>532432.58571624698</v>
      </c>
      <c r="BT201" s="5">
        <f t="shared" si="29"/>
        <v>360815.68185465131</v>
      </c>
      <c r="BU201" s="5">
        <f t="shared" si="30"/>
        <v>680766.90386159555</v>
      </c>
      <c r="BV201" s="150"/>
      <c r="BW201" s="2">
        <v>196</v>
      </c>
      <c r="BX201" s="118">
        <v>50802</v>
      </c>
      <c r="BY201" s="5">
        <f t="shared" si="56"/>
        <v>358285.11447957921</v>
      </c>
      <c r="BZ201" s="5">
        <f t="shared" si="57"/>
        <v>3387.3876542048083</v>
      </c>
      <c r="CA201" s="5">
        <f t="shared" si="31"/>
        <v>1297.3911530739297</v>
      </c>
      <c r="CB201" s="35">
        <f t="shared" si="32"/>
        <v>4.3453364953498531E-2</v>
      </c>
      <c r="CC201" s="5">
        <f t="shared" si="33"/>
        <v>2089.9965011308786</v>
      </c>
      <c r="CD201" s="35">
        <f t="shared" si="34"/>
        <v>6.9999999999999993E-2</v>
      </c>
      <c r="CE201" s="5">
        <f t="shared" si="58"/>
        <v>152162.27667349452</v>
      </c>
      <c r="CF201" s="5">
        <f t="shared" si="59"/>
        <v>511765.70355064748</v>
      </c>
      <c r="CG201" s="5">
        <f t="shared" si="35"/>
        <v>356987.72332650528</v>
      </c>
      <c r="CH201" s="5">
        <f t="shared" si="36"/>
        <v>663927.98022414197</v>
      </c>
    </row>
    <row r="202" spans="9:86" ht="14.25" customHeight="1">
      <c r="I202" s="150"/>
      <c r="J202" s="2">
        <v>197</v>
      </c>
      <c r="K202" s="118">
        <v>50830</v>
      </c>
      <c r="L202" s="5">
        <f t="shared" si="37"/>
        <v>375500.5903864287</v>
      </c>
      <c r="M202" s="5">
        <f t="shared" si="0"/>
        <v>3825.0739145252865</v>
      </c>
      <c r="N202" s="5">
        <f t="shared" si="1"/>
        <v>1243.5073556185894</v>
      </c>
      <c r="O202" s="35">
        <f t="shared" si="2"/>
        <v>3.9739187232879475E-2</v>
      </c>
      <c r="P202" s="5">
        <f t="shared" si="3"/>
        <v>2581.5665589066971</v>
      </c>
      <c r="Q202" s="35">
        <f t="shared" si="4"/>
        <v>8.249999999999999E-2</v>
      </c>
      <c r="R202" s="5">
        <f t="shared" si="38"/>
        <v>134892.91696918986</v>
      </c>
      <c r="S202" s="5">
        <f t="shared" si="39"/>
        <v>618646.64419229201</v>
      </c>
      <c r="T202" s="5">
        <f t="shared" si="5"/>
        <v>374257.08303081011</v>
      </c>
      <c r="U202" s="5">
        <f t="shared" si="6"/>
        <v>753539.56116148189</v>
      </c>
      <c r="V202" s="150"/>
      <c r="W202" s="2">
        <v>197</v>
      </c>
      <c r="X202" s="118">
        <v>50830</v>
      </c>
      <c r="Y202" s="5">
        <f t="shared" si="40"/>
        <v>371924.93683737301</v>
      </c>
      <c r="Z202" s="5">
        <f t="shared" si="41"/>
        <v>3735.9623279068505</v>
      </c>
      <c r="AA202" s="5">
        <f t="shared" si="7"/>
        <v>1256.4627489910304</v>
      </c>
      <c r="AB202" s="35">
        <f t="shared" si="8"/>
        <v>4.053923653547635E-2</v>
      </c>
      <c r="AC202" s="5">
        <f t="shared" si="9"/>
        <v>2479.4995789158202</v>
      </c>
      <c r="AD202" s="35">
        <f t="shared" si="10"/>
        <v>0.08</v>
      </c>
      <c r="AE202" s="5">
        <f t="shared" si="42"/>
        <v>138481.5259116182</v>
      </c>
      <c r="AF202" s="5">
        <f t="shared" si="43"/>
        <v>597503.05268603098</v>
      </c>
      <c r="AG202" s="5">
        <f t="shared" si="11"/>
        <v>370668.47408838198</v>
      </c>
      <c r="AH202" s="5">
        <f t="shared" si="12"/>
        <v>735984.57859764923</v>
      </c>
      <c r="AI202" s="150"/>
      <c r="AJ202" s="2">
        <v>197</v>
      </c>
      <c r="AK202" s="118">
        <v>50830</v>
      </c>
      <c r="AL202" s="5">
        <f t="shared" si="44"/>
        <v>368285.11281505582</v>
      </c>
      <c r="AM202" s="5">
        <f t="shared" si="45"/>
        <v>3647.6129482638758</v>
      </c>
      <c r="AN202" s="5">
        <f t="shared" si="13"/>
        <v>1269.1049279999734</v>
      </c>
      <c r="AO202" s="35">
        <f t="shared" si="14"/>
        <v>4.135181848539031E-2</v>
      </c>
      <c r="AP202" s="5">
        <f t="shared" si="15"/>
        <v>2378.5080202639024</v>
      </c>
      <c r="AQ202" s="35">
        <f t="shared" si="16"/>
        <v>7.7500000000000013E-2</v>
      </c>
      <c r="AR202" s="5">
        <f t="shared" si="46"/>
        <v>142133.99211294454</v>
      </c>
      <c r="AS202" s="5">
        <f t="shared" si="47"/>
        <v>576445.75869503943</v>
      </c>
      <c r="AT202" s="5">
        <f t="shared" si="17"/>
        <v>367016.00788705586</v>
      </c>
      <c r="AU202" s="5">
        <f t="shared" si="18"/>
        <v>718579.75080798403</v>
      </c>
      <c r="AV202" s="150"/>
      <c r="AW202" s="2">
        <v>197</v>
      </c>
      <c r="AX202" s="118">
        <v>50830</v>
      </c>
      <c r="AY202" s="5">
        <f t="shared" si="48"/>
        <v>364581.7722845113</v>
      </c>
      <c r="AZ202" s="5">
        <f t="shared" si="49"/>
        <v>3560.0506702964672</v>
      </c>
      <c r="BA202" s="5">
        <f t="shared" si="19"/>
        <v>1281.4145935182719</v>
      </c>
      <c r="BB202" s="35">
        <f t="shared" si="20"/>
        <v>4.2177026640320962E-2</v>
      </c>
      <c r="BC202" s="5">
        <f t="shared" si="21"/>
        <v>2278.6360767781953</v>
      </c>
      <c r="BD202" s="35">
        <f t="shared" si="22"/>
        <v>7.4999999999999983E-2</v>
      </c>
      <c r="BE202" s="5">
        <f t="shared" si="50"/>
        <v>145849.64230900665</v>
      </c>
      <c r="BF202" s="5">
        <f t="shared" si="51"/>
        <v>555480.33973939705</v>
      </c>
      <c r="BG202" s="5">
        <f t="shared" si="23"/>
        <v>363300.35769099306</v>
      </c>
      <c r="BH202" s="5">
        <f t="shared" si="24"/>
        <v>701329.9820484037</v>
      </c>
      <c r="BI202" s="150"/>
      <c r="BJ202" s="2">
        <v>197</v>
      </c>
      <c r="BK202" s="118">
        <v>50830</v>
      </c>
      <c r="BL202" s="5">
        <f t="shared" si="52"/>
        <v>360815.68185465131</v>
      </c>
      <c r="BM202" s="5">
        <f t="shared" si="53"/>
        <v>3473.3005299060997</v>
      </c>
      <c r="BN202" s="5">
        <f t="shared" si="25"/>
        <v>1293.372452034248</v>
      </c>
      <c r="BO202" s="35">
        <f t="shared" si="26"/>
        <v>4.3014952522665413E-2</v>
      </c>
      <c r="BP202" s="5">
        <f t="shared" si="27"/>
        <v>2179.9280778718517</v>
      </c>
      <c r="BQ202" s="35">
        <f t="shared" si="28"/>
        <v>7.2499999999999995E-2</v>
      </c>
      <c r="BR202" s="5">
        <f t="shared" si="54"/>
        <v>149627.69059738278</v>
      </c>
      <c r="BS202" s="5">
        <f t="shared" si="55"/>
        <v>534612.51379411877</v>
      </c>
      <c r="BT202" s="5">
        <f t="shared" si="29"/>
        <v>359522.30940261704</v>
      </c>
      <c r="BU202" s="5">
        <f t="shared" si="30"/>
        <v>684240.20439150161</v>
      </c>
      <c r="BV202" s="150"/>
      <c r="BW202" s="2">
        <v>197</v>
      </c>
      <c r="BX202" s="118">
        <v>50830</v>
      </c>
      <c r="BY202" s="5">
        <f t="shared" si="56"/>
        <v>356987.72332650528</v>
      </c>
      <c r="BZ202" s="5">
        <f t="shared" si="57"/>
        <v>3387.3876542048083</v>
      </c>
      <c r="CA202" s="5">
        <f t="shared" si="31"/>
        <v>1304.9592681335275</v>
      </c>
      <c r="CB202" s="35">
        <f t="shared" si="32"/>
        <v>4.3865685552665221E-2</v>
      </c>
      <c r="CC202" s="5">
        <f t="shared" si="33"/>
        <v>2082.4283860712808</v>
      </c>
      <c r="CD202" s="35">
        <f t="shared" si="34"/>
        <v>7.0000000000000007E-2</v>
      </c>
      <c r="CE202" s="5">
        <f t="shared" si="58"/>
        <v>153467.23594162805</v>
      </c>
      <c r="CF202" s="5">
        <f t="shared" si="59"/>
        <v>513848.13193671877</v>
      </c>
      <c r="CG202" s="5">
        <f t="shared" si="35"/>
        <v>355682.76405837177</v>
      </c>
      <c r="CH202" s="5">
        <f t="shared" si="36"/>
        <v>667315.36787834682</v>
      </c>
    </row>
    <row r="203" spans="9:86" ht="14.25" customHeight="1">
      <c r="I203" s="150"/>
      <c r="J203" s="2">
        <v>198</v>
      </c>
      <c r="K203" s="118">
        <v>50861</v>
      </c>
      <c r="L203" s="5">
        <f t="shared" si="37"/>
        <v>374257.08303081011</v>
      </c>
      <c r="M203" s="5">
        <f t="shared" si="0"/>
        <v>3825.0739145252865</v>
      </c>
      <c r="N203" s="5">
        <f t="shared" si="1"/>
        <v>1252.0564686884668</v>
      </c>
      <c r="O203" s="35">
        <f t="shared" si="2"/>
        <v>4.0145339408378597E-2</v>
      </c>
      <c r="P203" s="5">
        <f t="shared" si="3"/>
        <v>2573.0174458368197</v>
      </c>
      <c r="Q203" s="35">
        <f t="shared" si="4"/>
        <v>8.2500000000000004E-2</v>
      </c>
      <c r="R203" s="5">
        <f t="shared" si="38"/>
        <v>136144.97343787833</v>
      </c>
      <c r="S203" s="5">
        <f t="shared" si="39"/>
        <v>621219.6616381288</v>
      </c>
      <c r="T203" s="5">
        <f t="shared" si="5"/>
        <v>373005.02656212164</v>
      </c>
      <c r="U203" s="5">
        <f t="shared" si="6"/>
        <v>757364.63507600711</v>
      </c>
      <c r="V203" s="150"/>
      <c r="W203" s="2">
        <v>198</v>
      </c>
      <c r="X203" s="118">
        <v>50861</v>
      </c>
      <c r="Y203" s="5">
        <f t="shared" si="40"/>
        <v>370668.47408838198</v>
      </c>
      <c r="Z203" s="5">
        <f t="shared" si="41"/>
        <v>3735.9623279068505</v>
      </c>
      <c r="AA203" s="5">
        <f t="shared" si="7"/>
        <v>1264.839167317637</v>
      </c>
      <c r="AB203" s="35">
        <f t="shared" si="8"/>
        <v>4.0947830929351156E-2</v>
      </c>
      <c r="AC203" s="5">
        <f t="shared" si="9"/>
        <v>2471.1231605892135</v>
      </c>
      <c r="AD203" s="35">
        <f t="shared" si="10"/>
        <v>8.0000000000000016E-2</v>
      </c>
      <c r="AE203" s="5">
        <f t="shared" si="42"/>
        <v>139746.36507893584</v>
      </c>
      <c r="AF203" s="5">
        <f t="shared" si="43"/>
        <v>599974.17584662023</v>
      </c>
      <c r="AG203" s="5">
        <f t="shared" si="11"/>
        <v>369403.63492106437</v>
      </c>
      <c r="AH203" s="5">
        <f t="shared" si="12"/>
        <v>739720.5409255561</v>
      </c>
      <c r="AI203" s="150"/>
      <c r="AJ203" s="2">
        <v>198</v>
      </c>
      <c r="AK203" s="118">
        <v>50861</v>
      </c>
      <c r="AL203" s="5">
        <f t="shared" si="44"/>
        <v>367016.00788705586</v>
      </c>
      <c r="AM203" s="5">
        <f t="shared" si="45"/>
        <v>3647.6129482638758</v>
      </c>
      <c r="AN203" s="5">
        <f t="shared" si="13"/>
        <v>1277.3012306599735</v>
      </c>
      <c r="AO203" s="35">
        <f t="shared" si="14"/>
        <v>4.1762796277367134E-2</v>
      </c>
      <c r="AP203" s="5">
        <f t="shared" si="15"/>
        <v>2370.3117176039023</v>
      </c>
      <c r="AQ203" s="35">
        <f t="shared" si="16"/>
        <v>7.7499999999999986E-2</v>
      </c>
      <c r="AR203" s="5">
        <f t="shared" si="46"/>
        <v>143411.29334360451</v>
      </c>
      <c r="AS203" s="5">
        <f t="shared" si="47"/>
        <v>578816.07041264337</v>
      </c>
      <c r="AT203" s="5">
        <f t="shared" si="17"/>
        <v>365738.70665639587</v>
      </c>
      <c r="AU203" s="5">
        <f t="shared" si="18"/>
        <v>722227.36375624791</v>
      </c>
      <c r="AV203" s="150"/>
      <c r="AW203" s="2">
        <v>198</v>
      </c>
      <c r="AX203" s="118">
        <v>50861</v>
      </c>
      <c r="AY203" s="5">
        <f t="shared" si="48"/>
        <v>363300.35769099306</v>
      </c>
      <c r="AZ203" s="5">
        <f t="shared" si="49"/>
        <v>3560.0506702964672</v>
      </c>
      <c r="BA203" s="5">
        <f t="shared" si="19"/>
        <v>1289.4234347277607</v>
      </c>
      <c r="BB203" s="35">
        <f t="shared" si="20"/>
        <v>4.2590327504972721E-2</v>
      </c>
      <c r="BC203" s="5">
        <f t="shared" si="21"/>
        <v>2270.6272355687065</v>
      </c>
      <c r="BD203" s="35">
        <f t="shared" si="22"/>
        <v>7.4999999999999997E-2</v>
      </c>
      <c r="BE203" s="5">
        <f t="shared" si="50"/>
        <v>147139.06574373442</v>
      </c>
      <c r="BF203" s="5">
        <f t="shared" si="51"/>
        <v>557750.96697496576</v>
      </c>
      <c r="BG203" s="5">
        <f t="shared" si="23"/>
        <v>362010.93425626529</v>
      </c>
      <c r="BH203" s="5">
        <f t="shared" si="24"/>
        <v>704890.03271870012</v>
      </c>
      <c r="BI203" s="150"/>
      <c r="BJ203" s="2">
        <v>198</v>
      </c>
      <c r="BK203" s="118">
        <v>50861</v>
      </c>
      <c r="BL203" s="5">
        <f t="shared" si="52"/>
        <v>359522.30940261704</v>
      </c>
      <c r="BM203" s="5">
        <f t="shared" si="53"/>
        <v>3473.3005299060997</v>
      </c>
      <c r="BN203" s="5">
        <f t="shared" si="25"/>
        <v>1301.1865772652882</v>
      </c>
      <c r="BO203" s="35">
        <f t="shared" si="26"/>
        <v>4.3430514654648575E-2</v>
      </c>
      <c r="BP203" s="5">
        <f t="shared" si="27"/>
        <v>2172.1139526408115</v>
      </c>
      <c r="BQ203" s="35">
        <f t="shared" si="28"/>
        <v>7.2500000000000009E-2</v>
      </c>
      <c r="BR203" s="5">
        <f t="shared" si="54"/>
        <v>150928.87717464808</v>
      </c>
      <c r="BS203" s="5">
        <f t="shared" si="55"/>
        <v>536784.62774675956</v>
      </c>
      <c r="BT203" s="5">
        <f t="shared" si="29"/>
        <v>358221.12282535178</v>
      </c>
      <c r="BU203" s="5">
        <f t="shared" si="30"/>
        <v>687713.50492140767</v>
      </c>
      <c r="BV203" s="150"/>
      <c r="BW203" s="2">
        <v>198</v>
      </c>
      <c r="BX203" s="118">
        <v>50861</v>
      </c>
      <c r="BY203" s="5">
        <f t="shared" si="56"/>
        <v>355682.76405837177</v>
      </c>
      <c r="BZ203" s="5">
        <f t="shared" si="57"/>
        <v>3387.3876542048083</v>
      </c>
      <c r="CA203" s="5">
        <f t="shared" si="31"/>
        <v>1312.5715305309727</v>
      </c>
      <c r="CB203" s="35">
        <f t="shared" si="32"/>
        <v>4.4283445693721522E-2</v>
      </c>
      <c r="CC203" s="5">
        <f t="shared" si="33"/>
        <v>2074.8161236738356</v>
      </c>
      <c r="CD203" s="35">
        <f t="shared" si="34"/>
        <v>7.0000000000000007E-2</v>
      </c>
      <c r="CE203" s="5">
        <f t="shared" si="58"/>
        <v>154779.80747215904</v>
      </c>
      <c r="CF203" s="5">
        <f t="shared" si="59"/>
        <v>515922.94806039258</v>
      </c>
      <c r="CG203" s="5">
        <f t="shared" si="35"/>
        <v>354370.19252784079</v>
      </c>
      <c r="CH203" s="5">
        <f t="shared" si="36"/>
        <v>670702.75553255156</v>
      </c>
    </row>
    <row r="204" spans="9:86" ht="14.25" customHeight="1">
      <c r="I204" s="150"/>
      <c r="J204" s="2">
        <v>199</v>
      </c>
      <c r="K204" s="118">
        <v>50891</v>
      </c>
      <c r="L204" s="5">
        <f t="shared" si="37"/>
        <v>373005.02656212164</v>
      </c>
      <c r="M204" s="5">
        <f t="shared" si="0"/>
        <v>3825.0739145252865</v>
      </c>
      <c r="N204" s="5">
        <f t="shared" si="1"/>
        <v>1260.6643569107</v>
      </c>
      <c r="O204" s="35">
        <f t="shared" si="2"/>
        <v>4.0557019894231723E-2</v>
      </c>
      <c r="P204" s="5">
        <f t="shared" si="3"/>
        <v>2564.4095576145864</v>
      </c>
      <c r="Q204" s="35">
        <f t="shared" si="4"/>
        <v>8.2500000000000018E-2</v>
      </c>
      <c r="R204" s="5">
        <f t="shared" si="38"/>
        <v>137405.63779478904</v>
      </c>
      <c r="S204" s="5">
        <f t="shared" si="39"/>
        <v>623784.0711957434</v>
      </c>
      <c r="T204" s="5">
        <f t="shared" si="5"/>
        <v>371744.36220521096</v>
      </c>
      <c r="U204" s="5">
        <f t="shared" si="6"/>
        <v>761189.70899053244</v>
      </c>
      <c r="V204" s="150"/>
      <c r="W204" s="2">
        <v>199</v>
      </c>
      <c r="X204" s="118">
        <v>50891</v>
      </c>
      <c r="Y204" s="5">
        <f t="shared" si="40"/>
        <v>369403.63492106437</v>
      </c>
      <c r="Z204" s="5">
        <f t="shared" si="41"/>
        <v>3735.9623279068505</v>
      </c>
      <c r="AA204" s="5">
        <f t="shared" si="7"/>
        <v>1273.2714284330877</v>
      </c>
      <c r="AB204" s="35">
        <f t="shared" si="8"/>
        <v>4.1361956669597973E-2</v>
      </c>
      <c r="AC204" s="5">
        <f t="shared" si="9"/>
        <v>2462.6908994737628</v>
      </c>
      <c r="AD204" s="35">
        <f t="shared" si="10"/>
        <v>8.0000000000000016E-2</v>
      </c>
      <c r="AE204" s="5">
        <f t="shared" si="42"/>
        <v>141019.63650736894</v>
      </c>
      <c r="AF204" s="5">
        <f t="shared" si="43"/>
        <v>602436.86674609396</v>
      </c>
      <c r="AG204" s="5">
        <f t="shared" si="11"/>
        <v>368130.3634926313</v>
      </c>
      <c r="AH204" s="5">
        <f t="shared" si="12"/>
        <v>743456.50325346296</v>
      </c>
      <c r="AI204" s="150"/>
      <c r="AJ204" s="2">
        <v>199</v>
      </c>
      <c r="AK204" s="118">
        <v>50891</v>
      </c>
      <c r="AL204" s="5">
        <f t="shared" si="44"/>
        <v>365738.70665639587</v>
      </c>
      <c r="AM204" s="5">
        <f t="shared" si="45"/>
        <v>3647.6129482638758</v>
      </c>
      <c r="AN204" s="5">
        <f t="shared" si="13"/>
        <v>1285.5504677746526</v>
      </c>
      <c r="AO204" s="35">
        <f t="shared" si="14"/>
        <v>4.217930815780134E-2</v>
      </c>
      <c r="AP204" s="5">
        <f t="shared" si="15"/>
        <v>2362.0624804892232</v>
      </c>
      <c r="AQ204" s="35">
        <f t="shared" si="16"/>
        <v>7.7499999999999999E-2</v>
      </c>
      <c r="AR204" s="5">
        <f t="shared" si="46"/>
        <v>144696.84381137916</v>
      </c>
      <c r="AS204" s="5">
        <f t="shared" si="47"/>
        <v>581178.13289313263</v>
      </c>
      <c r="AT204" s="5">
        <f t="shared" si="17"/>
        <v>364453.15618862119</v>
      </c>
      <c r="AU204" s="5">
        <f t="shared" si="18"/>
        <v>725874.97670451179</v>
      </c>
      <c r="AV204" s="150"/>
      <c r="AW204" s="2">
        <v>199</v>
      </c>
      <c r="AX204" s="118">
        <v>50891</v>
      </c>
      <c r="AY204" s="5">
        <f t="shared" si="48"/>
        <v>362010.93425626529</v>
      </c>
      <c r="AZ204" s="5">
        <f t="shared" si="49"/>
        <v>3560.0506702964672</v>
      </c>
      <c r="BA204" s="5">
        <f t="shared" si="19"/>
        <v>1297.4823311948094</v>
      </c>
      <c r="BB204" s="35">
        <f t="shared" si="20"/>
        <v>4.3009164920184306E-2</v>
      </c>
      <c r="BC204" s="5">
        <f t="shared" si="21"/>
        <v>2262.5683391016578</v>
      </c>
      <c r="BD204" s="35">
        <f t="shared" si="22"/>
        <v>7.4999999999999997E-2</v>
      </c>
      <c r="BE204" s="5">
        <f t="shared" si="50"/>
        <v>148436.54807492922</v>
      </c>
      <c r="BF204" s="5">
        <f t="shared" si="51"/>
        <v>560013.53531406738</v>
      </c>
      <c r="BG204" s="5">
        <f t="shared" si="23"/>
        <v>360713.45192507049</v>
      </c>
      <c r="BH204" s="5">
        <f t="shared" si="24"/>
        <v>708450.08338899654</v>
      </c>
      <c r="BI204" s="150"/>
      <c r="BJ204" s="2">
        <v>199</v>
      </c>
      <c r="BK204" s="118">
        <v>50891</v>
      </c>
      <c r="BL204" s="5">
        <f t="shared" si="52"/>
        <v>358221.12282535178</v>
      </c>
      <c r="BM204" s="5">
        <f t="shared" si="53"/>
        <v>3473.3005299060997</v>
      </c>
      <c r="BN204" s="5">
        <f t="shared" si="25"/>
        <v>1309.0479128362658</v>
      </c>
      <c r="BO204" s="35">
        <f t="shared" si="26"/>
        <v>4.3851615533274393E-2</v>
      </c>
      <c r="BP204" s="5">
        <f t="shared" si="27"/>
        <v>2164.2526170698338</v>
      </c>
      <c r="BQ204" s="35">
        <f t="shared" si="28"/>
        <v>7.2500000000000009E-2</v>
      </c>
      <c r="BR204" s="5">
        <f t="shared" si="54"/>
        <v>152237.92508748436</v>
      </c>
      <c r="BS204" s="5">
        <f t="shared" si="55"/>
        <v>538948.88036382943</v>
      </c>
      <c r="BT204" s="5">
        <f t="shared" si="29"/>
        <v>356912.07491251553</v>
      </c>
      <c r="BU204" s="5">
        <f t="shared" si="30"/>
        <v>691186.80545131373</v>
      </c>
      <c r="BV204" s="150"/>
      <c r="BW204" s="2">
        <v>199</v>
      </c>
      <c r="BX204" s="118">
        <v>50891</v>
      </c>
      <c r="BY204" s="5">
        <f t="shared" si="56"/>
        <v>354370.19252784079</v>
      </c>
      <c r="BZ204" s="5">
        <f t="shared" si="57"/>
        <v>3387.3876542048083</v>
      </c>
      <c r="CA204" s="5">
        <f t="shared" si="31"/>
        <v>1320.2281977924035</v>
      </c>
      <c r="CB204" s="35">
        <f t="shared" si="32"/>
        <v>4.4706746525426715E-2</v>
      </c>
      <c r="CC204" s="5">
        <f t="shared" si="33"/>
        <v>2067.1594564124048</v>
      </c>
      <c r="CD204" s="35">
        <f t="shared" si="34"/>
        <v>7.0000000000000007E-2</v>
      </c>
      <c r="CE204" s="5">
        <f t="shared" si="58"/>
        <v>156100.03566995144</v>
      </c>
      <c r="CF204" s="5">
        <f t="shared" si="59"/>
        <v>517990.107516805</v>
      </c>
      <c r="CG204" s="5">
        <f t="shared" si="35"/>
        <v>353049.96433004836</v>
      </c>
      <c r="CH204" s="5">
        <f t="shared" si="36"/>
        <v>674090.14318675641</v>
      </c>
    </row>
    <row r="205" spans="9:86" ht="14.25" customHeight="1">
      <c r="I205" s="150"/>
      <c r="J205" s="2">
        <v>200</v>
      </c>
      <c r="K205" s="118">
        <v>50922</v>
      </c>
      <c r="L205" s="5">
        <f t="shared" si="37"/>
        <v>371744.36220521096</v>
      </c>
      <c r="M205" s="5">
        <f t="shared" si="0"/>
        <v>3825.0739145252865</v>
      </c>
      <c r="N205" s="5">
        <f t="shared" si="1"/>
        <v>1269.3314243644613</v>
      </c>
      <c r="O205" s="35">
        <f t="shared" si="2"/>
        <v>4.0974332474113362E-2</v>
      </c>
      <c r="P205" s="5">
        <f t="shared" si="3"/>
        <v>2555.7424901608251</v>
      </c>
      <c r="Q205" s="35">
        <f t="shared" si="4"/>
        <v>8.249999999999999E-2</v>
      </c>
      <c r="R205" s="5">
        <f t="shared" si="38"/>
        <v>138674.96921915351</v>
      </c>
      <c r="S205" s="5">
        <f t="shared" si="39"/>
        <v>626339.81368590426</v>
      </c>
      <c r="T205" s="5">
        <f t="shared" si="5"/>
        <v>370475.03078084649</v>
      </c>
      <c r="U205" s="5">
        <f t="shared" si="6"/>
        <v>765014.78290505777</v>
      </c>
      <c r="V205" s="150"/>
      <c r="W205" s="2">
        <v>200</v>
      </c>
      <c r="X205" s="118">
        <v>50922</v>
      </c>
      <c r="Y205" s="5">
        <f t="shared" si="40"/>
        <v>368130.3634926313</v>
      </c>
      <c r="Z205" s="5">
        <f t="shared" si="41"/>
        <v>3735.9623279068505</v>
      </c>
      <c r="AA205" s="5">
        <f t="shared" si="7"/>
        <v>1281.7599046226419</v>
      </c>
      <c r="AB205" s="35">
        <f t="shared" si="8"/>
        <v>4.1781717513175415E-2</v>
      </c>
      <c r="AC205" s="5">
        <f t="shared" si="9"/>
        <v>2454.2024232842086</v>
      </c>
      <c r="AD205" s="35">
        <f t="shared" si="10"/>
        <v>0.08</v>
      </c>
      <c r="AE205" s="5">
        <f t="shared" si="42"/>
        <v>142301.39641199159</v>
      </c>
      <c r="AF205" s="5">
        <f t="shared" si="43"/>
        <v>604891.06916937814</v>
      </c>
      <c r="AG205" s="5">
        <f t="shared" si="11"/>
        <v>366848.60358800867</v>
      </c>
      <c r="AH205" s="5">
        <f t="shared" si="12"/>
        <v>747192.4655813697</v>
      </c>
      <c r="AI205" s="150"/>
      <c r="AJ205" s="2">
        <v>200</v>
      </c>
      <c r="AK205" s="118">
        <v>50922</v>
      </c>
      <c r="AL205" s="5">
        <f t="shared" si="44"/>
        <v>364453.15618862119</v>
      </c>
      <c r="AM205" s="5">
        <f t="shared" si="45"/>
        <v>3647.6129482638758</v>
      </c>
      <c r="AN205" s="5">
        <f t="shared" si="13"/>
        <v>1293.8529812123638</v>
      </c>
      <c r="AO205" s="35">
        <f t="shared" si="14"/>
        <v>4.2601457857900475E-2</v>
      </c>
      <c r="AP205" s="5">
        <f t="shared" si="15"/>
        <v>2353.7599670515119</v>
      </c>
      <c r="AQ205" s="35">
        <f t="shared" si="16"/>
        <v>7.7499999999999999E-2</v>
      </c>
      <c r="AR205" s="5">
        <f t="shared" si="46"/>
        <v>145990.69679259154</v>
      </c>
      <c r="AS205" s="5">
        <f t="shared" si="47"/>
        <v>583531.89286018419</v>
      </c>
      <c r="AT205" s="5">
        <f t="shared" si="17"/>
        <v>363159.30320740881</v>
      </c>
      <c r="AU205" s="5">
        <f t="shared" si="18"/>
        <v>729522.58965277579</v>
      </c>
      <c r="AV205" s="150"/>
      <c r="AW205" s="2">
        <v>200</v>
      </c>
      <c r="AX205" s="118">
        <v>50922</v>
      </c>
      <c r="AY205" s="5">
        <f t="shared" si="48"/>
        <v>360713.45192507049</v>
      </c>
      <c r="AZ205" s="5">
        <f t="shared" si="49"/>
        <v>3560.0506702964672</v>
      </c>
      <c r="BA205" s="5">
        <f t="shared" si="19"/>
        <v>1305.5915957647767</v>
      </c>
      <c r="BB205" s="35">
        <f t="shared" si="20"/>
        <v>4.3433642592380452E-2</v>
      </c>
      <c r="BC205" s="5">
        <f t="shared" si="21"/>
        <v>2254.4590745316905</v>
      </c>
      <c r="BD205" s="35">
        <f t="shared" si="22"/>
        <v>7.4999999999999997E-2</v>
      </c>
      <c r="BE205" s="5">
        <f t="shared" si="50"/>
        <v>149742.13967069398</v>
      </c>
      <c r="BF205" s="5">
        <f t="shared" si="51"/>
        <v>562267.99438859907</v>
      </c>
      <c r="BG205" s="5">
        <f t="shared" si="23"/>
        <v>359407.86032930569</v>
      </c>
      <c r="BH205" s="5">
        <f t="shared" si="24"/>
        <v>712010.13405929308</v>
      </c>
      <c r="BI205" s="150"/>
      <c r="BJ205" s="2">
        <v>200</v>
      </c>
      <c r="BK205" s="118">
        <v>50922</v>
      </c>
      <c r="BL205" s="5">
        <f t="shared" si="52"/>
        <v>356912.07491251553</v>
      </c>
      <c r="BM205" s="5">
        <f t="shared" si="53"/>
        <v>3473.3005299060997</v>
      </c>
      <c r="BN205" s="5">
        <f t="shared" si="25"/>
        <v>1316.9567439763182</v>
      </c>
      <c r="BO205" s="35">
        <f t="shared" si="26"/>
        <v>4.4278358841150126E-2</v>
      </c>
      <c r="BP205" s="5">
        <f t="shared" si="27"/>
        <v>2156.3437859297815</v>
      </c>
      <c r="BQ205" s="35">
        <f t="shared" si="28"/>
        <v>7.2500000000000009E-2</v>
      </c>
      <c r="BR205" s="5">
        <f t="shared" si="54"/>
        <v>153554.88183146066</v>
      </c>
      <c r="BS205" s="5">
        <f t="shared" si="55"/>
        <v>541105.22414975916</v>
      </c>
      <c r="BT205" s="5">
        <f t="shared" si="29"/>
        <v>355595.11816853919</v>
      </c>
      <c r="BU205" s="5">
        <f t="shared" si="30"/>
        <v>694660.10598121979</v>
      </c>
      <c r="BV205" s="150"/>
      <c r="BW205" s="2">
        <v>200</v>
      </c>
      <c r="BX205" s="118">
        <v>50922</v>
      </c>
      <c r="BY205" s="5">
        <f t="shared" si="56"/>
        <v>353049.96433004836</v>
      </c>
      <c r="BZ205" s="5">
        <f t="shared" si="57"/>
        <v>3387.3876542048083</v>
      </c>
      <c r="CA205" s="5">
        <f t="shared" si="31"/>
        <v>1327.9295289461929</v>
      </c>
      <c r="CB205" s="35">
        <f t="shared" si="32"/>
        <v>4.5135691707526571E-2</v>
      </c>
      <c r="CC205" s="5">
        <f t="shared" si="33"/>
        <v>2059.4581252586154</v>
      </c>
      <c r="CD205" s="35">
        <f t="shared" si="34"/>
        <v>7.0000000000000007E-2</v>
      </c>
      <c r="CE205" s="5">
        <f t="shared" si="58"/>
        <v>157427.96519889764</v>
      </c>
      <c r="CF205" s="5">
        <f t="shared" si="59"/>
        <v>520049.56564206362</v>
      </c>
      <c r="CG205" s="5">
        <f t="shared" si="35"/>
        <v>351722.03480110219</v>
      </c>
      <c r="CH205" s="5">
        <f t="shared" si="36"/>
        <v>677477.53084096126</v>
      </c>
    </row>
    <row r="206" spans="9:86" ht="14.25" customHeight="1">
      <c r="I206" s="150"/>
      <c r="J206" s="2">
        <v>201</v>
      </c>
      <c r="K206" s="118">
        <v>50952</v>
      </c>
      <c r="L206" s="5">
        <f t="shared" si="37"/>
        <v>370475.03078084649</v>
      </c>
      <c r="M206" s="5">
        <f t="shared" si="0"/>
        <v>3825.0739145252865</v>
      </c>
      <c r="N206" s="5">
        <f t="shared" si="1"/>
        <v>1278.0580779069669</v>
      </c>
      <c r="O206" s="35">
        <f t="shared" si="2"/>
        <v>4.1397383522874948E-2</v>
      </c>
      <c r="P206" s="5">
        <f t="shared" si="3"/>
        <v>2547.0158366183196</v>
      </c>
      <c r="Q206" s="35">
        <f t="shared" si="4"/>
        <v>8.2500000000000004E-2</v>
      </c>
      <c r="R206" s="5">
        <f t="shared" si="38"/>
        <v>139953.02729706047</v>
      </c>
      <c r="S206" s="5">
        <f t="shared" si="39"/>
        <v>628886.82952252263</v>
      </c>
      <c r="T206" s="5">
        <f t="shared" si="5"/>
        <v>369196.97270293953</v>
      </c>
      <c r="U206" s="5">
        <f t="shared" si="6"/>
        <v>768839.8568195831</v>
      </c>
      <c r="V206" s="150"/>
      <c r="W206" s="2">
        <v>201</v>
      </c>
      <c r="X206" s="118">
        <v>50952</v>
      </c>
      <c r="Y206" s="5">
        <f t="shared" si="40"/>
        <v>366848.60358800867</v>
      </c>
      <c r="Z206" s="5">
        <f t="shared" si="41"/>
        <v>3735.9623279068505</v>
      </c>
      <c r="AA206" s="5">
        <f t="shared" si="7"/>
        <v>1290.3049706534593</v>
      </c>
      <c r="AB206" s="35">
        <f t="shared" si="8"/>
        <v>4.220721980784891E-2</v>
      </c>
      <c r="AC206" s="5">
        <f t="shared" si="9"/>
        <v>2445.6573572533912</v>
      </c>
      <c r="AD206" s="35">
        <f t="shared" si="10"/>
        <v>0.08</v>
      </c>
      <c r="AE206" s="5">
        <f t="shared" si="42"/>
        <v>143591.70138264506</v>
      </c>
      <c r="AF206" s="5">
        <f t="shared" si="43"/>
        <v>607336.72652663151</v>
      </c>
      <c r="AG206" s="5">
        <f t="shared" si="11"/>
        <v>365558.29861735523</v>
      </c>
      <c r="AH206" s="5">
        <f t="shared" si="12"/>
        <v>750928.42790927656</v>
      </c>
      <c r="AI206" s="150"/>
      <c r="AJ206" s="2">
        <v>201</v>
      </c>
      <c r="AK206" s="118">
        <v>50952</v>
      </c>
      <c r="AL206" s="5">
        <f t="shared" si="44"/>
        <v>363159.30320740881</v>
      </c>
      <c r="AM206" s="5">
        <f t="shared" si="45"/>
        <v>3647.6129482638758</v>
      </c>
      <c r="AN206" s="5">
        <f t="shared" si="13"/>
        <v>1302.2091150493607</v>
      </c>
      <c r="AO206" s="35">
        <f t="shared" si="14"/>
        <v>4.3029351699322052E-2</v>
      </c>
      <c r="AP206" s="5">
        <f t="shared" si="15"/>
        <v>2345.4038332145151</v>
      </c>
      <c r="AQ206" s="35">
        <f t="shared" si="16"/>
        <v>7.7499999999999999E-2</v>
      </c>
      <c r="AR206" s="5">
        <f t="shared" si="46"/>
        <v>147292.9059076409</v>
      </c>
      <c r="AS206" s="5">
        <f t="shared" si="47"/>
        <v>585877.29669339873</v>
      </c>
      <c r="AT206" s="5">
        <f t="shared" si="17"/>
        <v>361857.09409235948</v>
      </c>
      <c r="AU206" s="5">
        <f t="shared" si="18"/>
        <v>733170.20260103967</v>
      </c>
      <c r="AV206" s="150"/>
      <c r="AW206" s="2">
        <v>201</v>
      </c>
      <c r="AX206" s="118">
        <v>50952</v>
      </c>
      <c r="AY206" s="5">
        <f t="shared" si="48"/>
        <v>359407.86032930569</v>
      </c>
      <c r="AZ206" s="5">
        <f t="shared" si="49"/>
        <v>3560.0506702964672</v>
      </c>
      <c r="BA206" s="5">
        <f t="shared" si="19"/>
        <v>1313.7515432383066</v>
      </c>
      <c r="BB206" s="35">
        <f t="shared" si="20"/>
        <v>4.3863866818090895E-2</v>
      </c>
      <c r="BC206" s="5">
        <f t="shared" si="21"/>
        <v>2246.2991270581606</v>
      </c>
      <c r="BD206" s="35">
        <f t="shared" si="22"/>
        <v>7.5000000000000011E-2</v>
      </c>
      <c r="BE206" s="5">
        <f t="shared" si="50"/>
        <v>151055.89121393228</v>
      </c>
      <c r="BF206" s="5">
        <f t="shared" si="51"/>
        <v>564514.29351565719</v>
      </c>
      <c r="BG206" s="5">
        <f t="shared" si="23"/>
        <v>358094.1087860674</v>
      </c>
      <c r="BH206" s="5">
        <f t="shared" si="24"/>
        <v>715570.1847295895</v>
      </c>
      <c r="BI206" s="150"/>
      <c r="BJ206" s="2">
        <v>201</v>
      </c>
      <c r="BK206" s="118">
        <v>50952</v>
      </c>
      <c r="BL206" s="5">
        <f t="shared" si="52"/>
        <v>355595.11816853919</v>
      </c>
      <c r="BM206" s="5">
        <f t="shared" si="53"/>
        <v>3473.3005299060997</v>
      </c>
      <c r="BN206" s="5">
        <f t="shared" si="25"/>
        <v>1324.9133576378422</v>
      </c>
      <c r="BO206" s="35">
        <f t="shared" si="26"/>
        <v>4.4710850850653627E-2</v>
      </c>
      <c r="BP206" s="5">
        <f t="shared" si="27"/>
        <v>2148.3871722682575</v>
      </c>
      <c r="BQ206" s="35">
        <f t="shared" si="28"/>
        <v>7.2499999999999995E-2</v>
      </c>
      <c r="BR206" s="5">
        <f t="shared" si="54"/>
        <v>154879.79518909851</v>
      </c>
      <c r="BS206" s="5">
        <f t="shared" si="55"/>
        <v>543253.6113220274</v>
      </c>
      <c r="BT206" s="5">
        <f t="shared" si="29"/>
        <v>354270.20481090137</v>
      </c>
      <c r="BU206" s="5">
        <f t="shared" si="30"/>
        <v>698133.40651112585</v>
      </c>
      <c r="BV206" s="150"/>
      <c r="BW206" s="2">
        <v>201</v>
      </c>
      <c r="BX206" s="118">
        <v>50952</v>
      </c>
      <c r="BY206" s="5">
        <f t="shared" si="56"/>
        <v>351722.03480110219</v>
      </c>
      <c r="BZ206" s="5">
        <f t="shared" si="57"/>
        <v>3387.3876542048083</v>
      </c>
      <c r="CA206" s="5">
        <f t="shared" si="31"/>
        <v>1335.675784531712</v>
      </c>
      <c r="CB206" s="35">
        <f t="shared" si="32"/>
        <v>4.5570387489212591E-2</v>
      </c>
      <c r="CC206" s="5">
        <f t="shared" si="33"/>
        <v>2051.7118696730963</v>
      </c>
      <c r="CD206" s="35">
        <f t="shared" si="34"/>
        <v>7.0000000000000007E-2</v>
      </c>
      <c r="CE206" s="5">
        <f t="shared" si="58"/>
        <v>158763.64098342936</v>
      </c>
      <c r="CF206" s="5">
        <f t="shared" si="59"/>
        <v>522101.27751173673</v>
      </c>
      <c r="CG206" s="5">
        <f t="shared" si="35"/>
        <v>350386.3590165705</v>
      </c>
      <c r="CH206" s="5">
        <f t="shared" si="36"/>
        <v>680864.91849516612</v>
      </c>
    </row>
    <row r="207" spans="9:86" ht="14.25" customHeight="1">
      <c r="I207" s="150"/>
      <c r="J207" s="2">
        <v>202</v>
      </c>
      <c r="K207" s="118">
        <v>50983</v>
      </c>
      <c r="L207" s="5">
        <f t="shared" si="37"/>
        <v>369196.97270293953</v>
      </c>
      <c r="M207" s="5">
        <f t="shared" si="0"/>
        <v>3825.0739145252865</v>
      </c>
      <c r="N207" s="5">
        <f t="shared" si="1"/>
        <v>1286.844727192577</v>
      </c>
      <c r="O207" s="35">
        <f t="shared" si="2"/>
        <v>4.1826282088005796E-2</v>
      </c>
      <c r="P207" s="5">
        <f t="shared" si="3"/>
        <v>2538.2291873327094</v>
      </c>
      <c r="Q207" s="35">
        <f t="shared" si="4"/>
        <v>8.2500000000000018E-2</v>
      </c>
      <c r="R207" s="5">
        <f t="shared" si="38"/>
        <v>141239.87202425304</v>
      </c>
      <c r="S207" s="5">
        <f t="shared" si="39"/>
        <v>631425.05870985531</v>
      </c>
      <c r="T207" s="5">
        <f t="shared" si="5"/>
        <v>367910.12797574693</v>
      </c>
      <c r="U207" s="5">
        <f t="shared" si="6"/>
        <v>772664.93073410832</v>
      </c>
      <c r="V207" s="150"/>
      <c r="W207" s="2">
        <v>202</v>
      </c>
      <c r="X207" s="118">
        <v>50983</v>
      </c>
      <c r="Y207" s="5">
        <f t="shared" si="40"/>
        <v>365558.29861735523</v>
      </c>
      <c r="Z207" s="5">
        <f t="shared" si="41"/>
        <v>3735.9623279068505</v>
      </c>
      <c r="AA207" s="5">
        <f t="shared" si="7"/>
        <v>1298.9070037911488</v>
      </c>
      <c r="AB207" s="35">
        <f t="shared" si="8"/>
        <v>4.2638572573643611E-2</v>
      </c>
      <c r="AC207" s="5">
        <f t="shared" si="9"/>
        <v>2437.0553241157018</v>
      </c>
      <c r="AD207" s="35">
        <f t="shared" si="10"/>
        <v>0.08</v>
      </c>
      <c r="AE207" s="5">
        <f t="shared" si="42"/>
        <v>144890.60838643622</v>
      </c>
      <c r="AF207" s="5">
        <f t="shared" si="43"/>
        <v>609773.78185074718</v>
      </c>
      <c r="AG207" s="5">
        <f t="shared" si="11"/>
        <v>364259.3916135641</v>
      </c>
      <c r="AH207" s="5">
        <f t="shared" si="12"/>
        <v>754664.39023718343</v>
      </c>
      <c r="AI207" s="150"/>
      <c r="AJ207" s="2">
        <v>202</v>
      </c>
      <c r="AK207" s="118">
        <v>50983</v>
      </c>
      <c r="AL207" s="5">
        <f t="shared" si="44"/>
        <v>361857.09409235948</v>
      </c>
      <c r="AM207" s="5">
        <f t="shared" si="45"/>
        <v>3647.6129482638758</v>
      </c>
      <c r="AN207" s="5">
        <f t="shared" si="13"/>
        <v>1310.619215584054</v>
      </c>
      <c r="AO207" s="35">
        <f t="shared" si="14"/>
        <v>4.3463098675618109E-2</v>
      </c>
      <c r="AP207" s="5">
        <f t="shared" si="15"/>
        <v>2336.9937326798217</v>
      </c>
      <c r="AQ207" s="35">
        <f t="shared" si="16"/>
        <v>7.7499999999999999E-2</v>
      </c>
      <c r="AR207" s="5">
        <f t="shared" si="46"/>
        <v>148603.52512322494</v>
      </c>
      <c r="AS207" s="5">
        <f t="shared" si="47"/>
        <v>588214.2904260786</v>
      </c>
      <c r="AT207" s="5">
        <f t="shared" si="17"/>
        <v>360546.47487677541</v>
      </c>
      <c r="AU207" s="5">
        <f t="shared" si="18"/>
        <v>736817.81554930354</v>
      </c>
      <c r="AV207" s="150"/>
      <c r="AW207" s="2">
        <v>202</v>
      </c>
      <c r="AX207" s="118">
        <v>50983</v>
      </c>
      <c r="AY207" s="5">
        <f t="shared" si="48"/>
        <v>358094.1087860674</v>
      </c>
      <c r="AZ207" s="5">
        <f t="shared" si="49"/>
        <v>3560.0506702964672</v>
      </c>
      <c r="BA207" s="5">
        <f t="shared" si="19"/>
        <v>1321.9624903835461</v>
      </c>
      <c r="BB207" s="35">
        <f t="shared" si="20"/>
        <v>4.4299946565386689E-2</v>
      </c>
      <c r="BC207" s="5">
        <f t="shared" si="21"/>
        <v>2238.0881799129211</v>
      </c>
      <c r="BD207" s="35">
        <f t="shared" si="22"/>
        <v>7.4999999999999997E-2</v>
      </c>
      <c r="BE207" s="5">
        <f t="shared" si="50"/>
        <v>152377.85370431581</v>
      </c>
      <c r="BF207" s="5">
        <f t="shared" si="51"/>
        <v>566752.38169557007</v>
      </c>
      <c r="BG207" s="5">
        <f t="shared" si="23"/>
        <v>356772.14629568387</v>
      </c>
      <c r="BH207" s="5">
        <f t="shared" si="24"/>
        <v>719130.23539988592</v>
      </c>
      <c r="BI207" s="150"/>
      <c r="BJ207" s="2">
        <v>202</v>
      </c>
      <c r="BK207" s="118">
        <v>50983</v>
      </c>
      <c r="BL207" s="5">
        <f t="shared" si="52"/>
        <v>354270.20481090137</v>
      </c>
      <c r="BM207" s="5">
        <f t="shared" si="53"/>
        <v>3473.3005299060997</v>
      </c>
      <c r="BN207" s="5">
        <f t="shared" si="25"/>
        <v>1332.9180425069039</v>
      </c>
      <c r="BO207" s="35">
        <f t="shared" si="26"/>
        <v>4.5149200505361434E-2</v>
      </c>
      <c r="BP207" s="5">
        <f t="shared" si="27"/>
        <v>2140.3824873991957</v>
      </c>
      <c r="BQ207" s="35">
        <f t="shared" si="28"/>
        <v>7.2499999999999995E-2</v>
      </c>
      <c r="BR207" s="5">
        <f t="shared" si="54"/>
        <v>156212.71323160542</v>
      </c>
      <c r="BS207" s="5">
        <f t="shared" si="55"/>
        <v>545393.99380942655</v>
      </c>
      <c r="BT207" s="5">
        <f t="shared" si="29"/>
        <v>352937.28676839446</v>
      </c>
      <c r="BU207" s="5">
        <f t="shared" si="30"/>
        <v>701606.70704103191</v>
      </c>
      <c r="BV207" s="150"/>
      <c r="BW207" s="2">
        <v>202</v>
      </c>
      <c r="BX207" s="118">
        <v>50983</v>
      </c>
      <c r="BY207" s="5">
        <f t="shared" si="56"/>
        <v>350386.3590165705</v>
      </c>
      <c r="BZ207" s="5">
        <f t="shared" si="57"/>
        <v>3387.3876542048083</v>
      </c>
      <c r="CA207" s="5">
        <f t="shared" si="31"/>
        <v>1343.467226608147</v>
      </c>
      <c r="CB207" s="35">
        <f t="shared" si="32"/>
        <v>4.6010942790542082E-2</v>
      </c>
      <c r="CC207" s="5">
        <f t="shared" si="33"/>
        <v>2043.9204275966613</v>
      </c>
      <c r="CD207" s="35">
        <f t="shared" si="34"/>
        <v>7.0000000000000007E-2</v>
      </c>
      <c r="CE207" s="5">
        <f t="shared" si="58"/>
        <v>160107.10821003752</v>
      </c>
      <c r="CF207" s="5">
        <f t="shared" si="59"/>
        <v>524145.19793933339</v>
      </c>
      <c r="CG207" s="5">
        <f t="shared" si="35"/>
        <v>349042.89178996236</v>
      </c>
      <c r="CH207" s="5">
        <f t="shared" si="36"/>
        <v>684252.30614937097</v>
      </c>
    </row>
    <row r="208" spans="9:86" ht="14.25" customHeight="1">
      <c r="I208" s="150"/>
      <c r="J208" s="2">
        <v>203</v>
      </c>
      <c r="K208" s="118">
        <v>51014</v>
      </c>
      <c r="L208" s="5">
        <f t="shared" si="37"/>
        <v>367910.12797574693</v>
      </c>
      <c r="M208" s="5">
        <f t="shared" si="0"/>
        <v>3825.0739145252865</v>
      </c>
      <c r="N208" s="5">
        <f t="shared" si="1"/>
        <v>1295.6917846920264</v>
      </c>
      <c r="O208" s="35">
        <f t="shared" si="2"/>
        <v>4.2261139974187609E-2</v>
      </c>
      <c r="P208" s="5">
        <f t="shared" si="3"/>
        <v>2529.38212983326</v>
      </c>
      <c r="Q208" s="35">
        <f t="shared" si="4"/>
        <v>8.2500000000000004E-2</v>
      </c>
      <c r="R208" s="5">
        <f t="shared" si="38"/>
        <v>142535.56380894507</v>
      </c>
      <c r="S208" s="5">
        <f t="shared" si="39"/>
        <v>633954.44083968853</v>
      </c>
      <c r="T208" s="5">
        <f t="shared" si="5"/>
        <v>366614.43619105488</v>
      </c>
      <c r="U208" s="5">
        <f t="shared" si="6"/>
        <v>776490.00464863353</v>
      </c>
      <c r="V208" s="150"/>
      <c r="W208" s="2">
        <v>203</v>
      </c>
      <c r="X208" s="118">
        <v>51014</v>
      </c>
      <c r="Y208" s="5">
        <f t="shared" si="40"/>
        <v>364259.3916135641</v>
      </c>
      <c r="Z208" s="5">
        <f t="shared" si="41"/>
        <v>3735.9623279068505</v>
      </c>
      <c r="AA208" s="5">
        <f t="shared" si="7"/>
        <v>1307.5663838164228</v>
      </c>
      <c r="AB208" s="35">
        <f t="shared" si="8"/>
        <v>4.307588758739031E-2</v>
      </c>
      <c r="AC208" s="5">
        <f t="shared" si="9"/>
        <v>2428.3959440904277</v>
      </c>
      <c r="AD208" s="35">
        <f t="shared" si="10"/>
        <v>8.0000000000000016E-2</v>
      </c>
      <c r="AE208" s="5">
        <f t="shared" si="42"/>
        <v>146198.17477025263</v>
      </c>
      <c r="AF208" s="5">
        <f t="shared" si="43"/>
        <v>612202.17779483763</v>
      </c>
      <c r="AG208" s="5">
        <f t="shared" si="11"/>
        <v>362951.82522974769</v>
      </c>
      <c r="AH208" s="5">
        <f t="shared" si="12"/>
        <v>758400.35256509029</v>
      </c>
      <c r="AI208" s="150"/>
      <c r="AJ208" s="2">
        <v>203</v>
      </c>
      <c r="AK208" s="118">
        <v>51014</v>
      </c>
      <c r="AL208" s="5">
        <f t="shared" si="44"/>
        <v>360546.47487677541</v>
      </c>
      <c r="AM208" s="5">
        <f t="shared" si="45"/>
        <v>3647.6129482638758</v>
      </c>
      <c r="AN208" s="5">
        <f t="shared" si="13"/>
        <v>1319.0836313513678</v>
      </c>
      <c r="AO208" s="35">
        <f t="shared" si="14"/>
        <v>4.3902810536772877E-2</v>
      </c>
      <c r="AP208" s="5">
        <f t="shared" si="15"/>
        <v>2328.529316912508</v>
      </c>
      <c r="AQ208" s="35">
        <f t="shared" si="16"/>
        <v>7.7499999999999999E-2</v>
      </c>
      <c r="AR208" s="5">
        <f t="shared" si="46"/>
        <v>149922.6087545763</v>
      </c>
      <c r="AS208" s="5">
        <f t="shared" si="47"/>
        <v>590542.81974299112</v>
      </c>
      <c r="AT208" s="5">
        <f t="shared" si="17"/>
        <v>359227.39124542405</v>
      </c>
      <c r="AU208" s="5">
        <f t="shared" si="18"/>
        <v>740465.42849756742</v>
      </c>
      <c r="AV208" s="150"/>
      <c r="AW208" s="2">
        <v>203</v>
      </c>
      <c r="AX208" s="118">
        <v>51014</v>
      </c>
      <c r="AY208" s="5">
        <f t="shared" si="48"/>
        <v>356772.14629568387</v>
      </c>
      <c r="AZ208" s="5">
        <f t="shared" si="49"/>
        <v>3560.0506702964672</v>
      </c>
      <c r="BA208" s="5">
        <f t="shared" si="19"/>
        <v>1330.2247559484431</v>
      </c>
      <c r="BB208" s="35">
        <f t="shared" si="20"/>
        <v>4.4741993558409215E-2</v>
      </c>
      <c r="BC208" s="5">
        <f t="shared" si="21"/>
        <v>2229.8259143480241</v>
      </c>
      <c r="BD208" s="35">
        <f t="shared" si="22"/>
        <v>7.4999999999999997E-2</v>
      </c>
      <c r="BE208" s="5">
        <f t="shared" si="50"/>
        <v>153708.07846026425</v>
      </c>
      <c r="BF208" s="5">
        <f t="shared" si="51"/>
        <v>568982.20760991808</v>
      </c>
      <c r="BG208" s="5">
        <f t="shared" si="23"/>
        <v>355441.9215397354</v>
      </c>
      <c r="BH208" s="5">
        <f t="shared" si="24"/>
        <v>722690.28607018234</v>
      </c>
      <c r="BI208" s="150"/>
      <c r="BJ208" s="2">
        <v>203</v>
      </c>
      <c r="BK208" s="118">
        <v>51014</v>
      </c>
      <c r="BL208" s="5">
        <f t="shared" si="52"/>
        <v>352937.28676839446</v>
      </c>
      <c r="BM208" s="5">
        <f t="shared" si="53"/>
        <v>3473.3005299060997</v>
      </c>
      <c r="BN208" s="5">
        <f t="shared" si="25"/>
        <v>1340.9710890137167</v>
      </c>
      <c r="BO208" s="35">
        <f t="shared" si="26"/>
        <v>4.5593519504569413E-2</v>
      </c>
      <c r="BP208" s="5">
        <f t="shared" si="27"/>
        <v>2132.329440892383</v>
      </c>
      <c r="BQ208" s="35">
        <f t="shared" si="28"/>
        <v>7.2499999999999981E-2</v>
      </c>
      <c r="BR208" s="5">
        <f t="shared" si="54"/>
        <v>157553.68432061913</v>
      </c>
      <c r="BS208" s="5">
        <f t="shared" si="55"/>
        <v>547526.32325031888</v>
      </c>
      <c r="BT208" s="5">
        <f t="shared" si="29"/>
        <v>351596.31567938073</v>
      </c>
      <c r="BU208" s="5">
        <f t="shared" si="30"/>
        <v>705080.00757093797</v>
      </c>
      <c r="BV208" s="150"/>
      <c r="BW208" s="2">
        <v>203</v>
      </c>
      <c r="BX208" s="118">
        <v>51014</v>
      </c>
      <c r="BY208" s="5">
        <f t="shared" si="56"/>
        <v>349042.89178996236</v>
      </c>
      <c r="BZ208" s="5">
        <f t="shared" si="57"/>
        <v>3387.3876542048083</v>
      </c>
      <c r="CA208" s="5">
        <f t="shared" si="31"/>
        <v>1351.3041187633612</v>
      </c>
      <c r="CB208" s="35">
        <f t="shared" si="32"/>
        <v>4.645746928694984E-2</v>
      </c>
      <c r="CC208" s="5">
        <f t="shared" si="33"/>
        <v>2036.0835354414471</v>
      </c>
      <c r="CD208" s="35">
        <f t="shared" si="34"/>
        <v>7.0000000000000007E-2</v>
      </c>
      <c r="CE208" s="5">
        <f t="shared" si="58"/>
        <v>161458.41232880089</v>
      </c>
      <c r="CF208" s="5">
        <f t="shared" si="59"/>
        <v>526181.28147477482</v>
      </c>
      <c r="CG208" s="5">
        <f t="shared" si="35"/>
        <v>347691.587671199</v>
      </c>
      <c r="CH208" s="5">
        <f t="shared" si="36"/>
        <v>687639.6938035757</v>
      </c>
    </row>
    <row r="209" spans="9:86" ht="14.25" customHeight="1">
      <c r="I209" s="150"/>
      <c r="J209" s="2">
        <v>204</v>
      </c>
      <c r="K209" s="118">
        <v>51044</v>
      </c>
      <c r="L209" s="5">
        <f t="shared" si="37"/>
        <v>366614.43619105488</v>
      </c>
      <c r="M209" s="5">
        <f t="shared" si="0"/>
        <v>3825.0739145252865</v>
      </c>
      <c r="N209" s="5">
        <f t="shared" si="1"/>
        <v>1304.5996657117844</v>
      </c>
      <c r="O209" s="35">
        <f t="shared" si="2"/>
        <v>4.2702071831080254E-2</v>
      </c>
      <c r="P209" s="5">
        <f t="shared" si="3"/>
        <v>2520.4742488135021</v>
      </c>
      <c r="Q209" s="35">
        <f t="shared" si="4"/>
        <v>8.249999999999999E-2</v>
      </c>
      <c r="R209" s="5">
        <f t="shared" si="38"/>
        <v>143840.16347465685</v>
      </c>
      <c r="S209" s="5">
        <f t="shared" si="39"/>
        <v>636474.91508850199</v>
      </c>
      <c r="T209" s="5">
        <f t="shared" si="5"/>
        <v>365309.83652534307</v>
      </c>
      <c r="U209" s="5">
        <f t="shared" si="6"/>
        <v>780315.07856315887</v>
      </c>
      <c r="V209" s="150"/>
      <c r="W209" s="2">
        <v>204</v>
      </c>
      <c r="X209" s="118">
        <v>51044</v>
      </c>
      <c r="Y209" s="5">
        <f t="shared" si="40"/>
        <v>362951.82522974769</v>
      </c>
      <c r="Z209" s="5">
        <f t="shared" si="41"/>
        <v>3735.9623279068505</v>
      </c>
      <c r="AA209" s="5">
        <f t="shared" si="7"/>
        <v>1316.2834930418658</v>
      </c>
      <c r="AB209" s="35">
        <f t="shared" si="8"/>
        <v>4.3519279470502548E-2</v>
      </c>
      <c r="AC209" s="5">
        <f t="shared" si="9"/>
        <v>2419.6788348649848</v>
      </c>
      <c r="AD209" s="35">
        <f t="shared" si="10"/>
        <v>0.08</v>
      </c>
      <c r="AE209" s="5">
        <f t="shared" si="42"/>
        <v>147514.45826329451</v>
      </c>
      <c r="AF209" s="5">
        <f t="shared" si="43"/>
        <v>614621.85662970261</v>
      </c>
      <c r="AG209" s="5">
        <f t="shared" si="11"/>
        <v>361635.54173670581</v>
      </c>
      <c r="AH209" s="5">
        <f t="shared" si="12"/>
        <v>762136.31489299715</v>
      </c>
      <c r="AI209" s="150"/>
      <c r="AJ209" s="2">
        <v>204</v>
      </c>
      <c r="AK209" s="118">
        <v>51044</v>
      </c>
      <c r="AL209" s="5">
        <f t="shared" si="44"/>
        <v>359227.39124542405</v>
      </c>
      <c r="AM209" s="5">
        <f t="shared" si="45"/>
        <v>3647.6129482638758</v>
      </c>
      <c r="AN209" s="5">
        <f t="shared" si="13"/>
        <v>1327.6027131371789</v>
      </c>
      <c r="AO209" s="35">
        <f t="shared" si="14"/>
        <v>4.4348601876970824E-2</v>
      </c>
      <c r="AP209" s="5">
        <f t="shared" si="15"/>
        <v>2320.0102351266969</v>
      </c>
      <c r="AQ209" s="35">
        <f t="shared" si="16"/>
        <v>7.7499999999999999E-2</v>
      </c>
      <c r="AR209" s="5">
        <f t="shared" si="46"/>
        <v>151250.21146771347</v>
      </c>
      <c r="AS209" s="5">
        <f t="shared" si="47"/>
        <v>592862.82997811784</v>
      </c>
      <c r="AT209" s="5">
        <f t="shared" si="17"/>
        <v>357899.78853228688</v>
      </c>
      <c r="AU209" s="5">
        <f t="shared" si="18"/>
        <v>744113.0414458313</v>
      </c>
      <c r="AV209" s="150"/>
      <c r="AW209" s="2">
        <v>204</v>
      </c>
      <c r="AX209" s="118">
        <v>51044</v>
      </c>
      <c r="AY209" s="5">
        <f t="shared" si="48"/>
        <v>355441.9215397354</v>
      </c>
      <c r="AZ209" s="5">
        <f t="shared" si="49"/>
        <v>3560.0506702964672</v>
      </c>
      <c r="BA209" s="5">
        <f t="shared" si="19"/>
        <v>1338.5386606731213</v>
      </c>
      <c r="BB209" s="35">
        <f t="shared" si="20"/>
        <v>4.5190122365129655E-2</v>
      </c>
      <c r="BC209" s="5">
        <f t="shared" si="21"/>
        <v>2221.5120096233459</v>
      </c>
      <c r="BD209" s="35">
        <f t="shared" si="22"/>
        <v>7.4999999999999983E-2</v>
      </c>
      <c r="BE209" s="5">
        <f t="shared" si="50"/>
        <v>155046.61712093739</v>
      </c>
      <c r="BF209" s="5">
        <f t="shared" si="51"/>
        <v>571203.71961954143</v>
      </c>
      <c r="BG209" s="5">
        <f t="shared" si="23"/>
        <v>354103.38287906226</v>
      </c>
      <c r="BH209" s="5">
        <f t="shared" si="24"/>
        <v>726250.33674047887</v>
      </c>
      <c r="BI209" s="150"/>
      <c r="BJ209" s="2">
        <v>204</v>
      </c>
      <c r="BK209" s="118">
        <v>51044</v>
      </c>
      <c r="BL209" s="5">
        <f t="shared" si="52"/>
        <v>351596.31567938073</v>
      </c>
      <c r="BM209" s="5">
        <f t="shared" si="53"/>
        <v>3473.3005299060997</v>
      </c>
      <c r="BN209" s="5">
        <f t="shared" si="25"/>
        <v>1349.0727893431745</v>
      </c>
      <c r="BO209" s="35">
        <f t="shared" si="26"/>
        <v>4.6043922391043088E-2</v>
      </c>
      <c r="BP209" s="5">
        <f t="shared" si="27"/>
        <v>2124.2277405629252</v>
      </c>
      <c r="BQ209" s="35">
        <f t="shared" si="28"/>
        <v>7.2499999999999995E-2</v>
      </c>
      <c r="BR209" s="5">
        <f t="shared" si="54"/>
        <v>158902.75710996229</v>
      </c>
      <c r="BS209" s="5">
        <f t="shared" si="55"/>
        <v>549650.55099088175</v>
      </c>
      <c r="BT209" s="5">
        <f t="shared" si="29"/>
        <v>350247.24289003754</v>
      </c>
      <c r="BU209" s="5">
        <f t="shared" si="30"/>
        <v>708553.30810084403</v>
      </c>
      <c r="BV209" s="150"/>
      <c r="BW209" s="2">
        <v>204</v>
      </c>
      <c r="BX209" s="118">
        <v>51044</v>
      </c>
      <c r="BY209" s="5">
        <f t="shared" si="56"/>
        <v>347691.587671199</v>
      </c>
      <c r="BZ209" s="5">
        <f t="shared" si="57"/>
        <v>3387.3876542048083</v>
      </c>
      <c r="CA209" s="5">
        <f t="shared" si="31"/>
        <v>1359.186726122814</v>
      </c>
      <c r="CB209" s="35">
        <f t="shared" si="32"/>
        <v>4.6910081496989942E-2</v>
      </c>
      <c r="CC209" s="5">
        <f t="shared" si="33"/>
        <v>2028.2009280819943</v>
      </c>
      <c r="CD209" s="35">
        <f t="shared" si="34"/>
        <v>7.0000000000000007E-2</v>
      </c>
      <c r="CE209" s="5">
        <f t="shared" si="58"/>
        <v>162817.59905492369</v>
      </c>
      <c r="CF209" s="5">
        <f t="shared" si="59"/>
        <v>528209.48240285681</v>
      </c>
      <c r="CG209" s="5">
        <f t="shared" si="35"/>
        <v>346332.4009450762</v>
      </c>
      <c r="CH209" s="5">
        <f t="shared" si="36"/>
        <v>691027.08145778044</v>
      </c>
    </row>
    <row r="210" spans="9:86" ht="14.25" customHeight="1">
      <c r="I210" s="150"/>
      <c r="J210" s="2">
        <v>205</v>
      </c>
      <c r="K210" s="118">
        <v>51075</v>
      </c>
      <c r="L210" s="5">
        <f t="shared" si="37"/>
        <v>365309.83652534307</v>
      </c>
      <c r="M210" s="5">
        <f t="shared" si="0"/>
        <v>3825.0739145252865</v>
      </c>
      <c r="N210" s="5">
        <f t="shared" si="1"/>
        <v>1313.5687884135527</v>
      </c>
      <c r="O210" s="35">
        <f t="shared" si="2"/>
        <v>4.3149195244484198E-2</v>
      </c>
      <c r="P210" s="5">
        <f t="shared" si="3"/>
        <v>2511.5051261117337</v>
      </c>
      <c r="Q210" s="35">
        <f t="shared" si="4"/>
        <v>8.2500000000000004E-2</v>
      </c>
      <c r="R210" s="5">
        <f t="shared" si="38"/>
        <v>145153.73226307039</v>
      </c>
      <c r="S210" s="5">
        <f t="shared" si="39"/>
        <v>638986.42021461378</v>
      </c>
      <c r="T210" s="5">
        <f t="shared" si="5"/>
        <v>363996.26773692953</v>
      </c>
      <c r="U210" s="5">
        <f t="shared" si="6"/>
        <v>784140.1524776842</v>
      </c>
      <c r="V210" s="150"/>
      <c r="W210" s="2">
        <v>205</v>
      </c>
      <c r="X210" s="118">
        <v>51075</v>
      </c>
      <c r="Y210" s="5">
        <f t="shared" si="40"/>
        <v>361635.54173670581</v>
      </c>
      <c r="Z210" s="5">
        <f t="shared" si="41"/>
        <v>3735.9623279068505</v>
      </c>
      <c r="AA210" s="5">
        <f t="shared" si="7"/>
        <v>1325.0587163288114</v>
      </c>
      <c r="AB210" s="35">
        <f t="shared" si="8"/>
        <v>4.3968865780129776E-2</v>
      </c>
      <c r="AC210" s="5">
        <f t="shared" si="9"/>
        <v>2410.9036115780391</v>
      </c>
      <c r="AD210" s="35">
        <f t="shared" si="10"/>
        <v>8.0000000000000016E-2</v>
      </c>
      <c r="AE210" s="5">
        <f t="shared" si="42"/>
        <v>148839.51697962332</v>
      </c>
      <c r="AF210" s="5">
        <f t="shared" si="43"/>
        <v>617032.76024128066</v>
      </c>
      <c r="AG210" s="5">
        <f t="shared" si="11"/>
        <v>360310.483020377</v>
      </c>
      <c r="AH210" s="5">
        <f t="shared" si="12"/>
        <v>765872.27722090401</v>
      </c>
      <c r="AI210" s="150"/>
      <c r="AJ210" s="2">
        <v>205</v>
      </c>
      <c r="AK210" s="118">
        <v>51075</v>
      </c>
      <c r="AL210" s="5">
        <f t="shared" si="44"/>
        <v>357899.78853228688</v>
      </c>
      <c r="AM210" s="5">
        <f t="shared" si="45"/>
        <v>3647.6129482638758</v>
      </c>
      <c r="AN210" s="5">
        <f t="shared" si="13"/>
        <v>1336.1768139928563</v>
      </c>
      <c r="AO210" s="35">
        <f t="shared" si="14"/>
        <v>4.4800590225740816E-2</v>
      </c>
      <c r="AP210" s="5">
        <f t="shared" si="15"/>
        <v>2311.4361342710195</v>
      </c>
      <c r="AQ210" s="35">
        <f t="shared" si="16"/>
        <v>7.7499999999999999E-2</v>
      </c>
      <c r="AR210" s="5">
        <f t="shared" si="46"/>
        <v>152586.38828170631</v>
      </c>
      <c r="AS210" s="5">
        <f t="shared" si="47"/>
        <v>595174.26611238881</v>
      </c>
      <c r="AT210" s="5">
        <f t="shared" si="17"/>
        <v>356563.61171829404</v>
      </c>
      <c r="AU210" s="5">
        <f t="shared" si="18"/>
        <v>747760.65439409507</v>
      </c>
      <c r="AV210" s="150"/>
      <c r="AW210" s="2">
        <v>205</v>
      </c>
      <c r="AX210" s="118">
        <v>51075</v>
      </c>
      <c r="AY210" s="5">
        <f t="shared" si="48"/>
        <v>354103.38287906226</v>
      </c>
      <c r="AZ210" s="5">
        <f t="shared" si="49"/>
        <v>3560.0506702964672</v>
      </c>
      <c r="BA210" s="5">
        <f t="shared" si="19"/>
        <v>1346.904527302328</v>
      </c>
      <c r="BB210" s="35">
        <f t="shared" si="20"/>
        <v>4.5644450488483673E-2</v>
      </c>
      <c r="BC210" s="5">
        <f t="shared" si="21"/>
        <v>2213.1461429941392</v>
      </c>
      <c r="BD210" s="35">
        <f t="shared" si="22"/>
        <v>7.5000000000000011E-2</v>
      </c>
      <c r="BE210" s="5">
        <f t="shared" si="50"/>
        <v>156393.52164823972</v>
      </c>
      <c r="BF210" s="5">
        <f t="shared" si="51"/>
        <v>573416.8657625356</v>
      </c>
      <c r="BG210" s="5">
        <f t="shared" si="23"/>
        <v>352756.47835175996</v>
      </c>
      <c r="BH210" s="5">
        <f t="shared" si="24"/>
        <v>729810.38741077529</v>
      </c>
      <c r="BI210" s="150"/>
      <c r="BJ210" s="2">
        <v>205</v>
      </c>
      <c r="BK210" s="118">
        <v>51075</v>
      </c>
      <c r="BL210" s="5">
        <f t="shared" si="52"/>
        <v>350247.24289003754</v>
      </c>
      <c r="BM210" s="5">
        <f t="shared" si="53"/>
        <v>3473.3005299060997</v>
      </c>
      <c r="BN210" s="5">
        <f t="shared" si="25"/>
        <v>1357.2234374454561</v>
      </c>
      <c r="BO210" s="35">
        <f t="shared" si="26"/>
        <v>4.6500526642143429E-2</v>
      </c>
      <c r="BP210" s="5">
        <f t="shared" si="27"/>
        <v>2116.0770924606436</v>
      </c>
      <c r="BQ210" s="35">
        <f t="shared" si="28"/>
        <v>7.2500000000000009E-2</v>
      </c>
      <c r="BR210" s="5">
        <f t="shared" si="54"/>
        <v>160259.98054740773</v>
      </c>
      <c r="BS210" s="5">
        <f t="shared" si="55"/>
        <v>551766.62808334234</v>
      </c>
      <c r="BT210" s="5">
        <f t="shared" si="29"/>
        <v>348890.01945259207</v>
      </c>
      <c r="BU210" s="5">
        <f t="shared" si="30"/>
        <v>712026.6086307501</v>
      </c>
      <c r="BV210" s="150"/>
      <c r="BW210" s="2">
        <v>205</v>
      </c>
      <c r="BX210" s="118">
        <v>51075</v>
      </c>
      <c r="BY210" s="5">
        <f t="shared" si="56"/>
        <v>346332.4009450762</v>
      </c>
      <c r="BZ210" s="5">
        <f t="shared" si="57"/>
        <v>3387.3876542048083</v>
      </c>
      <c r="CA210" s="5">
        <f t="shared" si="31"/>
        <v>1367.1153153585303</v>
      </c>
      <c r="CB210" s="35">
        <f t="shared" si="32"/>
        <v>4.7368896873452054E-2</v>
      </c>
      <c r="CC210" s="5">
        <f t="shared" si="33"/>
        <v>2020.272338846278</v>
      </c>
      <c r="CD210" s="35">
        <f t="shared" si="34"/>
        <v>7.0000000000000007E-2</v>
      </c>
      <c r="CE210" s="5">
        <f t="shared" si="58"/>
        <v>164184.71437028222</v>
      </c>
      <c r="CF210" s="5">
        <f t="shared" si="59"/>
        <v>530229.75474170304</v>
      </c>
      <c r="CG210" s="5">
        <f t="shared" si="35"/>
        <v>344965.28562971769</v>
      </c>
      <c r="CH210" s="5">
        <f t="shared" si="36"/>
        <v>694414.46911198529</v>
      </c>
    </row>
    <row r="211" spans="9:86" ht="14.25" customHeight="1">
      <c r="I211" s="150"/>
      <c r="J211" s="2">
        <v>206</v>
      </c>
      <c r="K211" s="118">
        <v>51105</v>
      </c>
      <c r="L211" s="5">
        <f t="shared" si="37"/>
        <v>363996.26773692953</v>
      </c>
      <c r="M211" s="5">
        <f t="shared" si="0"/>
        <v>3825.0739145252865</v>
      </c>
      <c r="N211" s="5">
        <f t="shared" si="1"/>
        <v>1322.5995738338961</v>
      </c>
      <c r="O211" s="35">
        <f t="shared" si="2"/>
        <v>4.3602630831031816E-2</v>
      </c>
      <c r="P211" s="5">
        <f t="shared" si="3"/>
        <v>2502.4743406913904</v>
      </c>
      <c r="Q211" s="35">
        <f t="shared" si="4"/>
        <v>8.249999999999999E-2</v>
      </c>
      <c r="R211" s="5">
        <f t="shared" si="38"/>
        <v>146476.33183690428</v>
      </c>
      <c r="S211" s="5">
        <f t="shared" si="39"/>
        <v>641488.89455530513</v>
      </c>
      <c r="T211" s="5">
        <f t="shared" si="5"/>
        <v>362673.66816309566</v>
      </c>
      <c r="U211" s="5">
        <f t="shared" si="6"/>
        <v>787965.22639220941</v>
      </c>
      <c r="V211" s="150"/>
      <c r="W211" s="2">
        <v>206</v>
      </c>
      <c r="X211" s="118">
        <v>51105</v>
      </c>
      <c r="Y211" s="5">
        <f t="shared" si="40"/>
        <v>360310.483020377</v>
      </c>
      <c r="Z211" s="5">
        <f t="shared" si="41"/>
        <v>3735.9623279068505</v>
      </c>
      <c r="AA211" s="5">
        <f t="shared" si="7"/>
        <v>1333.8924411043372</v>
      </c>
      <c r="AB211" s="35">
        <f t="shared" si="8"/>
        <v>4.4424767103839177E-2</v>
      </c>
      <c r="AC211" s="5">
        <f t="shared" si="9"/>
        <v>2402.0698868025133</v>
      </c>
      <c r="AD211" s="35">
        <f t="shared" si="10"/>
        <v>0.08</v>
      </c>
      <c r="AE211" s="5">
        <f t="shared" si="42"/>
        <v>150173.40942072766</v>
      </c>
      <c r="AF211" s="5">
        <f t="shared" si="43"/>
        <v>619434.83012808312</v>
      </c>
      <c r="AG211" s="5">
        <f t="shared" si="11"/>
        <v>358976.59057927266</v>
      </c>
      <c r="AH211" s="5">
        <f t="shared" si="12"/>
        <v>769608.23954881076</v>
      </c>
      <c r="AI211" s="150"/>
      <c r="AJ211" s="2">
        <v>206</v>
      </c>
      <c r="AK211" s="118">
        <v>51105</v>
      </c>
      <c r="AL211" s="5">
        <f t="shared" si="44"/>
        <v>356563.61171829404</v>
      </c>
      <c r="AM211" s="5">
        <f t="shared" si="45"/>
        <v>3647.6129482638758</v>
      </c>
      <c r="AN211" s="5">
        <f t="shared" si="13"/>
        <v>1344.8062892498933</v>
      </c>
      <c r="AO211" s="35">
        <f t="shared" si="14"/>
        <v>4.5258896142628319E-2</v>
      </c>
      <c r="AP211" s="5">
        <f t="shared" si="15"/>
        <v>2302.8066590139824</v>
      </c>
      <c r="AQ211" s="35">
        <f t="shared" si="16"/>
        <v>7.7499999999999999E-2</v>
      </c>
      <c r="AR211" s="5">
        <f t="shared" si="46"/>
        <v>153931.1945709562</v>
      </c>
      <c r="AS211" s="5">
        <f t="shared" si="47"/>
        <v>597477.07277140277</v>
      </c>
      <c r="AT211" s="5">
        <f t="shared" si="17"/>
        <v>355218.80542904412</v>
      </c>
      <c r="AU211" s="5">
        <f t="shared" si="18"/>
        <v>751408.26734235894</v>
      </c>
      <c r="AV211" s="150"/>
      <c r="AW211" s="2">
        <v>206</v>
      </c>
      <c r="AX211" s="118">
        <v>51105</v>
      </c>
      <c r="AY211" s="5">
        <f t="shared" si="48"/>
        <v>352756.47835175996</v>
      </c>
      <c r="AZ211" s="5">
        <f t="shared" si="49"/>
        <v>3560.0506702964672</v>
      </c>
      <c r="BA211" s="5">
        <f t="shared" si="19"/>
        <v>1355.3226805979675</v>
      </c>
      <c r="BB211" s="35">
        <f t="shared" si="20"/>
        <v>4.6105098461034305E-2</v>
      </c>
      <c r="BC211" s="5">
        <f t="shared" si="21"/>
        <v>2204.7279896984996</v>
      </c>
      <c r="BD211" s="35">
        <f t="shared" si="22"/>
        <v>7.4999999999999997E-2</v>
      </c>
      <c r="BE211" s="5">
        <f t="shared" si="50"/>
        <v>157748.8443288377</v>
      </c>
      <c r="BF211" s="5">
        <f t="shared" si="51"/>
        <v>575621.59375223413</v>
      </c>
      <c r="BG211" s="5">
        <f t="shared" si="23"/>
        <v>351401.15567116201</v>
      </c>
      <c r="BH211" s="5">
        <f t="shared" si="24"/>
        <v>733370.43808107183</v>
      </c>
      <c r="BI211" s="150"/>
      <c r="BJ211" s="2">
        <v>206</v>
      </c>
      <c r="BK211" s="118">
        <v>51105</v>
      </c>
      <c r="BL211" s="5">
        <f t="shared" si="52"/>
        <v>348890.01945259207</v>
      </c>
      <c r="BM211" s="5">
        <f t="shared" si="53"/>
        <v>3473.3005299060997</v>
      </c>
      <c r="BN211" s="5">
        <f t="shared" si="25"/>
        <v>1365.4233290466891</v>
      </c>
      <c r="BO211" s="35">
        <f t="shared" si="26"/>
        <v>4.6963452764479864E-2</v>
      </c>
      <c r="BP211" s="5">
        <f t="shared" si="27"/>
        <v>2107.8772008594106</v>
      </c>
      <c r="BQ211" s="35">
        <f t="shared" si="28"/>
        <v>7.2500000000000009E-2</v>
      </c>
      <c r="BR211" s="5">
        <f t="shared" si="54"/>
        <v>161625.40387645442</v>
      </c>
      <c r="BS211" s="5">
        <f t="shared" si="55"/>
        <v>553874.5052842017</v>
      </c>
      <c r="BT211" s="5">
        <f t="shared" si="29"/>
        <v>347524.59612354537</v>
      </c>
      <c r="BU211" s="5">
        <f t="shared" si="30"/>
        <v>715499.90916065616</v>
      </c>
      <c r="BV211" s="150"/>
      <c r="BW211" s="2">
        <v>206</v>
      </c>
      <c r="BX211" s="118">
        <v>51105</v>
      </c>
      <c r="BY211" s="5">
        <f t="shared" si="56"/>
        <v>344965.28562971769</v>
      </c>
      <c r="BZ211" s="5">
        <f t="shared" si="57"/>
        <v>3387.3876542048083</v>
      </c>
      <c r="CA211" s="5">
        <f t="shared" si="31"/>
        <v>1375.0901546981218</v>
      </c>
      <c r="CB211" s="35">
        <f t="shared" si="32"/>
        <v>4.7834035898004994E-2</v>
      </c>
      <c r="CC211" s="5">
        <f t="shared" si="33"/>
        <v>2012.2974995066866</v>
      </c>
      <c r="CD211" s="35">
        <f t="shared" si="34"/>
        <v>7.0000000000000007E-2</v>
      </c>
      <c r="CE211" s="5">
        <f t="shared" si="58"/>
        <v>165559.80452498034</v>
      </c>
      <c r="CF211" s="5">
        <f t="shared" si="59"/>
        <v>532242.05224120978</v>
      </c>
      <c r="CG211" s="5">
        <f t="shared" si="35"/>
        <v>343590.19547501957</v>
      </c>
      <c r="CH211" s="5">
        <f t="shared" si="36"/>
        <v>697801.85676619015</v>
      </c>
    </row>
    <row r="212" spans="9:86" ht="14.25" customHeight="1">
      <c r="I212" s="150"/>
      <c r="J212" s="2">
        <v>207</v>
      </c>
      <c r="K212" s="118">
        <v>51136</v>
      </c>
      <c r="L212" s="5">
        <f t="shared" si="37"/>
        <v>362673.66816309566</v>
      </c>
      <c r="M212" s="5">
        <f t="shared" si="0"/>
        <v>3825.0739145252865</v>
      </c>
      <c r="N212" s="5">
        <f t="shared" si="1"/>
        <v>1331.6924459040038</v>
      </c>
      <c r="O212" s="35">
        <f t="shared" si="2"/>
        <v>4.4062502336567874E-2</v>
      </c>
      <c r="P212" s="5">
        <f t="shared" si="3"/>
        <v>2493.3814686212827</v>
      </c>
      <c r="Q212" s="35">
        <f t="shared" si="4"/>
        <v>8.2500000000000004E-2</v>
      </c>
      <c r="R212" s="5">
        <f t="shared" si="38"/>
        <v>147808.0242828083</v>
      </c>
      <c r="S212" s="5">
        <f t="shared" si="39"/>
        <v>643982.27602392645</v>
      </c>
      <c r="T212" s="5">
        <f t="shared" si="5"/>
        <v>361341.97571719164</v>
      </c>
      <c r="U212" s="5">
        <f t="shared" si="6"/>
        <v>791790.30030673475</v>
      </c>
      <c r="V212" s="150"/>
      <c r="W212" s="2">
        <v>207</v>
      </c>
      <c r="X212" s="118">
        <v>51136</v>
      </c>
      <c r="Y212" s="5">
        <f t="shared" si="40"/>
        <v>358976.59057927266</v>
      </c>
      <c r="Z212" s="5">
        <f t="shared" si="41"/>
        <v>3735.9623279068505</v>
      </c>
      <c r="AA212" s="5">
        <f t="shared" si="7"/>
        <v>1342.7850573783662</v>
      </c>
      <c r="AB212" s="35">
        <f t="shared" si="8"/>
        <v>4.4887107157986321E-2</v>
      </c>
      <c r="AC212" s="5">
        <f t="shared" si="9"/>
        <v>2393.1772705284843</v>
      </c>
      <c r="AD212" s="35">
        <f t="shared" si="10"/>
        <v>7.9999999999999988E-2</v>
      </c>
      <c r="AE212" s="5">
        <f t="shared" si="42"/>
        <v>151516.19447810604</v>
      </c>
      <c r="AF212" s="5">
        <f t="shared" si="43"/>
        <v>621828.00739861163</v>
      </c>
      <c r="AG212" s="5">
        <f t="shared" si="11"/>
        <v>357633.8055218943</v>
      </c>
      <c r="AH212" s="5">
        <f t="shared" si="12"/>
        <v>773344.20187671762</v>
      </c>
      <c r="AI212" s="150"/>
      <c r="AJ212" s="2">
        <v>207</v>
      </c>
      <c r="AK212" s="118">
        <v>51136</v>
      </c>
      <c r="AL212" s="5">
        <f t="shared" si="44"/>
        <v>355218.80542904412</v>
      </c>
      <c r="AM212" s="5">
        <f t="shared" si="45"/>
        <v>3647.6129482638758</v>
      </c>
      <c r="AN212" s="5">
        <f t="shared" si="13"/>
        <v>1353.4914965346325</v>
      </c>
      <c r="AO212" s="35">
        <f t="shared" si="14"/>
        <v>4.5723643315556249E-2</v>
      </c>
      <c r="AP212" s="5">
        <f t="shared" si="15"/>
        <v>2294.1214517292433</v>
      </c>
      <c r="AQ212" s="35">
        <f t="shared" si="16"/>
        <v>7.7499999999999999E-2</v>
      </c>
      <c r="AR212" s="5">
        <f t="shared" si="46"/>
        <v>155284.68606749084</v>
      </c>
      <c r="AS212" s="5">
        <f t="shared" si="47"/>
        <v>599771.19422313198</v>
      </c>
      <c r="AT212" s="5">
        <f t="shared" si="17"/>
        <v>353865.31393250951</v>
      </c>
      <c r="AU212" s="5">
        <f t="shared" si="18"/>
        <v>755055.88029062282</v>
      </c>
      <c r="AV212" s="150"/>
      <c r="AW212" s="2">
        <v>207</v>
      </c>
      <c r="AX212" s="118">
        <v>51136</v>
      </c>
      <c r="AY212" s="5">
        <f t="shared" si="48"/>
        <v>351401.15567116201</v>
      </c>
      <c r="AZ212" s="5">
        <f t="shared" si="49"/>
        <v>3560.0506702964672</v>
      </c>
      <c r="BA212" s="5">
        <f t="shared" si="19"/>
        <v>1363.7934473517048</v>
      </c>
      <c r="BB212" s="35">
        <f t="shared" si="20"/>
        <v>4.6572189943322677E-2</v>
      </c>
      <c r="BC212" s="5">
        <f t="shared" si="21"/>
        <v>2196.2572229447624</v>
      </c>
      <c r="BD212" s="35">
        <f t="shared" si="22"/>
        <v>7.4999999999999997E-2</v>
      </c>
      <c r="BE212" s="5">
        <f t="shared" si="50"/>
        <v>159112.6377761894</v>
      </c>
      <c r="BF212" s="5">
        <f t="shared" si="51"/>
        <v>577817.85097517888</v>
      </c>
      <c r="BG212" s="5">
        <f t="shared" si="23"/>
        <v>350037.36222381028</v>
      </c>
      <c r="BH212" s="5">
        <f t="shared" si="24"/>
        <v>736930.48875136825</v>
      </c>
      <c r="BI212" s="150"/>
      <c r="BJ212" s="2">
        <v>207</v>
      </c>
      <c r="BK212" s="118">
        <v>51136</v>
      </c>
      <c r="BL212" s="5">
        <f t="shared" si="52"/>
        <v>347524.59612354537</v>
      </c>
      <c r="BM212" s="5">
        <f t="shared" si="53"/>
        <v>3473.3005299060997</v>
      </c>
      <c r="BN212" s="5">
        <f t="shared" si="25"/>
        <v>1373.67276165968</v>
      </c>
      <c r="BO212" s="35">
        <f t="shared" si="26"/>
        <v>4.743282439225123E-2</v>
      </c>
      <c r="BP212" s="5">
        <f t="shared" si="27"/>
        <v>2099.6277682464197</v>
      </c>
      <c r="BQ212" s="35">
        <f t="shared" si="28"/>
        <v>7.2499999999999981E-2</v>
      </c>
      <c r="BR212" s="5">
        <f t="shared" si="54"/>
        <v>162999.07663811411</v>
      </c>
      <c r="BS212" s="5">
        <f t="shared" si="55"/>
        <v>555974.13305244816</v>
      </c>
      <c r="BT212" s="5">
        <f t="shared" si="29"/>
        <v>346150.92336188571</v>
      </c>
      <c r="BU212" s="5">
        <f t="shared" si="30"/>
        <v>718973.20969056222</v>
      </c>
      <c r="BV212" s="150"/>
      <c r="BW212" s="2">
        <v>207</v>
      </c>
      <c r="BX212" s="118">
        <v>51136</v>
      </c>
      <c r="BY212" s="5">
        <f t="shared" si="56"/>
        <v>343590.19547501957</v>
      </c>
      <c r="BZ212" s="5">
        <f t="shared" si="57"/>
        <v>3387.3876542048083</v>
      </c>
      <c r="CA212" s="5">
        <f t="shared" si="31"/>
        <v>1383.1115139338608</v>
      </c>
      <c r="CB212" s="35">
        <f t="shared" si="32"/>
        <v>4.8305622179527594E-2</v>
      </c>
      <c r="CC212" s="5">
        <f t="shared" si="33"/>
        <v>2004.2761402709475</v>
      </c>
      <c r="CD212" s="35">
        <f t="shared" si="34"/>
        <v>7.0000000000000007E-2</v>
      </c>
      <c r="CE212" s="5">
        <f t="shared" si="58"/>
        <v>166942.91603891421</v>
      </c>
      <c r="CF212" s="5">
        <f t="shared" si="59"/>
        <v>534246.32838148077</v>
      </c>
      <c r="CG212" s="5">
        <f t="shared" si="35"/>
        <v>342207.08396108571</v>
      </c>
      <c r="CH212" s="5">
        <f t="shared" si="36"/>
        <v>701189.244420395</v>
      </c>
    </row>
    <row r="213" spans="9:86" ht="14.25" customHeight="1">
      <c r="I213" s="150"/>
      <c r="J213" s="2">
        <v>208</v>
      </c>
      <c r="K213" s="118">
        <v>51167</v>
      </c>
      <c r="L213" s="5">
        <f t="shared" si="37"/>
        <v>361341.97571719164</v>
      </c>
      <c r="M213" s="5">
        <f t="shared" si="0"/>
        <v>3825.0739145252865</v>
      </c>
      <c r="N213" s="5">
        <f t="shared" si="1"/>
        <v>1340.847831469594</v>
      </c>
      <c r="O213" s="35">
        <f t="shared" si="2"/>
        <v>4.4528936738388467E-2</v>
      </c>
      <c r="P213" s="5">
        <f t="shared" si="3"/>
        <v>2484.2260830556925</v>
      </c>
      <c r="Q213" s="35">
        <f t="shared" si="4"/>
        <v>8.2500000000000004E-2</v>
      </c>
      <c r="R213" s="5">
        <f t="shared" si="38"/>
        <v>149148.87211427788</v>
      </c>
      <c r="S213" s="5">
        <f t="shared" si="39"/>
        <v>646466.50210698217</v>
      </c>
      <c r="T213" s="5">
        <f t="shared" si="5"/>
        <v>360001.12788572203</v>
      </c>
      <c r="U213" s="5">
        <f t="shared" si="6"/>
        <v>795615.37422126008</v>
      </c>
      <c r="V213" s="150"/>
      <c r="W213" s="2">
        <v>208</v>
      </c>
      <c r="X213" s="118">
        <v>51167</v>
      </c>
      <c r="Y213" s="5">
        <f t="shared" si="40"/>
        <v>357633.8055218943</v>
      </c>
      <c r="Z213" s="5">
        <f t="shared" si="41"/>
        <v>3735.9623279068505</v>
      </c>
      <c r="AA213" s="5">
        <f t="shared" si="7"/>
        <v>1351.7369577608883</v>
      </c>
      <c r="AB213" s="35">
        <f t="shared" si="8"/>
        <v>4.535601288994371E-2</v>
      </c>
      <c r="AC213" s="5">
        <f t="shared" si="9"/>
        <v>2384.2253701459622</v>
      </c>
      <c r="AD213" s="35">
        <f t="shared" si="10"/>
        <v>0.08</v>
      </c>
      <c r="AE213" s="5">
        <f t="shared" si="42"/>
        <v>152867.93143586692</v>
      </c>
      <c r="AF213" s="5">
        <f t="shared" si="43"/>
        <v>624212.23276875762</v>
      </c>
      <c r="AG213" s="5">
        <f t="shared" si="11"/>
        <v>356282.06856413343</v>
      </c>
      <c r="AH213" s="5">
        <f t="shared" si="12"/>
        <v>777080.16420462448</v>
      </c>
      <c r="AI213" s="150"/>
      <c r="AJ213" s="2">
        <v>208</v>
      </c>
      <c r="AK213" s="118">
        <v>51167</v>
      </c>
      <c r="AL213" s="5">
        <f t="shared" si="44"/>
        <v>353865.31393250951</v>
      </c>
      <c r="AM213" s="5">
        <f t="shared" si="45"/>
        <v>3647.6129482638758</v>
      </c>
      <c r="AN213" s="5">
        <f t="shared" si="13"/>
        <v>1362.2327957830853</v>
      </c>
      <c r="AO213" s="35">
        <f t="shared" si="14"/>
        <v>4.6194958663043031E-2</v>
      </c>
      <c r="AP213" s="5">
        <f t="shared" si="15"/>
        <v>2285.3801524807905</v>
      </c>
      <c r="AQ213" s="35">
        <f t="shared" si="16"/>
        <v>7.7499999999999999E-2</v>
      </c>
      <c r="AR213" s="5">
        <f t="shared" si="46"/>
        <v>156646.91886327392</v>
      </c>
      <c r="AS213" s="5">
        <f t="shared" si="47"/>
        <v>602056.57437561278</v>
      </c>
      <c r="AT213" s="5">
        <f t="shared" si="17"/>
        <v>352503.08113672643</v>
      </c>
      <c r="AU213" s="5">
        <f t="shared" si="18"/>
        <v>758703.4932388867</v>
      </c>
      <c r="AV213" s="150"/>
      <c r="AW213" s="2">
        <v>208</v>
      </c>
      <c r="AX213" s="118">
        <v>51167</v>
      </c>
      <c r="AY213" s="5">
        <f t="shared" si="48"/>
        <v>350037.36222381028</v>
      </c>
      <c r="AZ213" s="5">
        <f t="shared" si="49"/>
        <v>3560.0506702964672</v>
      </c>
      <c r="BA213" s="5">
        <f t="shared" si="19"/>
        <v>1372.317156397653</v>
      </c>
      <c r="BB213" s="35">
        <f t="shared" si="20"/>
        <v>4.7045851826075895E-2</v>
      </c>
      <c r="BC213" s="5">
        <f t="shared" si="21"/>
        <v>2187.7335138988142</v>
      </c>
      <c r="BD213" s="35">
        <f t="shared" si="22"/>
        <v>7.4999999999999997E-2</v>
      </c>
      <c r="BE213" s="5">
        <f t="shared" si="50"/>
        <v>160484.95493258705</v>
      </c>
      <c r="BF213" s="5">
        <f t="shared" si="51"/>
        <v>580005.58448907768</v>
      </c>
      <c r="BG213" s="5">
        <f t="shared" si="23"/>
        <v>348665.0450674126</v>
      </c>
      <c r="BH213" s="5">
        <f t="shared" si="24"/>
        <v>740490.53942166478</v>
      </c>
      <c r="BI213" s="150"/>
      <c r="BJ213" s="2">
        <v>208</v>
      </c>
      <c r="BK213" s="118">
        <v>51167</v>
      </c>
      <c r="BL213" s="5">
        <f t="shared" si="52"/>
        <v>346150.92336188571</v>
      </c>
      <c r="BM213" s="5">
        <f t="shared" si="53"/>
        <v>3473.3005299060997</v>
      </c>
      <c r="BN213" s="5">
        <f t="shared" si="25"/>
        <v>1381.9720345947067</v>
      </c>
      <c r="BO213" s="35">
        <f t="shared" si="26"/>
        <v>4.7908768389443183E-2</v>
      </c>
      <c r="BP213" s="5">
        <f t="shared" si="27"/>
        <v>2091.328495311393</v>
      </c>
      <c r="BQ213" s="35">
        <f t="shared" si="28"/>
        <v>7.2500000000000009E-2</v>
      </c>
      <c r="BR213" s="5">
        <f t="shared" si="54"/>
        <v>164381.04867270883</v>
      </c>
      <c r="BS213" s="5">
        <f t="shared" si="55"/>
        <v>558065.46154775959</v>
      </c>
      <c r="BT213" s="5">
        <f t="shared" si="29"/>
        <v>344768.95132729103</v>
      </c>
      <c r="BU213" s="5">
        <f t="shared" si="30"/>
        <v>722446.51022046839</v>
      </c>
      <c r="BV213" s="150"/>
      <c r="BW213" s="2">
        <v>208</v>
      </c>
      <c r="BX213" s="118">
        <v>51167</v>
      </c>
      <c r="BY213" s="5">
        <f t="shared" si="56"/>
        <v>342207.08396108571</v>
      </c>
      <c r="BZ213" s="5">
        <f t="shared" si="57"/>
        <v>3387.3876542048083</v>
      </c>
      <c r="CA213" s="5">
        <f t="shared" si="31"/>
        <v>1391.1796644318083</v>
      </c>
      <c r="CB213" s="35">
        <f t="shared" si="32"/>
        <v>4.8783782556295903E-2</v>
      </c>
      <c r="CC213" s="5">
        <f t="shared" si="33"/>
        <v>1996.207989773</v>
      </c>
      <c r="CD213" s="35">
        <f t="shared" si="34"/>
        <v>7.0000000000000007E-2</v>
      </c>
      <c r="CE213" s="5">
        <f t="shared" si="58"/>
        <v>168334.09570334601</v>
      </c>
      <c r="CF213" s="5">
        <f t="shared" si="59"/>
        <v>536242.53637125378</v>
      </c>
      <c r="CG213" s="5">
        <f t="shared" si="35"/>
        <v>340815.90429665393</v>
      </c>
      <c r="CH213" s="5">
        <f t="shared" si="36"/>
        <v>704576.63207459985</v>
      </c>
    </row>
    <row r="214" spans="9:86" ht="14.25" customHeight="1">
      <c r="I214" s="150"/>
      <c r="J214" s="2">
        <v>209</v>
      </c>
      <c r="K214" s="118">
        <v>51196</v>
      </c>
      <c r="L214" s="5">
        <f t="shared" si="37"/>
        <v>360001.12788572203</v>
      </c>
      <c r="M214" s="5">
        <f t="shared" si="0"/>
        <v>3825.0739145252865</v>
      </c>
      <c r="N214" s="5">
        <f t="shared" si="1"/>
        <v>1350.0661603109475</v>
      </c>
      <c r="O214" s="35">
        <f t="shared" si="2"/>
        <v>4.5002064351515346E-2</v>
      </c>
      <c r="P214" s="5">
        <f t="shared" si="3"/>
        <v>2475.007754214339</v>
      </c>
      <c r="Q214" s="35">
        <f t="shared" si="4"/>
        <v>8.2500000000000004E-2</v>
      </c>
      <c r="R214" s="5">
        <f t="shared" si="38"/>
        <v>150498.93827458884</v>
      </c>
      <c r="S214" s="5">
        <f t="shared" si="39"/>
        <v>648941.50986119651</v>
      </c>
      <c r="T214" s="5">
        <f t="shared" si="5"/>
        <v>358651.0617254111</v>
      </c>
      <c r="U214" s="5">
        <f t="shared" si="6"/>
        <v>799440.44813578529</v>
      </c>
      <c r="V214" s="150"/>
      <c r="W214" s="2">
        <v>209</v>
      </c>
      <c r="X214" s="118">
        <v>51196</v>
      </c>
      <c r="Y214" s="5">
        <f t="shared" si="40"/>
        <v>356282.06856413343</v>
      </c>
      <c r="Z214" s="5">
        <f t="shared" si="41"/>
        <v>3735.9623279068505</v>
      </c>
      <c r="AA214" s="5">
        <f t="shared" si="7"/>
        <v>1360.7485374792941</v>
      </c>
      <c r="AB214" s="35">
        <f t="shared" si="8"/>
        <v>4.5831614584364612E-2</v>
      </c>
      <c r="AC214" s="5">
        <f t="shared" si="9"/>
        <v>2375.2137904275564</v>
      </c>
      <c r="AD214" s="35">
        <f t="shared" si="10"/>
        <v>0.08</v>
      </c>
      <c r="AE214" s="5">
        <f t="shared" si="42"/>
        <v>154228.67997334621</v>
      </c>
      <c r="AF214" s="5">
        <f t="shared" si="43"/>
        <v>626587.44655918516</v>
      </c>
      <c r="AG214" s="5">
        <f t="shared" si="11"/>
        <v>354921.32002665411</v>
      </c>
      <c r="AH214" s="5">
        <f t="shared" si="12"/>
        <v>780816.12653253134</v>
      </c>
      <c r="AI214" s="150"/>
      <c r="AJ214" s="2">
        <v>209</v>
      </c>
      <c r="AK214" s="118">
        <v>51196</v>
      </c>
      <c r="AL214" s="5">
        <f t="shared" si="44"/>
        <v>352503.08113672643</v>
      </c>
      <c r="AM214" s="5">
        <f t="shared" si="45"/>
        <v>3647.6129482638758</v>
      </c>
      <c r="AN214" s="5">
        <f t="shared" si="13"/>
        <v>1371.0305492558509</v>
      </c>
      <c r="AO214" s="35">
        <f t="shared" si="14"/>
        <v>4.6672972440455866E-2</v>
      </c>
      <c r="AP214" s="5">
        <f t="shared" si="15"/>
        <v>2276.5823990080248</v>
      </c>
      <c r="AQ214" s="35">
        <f t="shared" si="16"/>
        <v>7.7499999999999999E-2</v>
      </c>
      <c r="AR214" s="5">
        <f t="shared" si="46"/>
        <v>158017.94941252976</v>
      </c>
      <c r="AS214" s="5">
        <f t="shared" si="47"/>
        <v>604333.15677462076</v>
      </c>
      <c r="AT214" s="5">
        <f t="shared" si="17"/>
        <v>351132.05058747059</v>
      </c>
      <c r="AU214" s="5">
        <f t="shared" si="18"/>
        <v>762351.10618715058</v>
      </c>
      <c r="AV214" s="150"/>
      <c r="AW214" s="2">
        <v>209</v>
      </c>
      <c r="AX214" s="118">
        <v>51196</v>
      </c>
      <c r="AY214" s="5">
        <f t="shared" si="48"/>
        <v>348665.0450674126</v>
      </c>
      <c r="AZ214" s="5">
        <f t="shared" si="49"/>
        <v>3560.0506702964672</v>
      </c>
      <c r="BA214" s="5">
        <f t="shared" si="19"/>
        <v>1380.8941386251386</v>
      </c>
      <c r="BB214" s="35">
        <f t="shared" si="20"/>
        <v>4.7526214336449463E-2</v>
      </c>
      <c r="BC214" s="5">
        <f t="shared" si="21"/>
        <v>2179.1565316713286</v>
      </c>
      <c r="BD214" s="35">
        <f t="shared" si="22"/>
        <v>7.4999999999999997E-2</v>
      </c>
      <c r="BE214" s="5">
        <f t="shared" si="50"/>
        <v>161865.84907121217</v>
      </c>
      <c r="BF214" s="5">
        <f t="shared" si="51"/>
        <v>582184.74102074897</v>
      </c>
      <c r="BG214" s="5">
        <f t="shared" si="23"/>
        <v>347284.15092878748</v>
      </c>
      <c r="BH214" s="5">
        <f t="shared" si="24"/>
        <v>744050.5900919612</v>
      </c>
      <c r="BI214" s="150"/>
      <c r="BJ214" s="2">
        <v>209</v>
      </c>
      <c r="BK214" s="118">
        <v>51196</v>
      </c>
      <c r="BL214" s="5">
        <f t="shared" si="52"/>
        <v>344768.95132729103</v>
      </c>
      <c r="BM214" s="5">
        <f t="shared" si="53"/>
        <v>3473.3005299060997</v>
      </c>
      <c r="BN214" s="5">
        <f t="shared" si="25"/>
        <v>1390.3214489703832</v>
      </c>
      <c r="BO214" s="35">
        <f t="shared" si="26"/>
        <v>4.8391414956060017E-2</v>
      </c>
      <c r="BP214" s="5">
        <f t="shared" si="27"/>
        <v>2082.9790809357164</v>
      </c>
      <c r="BQ214" s="35">
        <f t="shared" si="28"/>
        <v>7.2499999999999981E-2</v>
      </c>
      <c r="BR214" s="5">
        <f t="shared" si="54"/>
        <v>165771.37012167921</v>
      </c>
      <c r="BS214" s="5">
        <f t="shared" si="55"/>
        <v>560148.4406286953</v>
      </c>
      <c r="BT214" s="5">
        <f t="shared" si="29"/>
        <v>343378.62987832061</v>
      </c>
      <c r="BU214" s="5">
        <f t="shared" si="30"/>
        <v>725919.81075037457</v>
      </c>
      <c r="BV214" s="150"/>
      <c r="BW214" s="2">
        <v>209</v>
      </c>
      <c r="BX214" s="118">
        <v>51196</v>
      </c>
      <c r="BY214" s="5">
        <f t="shared" si="56"/>
        <v>340815.90429665393</v>
      </c>
      <c r="BZ214" s="5">
        <f t="shared" si="57"/>
        <v>3387.3876542048083</v>
      </c>
      <c r="CA214" s="5">
        <f t="shared" si="31"/>
        <v>1399.2948791409935</v>
      </c>
      <c r="CB214" s="35">
        <f t="shared" si="32"/>
        <v>4.9268647202203877E-2</v>
      </c>
      <c r="CC214" s="5">
        <f t="shared" si="33"/>
        <v>1988.0927750638148</v>
      </c>
      <c r="CD214" s="35">
        <f t="shared" si="34"/>
        <v>7.0000000000000007E-2</v>
      </c>
      <c r="CE214" s="5">
        <f t="shared" si="58"/>
        <v>169733.39058248702</v>
      </c>
      <c r="CF214" s="5">
        <f t="shared" si="59"/>
        <v>538230.6291463176</v>
      </c>
      <c r="CG214" s="5">
        <f t="shared" si="35"/>
        <v>339416.60941751295</v>
      </c>
      <c r="CH214" s="5">
        <f t="shared" si="36"/>
        <v>707964.01972880459</v>
      </c>
    </row>
    <row r="215" spans="9:86" ht="14.25" customHeight="1">
      <c r="I215" s="150"/>
      <c r="J215" s="2">
        <v>210</v>
      </c>
      <c r="K215" s="118">
        <v>51227</v>
      </c>
      <c r="L215" s="5">
        <f t="shared" si="37"/>
        <v>358651.0617254111</v>
      </c>
      <c r="M215" s="5">
        <f t="shared" si="0"/>
        <v>3825.0739145252865</v>
      </c>
      <c r="N215" s="5">
        <f t="shared" si="1"/>
        <v>1359.3478651630853</v>
      </c>
      <c r="O215" s="35">
        <f t="shared" si="2"/>
        <v>4.5482018939193555E-2</v>
      </c>
      <c r="P215" s="5">
        <f t="shared" si="3"/>
        <v>2465.7260493622011</v>
      </c>
      <c r="Q215" s="35">
        <f t="shared" si="4"/>
        <v>8.249999999999999E-2</v>
      </c>
      <c r="R215" s="5">
        <f t="shared" si="38"/>
        <v>151858.28613975193</v>
      </c>
      <c r="S215" s="5">
        <f t="shared" si="39"/>
        <v>651407.23591055872</v>
      </c>
      <c r="T215" s="5">
        <f t="shared" si="5"/>
        <v>357291.71386024804</v>
      </c>
      <c r="U215" s="5">
        <f t="shared" si="6"/>
        <v>803265.52205031062</v>
      </c>
      <c r="V215" s="150"/>
      <c r="W215" s="2">
        <v>210</v>
      </c>
      <c r="X215" s="118">
        <v>51227</v>
      </c>
      <c r="Y215" s="5">
        <f t="shared" si="40"/>
        <v>354921.32002665411</v>
      </c>
      <c r="Z215" s="5">
        <f t="shared" si="41"/>
        <v>3735.9623279068505</v>
      </c>
      <c r="AA215" s="5">
        <f t="shared" si="7"/>
        <v>1369.8201943958229</v>
      </c>
      <c r="AB215" s="35">
        <f t="shared" si="8"/>
        <v>4.6314045973669365E-2</v>
      </c>
      <c r="AC215" s="5">
        <f t="shared" si="9"/>
        <v>2366.1421335110276</v>
      </c>
      <c r="AD215" s="35">
        <f t="shared" si="10"/>
        <v>0.08</v>
      </c>
      <c r="AE215" s="5">
        <f t="shared" si="42"/>
        <v>155598.50016774202</v>
      </c>
      <c r="AF215" s="5">
        <f t="shared" si="43"/>
        <v>628953.58869269618</v>
      </c>
      <c r="AG215" s="5">
        <f t="shared" si="11"/>
        <v>353551.49983225827</v>
      </c>
      <c r="AH215" s="5">
        <f t="shared" si="12"/>
        <v>784552.08886043821</v>
      </c>
      <c r="AI215" s="150"/>
      <c r="AJ215" s="2">
        <v>210</v>
      </c>
      <c r="AK215" s="118">
        <v>51227</v>
      </c>
      <c r="AL215" s="5">
        <f t="shared" si="44"/>
        <v>351132.05058747059</v>
      </c>
      <c r="AM215" s="5">
        <f t="shared" si="45"/>
        <v>3647.6129482638758</v>
      </c>
      <c r="AN215" s="5">
        <f t="shared" si="13"/>
        <v>1379.8851215531281</v>
      </c>
      <c r="AO215" s="35">
        <f t="shared" si="14"/>
        <v>4.7157818350485825E-2</v>
      </c>
      <c r="AP215" s="5">
        <f t="shared" si="15"/>
        <v>2267.7278267107476</v>
      </c>
      <c r="AQ215" s="35">
        <f t="shared" si="16"/>
        <v>7.7499999999999999E-2</v>
      </c>
      <c r="AR215" s="5">
        <f t="shared" si="46"/>
        <v>159397.83453408288</v>
      </c>
      <c r="AS215" s="5">
        <f t="shared" si="47"/>
        <v>606600.88460133155</v>
      </c>
      <c r="AT215" s="5">
        <f t="shared" si="17"/>
        <v>349752.16546591744</v>
      </c>
      <c r="AU215" s="5">
        <f t="shared" si="18"/>
        <v>765998.71913541446</v>
      </c>
      <c r="AV215" s="150"/>
      <c r="AW215" s="2">
        <v>210</v>
      </c>
      <c r="AX215" s="118">
        <v>51227</v>
      </c>
      <c r="AY215" s="5">
        <f t="shared" si="48"/>
        <v>347284.15092878748</v>
      </c>
      <c r="AZ215" s="5">
        <f t="shared" si="49"/>
        <v>3560.0506702964672</v>
      </c>
      <c r="BA215" s="5">
        <f t="shared" si="19"/>
        <v>1389.5247269915458</v>
      </c>
      <c r="BB215" s="35">
        <f t="shared" si="20"/>
        <v>4.8013411148491211E-2</v>
      </c>
      <c r="BC215" s="5">
        <f t="shared" si="21"/>
        <v>2170.5259433049214</v>
      </c>
      <c r="BD215" s="35">
        <f t="shared" si="22"/>
        <v>7.4999999999999983E-2</v>
      </c>
      <c r="BE215" s="5">
        <f t="shared" si="50"/>
        <v>163255.37379820371</v>
      </c>
      <c r="BF215" s="5">
        <f t="shared" si="51"/>
        <v>584355.26696405385</v>
      </c>
      <c r="BG215" s="5">
        <f t="shared" si="23"/>
        <v>345894.62620179594</v>
      </c>
      <c r="BH215" s="5">
        <f t="shared" si="24"/>
        <v>747610.64076225762</v>
      </c>
      <c r="BI215" s="150"/>
      <c r="BJ215" s="2">
        <v>210</v>
      </c>
      <c r="BK215" s="118">
        <v>51227</v>
      </c>
      <c r="BL215" s="5">
        <f t="shared" si="52"/>
        <v>343378.62987832061</v>
      </c>
      <c r="BM215" s="5">
        <f t="shared" si="53"/>
        <v>3473.3005299060997</v>
      </c>
      <c r="BN215" s="5">
        <f t="shared" si="25"/>
        <v>1398.7213077245792</v>
      </c>
      <c r="BO215" s="35">
        <f t="shared" si="26"/>
        <v>4.8880897738577234E-2</v>
      </c>
      <c r="BP215" s="5">
        <f t="shared" si="27"/>
        <v>2074.5792221815204</v>
      </c>
      <c r="BQ215" s="35">
        <f t="shared" si="28"/>
        <v>7.2499999999999995E-2</v>
      </c>
      <c r="BR215" s="5">
        <f t="shared" si="54"/>
        <v>167170.09142940378</v>
      </c>
      <c r="BS215" s="5">
        <f t="shared" si="55"/>
        <v>562223.01985087676</v>
      </c>
      <c r="BT215" s="5">
        <f t="shared" si="29"/>
        <v>341979.90857059602</v>
      </c>
      <c r="BU215" s="5">
        <f t="shared" si="30"/>
        <v>729393.11128028051</v>
      </c>
      <c r="BV215" s="150"/>
      <c r="BW215" s="2">
        <v>210</v>
      </c>
      <c r="BX215" s="118">
        <v>51227</v>
      </c>
      <c r="BY215" s="5">
        <f t="shared" si="56"/>
        <v>339416.60941751295</v>
      </c>
      <c r="BZ215" s="5">
        <f t="shared" si="57"/>
        <v>3387.3876542048083</v>
      </c>
      <c r="CA215" s="5">
        <f t="shared" si="31"/>
        <v>1407.4574326026493</v>
      </c>
      <c r="CB215" s="35">
        <f t="shared" si="32"/>
        <v>4.9760349737205112E-2</v>
      </c>
      <c r="CC215" s="5">
        <f t="shared" si="33"/>
        <v>1979.930221602159</v>
      </c>
      <c r="CD215" s="35">
        <f t="shared" si="34"/>
        <v>7.0000000000000007E-2</v>
      </c>
      <c r="CE215" s="5">
        <f t="shared" si="58"/>
        <v>171140.84801508966</v>
      </c>
      <c r="CF215" s="5">
        <f t="shared" si="59"/>
        <v>540210.55936791981</v>
      </c>
      <c r="CG215" s="5">
        <f t="shared" si="35"/>
        <v>338009.15198491031</v>
      </c>
      <c r="CH215" s="5">
        <f t="shared" si="36"/>
        <v>711351.40738300944</v>
      </c>
    </row>
    <row r="216" spans="9:86" ht="14.25" customHeight="1">
      <c r="I216" s="150"/>
      <c r="J216" s="2">
        <v>211</v>
      </c>
      <c r="K216" s="118">
        <v>51257</v>
      </c>
      <c r="L216" s="5">
        <f t="shared" si="37"/>
        <v>357291.71386024804</v>
      </c>
      <c r="M216" s="5">
        <f t="shared" si="0"/>
        <v>3825.0739145252865</v>
      </c>
      <c r="N216" s="5">
        <f t="shared" si="1"/>
        <v>1368.6933817360809</v>
      </c>
      <c r="O216" s="35">
        <f t="shared" si="2"/>
        <v>4.5968937827808733E-2</v>
      </c>
      <c r="P216" s="5">
        <f t="shared" si="3"/>
        <v>2456.3805327892055</v>
      </c>
      <c r="Q216" s="35">
        <f t="shared" si="4"/>
        <v>8.2500000000000018E-2</v>
      </c>
      <c r="R216" s="5">
        <f t="shared" si="38"/>
        <v>153226.97952148801</v>
      </c>
      <c r="S216" s="5">
        <f t="shared" si="39"/>
        <v>653863.61644334788</v>
      </c>
      <c r="T216" s="5">
        <f t="shared" si="5"/>
        <v>355923.02047851199</v>
      </c>
      <c r="U216" s="5">
        <f t="shared" si="6"/>
        <v>807090.59596483596</v>
      </c>
      <c r="V216" s="150"/>
      <c r="W216" s="2">
        <v>211</v>
      </c>
      <c r="X216" s="118">
        <v>51257</v>
      </c>
      <c r="Y216" s="5">
        <f t="shared" si="40"/>
        <v>353551.49983225827</v>
      </c>
      <c r="Z216" s="5">
        <f t="shared" si="41"/>
        <v>3735.9623279068505</v>
      </c>
      <c r="AA216" s="5">
        <f t="shared" si="7"/>
        <v>1378.9523290251286</v>
      </c>
      <c r="AB216" s="35">
        <f t="shared" si="8"/>
        <v>4.6803444352951223E-2</v>
      </c>
      <c r="AC216" s="5">
        <f t="shared" si="9"/>
        <v>2357.0099988817219</v>
      </c>
      <c r="AD216" s="35">
        <f t="shared" si="10"/>
        <v>0.08</v>
      </c>
      <c r="AE216" s="5">
        <f t="shared" si="42"/>
        <v>156977.45249676716</v>
      </c>
      <c r="AF216" s="5">
        <f t="shared" si="43"/>
        <v>631310.59869157791</v>
      </c>
      <c r="AG216" s="5">
        <f t="shared" si="11"/>
        <v>352172.54750323313</v>
      </c>
      <c r="AH216" s="5">
        <f t="shared" si="12"/>
        <v>788288.05118834507</v>
      </c>
      <c r="AI216" s="150"/>
      <c r="AJ216" s="2">
        <v>211</v>
      </c>
      <c r="AK216" s="118">
        <v>51257</v>
      </c>
      <c r="AL216" s="5">
        <f t="shared" si="44"/>
        <v>349752.16546591744</v>
      </c>
      <c r="AM216" s="5">
        <f t="shared" si="45"/>
        <v>3647.6129482638758</v>
      </c>
      <c r="AN216" s="5">
        <f t="shared" si="13"/>
        <v>1388.7968796298255</v>
      </c>
      <c r="AO216" s="35">
        <f t="shared" si="14"/>
        <v>4.7649633658042145E-2</v>
      </c>
      <c r="AP216" s="5">
        <f t="shared" si="15"/>
        <v>2258.8160686340502</v>
      </c>
      <c r="AQ216" s="35">
        <f t="shared" si="16"/>
        <v>7.7499999999999999E-2</v>
      </c>
      <c r="AR216" s="5">
        <f t="shared" si="46"/>
        <v>160786.63141371272</v>
      </c>
      <c r="AS216" s="5">
        <f t="shared" si="47"/>
        <v>608859.70066996559</v>
      </c>
      <c r="AT216" s="5">
        <f t="shared" si="17"/>
        <v>348363.3685862876</v>
      </c>
      <c r="AU216" s="5">
        <f t="shared" si="18"/>
        <v>769646.33208367834</v>
      </c>
      <c r="AV216" s="150"/>
      <c r="AW216" s="2">
        <v>211</v>
      </c>
      <c r="AX216" s="118">
        <v>51257</v>
      </c>
      <c r="AY216" s="5">
        <f t="shared" si="48"/>
        <v>345894.62620179594</v>
      </c>
      <c r="AZ216" s="5">
        <f t="shared" si="49"/>
        <v>3560.0506702964672</v>
      </c>
      <c r="BA216" s="5">
        <f t="shared" si="19"/>
        <v>1398.2092565352427</v>
      </c>
      <c r="BB216" s="35">
        <f t="shared" si="20"/>
        <v>4.8507579498024006E-2</v>
      </c>
      <c r="BC216" s="5">
        <f t="shared" si="21"/>
        <v>2161.8414137612244</v>
      </c>
      <c r="BD216" s="35">
        <f t="shared" si="22"/>
        <v>7.4999999999999997E-2</v>
      </c>
      <c r="BE216" s="5">
        <f t="shared" si="50"/>
        <v>164653.58305473896</v>
      </c>
      <c r="BF216" s="5">
        <f t="shared" si="51"/>
        <v>586517.10837781511</v>
      </c>
      <c r="BG216" s="5">
        <f t="shared" si="23"/>
        <v>344496.41694526072</v>
      </c>
      <c r="BH216" s="5">
        <f t="shared" si="24"/>
        <v>751170.69143255404</v>
      </c>
      <c r="BI216" s="150"/>
      <c r="BJ216" s="2">
        <v>211</v>
      </c>
      <c r="BK216" s="118">
        <v>51257</v>
      </c>
      <c r="BL216" s="5">
        <f t="shared" si="52"/>
        <v>341979.90857059602</v>
      </c>
      <c r="BM216" s="5">
        <f t="shared" si="53"/>
        <v>3473.3005299060997</v>
      </c>
      <c r="BN216" s="5">
        <f t="shared" si="25"/>
        <v>1407.1719156254153</v>
      </c>
      <c r="BO216" s="35">
        <f t="shared" si="26"/>
        <v>4.9377353944812644E-2</v>
      </c>
      <c r="BP216" s="5">
        <f t="shared" si="27"/>
        <v>2066.1286142806844</v>
      </c>
      <c r="BQ216" s="35">
        <f t="shared" si="28"/>
        <v>7.2499999999999995E-2</v>
      </c>
      <c r="BR216" s="5">
        <f t="shared" si="54"/>
        <v>168577.26334502921</v>
      </c>
      <c r="BS216" s="5">
        <f t="shared" si="55"/>
        <v>564289.14846515749</v>
      </c>
      <c r="BT216" s="5">
        <f t="shared" si="29"/>
        <v>340572.73665497062</v>
      </c>
      <c r="BU216" s="5">
        <f t="shared" si="30"/>
        <v>732866.41181018669</v>
      </c>
      <c r="BV216" s="150"/>
      <c r="BW216" s="2">
        <v>211</v>
      </c>
      <c r="BX216" s="118">
        <v>51257</v>
      </c>
      <c r="BY216" s="5">
        <f t="shared" si="56"/>
        <v>338009.15198491031</v>
      </c>
      <c r="BZ216" s="5">
        <f t="shared" si="57"/>
        <v>3387.3876542048083</v>
      </c>
      <c r="CA216" s="5">
        <f t="shared" si="31"/>
        <v>1415.667600959498</v>
      </c>
      <c r="CB216" s="35">
        <f t="shared" si="32"/>
        <v>5.0259027342171997E-2</v>
      </c>
      <c r="CC216" s="5">
        <f t="shared" si="33"/>
        <v>1971.7200532453103</v>
      </c>
      <c r="CD216" s="35">
        <f t="shared" si="34"/>
        <v>7.0000000000000007E-2</v>
      </c>
      <c r="CE216" s="5">
        <f t="shared" si="58"/>
        <v>172556.51561604918</v>
      </c>
      <c r="CF216" s="5">
        <f t="shared" si="59"/>
        <v>542182.27942116512</v>
      </c>
      <c r="CG216" s="5">
        <f t="shared" si="35"/>
        <v>336593.48438395082</v>
      </c>
      <c r="CH216" s="5">
        <f t="shared" si="36"/>
        <v>714738.7950372143</v>
      </c>
    </row>
    <row r="217" spans="9:86" ht="14.25" customHeight="1">
      <c r="I217" s="150"/>
      <c r="J217" s="2">
        <v>212</v>
      </c>
      <c r="K217" s="118">
        <v>51288</v>
      </c>
      <c r="L217" s="5">
        <f t="shared" si="37"/>
        <v>355923.02047851199</v>
      </c>
      <c r="M217" s="5">
        <f t="shared" si="0"/>
        <v>3825.0739145252865</v>
      </c>
      <c r="N217" s="5">
        <f t="shared" si="1"/>
        <v>1378.1031487355167</v>
      </c>
      <c r="O217" s="35">
        <f t="shared" si="2"/>
        <v>4.6462962026432339E-2</v>
      </c>
      <c r="P217" s="5">
        <f t="shared" si="3"/>
        <v>2446.9707657897698</v>
      </c>
      <c r="Q217" s="35">
        <f t="shared" si="4"/>
        <v>8.249999999999999E-2</v>
      </c>
      <c r="R217" s="5">
        <f t="shared" si="38"/>
        <v>154605.08267022352</v>
      </c>
      <c r="S217" s="5">
        <f t="shared" si="39"/>
        <v>656310.58720913762</v>
      </c>
      <c r="T217" s="5">
        <f t="shared" si="5"/>
        <v>354544.91732977645</v>
      </c>
      <c r="U217" s="5">
        <f t="shared" si="6"/>
        <v>810915.66987936117</v>
      </c>
      <c r="V217" s="150"/>
      <c r="W217" s="2">
        <v>212</v>
      </c>
      <c r="X217" s="118">
        <v>51288</v>
      </c>
      <c r="Y217" s="5">
        <f t="shared" si="40"/>
        <v>352172.54750323313</v>
      </c>
      <c r="Z217" s="5">
        <f t="shared" si="41"/>
        <v>3735.9623279068505</v>
      </c>
      <c r="AA217" s="5">
        <f t="shared" si="7"/>
        <v>1388.1453445519628</v>
      </c>
      <c r="AB217" s="35">
        <f t="shared" si="8"/>
        <v>4.7299950699509388E-2</v>
      </c>
      <c r="AC217" s="5">
        <f t="shared" si="9"/>
        <v>2347.8169833548877</v>
      </c>
      <c r="AD217" s="35">
        <f t="shared" si="10"/>
        <v>0.08</v>
      </c>
      <c r="AE217" s="5">
        <f t="shared" si="42"/>
        <v>158365.59784131913</v>
      </c>
      <c r="AF217" s="5">
        <f t="shared" si="43"/>
        <v>633658.41567493277</v>
      </c>
      <c r="AG217" s="5">
        <f t="shared" si="11"/>
        <v>350784.40215868119</v>
      </c>
      <c r="AH217" s="5">
        <f t="shared" si="12"/>
        <v>792024.01351625193</v>
      </c>
      <c r="AI217" s="150"/>
      <c r="AJ217" s="2">
        <v>212</v>
      </c>
      <c r="AK217" s="118">
        <v>51288</v>
      </c>
      <c r="AL217" s="5">
        <f t="shared" si="44"/>
        <v>348363.3685862876</v>
      </c>
      <c r="AM217" s="5">
        <f t="shared" si="45"/>
        <v>3647.6129482638758</v>
      </c>
      <c r="AN217" s="5">
        <f t="shared" si="13"/>
        <v>1397.7661928107682</v>
      </c>
      <c r="AO217" s="35">
        <f t="shared" si="14"/>
        <v>4.8148559309773103E-2</v>
      </c>
      <c r="AP217" s="5">
        <f t="shared" si="15"/>
        <v>2249.8467554531076</v>
      </c>
      <c r="AQ217" s="35">
        <f t="shared" si="16"/>
        <v>7.7500000000000013E-2</v>
      </c>
      <c r="AR217" s="5">
        <f t="shared" si="46"/>
        <v>162184.39760652347</v>
      </c>
      <c r="AS217" s="5">
        <f t="shared" si="47"/>
        <v>611109.54742541874</v>
      </c>
      <c r="AT217" s="5">
        <f t="shared" si="17"/>
        <v>346965.60239347682</v>
      </c>
      <c r="AU217" s="5">
        <f t="shared" si="18"/>
        <v>773293.94503194222</v>
      </c>
      <c r="AV217" s="150"/>
      <c r="AW217" s="2">
        <v>212</v>
      </c>
      <c r="AX217" s="118">
        <v>51288</v>
      </c>
      <c r="AY217" s="5">
        <f t="shared" si="48"/>
        <v>344496.41694526072</v>
      </c>
      <c r="AZ217" s="5">
        <f t="shared" si="49"/>
        <v>3560.0506702964672</v>
      </c>
      <c r="BA217" s="5">
        <f t="shared" si="19"/>
        <v>1406.9480643885877</v>
      </c>
      <c r="BB217" s="35">
        <f t="shared" si="20"/>
        <v>4.9008860302154497E-2</v>
      </c>
      <c r="BC217" s="5">
        <f t="shared" si="21"/>
        <v>2153.1026059078795</v>
      </c>
      <c r="BD217" s="35">
        <f t="shared" si="22"/>
        <v>7.5000000000000011E-2</v>
      </c>
      <c r="BE217" s="5">
        <f t="shared" si="50"/>
        <v>166060.53111912755</v>
      </c>
      <c r="BF217" s="5">
        <f t="shared" si="51"/>
        <v>588670.21098372294</v>
      </c>
      <c r="BG217" s="5">
        <f t="shared" si="23"/>
        <v>343089.46888087213</v>
      </c>
      <c r="BH217" s="5">
        <f t="shared" si="24"/>
        <v>754730.74210285046</v>
      </c>
      <c r="BI217" s="150"/>
      <c r="BJ217" s="2">
        <v>212</v>
      </c>
      <c r="BK217" s="118">
        <v>51288</v>
      </c>
      <c r="BL217" s="5">
        <f t="shared" si="52"/>
        <v>340572.73665497062</v>
      </c>
      <c r="BM217" s="5">
        <f t="shared" si="53"/>
        <v>3473.3005299060997</v>
      </c>
      <c r="BN217" s="5">
        <f t="shared" si="25"/>
        <v>1415.6735792823188</v>
      </c>
      <c r="BO217" s="35">
        <f t="shared" si="26"/>
        <v>4.9880924463422946E-2</v>
      </c>
      <c r="BP217" s="5">
        <f t="shared" si="27"/>
        <v>2057.6269506237809</v>
      </c>
      <c r="BQ217" s="35">
        <f t="shared" si="28"/>
        <v>7.2499999999999995E-2</v>
      </c>
      <c r="BR217" s="5">
        <f t="shared" si="54"/>
        <v>169992.93692431154</v>
      </c>
      <c r="BS217" s="5">
        <f t="shared" si="55"/>
        <v>566346.7754157813</v>
      </c>
      <c r="BT217" s="5">
        <f t="shared" si="29"/>
        <v>339157.06307568832</v>
      </c>
      <c r="BU217" s="5">
        <f t="shared" si="30"/>
        <v>736339.71234009287</v>
      </c>
      <c r="BV217" s="150"/>
      <c r="BW217" s="2">
        <v>212</v>
      </c>
      <c r="BX217" s="118">
        <v>51288</v>
      </c>
      <c r="BY217" s="5">
        <f t="shared" si="56"/>
        <v>336593.48438395082</v>
      </c>
      <c r="BZ217" s="5">
        <f t="shared" si="57"/>
        <v>3387.3876542048083</v>
      </c>
      <c r="CA217" s="5">
        <f t="shared" si="31"/>
        <v>1423.9256619650951</v>
      </c>
      <c r="CB217" s="35">
        <f t="shared" si="32"/>
        <v>5.0764820878380239E-2</v>
      </c>
      <c r="CC217" s="5">
        <f t="shared" si="33"/>
        <v>1963.4619922397133</v>
      </c>
      <c r="CD217" s="35">
        <f t="shared" si="34"/>
        <v>7.0000000000000007E-2</v>
      </c>
      <c r="CE217" s="5">
        <f t="shared" si="58"/>
        <v>173980.44127801427</v>
      </c>
      <c r="CF217" s="5">
        <f t="shared" si="59"/>
        <v>544145.74141340482</v>
      </c>
      <c r="CG217" s="5">
        <f t="shared" si="35"/>
        <v>335169.55872198573</v>
      </c>
      <c r="CH217" s="5">
        <f t="shared" si="36"/>
        <v>718126.18269141903</v>
      </c>
    </row>
    <row r="218" spans="9:86" ht="14.25" customHeight="1">
      <c r="I218" s="150"/>
      <c r="J218" s="2">
        <v>213</v>
      </c>
      <c r="K218" s="118">
        <v>51318</v>
      </c>
      <c r="L218" s="5">
        <f t="shared" si="37"/>
        <v>354544.91732977645</v>
      </c>
      <c r="M218" s="5">
        <f t="shared" si="0"/>
        <v>3825.0739145252865</v>
      </c>
      <c r="N218" s="5">
        <f t="shared" si="1"/>
        <v>1387.5776078830731</v>
      </c>
      <c r="O218" s="35">
        <f t="shared" si="2"/>
        <v>4.6964236351212947E-2</v>
      </c>
      <c r="P218" s="5">
        <f t="shared" si="3"/>
        <v>2437.4963066422133</v>
      </c>
      <c r="Q218" s="35">
        <f t="shared" si="4"/>
        <v>8.2500000000000018E-2</v>
      </c>
      <c r="R218" s="5">
        <f t="shared" si="38"/>
        <v>155992.6602781066</v>
      </c>
      <c r="S218" s="5">
        <f t="shared" si="39"/>
        <v>658748.08351577981</v>
      </c>
      <c r="T218" s="5">
        <f t="shared" si="5"/>
        <v>353157.33972189337</v>
      </c>
      <c r="U218" s="5">
        <f t="shared" si="6"/>
        <v>814740.74379388639</v>
      </c>
      <c r="V218" s="150"/>
      <c r="W218" s="2">
        <v>213</v>
      </c>
      <c r="X218" s="118">
        <v>51318</v>
      </c>
      <c r="Y218" s="5">
        <f t="shared" si="40"/>
        <v>350784.40215868119</v>
      </c>
      <c r="Z218" s="5">
        <f t="shared" si="41"/>
        <v>3735.9623279068505</v>
      </c>
      <c r="AA218" s="5">
        <f t="shared" si="7"/>
        <v>1397.3996468489759</v>
      </c>
      <c r="AB218" s="35">
        <f t="shared" si="8"/>
        <v>4.7803709797227992E-2</v>
      </c>
      <c r="AC218" s="5">
        <f t="shared" si="9"/>
        <v>2338.5626810578747</v>
      </c>
      <c r="AD218" s="35">
        <f t="shared" si="10"/>
        <v>0.08</v>
      </c>
      <c r="AE218" s="5">
        <f t="shared" si="42"/>
        <v>159762.9974881681</v>
      </c>
      <c r="AF218" s="5">
        <f t="shared" si="43"/>
        <v>635996.97835599061</v>
      </c>
      <c r="AG218" s="5">
        <f t="shared" si="11"/>
        <v>349387.00251183222</v>
      </c>
      <c r="AH218" s="5">
        <f t="shared" si="12"/>
        <v>795759.97584415867</v>
      </c>
      <c r="AI218" s="150"/>
      <c r="AJ218" s="2">
        <v>213</v>
      </c>
      <c r="AK218" s="118">
        <v>51318</v>
      </c>
      <c r="AL218" s="5">
        <f t="shared" si="44"/>
        <v>346965.60239347682</v>
      </c>
      <c r="AM218" s="5">
        <f t="shared" si="45"/>
        <v>3647.6129482638758</v>
      </c>
      <c r="AN218" s="5">
        <f t="shared" si="13"/>
        <v>1406.7934328060046</v>
      </c>
      <c r="AO218" s="35">
        <f t="shared" si="14"/>
        <v>4.8654740058432483E-2</v>
      </c>
      <c r="AP218" s="5">
        <f t="shared" si="15"/>
        <v>2240.8195154578711</v>
      </c>
      <c r="AQ218" s="35">
        <f t="shared" si="16"/>
        <v>7.7499999999999999E-2</v>
      </c>
      <c r="AR218" s="5">
        <f t="shared" si="46"/>
        <v>163591.19103932948</v>
      </c>
      <c r="AS218" s="5">
        <f t="shared" si="47"/>
        <v>613350.36694087659</v>
      </c>
      <c r="AT218" s="5">
        <f t="shared" si="17"/>
        <v>345558.80896067084</v>
      </c>
      <c r="AU218" s="5">
        <f t="shared" si="18"/>
        <v>776941.5579802061</v>
      </c>
      <c r="AV218" s="150"/>
      <c r="AW218" s="2">
        <v>213</v>
      </c>
      <c r="AX218" s="118">
        <v>51318</v>
      </c>
      <c r="AY218" s="5">
        <f t="shared" si="48"/>
        <v>343089.46888087213</v>
      </c>
      <c r="AZ218" s="5">
        <f t="shared" si="49"/>
        <v>3560.0506702964672</v>
      </c>
      <c r="BA218" s="5">
        <f t="shared" si="19"/>
        <v>1415.7414897910166</v>
      </c>
      <c r="BB218" s="35">
        <f t="shared" si="20"/>
        <v>4.9517398283627015E-2</v>
      </c>
      <c r="BC218" s="5">
        <f t="shared" si="21"/>
        <v>2144.3091805054505</v>
      </c>
      <c r="BD218" s="35">
        <f t="shared" si="22"/>
        <v>7.4999999999999997E-2</v>
      </c>
      <c r="BE218" s="5">
        <f t="shared" si="50"/>
        <v>167476.27260891857</v>
      </c>
      <c r="BF218" s="5">
        <f t="shared" si="51"/>
        <v>590814.52016422839</v>
      </c>
      <c r="BG218" s="5">
        <f t="shared" si="23"/>
        <v>341673.72739108111</v>
      </c>
      <c r="BH218" s="5">
        <f t="shared" si="24"/>
        <v>758290.792773147</v>
      </c>
      <c r="BI218" s="150"/>
      <c r="BJ218" s="2">
        <v>213</v>
      </c>
      <c r="BK218" s="118">
        <v>51318</v>
      </c>
      <c r="BL218" s="5">
        <f t="shared" si="52"/>
        <v>339157.06307568832</v>
      </c>
      <c r="BM218" s="5">
        <f t="shared" si="53"/>
        <v>3473.3005299060997</v>
      </c>
      <c r="BN218" s="5">
        <f t="shared" si="25"/>
        <v>1424.2266071571494</v>
      </c>
      <c r="BO218" s="35">
        <f t="shared" si="26"/>
        <v>5.0391753988245046E-2</v>
      </c>
      <c r="BP218" s="5">
        <f t="shared" si="27"/>
        <v>2049.0739227489503</v>
      </c>
      <c r="BQ218" s="35">
        <f t="shared" si="28"/>
        <v>7.2499999999999995E-2</v>
      </c>
      <c r="BR218" s="5">
        <f t="shared" si="54"/>
        <v>171417.16353146869</v>
      </c>
      <c r="BS218" s="5">
        <f t="shared" si="55"/>
        <v>568395.84933853021</v>
      </c>
      <c r="BT218" s="5">
        <f t="shared" si="29"/>
        <v>337732.83646853117</v>
      </c>
      <c r="BU218" s="5">
        <f t="shared" si="30"/>
        <v>739813.01286999893</v>
      </c>
      <c r="BV218" s="150"/>
      <c r="BW218" s="2">
        <v>213</v>
      </c>
      <c r="BX218" s="118">
        <v>51318</v>
      </c>
      <c r="BY218" s="5">
        <f t="shared" si="56"/>
        <v>335169.55872198573</v>
      </c>
      <c r="BZ218" s="5">
        <f t="shared" si="57"/>
        <v>3387.3876542048083</v>
      </c>
      <c r="CA218" s="5">
        <f t="shared" si="31"/>
        <v>1432.2318949932248</v>
      </c>
      <c r="CB218" s="35">
        <f t="shared" si="32"/>
        <v>5.1277875011837462E-2</v>
      </c>
      <c r="CC218" s="5">
        <f t="shared" si="33"/>
        <v>1955.1557592115835</v>
      </c>
      <c r="CD218" s="35">
        <f t="shared" si="34"/>
        <v>7.0000000000000007E-2</v>
      </c>
      <c r="CE218" s="5">
        <f t="shared" si="58"/>
        <v>175412.6731730075</v>
      </c>
      <c r="CF218" s="5">
        <f t="shared" si="59"/>
        <v>546100.89717261645</v>
      </c>
      <c r="CG218" s="5">
        <f t="shared" si="35"/>
        <v>333737.3268269925</v>
      </c>
      <c r="CH218" s="5">
        <f t="shared" si="36"/>
        <v>721513.57034562388</v>
      </c>
    </row>
    <row r="219" spans="9:86" ht="14.25" customHeight="1">
      <c r="I219" s="150"/>
      <c r="J219" s="2">
        <v>214</v>
      </c>
      <c r="K219" s="118">
        <v>51349</v>
      </c>
      <c r="L219" s="5">
        <f t="shared" si="37"/>
        <v>353157.33972189337</v>
      </c>
      <c r="M219" s="5">
        <f t="shared" si="0"/>
        <v>3825.0739145252865</v>
      </c>
      <c r="N219" s="5">
        <f t="shared" si="1"/>
        <v>1397.1172039372696</v>
      </c>
      <c r="O219" s="35">
        <f t="shared" si="2"/>
        <v>4.7472909554845344E-2</v>
      </c>
      <c r="P219" s="5">
        <f t="shared" si="3"/>
        <v>2427.9567105880169</v>
      </c>
      <c r="Q219" s="35">
        <f t="shared" si="4"/>
        <v>8.2500000000000004E-2</v>
      </c>
      <c r="R219" s="5">
        <f t="shared" si="38"/>
        <v>157389.77748204386</v>
      </c>
      <c r="S219" s="5">
        <f t="shared" si="39"/>
        <v>661176.04022636788</v>
      </c>
      <c r="T219" s="5">
        <f t="shared" si="5"/>
        <v>351760.22251795611</v>
      </c>
      <c r="U219" s="5">
        <f t="shared" si="6"/>
        <v>818565.81770841172</v>
      </c>
      <c r="V219" s="150"/>
      <c r="W219" s="2">
        <v>214</v>
      </c>
      <c r="X219" s="118">
        <v>51349</v>
      </c>
      <c r="Y219" s="5">
        <f t="shared" si="40"/>
        <v>349387.00251183222</v>
      </c>
      <c r="Z219" s="5">
        <f t="shared" si="41"/>
        <v>3735.9623279068505</v>
      </c>
      <c r="AA219" s="5">
        <f t="shared" si="7"/>
        <v>1406.7156444946354</v>
      </c>
      <c r="AB219" s="35">
        <f t="shared" si="8"/>
        <v>4.8314870366031867E-2</v>
      </c>
      <c r="AC219" s="5">
        <f t="shared" si="9"/>
        <v>2329.2466834122151</v>
      </c>
      <c r="AD219" s="35">
        <f t="shared" si="10"/>
        <v>8.0000000000000016E-2</v>
      </c>
      <c r="AE219" s="5">
        <f t="shared" si="42"/>
        <v>161169.71313266273</v>
      </c>
      <c r="AF219" s="5">
        <f t="shared" si="43"/>
        <v>638326.22503940284</v>
      </c>
      <c r="AG219" s="5">
        <f t="shared" si="11"/>
        <v>347980.28686733759</v>
      </c>
      <c r="AH219" s="5">
        <f t="shared" si="12"/>
        <v>799495.93817206554</v>
      </c>
      <c r="AI219" s="150"/>
      <c r="AJ219" s="2">
        <v>214</v>
      </c>
      <c r="AK219" s="118">
        <v>51349</v>
      </c>
      <c r="AL219" s="5">
        <f t="shared" si="44"/>
        <v>345558.80896067084</v>
      </c>
      <c r="AM219" s="5">
        <f t="shared" si="45"/>
        <v>3647.6129482638758</v>
      </c>
      <c r="AN219" s="5">
        <f t="shared" si="13"/>
        <v>1415.87897372621</v>
      </c>
      <c r="AO219" s="35">
        <f t="shared" si="14"/>
        <v>4.9168324592322191E-2</v>
      </c>
      <c r="AP219" s="5">
        <f t="shared" si="15"/>
        <v>2231.7339745376657</v>
      </c>
      <c r="AQ219" s="35">
        <f t="shared" si="16"/>
        <v>7.7499999999999999E-2</v>
      </c>
      <c r="AR219" s="5">
        <f t="shared" si="46"/>
        <v>165007.07001305569</v>
      </c>
      <c r="AS219" s="5">
        <f t="shared" si="47"/>
        <v>615582.10091541428</v>
      </c>
      <c r="AT219" s="5">
        <f t="shared" si="17"/>
        <v>344142.92998694465</v>
      </c>
      <c r="AU219" s="5">
        <f t="shared" si="18"/>
        <v>780589.17092846998</v>
      </c>
      <c r="AV219" s="150"/>
      <c r="AW219" s="2">
        <v>214</v>
      </c>
      <c r="AX219" s="118">
        <v>51349</v>
      </c>
      <c r="AY219" s="5">
        <f t="shared" si="48"/>
        <v>341673.72739108111</v>
      </c>
      <c r="AZ219" s="5">
        <f t="shared" si="49"/>
        <v>3560.0506702964672</v>
      </c>
      <c r="BA219" s="5">
        <f t="shared" si="19"/>
        <v>1424.5898741022106</v>
      </c>
      <c r="BB219" s="35">
        <f t="shared" si="20"/>
        <v>5.0033342100252953E-2</v>
      </c>
      <c r="BC219" s="5">
        <f t="shared" si="21"/>
        <v>2135.4607961942565</v>
      </c>
      <c r="BD219" s="35">
        <f t="shared" si="22"/>
        <v>7.4999999999999983E-2</v>
      </c>
      <c r="BE219" s="5">
        <f t="shared" si="50"/>
        <v>168900.86248302078</v>
      </c>
      <c r="BF219" s="5">
        <f t="shared" si="51"/>
        <v>592949.98096042266</v>
      </c>
      <c r="BG219" s="5">
        <f t="shared" si="23"/>
        <v>340249.1375169789</v>
      </c>
      <c r="BH219" s="5">
        <f t="shared" si="24"/>
        <v>761850.84344344342</v>
      </c>
      <c r="BI219" s="150"/>
      <c r="BJ219" s="2">
        <v>214</v>
      </c>
      <c r="BK219" s="118">
        <v>51349</v>
      </c>
      <c r="BL219" s="5">
        <f t="shared" si="52"/>
        <v>337732.83646853117</v>
      </c>
      <c r="BM219" s="5">
        <f t="shared" si="53"/>
        <v>3473.3005299060997</v>
      </c>
      <c r="BN219" s="5">
        <f t="shared" si="25"/>
        <v>1432.8313095753906</v>
      </c>
      <c r="BO219" s="35">
        <f t="shared" si="26"/>
        <v>5.0909991147712302E-2</v>
      </c>
      <c r="BP219" s="5">
        <f t="shared" si="27"/>
        <v>2040.469220330709</v>
      </c>
      <c r="BQ219" s="35">
        <f t="shared" si="28"/>
        <v>7.2499999999999995E-2</v>
      </c>
      <c r="BR219" s="5">
        <f t="shared" si="54"/>
        <v>172849.99484104407</v>
      </c>
      <c r="BS219" s="5">
        <f t="shared" si="55"/>
        <v>570436.31855886092</v>
      </c>
      <c r="BT219" s="5">
        <f t="shared" si="29"/>
        <v>336300.00515895576</v>
      </c>
      <c r="BU219" s="5">
        <f t="shared" si="30"/>
        <v>743286.31339990499</v>
      </c>
      <c r="BV219" s="150"/>
      <c r="BW219" s="2">
        <v>214</v>
      </c>
      <c r="BX219" s="118">
        <v>51349</v>
      </c>
      <c r="BY219" s="5">
        <f t="shared" si="56"/>
        <v>333737.3268269925</v>
      </c>
      <c r="BZ219" s="5">
        <f t="shared" si="57"/>
        <v>3387.3876542048083</v>
      </c>
      <c r="CA219" s="5">
        <f t="shared" si="31"/>
        <v>1440.586581047352</v>
      </c>
      <c r="CB219" s="35">
        <f t="shared" si="32"/>
        <v>5.1798338342686268E-2</v>
      </c>
      <c r="CC219" s="5">
        <f t="shared" si="33"/>
        <v>1946.8010731574564</v>
      </c>
      <c r="CD219" s="35">
        <f t="shared" si="34"/>
        <v>7.0000000000000007E-2</v>
      </c>
      <c r="CE219" s="5">
        <f t="shared" si="58"/>
        <v>176853.25975405486</v>
      </c>
      <c r="CF219" s="5">
        <f t="shared" si="59"/>
        <v>548047.69824577391</v>
      </c>
      <c r="CG219" s="5">
        <f t="shared" si="35"/>
        <v>332296.74024594517</v>
      </c>
      <c r="CH219" s="5">
        <f t="shared" si="36"/>
        <v>724900.95799982874</v>
      </c>
    </row>
    <row r="220" spans="9:86" ht="14.25" customHeight="1">
      <c r="I220" s="150"/>
      <c r="J220" s="2">
        <v>215</v>
      </c>
      <c r="K220" s="118">
        <v>51380</v>
      </c>
      <c r="L220" s="5">
        <f t="shared" si="37"/>
        <v>351760.22251795611</v>
      </c>
      <c r="M220" s="5">
        <f t="shared" si="0"/>
        <v>3825.0739145252865</v>
      </c>
      <c r="N220" s="5">
        <f t="shared" si="1"/>
        <v>1406.7223847143382</v>
      </c>
      <c r="O220" s="35">
        <f t="shared" si="2"/>
        <v>4.7989134461359856E-2</v>
      </c>
      <c r="P220" s="5">
        <f t="shared" si="3"/>
        <v>2418.3515298109483</v>
      </c>
      <c r="Q220" s="35">
        <f t="shared" si="4"/>
        <v>8.2500000000000004E-2</v>
      </c>
      <c r="R220" s="5">
        <f t="shared" si="38"/>
        <v>158796.49986675821</v>
      </c>
      <c r="S220" s="5">
        <f t="shared" si="39"/>
        <v>663594.39175617881</v>
      </c>
      <c r="T220" s="5">
        <f t="shared" si="5"/>
        <v>350353.50013324176</v>
      </c>
      <c r="U220" s="5">
        <f t="shared" si="6"/>
        <v>822390.89162293705</v>
      </c>
      <c r="V220" s="150"/>
      <c r="W220" s="2">
        <v>215</v>
      </c>
      <c r="X220" s="118">
        <v>51380</v>
      </c>
      <c r="Y220" s="5">
        <f t="shared" si="40"/>
        <v>347980.28686733759</v>
      </c>
      <c r="Z220" s="5">
        <f t="shared" si="41"/>
        <v>3735.9623279068505</v>
      </c>
      <c r="AA220" s="5">
        <f t="shared" si="7"/>
        <v>1416.0937487912665</v>
      </c>
      <c r="AB220" s="35">
        <f t="shared" si="8"/>
        <v>4.8833585196662532E-2</v>
      </c>
      <c r="AC220" s="5">
        <f t="shared" si="9"/>
        <v>2319.868579115584</v>
      </c>
      <c r="AD220" s="35">
        <f t="shared" si="10"/>
        <v>0.08</v>
      </c>
      <c r="AE220" s="5">
        <f t="shared" si="42"/>
        <v>162585.80688145399</v>
      </c>
      <c r="AF220" s="5">
        <f t="shared" si="43"/>
        <v>640646.09361851844</v>
      </c>
      <c r="AG220" s="5">
        <f t="shared" si="11"/>
        <v>346564.19311854633</v>
      </c>
      <c r="AH220" s="5">
        <f t="shared" si="12"/>
        <v>803231.9004999724</v>
      </c>
      <c r="AI220" s="150"/>
      <c r="AJ220" s="2">
        <v>215</v>
      </c>
      <c r="AK220" s="118">
        <v>51380</v>
      </c>
      <c r="AL220" s="5">
        <f t="shared" si="44"/>
        <v>344142.92998694465</v>
      </c>
      <c r="AM220" s="5">
        <f t="shared" si="45"/>
        <v>3647.6129482638758</v>
      </c>
      <c r="AN220" s="5">
        <f t="shared" si="13"/>
        <v>1425.0231920981914</v>
      </c>
      <c r="AO220" s="35">
        <f t="shared" si="14"/>
        <v>4.9689465670054625E-2</v>
      </c>
      <c r="AP220" s="5">
        <f t="shared" si="15"/>
        <v>2222.5897561656843</v>
      </c>
      <c r="AQ220" s="35">
        <f t="shared" si="16"/>
        <v>7.7499999999999999E-2</v>
      </c>
      <c r="AR220" s="5">
        <f t="shared" si="46"/>
        <v>166432.09320515388</v>
      </c>
      <c r="AS220" s="5">
        <f t="shared" si="47"/>
        <v>617804.69067157991</v>
      </c>
      <c r="AT220" s="5">
        <f t="shared" si="17"/>
        <v>342717.90679484647</v>
      </c>
      <c r="AU220" s="5">
        <f t="shared" si="18"/>
        <v>784236.78387673385</v>
      </c>
      <c r="AV220" s="150"/>
      <c r="AW220" s="2">
        <v>215</v>
      </c>
      <c r="AX220" s="118">
        <v>51380</v>
      </c>
      <c r="AY220" s="5">
        <f t="shared" si="48"/>
        <v>340249.1375169789</v>
      </c>
      <c r="AZ220" s="5">
        <f t="shared" si="49"/>
        <v>3560.0506702964672</v>
      </c>
      <c r="BA220" s="5">
        <f t="shared" si="19"/>
        <v>1433.4935608153492</v>
      </c>
      <c r="BB220" s="35">
        <f t="shared" si="20"/>
        <v>5.0556844479659531E-2</v>
      </c>
      <c r="BC220" s="5">
        <f t="shared" si="21"/>
        <v>2126.557109481118</v>
      </c>
      <c r="BD220" s="35">
        <f t="shared" si="22"/>
        <v>7.4999999999999997E-2</v>
      </c>
      <c r="BE220" s="5">
        <f t="shared" si="50"/>
        <v>170334.35604383613</v>
      </c>
      <c r="BF220" s="5">
        <f t="shared" si="51"/>
        <v>595076.53806990373</v>
      </c>
      <c r="BG220" s="5">
        <f t="shared" si="23"/>
        <v>338815.64395616355</v>
      </c>
      <c r="BH220" s="5">
        <f t="shared" si="24"/>
        <v>765410.89411373984</v>
      </c>
      <c r="BI220" s="150"/>
      <c r="BJ220" s="2">
        <v>215</v>
      </c>
      <c r="BK220" s="118">
        <v>51380</v>
      </c>
      <c r="BL220" s="5">
        <f t="shared" si="52"/>
        <v>336300.00515895576</v>
      </c>
      <c r="BM220" s="5">
        <f t="shared" si="53"/>
        <v>3473.3005299060997</v>
      </c>
      <c r="BN220" s="5">
        <f t="shared" si="25"/>
        <v>1441.4879987374086</v>
      </c>
      <c r="BO220" s="35">
        <f t="shared" si="26"/>
        <v>5.1435788639589489E-2</v>
      </c>
      <c r="BP220" s="5">
        <f t="shared" si="27"/>
        <v>2031.8125311686911</v>
      </c>
      <c r="BQ220" s="35">
        <f t="shared" si="28"/>
        <v>7.2499999999999995E-2</v>
      </c>
      <c r="BR220" s="5">
        <f t="shared" si="54"/>
        <v>174291.48283978147</v>
      </c>
      <c r="BS220" s="5">
        <f t="shared" si="55"/>
        <v>572468.13109002961</v>
      </c>
      <c r="BT220" s="5">
        <f t="shared" si="29"/>
        <v>334858.51716021833</v>
      </c>
      <c r="BU220" s="5">
        <f t="shared" si="30"/>
        <v>746759.61392981105</v>
      </c>
      <c r="BV220" s="150"/>
      <c r="BW220" s="2">
        <v>215</v>
      </c>
      <c r="BX220" s="118">
        <v>51380</v>
      </c>
      <c r="BY220" s="5">
        <f t="shared" si="56"/>
        <v>332296.74024594517</v>
      </c>
      <c r="BZ220" s="5">
        <f t="shared" si="57"/>
        <v>3387.3876542048083</v>
      </c>
      <c r="CA220" s="5">
        <f t="shared" si="31"/>
        <v>1448.9900027701281</v>
      </c>
      <c r="CB220" s="35">
        <f t="shared" si="32"/>
        <v>5.2326363539925549E-2</v>
      </c>
      <c r="CC220" s="5">
        <f t="shared" si="33"/>
        <v>1938.3976514346803</v>
      </c>
      <c r="CD220" s="35">
        <f t="shared" si="34"/>
        <v>7.0000000000000007E-2</v>
      </c>
      <c r="CE220" s="5">
        <f t="shared" si="58"/>
        <v>178302.24975682498</v>
      </c>
      <c r="CF220" s="5">
        <f t="shared" si="59"/>
        <v>549986.09589720855</v>
      </c>
      <c r="CG220" s="5">
        <f t="shared" si="35"/>
        <v>330847.75024317502</v>
      </c>
      <c r="CH220" s="5">
        <f t="shared" si="36"/>
        <v>728288.34565403359</v>
      </c>
    </row>
    <row r="221" spans="9:86" ht="14.25" customHeight="1">
      <c r="I221" s="150"/>
      <c r="J221" s="2">
        <v>216</v>
      </c>
      <c r="K221" s="118">
        <v>51410</v>
      </c>
      <c r="L221" s="5">
        <f t="shared" si="37"/>
        <v>350353.50013324176</v>
      </c>
      <c r="M221" s="5">
        <f t="shared" si="0"/>
        <v>3825.0739145252865</v>
      </c>
      <c r="N221" s="5">
        <f t="shared" si="1"/>
        <v>1416.3936011092492</v>
      </c>
      <c r="O221" s="35">
        <f t="shared" si="2"/>
        <v>4.8513068106489657E-2</v>
      </c>
      <c r="P221" s="5">
        <f t="shared" si="3"/>
        <v>2408.6803134160373</v>
      </c>
      <c r="Q221" s="35">
        <f t="shared" si="4"/>
        <v>8.2500000000000018E-2</v>
      </c>
      <c r="R221" s="5">
        <f t="shared" si="38"/>
        <v>160212.89346786746</v>
      </c>
      <c r="S221" s="5">
        <f t="shared" si="39"/>
        <v>666003.07206959487</v>
      </c>
      <c r="T221" s="5">
        <f t="shared" si="5"/>
        <v>348937.10653213249</v>
      </c>
      <c r="U221" s="5">
        <f t="shared" si="6"/>
        <v>826215.96553746238</v>
      </c>
      <c r="V221" s="150"/>
      <c r="W221" s="2">
        <v>216</v>
      </c>
      <c r="X221" s="118">
        <v>51410</v>
      </c>
      <c r="Y221" s="5">
        <f t="shared" si="40"/>
        <v>346564.19311854633</v>
      </c>
      <c r="Z221" s="5">
        <f t="shared" si="41"/>
        <v>3735.9623279068505</v>
      </c>
      <c r="AA221" s="5">
        <f t="shared" si="7"/>
        <v>1425.5343737832081</v>
      </c>
      <c r="AB221" s="35">
        <f t="shared" si="8"/>
        <v>4.9360011291031007E-2</v>
      </c>
      <c r="AC221" s="5">
        <f t="shared" si="9"/>
        <v>2310.4279541236424</v>
      </c>
      <c r="AD221" s="35">
        <f t="shared" si="10"/>
        <v>0.08</v>
      </c>
      <c r="AE221" s="5">
        <f t="shared" si="42"/>
        <v>164011.3412552372</v>
      </c>
      <c r="AF221" s="5">
        <f t="shared" si="43"/>
        <v>642956.52157264203</v>
      </c>
      <c r="AG221" s="5">
        <f t="shared" si="11"/>
        <v>345138.65874476312</v>
      </c>
      <c r="AH221" s="5">
        <f t="shared" si="12"/>
        <v>806967.86282787926</v>
      </c>
      <c r="AI221" s="150"/>
      <c r="AJ221" s="2">
        <v>216</v>
      </c>
      <c r="AK221" s="118">
        <v>51410</v>
      </c>
      <c r="AL221" s="5">
        <f t="shared" si="44"/>
        <v>342717.90679484647</v>
      </c>
      <c r="AM221" s="5">
        <f t="shared" si="45"/>
        <v>3647.6129482638758</v>
      </c>
      <c r="AN221" s="5">
        <f t="shared" si="13"/>
        <v>1434.2264668804924</v>
      </c>
      <c r="AO221" s="35">
        <f t="shared" si="14"/>
        <v>5.0218320260891347E-2</v>
      </c>
      <c r="AP221" s="5">
        <f t="shared" si="15"/>
        <v>2213.3864813833834</v>
      </c>
      <c r="AQ221" s="35">
        <f t="shared" si="16"/>
        <v>7.7499999999999999E-2</v>
      </c>
      <c r="AR221" s="5">
        <f t="shared" si="46"/>
        <v>167866.31967203438</v>
      </c>
      <c r="AS221" s="5">
        <f t="shared" si="47"/>
        <v>620018.07715296326</v>
      </c>
      <c r="AT221" s="5">
        <f t="shared" si="17"/>
        <v>341283.68032796599</v>
      </c>
      <c r="AU221" s="5">
        <f t="shared" si="18"/>
        <v>787884.39682499762</v>
      </c>
      <c r="AV221" s="150"/>
      <c r="AW221" s="2">
        <v>216</v>
      </c>
      <c r="AX221" s="118">
        <v>51410</v>
      </c>
      <c r="AY221" s="5">
        <f t="shared" si="48"/>
        <v>338815.64395616355</v>
      </c>
      <c r="AZ221" s="5">
        <f t="shared" si="49"/>
        <v>3560.0506702964672</v>
      </c>
      <c r="BA221" s="5">
        <f t="shared" si="19"/>
        <v>1442.452895570445</v>
      </c>
      <c r="BB221" s="35">
        <f t="shared" si="20"/>
        <v>5.1088062359614245E-2</v>
      </c>
      <c r="BC221" s="5">
        <f t="shared" si="21"/>
        <v>2117.5977747260222</v>
      </c>
      <c r="BD221" s="35">
        <f t="shared" si="22"/>
        <v>7.5000000000000011E-2</v>
      </c>
      <c r="BE221" s="5">
        <f t="shared" si="50"/>
        <v>171776.80893940659</v>
      </c>
      <c r="BF221" s="5">
        <f t="shared" si="51"/>
        <v>597194.13584462972</v>
      </c>
      <c r="BG221" s="5">
        <f t="shared" si="23"/>
        <v>337373.19106059312</v>
      </c>
      <c r="BH221" s="5">
        <f t="shared" si="24"/>
        <v>768970.94478403637</v>
      </c>
      <c r="BI221" s="150"/>
      <c r="BJ221" s="2">
        <v>216</v>
      </c>
      <c r="BK221" s="118">
        <v>51410</v>
      </c>
      <c r="BL221" s="5">
        <f t="shared" si="52"/>
        <v>334858.51716021833</v>
      </c>
      <c r="BM221" s="5">
        <f t="shared" si="53"/>
        <v>3473.3005299060997</v>
      </c>
      <c r="BN221" s="5">
        <f t="shared" si="25"/>
        <v>1450.1969887297807</v>
      </c>
      <c r="BO221" s="35">
        <f t="shared" si="26"/>
        <v>5.1969303371283027E-2</v>
      </c>
      <c r="BP221" s="5">
        <f t="shared" si="27"/>
        <v>2023.1035411763189</v>
      </c>
      <c r="BQ221" s="35">
        <f t="shared" si="28"/>
        <v>7.2499999999999995E-2</v>
      </c>
      <c r="BR221" s="5">
        <f t="shared" si="54"/>
        <v>175741.67982851126</v>
      </c>
      <c r="BS221" s="5">
        <f t="shared" si="55"/>
        <v>574491.23463120591</v>
      </c>
      <c r="BT221" s="5">
        <f t="shared" si="29"/>
        <v>333408.32017148857</v>
      </c>
      <c r="BU221" s="5">
        <f t="shared" si="30"/>
        <v>750232.91445971723</v>
      </c>
      <c r="BV221" s="150"/>
      <c r="BW221" s="2">
        <v>216</v>
      </c>
      <c r="BX221" s="118">
        <v>51410</v>
      </c>
      <c r="BY221" s="5">
        <f t="shared" si="56"/>
        <v>330847.75024317502</v>
      </c>
      <c r="BZ221" s="5">
        <f t="shared" si="57"/>
        <v>3387.3876542048083</v>
      </c>
      <c r="CA221" s="5">
        <f t="shared" si="31"/>
        <v>1457.4424444529539</v>
      </c>
      <c r="CB221" s="35">
        <f t="shared" si="32"/>
        <v>5.2862107481706319E-2</v>
      </c>
      <c r="CC221" s="5">
        <f t="shared" si="33"/>
        <v>1929.9452097518545</v>
      </c>
      <c r="CD221" s="35">
        <f t="shared" si="34"/>
        <v>7.0000000000000007E-2</v>
      </c>
      <c r="CE221" s="5">
        <f t="shared" si="58"/>
        <v>179759.69220127794</v>
      </c>
      <c r="CF221" s="5">
        <f t="shared" si="59"/>
        <v>551916.04110696039</v>
      </c>
      <c r="CG221" s="5">
        <f t="shared" si="35"/>
        <v>329390.30779872206</v>
      </c>
      <c r="CH221" s="5">
        <f t="shared" si="36"/>
        <v>731675.73330823833</v>
      </c>
    </row>
    <row r="222" spans="9:86" ht="14.25" customHeight="1">
      <c r="I222" s="150"/>
      <c r="J222" s="2">
        <v>217</v>
      </c>
      <c r="K222" s="118">
        <v>51441</v>
      </c>
      <c r="L222" s="5">
        <f t="shared" si="37"/>
        <v>348937.10653213249</v>
      </c>
      <c r="M222" s="5">
        <f t="shared" si="0"/>
        <v>3825.0739145252865</v>
      </c>
      <c r="N222" s="5">
        <f t="shared" si="1"/>
        <v>1426.1313071168756</v>
      </c>
      <c r="O222" s="35">
        <f t="shared" si="2"/>
        <v>4.9044871883886537E-2</v>
      </c>
      <c r="P222" s="5">
        <f t="shared" si="3"/>
        <v>2398.9426074084108</v>
      </c>
      <c r="Q222" s="35">
        <f t="shared" si="4"/>
        <v>8.2500000000000004E-2</v>
      </c>
      <c r="R222" s="5">
        <f t="shared" si="38"/>
        <v>161639.02477498434</v>
      </c>
      <c r="S222" s="5">
        <f t="shared" si="39"/>
        <v>668402.01467700326</v>
      </c>
      <c r="T222" s="5">
        <f t="shared" si="5"/>
        <v>347510.9752250156</v>
      </c>
      <c r="U222" s="5">
        <f t="shared" si="6"/>
        <v>830041.0394519876</v>
      </c>
      <c r="V222" s="150"/>
      <c r="W222" s="2">
        <v>217</v>
      </c>
      <c r="X222" s="118">
        <v>51441</v>
      </c>
      <c r="Y222" s="5">
        <f t="shared" si="40"/>
        <v>345138.65874476312</v>
      </c>
      <c r="Z222" s="5">
        <f t="shared" si="41"/>
        <v>3735.9623279068505</v>
      </c>
      <c r="AA222" s="5">
        <f t="shared" si="7"/>
        <v>1435.0379362750964</v>
      </c>
      <c r="AB222" s="35">
        <f t="shared" si="8"/>
        <v>4.9894310008419034E-2</v>
      </c>
      <c r="AC222" s="5">
        <f t="shared" si="9"/>
        <v>2300.9243916317541</v>
      </c>
      <c r="AD222" s="35">
        <f t="shared" si="10"/>
        <v>0.08</v>
      </c>
      <c r="AE222" s="5">
        <f t="shared" si="42"/>
        <v>165446.3791915123</v>
      </c>
      <c r="AF222" s="5">
        <f t="shared" si="43"/>
        <v>645257.44596427376</v>
      </c>
      <c r="AG222" s="5">
        <f t="shared" si="11"/>
        <v>343703.62080848805</v>
      </c>
      <c r="AH222" s="5">
        <f t="shared" si="12"/>
        <v>810703.82515578601</v>
      </c>
      <c r="AI222" s="150"/>
      <c r="AJ222" s="2">
        <v>217</v>
      </c>
      <c r="AK222" s="118">
        <v>51441</v>
      </c>
      <c r="AL222" s="5">
        <f t="shared" si="44"/>
        <v>341283.68032796599</v>
      </c>
      <c r="AM222" s="5">
        <f t="shared" si="45"/>
        <v>3647.6129482638758</v>
      </c>
      <c r="AN222" s="5">
        <f t="shared" si="13"/>
        <v>1443.4891794790956</v>
      </c>
      <c r="AO222" s="35">
        <f t="shared" si="14"/>
        <v>5.075504969092931E-2</v>
      </c>
      <c r="AP222" s="5">
        <f t="shared" si="15"/>
        <v>2204.1237687847802</v>
      </c>
      <c r="AQ222" s="35">
        <f t="shared" si="16"/>
        <v>7.7499999999999986E-2</v>
      </c>
      <c r="AR222" s="5">
        <f t="shared" si="46"/>
        <v>169309.80885151349</v>
      </c>
      <c r="AS222" s="5">
        <f t="shared" si="47"/>
        <v>622222.20092174807</v>
      </c>
      <c r="AT222" s="5">
        <f t="shared" si="17"/>
        <v>339840.19114848692</v>
      </c>
      <c r="AU222" s="5">
        <f t="shared" si="18"/>
        <v>791532.00977326161</v>
      </c>
      <c r="AV222" s="150"/>
      <c r="AW222" s="2">
        <v>217</v>
      </c>
      <c r="AX222" s="118">
        <v>51441</v>
      </c>
      <c r="AY222" s="5">
        <f t="shared" si="48"/>
        <v>337373.19106059312</v>
      </c>
      <c r="AZ222" s="5">
        <f t="shared" si="49"/>
        <v>3560.0506702964672</v>
      </c>
      <c r="BA222" s="5">
        <f t="shared" si="19"/>
        <v>1451.4682261677603</v>
      </c>
      <c r="BB222" s="35">
        <f t="shared" si="20"/>
        <v>5.1627157034196215E-2</v>
      </c>
      <c r="BC222" s="5">
        <f t="shared" si="21"/>
        <v>2108.5824441287068</v>
      </c>
      <c r="BD222" s="35">
        <f t="shared" si="22"/>
        <v>7.4999999999999997E-2</v>
      </c>
      <c r="BE222" s="5">
        <f t="shared" si="50"/>
        <v>173228.27716557434</v>
      </c>
      <c r="BF222" s="5">
        <f t="shared" si="51"/>
        <v>599302.71828875842</v>
      </c>
      <c r="BG222" s="5">
        <f t="shared" si="23"/>
        <v>335921.72283442534</v>
      </c>
      <c r="BH222" s="5">
        <f t="shared" si="24"/>
        <v>772530.99545433279</v>
      </c>
      <c r="BI222" s="150"/>
      <c r="BJ222" s="2">
        <v>217</v>
      </c>
      <c r="BK222" s="118">
        <v>51441</v>
      </c>
      <c r="BL222" s="5">
        <f t="shared" si="52"/>
        <v>333408.32017148857</v>
      </c>
      <c r="BM222" s="5">
        <f t="shared" si="53"/>
        <v>3473.3005299060997</v>
      </c>
      <c r="BN222" s="5">
        <f t="shared" si="25"/>
        <v>1458.9585955366897</v>
      </c>
      <c r="BO222" s="35">
        <f t="shared" si="26"/>
        <v>5.2510696605997394E-2</v>
      </c>
      <c r="BP222" s="5">
        <f t="shared" si="27"/>
        <v>2014.34193436941</v>
      </c>
      <c r="BQ222" s="35">
        <f t="shared" si="28"/>
        <v>7.2499999999999995E-2</v>
      </c>
      <c r="BR222" s="5">
        <f t="shared" si="54"/>
        <v>177200.63842404794</v>
      </c>
      <c r="BS222" s="5">
        <f t="shared" si="55"/>
        <v>576505.57656557532</v>
      </c>
      <c r="BT222" s="5">
        <f t="shared" si="29"/>
        <v>331949.36157595186</v>
      </c>
      <c r="BU222" s="5">
        <f t="shared" si="30"/>
        <v>753706.21498962329</v>
      </c>
      <c r="BV222" s="150"/>
      <c r="BW222" s="2">
        <v>217</v>
      </c>
      <c r="BX222" s="118">
        <v>51441</v>
      </c>
      <c r="BY222" s="5">
        <f t="shared" si="56"/>
        <v>329390.30779872206</v>
      </c>
      <c r="BZ222" s="5">
        <f t="shared" si="57"/>
        <v>3387.3876542048083</v>
      </c>
      <c r="CA222" s="5">
        <f t="shared" si="31"/>
        <v>1465.9441920455963</v>
      </c>
      <c r="CB222" s="35">
        <f t="shared" si="32"/>
        <v>5.3405731401473269E-2</v>
      </c>
      <c r="CC222" s="5">
        <f t="shared" si="33"/>
        <v>1921.443462159212</v>
      </c>
      <c r="CD222" s="35">
        <f t="shared" si="34"/>
        <v>7.0000000000000007E-2</v>
      </c>
      <c r="CE222" s="5">
        <f t="shared" si="58"/>
        <v>181225.63639332354</v>
      </c>
      <c r="CF222" s="5">
        <f t="shared" si="59"/>
        <v>553837.48456911964</v>
      </c>
      <c r="CG222" s="5">
        <f t="shared" si="35"/>
        <v>327924.36360667646</v>
      </c>
      <c r="CH222" s="5">
        <f t="shared" si="36"/>
        <v>735063.12096244318</v>
      </c>
    </row>
    <row r="223" spans="9:86" ht="14.25" customHeight="1">
      <c r="I223" s="150"/>
      <c r="J223" s="2">
        <v>218</v>
      </c>
      <c r="K223" s="118">
        <v>51471</v>
      </c>
      <c r="L223" s="5">
        <f t="shared" si="37"/>
        <v>347510.9752250156</v>
      </c>
      <c r="M223" s="5">
        <f t="shared" si="0"/>
        <v>3825.0739145252865</v>
      </c>
      <c r="N223" s="5">
        <f t="shared" si="1"/>
        <v>1435.9359598533042</v>
      </c>
      <c r="O223" s="35">
        <f t="shared" si="2"/>
        <v>4.9584711697471764E-2</v>
      </c>
      <c r="P223" s="5">
        <f t="shared" si="3"/>
        <v>2389.1379546719822</v>
      </c>
      <c r="Q223" s="35">
        <f t="shared" si="4"/>
        <v>8.2500000000000004E-2</v>
      </c>
      <c r="R223" s="5">
        <f t="shared" si="38"/>
        <v>163074.96073483763</v>
      </c>
      <c r="S223" s="5">
        <f t="shared" si="39"/>
        <v>670791.15263167524</v>
      </c>
      <c r="T223" s="5">
        <f t="shared" si="5"/>
        <v>346075.03926516231</v>
      </c>
      <c r="U223" s="5">
        <f t="shared" si="6"/>
        <v>833866.11336651281</v>
      </c>
      <c r="V223" s="150"/>
      <c r="W223" s="2">
        <v>218</v>
      </c>
      <c r="X223" s="118">
        <v>51471</v>
      </c>
      <c r="Y223" s="5">
        <f t="shared" si="40"/>
        <v>343703.62080848805</v>
      </c>
      <c r="Z223" s="5">
        <f t="shared" si="41"/>
        <v>3735.9623279068505</v>
      </c>
      <c r="AA223" s="5">
        <f t="shared" si="7"/>
        <v>1444.6048558502634</v>
      </c>
      <c r="AB223" s="35">
        <f t="shared" si="8"/>
        <v>5.0436647217814393E-2</v>
      </c>
      <c r="AC223" s="5">
        <f t="shared" si="9"/>
        <v>2291.3574720565871</v>
      </c>
      <c r="AD223" s="35">
        <f t="shared" si="10"/>
        <v>0.08</v>
      </c>
      <c r="AE223" s="5">
        <f t="shared" si="42"/>
        <v>166890.98404736255</v>
      </c>
      <c r="AF223" s="5">
        <f t="shared" si="43"/>
        <v>647548.8034363304</v>
      </c>
      <c r="AG223" s="5">
        <f t="shared" si="11"/>
        <v>342259.01595263777</v>
      </c>
      <c r="AH223" s="5">
        <f t="shared" si="12"/>
        <v>814439.78748369298</v>
      </c>
      <c r="AI223" s="150"/>
      <c r="AJ223" s="2">
        <v>218</v>
      </c>
      <c r="AK223" s="118">
        <v>51471</v>
      </c>
      <c r="AL223" s="5">
        <f t="shared" si="44"/>
        <v>339840.19114848692</v>
      </c>
      <c r="AM223" s="5">
        <f t="shared" si="45"/>
        <v>3647.6129482638758</v>
      </c>
      <c r="AN223" s="5">
        <f t="shared" si="13"/>
        <v>1452.8117137632312</v>
      </c>
      <c r="AO223" s="35">
        <f t="shared" si="14"/>
        <v>5.1299819795420906E-2</v>
      </c>
      <c r="AP223" s="5">
        <f t="shared" si="15"/>
        <v>2194.8012345006446</v>
      </c>
      <c r="AQ223" s="35">
        <f t="shared" si="16"/>
        <v>7.7499999999999999E-2</v>
      </c>
      <c r="AR223" s="5">
        <f t="shared" si="46"/>
        <v>170762.62056527671</v>
      </c>
      <c r="AS223" s="5">
        <f t="shared" si="47"/>
        <v>624417.00215624867</v>
      </c>
      <c r="AT223" s="5">
        <f t="shared" si="17"/>
        <v>338387.3794347237</v>
      </c>
      <c r="AU223" s="5">
        <f t="shared" si="18"/>
        <v>795179.62272152537</v>
      </c>
      <c r="AV223" s="150"/>
      <c r="AW223" s="2">
        <v>218</v>
      </c>
      <c r="AX223" s="118">
        <v>51471</v>
      </c>
      <c r="AY223" s="5">
        <f t="shared" si="48"/>
        <v>335921.72283442534</v>
      </c>
      <c r="AZ223" s="5">
        <f t="shared" si="49"/>
        <v>3560.0506702964672</v>
      </c>
      <c r="BA223" s="5">
        <f t="shared" si="19"/>
        <v>1460.539902581309</v>
      </c>
      <c r="BB223" s="35">
        <f t="shared" si="20"/>
        <v>5.2174294306100738E-2</v>
      </c>
      <c r="BC223" s="5">
        <f t="shared" si="21"/>
        <v>2099.5107677151582</v>
      </c>
      <c r="BD223" s="35">
        <f t="shared" si="22"/>
        <v>7.4999999999999997E-2</v>
      </c>
      <c r="BE223" s="5">
        <f t="shared" si="50"/>
        <v>174688.81706815565</v>
      </c>
      <c r="BF223" s="5">
        <f t="shared" si="51"/>
        <v>601402.22905647359</v>
      </c>
      <c r="BG223" s="5">
        <f t="shared" si="23"/>
        <v>334461.18293184403</v>
      </c>
      <c r="BH223" s="5">
        <f t="shared" si="24"/>
        <v>776091.04612462921</v>
      </c>
      <c r="BI223" s="150"/>
      <c r="BJ223" s="2">
        <v>218</v>
      </c>
      <c r="BK223" s="118">
        <v>51471</v>
      </c>
      <c r="BL223" s="5">
        <f t="shared" si="52"/>
        <v>331949.36157595186</v>
      </c>
      <c r="BM223" s="5">
        <f t="shared" si="53"/>
        <v>3473.3005299060997</v>
      </c>
      <c r="BN223" s="5">
        <f t="shared" si="25"/>
        <v>1467.7731370513904</v>
      </c>
      <c r="BO223" s="35">
        <f t="shared" si="26"/>
        <v>5.3060134115024249E-2</v>
      </c>
      <c r="BP223" s="5">
        <f t="shared" si="27"/>
        <v>2005.5273928547092</v>
      </c>
      <c r="BQ223" s="35">
        <f t="shared" si="28"/>
        <v>7.2499999999999995E-2</v>
      </c>
      <c r="BR223" s="5">
        <f t="shared" si="54"/>
        <v>178668.41156109932</v>
      </c>
      <c r="BS223" s="5">
        <f t="shared" si="55"/>
        <v>578511.10395843</v>
      </c>
      <c r="BT223" s="5">
        <f t="shared" si="29"/>
        <v>330481.58843890048</v>
      </c>
      <c r="BU223" s="5">
        <f t="shared" si="30"/>
        <v>757179.51551952935</v>
      </c>
      <c r="BV223" s="150"/>
      <c r="BW223" s="2">
        <v>218</v>
      </c>
      <c r="BX223" s="118">
        <v>51471</v>
      </c>
      <c r="BY223" s="5">
        <f t="shared" si="56"/>
        <v>327924.36360667646</v>
      </c>
      <c r="BZ223" s="5">
        <f t="shared" si="57"/>
        <v>3387.3876542048083</v>
      </c>
      <c r="CA223" s="5">
        <f t="shared" si="31"/>
        <v>1474.4955331658623</v>
      </c>
      <c r="CB223" s="35">
        <f t="shared" si="32"/>
        <v>5.3957401040238238E-2</v>
      </c>
      <c r="CC223" s="5">
        <f t="shared" si="33"/>
        <v>1912.892121038946</v>
      </c>
      <c r="CD223" s="35">
        <f t="shared" si="34"/>
        <v>7.0000000000000007E-2</v>
      </c>
      <c r="CE223" s="5">
        <f t="shared" si="58"/>
        <v>182700.13192648941</v>
      </c>
      <c r="CF223" s="5">
        <f t="shared" si="59"/>
        <v>555750.37669015862</v>
      </c>
      <c r="CG223" s="5">
        <f t="shared" si="35"/>
        <v>326449.86807351059</v>
      </c>
      <c r="CH223" s="5">
        <f t="shared" si="36"/>
        <v>738450.50861664803</v>
      </c>
    </row>
    <row r="224" spans="9:86" ht="14.25" customHeight="1">
      <c r="I224" s="150"/>
      <c r="J224" s="2">
        <v>219</v>
      </c>
      <c r="K224" s="118">
        <v>51502</v>
      </c>
      <c r="L224" s="5">
        <f t="shared" si="37"/>
        <v>346075.03926516231</v>
      </c>
      <c r="M224" s="5">
        <f t="shared" si="0"/>
        <v>3825.0739145252865</v>
      </c>
      <c r="N224" s="5">
        <f t="shared" si="1"/>
        <v>1445.8080195772955</v>
      </c>
      <c r="O224" s="35">
        <f t="shared" si="2"/>
        <v>5.0132758120224406E-2</v>
      </c>
      <c r="P224" s="5">
        <f t="shared" si="3"/>
        <v>2379.265894947991</v>
      </c>
      <c r="Q224" s="35">
        <f t="shared" si="4"/>
        <v>8.2500000000000004E-2</v>
      </c>
      <c r="R224" s="5">
        <f t="shared" si="38"/>
        <v>164520.76875441492</v>
      </c>
      <c r="S224" s="5">
        <f t="shared" si="39"/>
        <v>673170.41852662328</v>
      </c>
      <c r="T224" s="5">
        <f t="shared" si="5"/>
        <v>344629.23124558502</v>
      </c>
      <c r="U224" s="5">
        <f t="shared" si="6"/>
        <v>837691.18728103815</v>
      </c>
      <c r="V224" s="150"/>
      <c r="W224" s="2">
        <v>219</v>
      </c>
      <c r="X224" s="118">
        <v>51502</v>
      </c>
      <c r="Y224" s="5">
        <f t="shared" si="40"/>
        <v>342259.01595263777</v>
      </c>
      <c r="Z224" s="5">
        <f t="shared" si="41"/>
        <v>3735.9623279068505</v>
      </c>
      <c r="AA224" s="5">
        <f t="shared" si="7"/>
        <v>1454.2355548892651</v>
      </c>
      <c r="AB224" s="35">
        <f t="shared" si="8"/>
        <v>5.0987193456683254E-2</v>
      </c>
      <c r="AC224" s="5">
        <f t="shared" si="9"/>
        <v>2281.7267730175854</v>
      </c>
      <c r="AD224" s="35">
        <f t="shared" si="10"/>
        <v>0.08</v>
      </c>
      <c r="AE224" s="5">
        <f t="shared" si="42"/>
        <v>168345.2196022518</v>
      </c>
      <c r="AF224" s="5">
        <f t="shared" si="43"/>
        <v>649830.53020934795</v>
      </c>
      <c r="AG224" s="5">
        <f t="shared" si="11"/>
        <v>340804.78039774852</v>
      </c>
      <c r="AH224" s="5">
        <f t="shared" si="12"/>
        <v>818175.74981159973</v>
      </c>
      <c r="AI224" s="150"/>
      <c r="AJ224" s="2">
        <v>219</v>
      </c>
      <c r="AK224" s="118">
        <v>51502</v>
      </c>
      <c r="AL224" s="5">
        <f t="shared" si="44"/>
        <v>338387.3794347237</v>
      </c>
      <c r="AM224" s="5">
        <f t="shared" si="45"/>
        <v>3647.6129482638758</v>
      </c>
      <c r="AN224" s="5">
        <f t="shared" si="13"/>
        <v>1462.1944560812854</v>
      </c>
      <c r="AO224" s="35">
        <f t="shared" si="14"/>
        <v>5.1852801077530097E-2</v>
      </c>
      <c r="AP224" s="5">
        <f t="shared" si="15"/>
        <v>2185.4184921825904</v>
      </c>
      <c r="AQ224" s="35">
        <f t="shared" si="16"/>
        <v>7.7499999999999999E-2</v>
      </c>
      <c r="AR224" s="5">
        <f t="shared" si="46"/>
        <v>172224.81502135799</v>
      </c>
      <c r="AS224" s="5">
        <f t="shared" si="47"/>
        <v>626602.42064843129</v>
      </c>
      <c r="AT224" s="5">
        <f t="shared" si="17"/>
        <v>336925.18497864238</v>
      </c>
      <c r="AU224" s="5">
        <f t="shared" si="18"/>
        <v>798827.23566978925</v>
      </c>
      <c r="AV224" s="150"/>
      <c r="AW224" s="2">
        <v>219</v>
      </c>
      <c r="AX224" s="118">
        <v>51502</v>
      </c>
      <c r="AY224" s="5">
        <f t="shared" si="48"/>
        <v>334461.18293184403</v>
      </c>
      <c r="AZ224" s="5">
        <f t="shared" si="49"/>
        <v>3560.0506702964672</v>
      </c>
      <c r="BA224" s="5">
        <f t="shared" si="19"/>
        <v>1469.6682769724421</v>
      </c>
      <c r="BB224" s="35">
        <f t="shared" si="20"/>
        <v>5.2729644645379214E-2</v>
      </c>
      <c r="BC224" s="5">
        <f t="shared" si="21"/>
        <v>2090.3823933240251</v>
      </c>
      <c r="BD224" s="35">
        <f t="shared" si="22"/>
        <v>7.4999999999999997E-2</v>
      </c>
      <c r="BE224" s="5">
        <f t="shared" si="50"/>
        <v>176158.48534512808</v>
      </c>
      <c r="BF224" s="5">
        <f t="shared" si="51"/>
        <v>603492.61144979764</v>
      </c>
      <c r="BG224" s="5">
        <f t="shared" si="23"/>
        <v>332991.5146548716</v>
      </c>
      <c r="BH224" s="5">
        <f t="shared" si="24"/>
        <v>779651.09679492575</v>
      </c>
      <c r="BI224" s="150"/>
      <c r="BJ224" s="2">
        <v>219</v>
      </c>
      <c r="BK224" s="118">
        <v>51502</v>
      </c>
      <c r="BL224" s="5">
        <f t="shared" si="52"/>
        <v>330481.58843890048</v>
      </c>
      <c r="BM224" s="5">
        <f t="shared" si="53"/>
        <v>3473.3005299060997</v>
      </c>
      <c r="BN224" s="5">
        <f t="shared" si="25"/>
        <v>1476.6409330877427</v>
      </c>
      <c r="BO224" s="35">
        <f t="shared" si="26"/>
        <v>5.3617786336466161E-2</v>
      </c>
      <c r="BP224" s="5">
        <f t="shared" si="27"/>
        <v>1996.6595968183569</v>
      </c>
      <c r="BQ224" s="35">
        <f t="shared" si="28"/>
        <v>7.2499999999999995E-2</v>
      </c>
      <c r="BR224" s="5">
        <f t="shared" si="54"/>
        <v>180145.05249418705</v>
      </c>
      <c r="BS224" s="5">
        <f t="shared" si="55"/>
        <v>580507.76355524838</v>
      </c>
      <c r="BT224" s="5">
        <f t="shared" si="29"/>
        <v>329004.94750581274</v>
      </c>
      <c r="BU224" s="5">
        <f t="shared" si="30"/>
        <v>760652.81604943541</v>
      </c>
      <c r="BV224" s="150"/>
      <c r="BW224" s="2">
        <v>219</v>
      </c>
      <c r="BX224" s="118">
        <v>51502</v>
      </c>
      <c r="BY224" s="5">
        <f t="shared" si="56"/>
        <v>326449.86807351059</v>
      </c>
      <c r="BZ224" s="5">
        <f t="shared" si="57"/>
        <v>3387.3876542048083</v>
      </c>
      <c r="CA224" s="5">
        <f t="shared" si="31"/>
        <v>1483.0967571093297</v>
      </c>
      <c r="CB224" s="35">
        <f t="shared" si="32"/>
        <v>5.4517286805287848E-2</v>
      </c>
      <c r="CC224" s="5">
        <f t="shared" si="33"/>
        <v>1904.2908970954786</v>
      </c>
      <c r="CD224" s="35">
        <f t="shared" si="34"/>
        <v>7.0000000000000007E-2</v>
      </c>
      <c r="CE224" s="5">
        <f t="shared" si="58"/>
        <v>184183.22868359875</v>
      </c>
      <c r="CF224" s="5">
        <f t="shared" si="59"/>
        <v>557654.66758725408</v>
      </c>
      <c r="CG224" s="5">
        <f t="shared" si="35"/>
        <v>324966.77131640125</v>
      </c>
      <c r="CH224" s="5">
        <f t="shared" si="36"/>
        <v>741837.89627085277</v>
      </c>
    </row>
    <row r="225" spans="9:86" ht="14.25" customHeight="1">
      <c r="I225" s="150"/>
      <c r="J225" s="2">
        <v>220</v>
      </c>
      <c r="K225" s="118">
        <v>51533</v>
      </c>
      <c r="L225" s="5">
        <f t="shared" si="37"/>
        <v>344629.23124558502</v>
      </c>
      <c r="M225" s="5">
        <f t="shared" si="0"/>
        <v>3825.0739145252865</v>
      </c>
      <c r="N225" s="5">
        <f t="shared" si="1"/>
        <v>1455.7479497118893</v>
      </c>
      <c r="O225" s="35">
        <f t="shared" si="2"/>
        <v>5.0689186559726762E-2</v>
      </c>
      <c r="P225" s="5">
        <f t="shared" si="3"/>
        <v>2369.3259648133971</v>
      </c>
      <c r="Q225" s="35">
        <f t="shared" si="4"/>
        <v>8.2500000000000004E-2</v>
      </c>
      <c r="R225" s="5">
        <f t="shared" si="38"/>
        <v>165976.51670412681</v>
      </c>
      <c r="S225" s="5">
        <f t="shared" si="39"/>
        <v>675539.74449143664</v>
      </c>
      <c r="T225" s="5">
        <f t="shared" si="5"/>
        <v>343173.48329587316</v>
      </c>
      <c r="U225" s="5">
        <f t="shared" si="6"/>
        <v>841516.26119556348</v>
      </c>
      <c r="V225" s="150"/>
      <c r="W225" s="2">
        <v>220</v>
      </c>
      <c r="X225" s="118">
        <v>51533</v>
      </c>
      <c r="Y225" s="5">
        <f t="shared" si="40"/>
        <v>340804.78039774852</v>
      </c>
      <c r="Z225" s="5">
        <f t="shared" si="41"/>
        <v>3735.9623279068505</v>
      </c>
      <c r="AA225" s="5">
        <f t="shared" si="7"/>
        <v>1463.930458588527</v>
      </c>
      <c r="AB225" s="35">
        <f t="shared" si="8"/>
        <v>5.1546124096498683E-2</v>
      </c>
      <c r="AC225" s="5">
        <f t="shared" si="9"/>
        <v>2272.0318693183235</v>
      </c>
      <c r="AD225" s="35">
        <f t="shared" si="10"/>
        <v>0.08</v>
      </c>
      <c r="AE225" s="5">
        <f t="shared" si="42"/>
        <v>169809.15006084033</v>
      </c>
      <c r="AF225" s="5">
        <f t="shared" si="43"/>
        <v>652102.56207866629</v>
      </c>
      <c r="AG225" s="5">
        <f t="shared" si="11"/>
        <v>339340.84993915999</v>
      </c>
      <c r="AH225" s="5">
        <f t="shared" si="12"/>
        <v>821911.71213950659</v>
      </c>
      <c r="AI225" s="150"/>
      <c r="AJ225" s="2">
        <v>220</v>
      </c>
      <c r="AK225" s="118">
        <v>51533</v>
      </c>
      <c r="AL225" s="5">
        <f t="shared" si="44"/>
        <v>336925.18497864238</v>
      </c>
      <c r="AM225" s="5">
        <f t="shared" si="45"/>
        <v>3647.6129482638758</v>
      </c>
      <c r="AN225" s="5">
        <f t="shared" si="13"/>
        <v>1471.6377952768103</v>
      </c>
      <c r="AO225" s="35">
        <f t="shared" si="14"/>
        <v>5.2414168873844105E-2</v>
      </c>
      <c r="AP225" s="5">
        <f t="shared" si="15"/>
        <v>2175.9751529870655</v>
      </c>
      <c r="AQ225" s="35">
        <f t="shared" si="16"/>
        <v>7.7499999999999999E-2</v>
      </c>
      <c r="AR225" s="5">
        <f t="shared" si="46"/>
        <v>173696.45281663482</v>
      </c>
      <c r="AS225" s="5">
        <f t="shared" si="47"/>
        <v>628778.39580141834</v>
      </c>
      <c r="AT225" s="5">
        <f t="shared" si="17"/>
        <v>335453.54718336556</v>
      </c>
      <c r="AU225" s="5">
        <f t="shared" si="18"/>
        <v>802474.84861805313</v>
      </c>
      <c r="AV225" s="150"/>
      <c r="AW225" s="2">
        <v>220</v>
      </c>
      <c r="AX225" s="118">
        <v>51533</v>
      </c>
      <c r="AY225" s="5">
        <f t="shared" si="48"/>
        <v>332991.5146548716</v>
      </c>
      <c r="AZ225" s="5">
        <f t="shared" si="49"/>
        <v>3560.0506702964672</v>
      </c>
      <c r="BA225" s="5">
        <f t="shared" si="19"/>
        <v>1478.8537037035198</v>
      </c>
      <c r="BB225" s="35">
        <f t="shared" si="20"/>
        <v>5.329338335493413E-2</v>
      </c>
      <c r="BC225" s="5">
        <f t="shared" si="21"/>
        <v>2081.1969665929473</v>
      </c>
      <c r="BD225" s="35">
        <f t="shared" si="22"/>
        <v>7.4999999999999997E-2</v>
      </c>
      <c r="BE225" s="5">
        <f t="shared" si="50"/>
        <v>177637.33904883161</v>
      </c>
      <c r="BF225" s="5">
        <f t="shared" si="51"/>
        <v>605573.80841639056</v>
      </c>
      <c r="BG225" s="5">
        <f t="shared" si="23"/>
        <v>331512.6609511681</v>
      </c>
      <c r="BH225" s="5">
        <f t="shared" si="24"/>
        <v>783211.14746522217</v>
      </c>
      <c r="BI225" s="150"/>
      <c r="BJ225" s="2">
        <v>220</v>
      </c>
      <c r="BK225" s="118">
        <v>51533</v>
      </c>
      <c r="BL225" s="5">
        <f t="shared" si="52"/>
        <v>329004.94750581274</v>
      </c>
      <c r="BM225" s="5">
        <f t="shared" si="53"/>
        <v>3473.3005299060997</v>
      </c>
      <c r="BN225" s="5">
        <f t="shared" si="25"/>
        <v>1485.5623053918143</v>
      </c>
      <c r="BO225" s="35">
        <f t="shared" si="26"/>
        <v>5.4183828540714622E-2</v>
      </c>
      <c r="BP225" s="5">
        <f t="shared" si="27"/>
        <v>1987.7382245142853</v>
      </c>
      <c r="BQ225" s="35">
        <f t="shared" si="28"/>
        <v>7.2499999999999995E-2</v>
      </c>
      <c r="BR225" s="5">
        <f t="shared" si="54"/>
        <v>181630.61479957888</v>
      </c>
      <c r="BS225" s="5">
        <f t="shared" si="55"/>
        <v>582495.50177976268</v>
      </c>
      <c r="BT225" s="5">
        <f t="shared" si="29"/>
        <v>327519.38520042092</v>
      </c>
      <c r="BU225" s="5">
        <f t="shared" si="30"/>
        <v>764126.11657934159</v>
      </c>
      <c r="BV225" s="150"/>
      <c r="BW225" s="2">
        <v>220</v>
      </c>
      <c r="BX225" s="118">
        <v>51533</v>
      </c>
      <c r="BY225" s="5">
        <f t="shared" si="56"/>
        <v>324966.77131640125</v>
      </c>
      <c r="BZ225" s="5">
        <f t="shared" si="57"/>
        <v>3387.3876542048083</v>
      </c>
      <c r="CA225" s="5">
        <f t="shared" si="31"/>
        <v>1491.7481548591343</v>
      </c>
      <c r="CB225" s="35">
        <f t="shared" si="32"/>
        <v>5.5085563935644573E-2</v>
      </c>
      <c r="CC225" s="5">
        <f t="shared" si="33"/>
        <v>1895.639499345674</v>
      </c>
      <c r="CD225" s="35">
        <f t="shared" si="34"/>
        <v>7.0000000000000007E-2</v>
      </c>
      <c r="CE225" s="5">
        <f t="shared" si="58"/>
        <v>185674.97683845789</v>
      </c>
      <c r="CF225" s="5">
        <f t="shared" si="59"/>
        <v>559550.30708659976</v>
      </c>
      <c r="CG225" s="5">
        <f t="shared" si="35"/>
        <v>323475.02316154214</v>
      </c>
      <c r="CH225" s="5">
        <f t="shared" si="36"/>
        <v>745225.28392505762</v>
      </c>
    </row>
    <row r="226" spans="9:86" ht="14.25" customHeight="1">
      <c r="I226" s="150"/>
      <c r="J226" s="2">
        <v>221</v>
      </c>
      <c r="K226" s="118">
        <v>51561</v>
      </c>
      <c r="L226" s="5">
        <f t="shared" si="37"/>
        <v>343173.48329587316</v>
      </c>
      <c r="M226" s="5">
        <f t="shared" si="0"/>
        <v>3825.0739145252865</v>
      </c>
      <c r="N226" s="5">
        <f t="shared" si="1"/>
        <v>1465.7562168661584</v>
      </c>
      <c r="O226" s="35">
        <f t="shared" si="2"/>
        <v>5.125417743080448E-2</v>
      </c>
      <c r="P226" s="5">
        <f t="shared" si="3"/>
        <v>2359.317697659128</v>
      </c>
      <c r="Q226" s="35">
        <f t="shared" si="4"/>
        <v>8.2500000000000004E-2</v>
      </c>
      <c r="R226" s="5">
        <f t="shared" si="38"/>
        <v>167442.27292099298</v>
      </c>
      <c r="S226" s="5">
        <f t="shared" si="39"/>
        <v>677899.06218909577</v>
      </c>
      <c r="T226" s="5">
        <f t="shared" si="5"/>
        <v>341707.72707900702</v>
      </c>
      <c r="U226" s="5">
        <f t="shared" si="6"/>
        <v>845341.33511008881</v>
      </c>
      <c r="V226" s="150"/>
      <c r="W226" s="2">
        <v>221</v>
      </c>
      <c r="X226" s="118">
        <v>51561</v>
      </c>
      <c r="Y226" s="5">
        <f t="shared" si="40"/>
        <v>339340.84993915999</v>
      </c>
      <c r="Z226" s="5">
        <f t="shared" si="41"/>
        <v>3735.9623279068505</v>
      </c>
      <c r="AA226" s="5">
        <f t="shared" si="7"/>
        <v>1473.6899949791173</v>
      </c>
      <c r="AB226" s="35">
        <f t="shared" si="8"/>
        <v>5.2113619515363391E-2</v>
      </c>
      <c r="AC226" s="5">
        <f t="shared" si="9"/>
        <v>2262.2723329277333</v>
      </c>
      <c r="AD226" s="35">
        <f t="shared" si="10"/>
        <v>7.9999999999999988E-2</v>
      </c>
      <c r="AE226" s="5">
        <f t="shared" si="42"/>
        <v>171282.84005581946</v>
      </c>
      <c r="AF226" s="5">
        <f t="shared" si="43"/>
        <v>654364.83441159397</v>
      </c>
      <c r="AG226" s="5">
        <f t="shared" si="11"/>
        <v>337867.15994418086</v>
      </c>
      <c r="AH226" s="5">
        <f t="shared" si="12"/>
        <v>825647.67446741345</v>
      </c>
      <c r="AI226" s="150"/>
      <c r="AJ226" s="2">
        <v>221</v>
      </c>
      <c r="AK226" s="118">
        <v>51561</v>
      </c>
      <c r="AL226" s="5">
        <f t="shared" si="44"/>
        <v>335453.54718336556</v>
      </c>
      <c r="AM226" s="5">
        <f t="shared" si="45"/>
        <v>3647.6129482638758</v>
      </c>
      <c r="AN226" s="5">
        <f t="shared" si="13"/>
        <v>1481.1421227046399</v>
      </c>
      <c r="AO226" s="35">
        <f t="shared" si="14"/>
        <v>5.2984103526978715E-2</v>
      </c>
      <c r="AP226" s="5">
        <f t="shared" si="15"/>
        <v>2166.4708255592359</v>
      </c>
      <c r="AQ226" s="35">
        <f t="shared" si="16"/>
        <v>7.7499999999999999E-2</v>
      </c>
      <c r="AR226" s="5">
        <f t="shared" si="46"/>
        <v>175177.59493933947</v>
      </c>
      <c r="AS226" s="5">
        <f t="shared" si="47"/>
        <v>630944.86662697757</v>
      </c>
      <c r="AT226" s="5">
        <f t="shared" si="17"/>
        <v>333972.40506066091</v>
      </c>
      <c r="AU226" s="5">
        <f t="shared" si="18"/>
        <v>806122.46156631701</v>
      </c>
      <c r="AV226" s="150"/>
      <c r="AW226" s="2">
        <v>221</v>
      </c>
      <c r="AX226" s="118">
        <v>51561</v>
      </c>
      <c r="AY226" s="5">
        <f t="shared" si="48"/>
        <v>331512.6609511681</v>
      </c>
      <c r="AZ226" s="5">
        <f t="shared" si="49"/>
        <v>3560.0506702964672</v>
      </c>
      <c r="BA226" s="5">
        <f t="shared" si="19"/>
        <v>1488.0965393516667</v>
      </c>
      <c r="BB226" s="35">
        <f t="shared" si="20"/>
        <v>5.3865690743106688E-2</v>
      </c>
      <c r="BC226" s="5">
        <f t="shared" si="21"/>
        <v>2071.9541309448005</v>
      </c>
      <c r="BD226" s="35">
        <f t="shared" si="22"/>
        <v>7.4999999999999997E-2</v>
      </c>
      <c r="BE226" s="5">
        <f t="shared" si="50"/>
        <v>179125.43558818326</v>
      </c>
      <c r="BF226" s="5">
        <f t="shared" si="51"/>
        <v>607645.76254733535</v>
      </c>
      <c r="BG226" s="5">
        <f t="shared" si="23"/>
        <v>330024.56441181642</v>
      </c>
      <c r="BH226" s="5">
        <f t="shared" si="24"/>
        <v>786771.19813551859</v>
      </c>
      <c r="BI226" s="150"/>
      <c r="BJ226" s="2">
        <v>221</v>
      </c>
      <c r="BK226" s="118">
        <v>51561</v>
      </c>
      <c r="BL226" s="5">
        <f t="shared" si="52"/>
        <v>327519.38520042092</v>
      </c>
      <c r="BM226" s="5">
        <f t="shared" si="53"/>
        <v>3473.3005299060997</v>
      </c>
      <c r="BN226" s="5">
        <f t="shared" si="25"/>
        <v>1494.5375776535566</v>
      </c>
      <c r="BO226" s="35">
        <f t="shared" si="26"/>
        <v>5.4758441003020145E-2</v>
      </c>
      <c r="BP226" s="5">
        <f t="shared" si="27"/>
        <v>1978.7629522525431</v>
      </c>
      <c r="BQ226" s="35">
        <f t="shared" si="28"/>
        <v>7.2499999999999995E-2</v>
      </c>
      <c r="BR226" s="5">
        <f t="shared" si="54"/>
        <v>183125.15237723244</v>
      </c>
      <c r="BS226" s="5">
        <f t="shared" si="55"/>
        <v>584474.2647320152</v>
      </c>
      <c r="BT226" s="5">
        <f t="shared" si="29"/>
        <v>326024.84762276738</v>
      </c>
      <c r="BU226" s="5">
        <f t="shared" si="30"/>
        <v>767599.41710924765</v>
      </c>
      <c r="BV226" s="150"/>
      <c r="BW226" s="2">
        <v>221</v>
      </c>
      <c r="BX226" s="118">
        <v>51561</v>
      </c>
      <c r="BY226" s="5">
        <f t="shared" si="56"/>
        <v>323475.02316154214</v>
      </c>
      <c r="BZ226" s="5">
        <f t="shared" si="57"/>
        <v>3387.3876542048083</v>
      </c>
      <c r="CA226" s="5">
        <f t="shared" si="31"/>
        <v>1500.4500190958124</v>
      </c>
      <c r="CB226" s="35">
        <f t="shared" si="32"/>
        <v>5.5662412674619161E-2</v>
      </c>
      <c r="CC226" s="5">
        <f t="shared" si="33"/>
        <v>1886.9376351089959</v>
      </c>
      <c r="CD226" s="35">
        <f t="shared" si="34"/>
        <v>7.0000000000000007E-2</v>
      </c>
      <c r="CE226" s="5">
        <f t="shared" si="58"/>
        <v>187175.42685755371</v>
      </c>
      <c r="CF226" s="5">
        <f t="shared" si="59"/>
        <v>561437.2447217087</v>
      </c>
      <c r="CG226" s="5">
        <f t="shared" si="35"/>
        <v>321974.57314244634</v>
      </c>
      <c r="CH226" s="5">
        <f t="shared" si="36"/>
        <v>748612.67157926247</v>
      </c>
    </row>
    <row r="227" spans="9:86" ht="14.25" customHeight="1">
      <c r="I227" s="150"/>
      <c r="J227" s="2">
        <v>222</v>
      </c>
      <c r="K227" s="118">
        <v>51592</v>
      </c>
      <c r="L227" s="5">
        <f t="shared" si="37"/>
        <v>341707.72707900702</v>
      </c>
      <c r="M227" s="5">
        <f t="shared" si="0"/>
        <v>3825.0739145252865</v>
      </c>
      <c r="N227" s="5">
        <f t="shared" si="1"/>
        <v>1475.8332908571133</v>
      </c>
      <c r="O227" s="35">
        <f t="shared" si="2"/>
        <v>5.1827916335619159E-2</v>
      </c>
      <c r="P227" s="5">
        <f t="shared" si="3"/>
        <v>2349.2406236681732</v>
      </c>
      <c r="Q227" s="35">
        <f t="shared" si="4"/>
        <v>8.2500000000000004E-2</v>
      </c>
      <c r="R227" s="5">
        <f t="shared" si="38"/>
        <v>168918.1062118501</v>
      </c>
      <c r="S227" s="5">
        <f t="shared" si="39"/>
        <v>680248.30281276396</v>
      </c>
      <c r="T227" s="5">
        <f t="shared" si="5"/>
        <v>340231.89378814993</v>
      </c>
      <c r="U227" s="5">
        <f t="shared" si="6"/>
        <v>849166.40902461403</v>
      </c>
      <c r="V227" s="150"/>
      <c r="W227" s="2">
        <v>222</v>
      </c>
      <c r="X227" s="118">
        <v>51592</v>
      </c>
      <c r="Y227" s="5">
        <f t="shared" si="40"/>
        <v>337867.15994418086</v>
      </c>
      <c r="Z227" s="5">
        <f t="shared" si="41"/>
        <v>3735.9623279068505</v>
      </c>
      <c r="AA227" s="5">
        <f t="shared" si="7"/>
        <v>1483.5145949456446</v>
      </c>
      <c r="AB227" s="35">
        <f t="shared" si="8"/>
        <v>5.2689865278083961E-2</v>
      </c>
      <c r="AC227" s="5">
        <f t="shared" si="9"/>
        <v>2252.4477329612059</v>
      </c>
      <c r="AD227" s="35">
        <f t="shared" si="10"/>
        <v>0.08</v>
      </c>
      <c r="AE227" s="5">
        <f t="shared" si="42"/>
        <v>172766.3546507651</v>
      </c>
      <c r="AF227" s="5">
        <f t="shared" si="43"/>
        <v>656617.28214455512</v>
      </c>
      <c r="AG227" s="5">
        <f t="shared" si="11"/>
        <v>336383.64534923522</v>
      </c>
      <c r="AH227" s="5">
        <f t="shared" si="12"/>
        <v>829383.6367953202</v>
      </c>
      <c r="AI227" s="150"/>
      <c r="AJ227" s="2">
        <v>222</v>
      </c>
      <c r="AK227" s="118">
        <v>51592</v>
      </c>
      <c r="AL227" s="5">
        <f t="shared" si="44"/>
        <v>333972.40506066091</v>
      </c>
      <c r="AM227" s="5">
        <f t="shared" si="45"/>
        <v>3647.6129482638758</v>
      </c>
      <c r="AN227" s="5">
        <f t="shared" si="13"/>
        <v>1490.7078322471075</v>
      </c>
      <c r="AO227" s="35">
        <f t="shared" si="14"/>
        <v>5.356279056563408E-2</v>
      </c>
      <c r="AP227" s="5">
        <f t="shared" si="15"/>
        <v>2156.9051160167683</v>
      </c>
      <c r="AQ227" s="35">
        <f t="shared" si="16"/>
        <v>7.7499999999999999E-2</v>
      </c>
      <c r="AR227" s="5">
        <f t="shared" si="46"/>
        <v>176668.30277158658</v>
      </c>
      <c r="AS227" s="5">
        <f t="shared" si="47"/>
        <v>633101.77174299431</v>
      </c>
      <c r="AT227" s="5">
        <f t="shared" si="17"/>
        <v>332481.69722841377</v>
      </c>
      <c r="AU227" s="5">
        <f t="shared" si="18"/>
        <v>809770.07451458089</v>
      </c>
      <c r="AV227" s="150"/>
      <c r="AW227" s="2">
        <v>222</v>
      </c>
      <c r="AX227" s="118">
        <v>51592</v>
      </c>
      <c r="AY227" s="5">
        <f t="shared" si="48"/>
        <v>330024.56441181642</v>
      </c>
      <c r="AZ227" s="5">
        <f t="shared" si="49"/>
        <v>3560.0506702964672</v>
      </c>
      <c r="BA227" s="5">
        <f t="shared" si="19"/>
        <v>1497.3971427226147</v>
      </c>
      <c r="BB227" s="35">
        <f t="shared" si="20"/>
        <v>5.4446752303714305E-2</v>
      </c>
      <c r="BC227" s="5">
        <f t="shared" si="21"/>
        <v>2062.6535275738524</v>
      </c>
      <c r="BD227" s="35">
        <f t="shared" si="22"/>
        <v>7.4999999999999997E-2</v>
      </c>
      <c r="BE227" s="5">
        <f t="shared" si="50"/>
        <v>180622.83273090588</v>
      </c>
      <c r="BF227" s="5">
        <f t="shared" si="51"/>
        <v>609708.41607490915</v>
      </c>
      <c r="BG227" s="5">
        <f t="shared" si="23"/>
        <v>328527.1672690938</v>
      </c>
      <c r="BH227" s="5">
        <f t="shared" si="24"/>
        <v>790331.248805815</v>
      </c>
      <c r="BI227" s="150"/>
      <c r="BJ227" s="2">
        <v>222</v>
      </c>
      <c r="BK227" s="118">
        <v>51592</v>
      </c>
      <c r="BL227" s="5">
        <f t="shared" si="52"/>
        <v>326024.84762276738</v>
      </c>
      <c r="BM227" s="5">
        <f t="shared" si="53"/>
        <v>3473.3005299060997</v>
      </c>
      <c r="BN227" s="5">
        <f t="shared" si="25"/>
        <v>1503.5670755185467</v>
      </c>
      <c r="BO227" s="35">
        <f t="shared" si="26"/>
        <v>5.5341809183511365E-2</v>
      </c>
      <c r="BP227" s="5">
        <f t="shared" si="27"/>
        <v>1969.7334543875529</v>
      </c>
      <c r="BQ227" s="35">
        <f t="shared" si="28"/>
        <v>7.2499999999999995E-2</v>
      </c>
      <c r="BR227" s="5">
        <f t="shared" si="54"/>
        <v>184628.71945275099</v>
      </c>
      <c r="BS227" s="5">
        <f t="shared" si="55"/>
        <v>586443.99818640272</v>
      </c>
      <c r="BT227" s="5">
        <f t="shared" si="29"/>
        <v>324521.28054724884</v>
      </c>
      <c r="BU227" s="5">
        <f t="shared" si="30"/>
        <v>771072.71763915371</v>
      </c>
      <c r="BV227" s="150"/>
      <c r="BW227" s="2">
        <v>222</v>
      </c>
      <c r="BX227" s="118">
        <v>51592</v>
      </c>
      <c r="BY227" s="5">
        <f t="shared" si="56"/>
        <v>321974.57314244634</v>
      </c>
      <c r="BZ227" s="5">
        <f t="shared" si="57"/>
        <v>3387.3876542048083</v>
      </c>
      <c r="CA227" s="5">
        <f t="shared" si="31"/>
        <v>1509.2026442072045</v>
      </c>
      <c r="CB227" s="35">
        <f t="shared" si="32"/>
        <v>5.6248018449811345E-2</v>
      </c>
      <c r="CC227" s="5">
        <f t="shared" si="33"/>
        <v>1878.1850099976039</v>
      </c>
      <c r="CD227" s="35">
        <f t="shared" si="34"/>
        <v>7.0000000000000007E-2</v>
      </c>
      <c r="CE227" s="5">
        <f t="shared" si="58"/>
        <v>188684.62950176091</v>
      </c>
      <c r="CF227" s="5">
        <f t="shared" si="59"/>
        <v>563315.42973170627</v>
      </c>
      <c r="CG227" s="5">
        <f t="shared" si="35"/>
        <v>320465.37049823912</v>
      </c>
      <c r="CH227" s="5">
        <f t="shared" si="36"/>
        <v>752000.05923346721</v>
      </c>
    </row>
    <row r="228" spans="9:86" ht="14.25" customHeight="1">
      <c r="I228" s="150"/>
      <c r="J228" s="2">
        <v>223</v>
      </c>
      <c r="K228" s="118">
        <v>51622</v>
      </c>
      <c r="L228" s="5">
        <f t="shared" si="37"/>
        <v>340231.89378814993</v>
      </c>
      <c r="M228" s="5">
        <f t="shared" si="0"/>
        <v>3825.0739145252865</v>
      </c>
      <c r="N228" s="5">
        <f t="shared" si="1"/>
        <v>1485.9796447317558</v>
      </c>
      <c r="O228" s="35">
        <f t="shared" si="2"/>
        <v>5.2410594251590822E-2</v>
      </c>
      <c r="P228" s="5">
        <f t="shared" si="3"/>
        <v>2339.0942697935307</v>
      </c>
      <c r="Q228" s="35">
        <f t="shared" si="4"/>
        <v>8.2500000000000004E-2</v>
      </c>
      <c r="R228" s="5">
        <f t="shared" si="38"/>
        <v>170404.08585658186</v>
      </c>
      <c r="S228" s="5">
        <f t="shared" si="39"/>
        <v>682587.39708255744</v>
      </c>
      <c r="T228" s="5">
        <f t="shared" si="5"/>
        <v>338745.91414341819</v>
      </c>
      <c r="U228" s="5">
        <f t="shared" si="6"/>
        <v>852991.48293913924</v>
      </c>
      <c r="V228" s="150"/>
      <c r="W228" s="2">
        <v>223</v>
      </c>
      <c r="X228" s="118">
        <v>51622</v>
      </c>
      <c r="Y228" s="5">
        <f t="shared" si="40"/>
        <v>336383.64534923522</v>
      </c>
      <c r="Z228" s="5">
        <f t="shared" si="41"/>
        <v>3735.9623279068505</v>
      </c>
      <c r="AA228" s="5">
        <f t="shared" si="7"/>
        <v>1493.4046922452821</v>
      </c>
      <c r="AB228" s="35">
        <f t="shared" si="8"/>
        <v>5.3275052324074382E-2</v>
      </c>
      <c r="AC228" s="5">
        <f t="shared" si="9"/>
        <v>2242.5576356615684</v>
      </c>
      <c r="AD228" s="35">
        <f t="shared" si="10"/>
        <v>0.08</v>
      </c>
      <c r="AE228" s="5">
        <f t="shared" si="42"/>
        <v>174259.75934301037</v>
      </c>
      <c r="AF228" s="5">
        <f t="shared" si="43"/>
        <v>658859.83978021669</v>
      </c>
      <c r="AG228" s="5">
        <f t="shared" si="11"/>
        <v>334890.24065698992</v>
      </c>
      <c r="AH228" s="5">
        <f t="shared" si="12"/>
        <v>833119.59912322706</v>
      </c>
      <c r="AI228" s="150"/>
      <c r="AJ228" s="2">
        <v>223</v>
      </c>
      <c r="AK228" s="118">
        <v>51622</v>
      </c>
      <c r="AL228" s="5">
        <f t="shared" si="44"/>
        <v>332481.69722841377</v>
      </c>
      <c r="AM228" s="5">
        <f t="shared" si="45"/>
        <v>3647.6129482638758</v>
      </c>
      <c r="AN228" s="5">
        <f t="shared" si="13"/>
        <v>1500.33532033037</v>
      </c>
      <c r="AO228" s="35">
        <f t="shared" si="14"/>
        <v>5.4150420892479192E-2</v>
      </c>
      <c r="AP228" s="5">
        <f t="shared" si="15"/>
        <v>2147.2776279335058</v>
      </c>
      <c r="AQ228" s="35">
        <f t="shared" si="16"/>
        <v>7.7500000000000013E-2</v>
      </c>
      <c r="AR228" s="5">
        <f t="shared" si="46"/>
        <v>178168.63809191695</v>
      </c>
      <c r="AS228" s="5">
        <f t="shared" si="47"/>
        <v>635249.04937092785</v>
      </c>
      <c r="AT228" s="5">
        <f t="shared" si="17"/>
        <v>330981.36190808343</v>
      </c>
      <c r="AU228" s="5">
        <f t="shared" si="18"/>
        <v>813417.68746284477</v>
      </c>
      <c r="AV228" s="150"/>
      <c r="AW228" s="2">
        <v>223</v>
      </c>
      <c r="AX228" s="118">
        <v>51622</v>
      </c>
      <c r="AY228" s="5">
        <f t="shared" si="48"/>
        <v>328527.1672690938</v>
      </c>
      <c r="AZ228" s="5">
        <f t="shared" si="49"/>
        <v>3560.0506702964672</v>
      </c>
      <c r="BA228" s="5">
        <f t="shared" si="19"/>
        <v>1506.7558748646311</v>
      </c>
      <c r="BB228" s="35">
        <f t="shared" si="20"/>
        <v>5.5036758903915919E-2</v>
      </c>
      <c r="BC228" s="5">
        <f t="shared" si="21"/>
        <v>2053.2947954318361</v>
      </c>
      <c r="BD228" s="35">
        <f t="shared" si="22"/>
        <v>7.4999999999999997E-2</v>
      </c>
      <c r="BE228" s="5">
        <f t="shared" si="50"/>
        <v>182129.58860577052</v>
      </c>
      <c r="BF228" s="5">
        <f t="shared" si="51"/>
        <v>611761.71087034093</v>
      </c>
      <c r="BG228" s="5">
        <f t="shared" si="23"/>
        <v>327020.41139422916</v>
      </c>
      <c r="BH228" s="5">
        <f t="shared" si="24"/>
        <v>793891.29947611142</v>
      </c>
      <c r="BI228" s="150"/>
      <c r="BJ228" s="2">
        <v>223</v>
      </c>
      <c r="BK228" s="118">
        <v>51622</v>
      </c>
      <c r="BL228" s="5">
        <f t="shared" si="52"/>
        <v>324521.28054724884</v>
      </c>
      <c r="BM228" s="5">
        <f t="shared" si="53"/>
        <v>3473.3005299060997</v>
      </c>
      <c r="BN228" s="5">
        <f t="shared" si="25"/>
        <v>1512.6511265998047</v>
      </c>
      <c r="BO228" s="35">
        <f t="shared" si="26"/>
        <v>5.593412391504117E-2</v>
      </c>
      <c r="BP228" s="5">
        <f t="shared" si="27"/>
        <v>1960.649403306295</v>
      </c>
      <c r="BQ228" s="35">
        <f t="shared" si="28"/>
        <v>7.2499999999999995E-2</v>
      </c>
      <c r="BR228" s="5">
        <f t="shared" si="54"/>
        <v>186141.3705793508</v>
      </c>
      <c r="BS228" s="5">
        <f t="shared" si="55"/>
        <v>588404.64758970903</v>
      </c>
      <c r="BT228" s="5">
        <f t="shared" si="29"/>
        <v>323008.62942064903</v>
      </c>
      <c r="BU228" s="5">
        <f t="shared" si="30"/>
        <v>774546.01816905988</v>
      </c>
      <c r="BV228" s="150"/>
      <c r="BW228" s="2">
        <v>223</v>
      </c>
      <c r="BX228" s="118">
        <v>51622</v>
      </c>
      <c r="BY228" s="5">
        <f t="shared" si="56"/>
        <v>320465.37049823912</v>
      </c>
      <c r="BZ228" s="5">
        <f t="shared" si="57"/>
        <v>3387.3876542048083</v>
      </c>
      <c r="CA228" s="5">
        <f t="shared" si="31"/>
        <v>1518.0063262984133</v>
      </c>
      <c r="CB228" s="35">
        <f t="shared" si="32"/>
        <v>5.6842572060936777E-2</v>
      </c>
      <c r="CC228" s="5">
        <f t="shared" si="33"/>
        <v>1869.381327906395</v>
      </c>
      <c r="CD228" s="35">
        <f t="shared" si="34"/>
        <v>7.0000000000000007E-2</v>
      </c>
      <c r="CE228" s="5">
        <f t="shared" si="58"/>
        <v>190202.63582805931</v>
      </c>
      <c r="CF228" s="5">
        <f t="shared" si="59"/>
        <v>565184.81105961266</v>
      </c>
      <c r="CG228" s="5">
        <f t="shared" si="35"/>
        <v>318947.36417194072</v>
      </c>
      <c r="CH228" s="5">
        <f t="shared" si="36"/>
        <v>755387.44688767195</v>
      </c>
    </row>
    <row r="229" spans="9:86" ht="14.25" customHeight="1">
      <c r="I229" s="150"/>
      <c r="J229" s="2">
        <v>224</v>
      </c>
      <c r="K229" s="118">
        <v>51653</v>
      </c>
      <c r="L229" s="5">
        <f t="shared" si="37"/>
        <v>338745.91414341819</v>
      </c>
      <c r="M229" s="5">
        <f t="shared" si="0"/>
        <v>3825.0739145252865</v>
      </c>
      <c r="N229" s="5">
        <f t="shared" si="1"/>
        <v>1496.1957547892862</v>
      </c>
      <c r="O229" s="35">
        <f t="shared" si="2"/>
        <v>5.3002407727550993E-2</v>
      </c>
      <c r="P229" s="5">
        <f t="shared" si="3"/>
        <v>2328.8781597360003</v>
      </c>
      <c r="Q229" s="35">
        <f t="shared" si="4"/>
        <v>8.2500000000000018E-2</v>
      </c>
      <c r="R229" s="5">
        <f t="shared" si="38"/>
        <v>171900.28161137115</v>
      </c>
      <c r="S229" s="5">
        <f t="shared" si="39"/>
        <v>684916.27524229349</v>
      </c>
      <c r="T229" s="5">
        <f t="shared" si="5"/>
        <v>337249.71838862891</v>
      </c>
      <c r="U229" s="5">
        <f t="shared" si="6"/>
        <v>856816.55685366457</v>
      </c>
      <c r="V229" s="150"/>
      <c r="W229" s="2">
        <v>224</v>
      </c>
      <c r="X229" s="118">
        <v>51653</v>
      </c>
      <c r="Y229" s="5">
        <f t="shared" si="40"/>
        <v>334890.24065698992</v>
      </c>
      <c r="Z229" s="5">
        <f t="shared" si="41"/>
        <v>3735.9623279068505</v>
      </c>
      <c r="AA229" s="5">
        <f t="shared" si="7"/>
        <v>1503.3607235269178</v>
      </c>
      <c r="AB229" s="35">
        <f t="shared" si="8"/>
        <v>5.3869377163489079E-2</v>
      </c>
      <c r="AC229" s="5">
        <f t="shared" si="9"/>
        <v>2232.6016043799327</v>
      </c>
      <c r="AD229" s="35">
        <f t="shared" si="10"/>
        <v>7.9999999999999988E-2</v>
      </c>
      <c r="AE229" s="5">
        <f t="shared" si="42"/>
        <v>175763.12006653729</v>
      </c>
      <c r="AF229" s="5">
        <f t="shared" si="43"/>
        <v>661092.44138459663</v>
      </c>
      <c r="AG229" s="5">
        <f t="shared" si="11"/>
        <v>333386.879933463</v>
      </c>
      <c r="AH229" s="5">
        <f t="shared" si="12"/>
        <v>836855.56145113392</v>
      </c>
      <c r="AI229" s="150"/>
      <c r="AJ229" s="2">
        <v>224</v>
      </c>
      <c r="AK229" s="118">
        <v>51653</v>
      </c>
      <c r="AL229" s="5">
        <f t="shared" si="44"/>
        <v>330981.36190808343</v>
      </c>
      <c r="AM229" s="5">
        <f t="shared" si="45"/>
        <v>3647.6129482638758</v>
      </c>
      <c r="AN229" s="5">
        <f t="shared" si="13"/>
        <v>1510.0249859408368</v>
      </c>
      <c r="AO229" s="35">
        <f t="shared" si="14"/>
        <v>5.4747190980264968E-2</v>
      </c>
      <c r="AP229" s="5">
        <f t="shared" si="15"/>
        <v>2137.5879623230389</v>
      </c>
      <c r="AQ229" s="35">
        <f t="shared" si="16"/>
        <v>7.7499999999999999E-2</v>
      </c>
      <c r="AR229" s="5">
        <f t="shared" si="46"/>
        <v>179678.66307785778</v>
      </c>
      <c r="AS229" s="5">
        <f t="shared" si="47"/>
        <v>637386.63733325084</v>
      </c>
      <c r="AT229" s="5">
        <f t="shared" si="17"/>
        <v>329471.3369221426</v>
      </c>
      <c r="AU229" s="5">
        <f t="shared" si="18"/>
        <v>817065.30041110865</v>
      </c>
      <c r="AV229" s="150"/>
      <c r="AW229" s="2">
        <v>224</v>
      </c>
      <c r="AX229" s="118">
        <v>51653</v>
      </c>
      <c r="AY229" s="5">
        <f t="shared" si="48"/>
        <v>327020.41139422916</v>
      </c>
      <c r="AZ229" s="5">
        <f t="shared" si="49"/>
        <v>3560.0506702964672</v>
      </c>
      <c r="BA229" s="5">
        <f t="shared" si="19"/>
        <v>1516.1730990825351</v>
      </c>
      <c r="BB229" s="35">
        <f t="shared" si="20"/>
        <v>5.5635906980305044E-2</v>
      </c>
      <c r="BC229" s="5">
        <f t="shared" si="21"/>
        <v>2043.877571213932</v>
      </c>
      <c r="BD229" s="35">
        <f t="shared" si="22"/>
        <v>7.4999999999999997E-2</v>
      </c>
      <c r="BE229" s="5">
        <f t="shared" si="50"/>
        <v>183645.76170485307</v>
      </c>
      <c r="BF229" s="5">
        <f t="shared" si="51"/>
        <v>613805.58844155481</v>
      </c>
      <c r="BG229" s="5">
        <f t="shared" si="23"/>
        <v>325504.23829514661</v>
      </c>
      <c r="BH229" s="5">
        <f t="shared" si="24"/>
        <v>797451.35014640784</v>
      </c>
      <c r="BI229" s="150"/>
      <c r="BJ229" s="2">
        <v>224</v>
      </c>
      <c r="BK229" s="118">
        <v>51653</v>
      </c>
      <c r="BL229" s="5">
        <f t="shared" si="52"/>
        <v>323008.62942064903</v>
      </c>
      <c r="BM229" s="5">
        <f t="shared" si="53"/>
        <v>3473.3005299060997</v>
      </c>
      <c r="BN229" s="5">
        <f t="shared" si="25"/>
        <v>1521.7900604896786</v>
      </c>
      <c r="BO229" s="35">
        <f t="shared" si="26"/>
        <v>5.6535581599259713E-2</v>
      </c>
      <c r="BP229" s="5">
        <f t="shared" si="27"/>
        <v>1951.5104694164211</v>
      </c>
      <c r="BQ229" s="35">
        <f t="shared" si="28"/>
        <v>7.2499999999999995E-2</v>
      </c>
      <c r="BR229" s="5">
        <f t="shared" si="54"/>
        <v>187663.16063984047</v>
      </c>
      <c r="BS229" s="5">
        <f t="shared" si="55"/>
        <v>590356.15805912542</v>
      </c>
      <c r="BT229" s="5">
        <f t="shared" si="29"/>
        <v>321486.83936015936</v>
      </c>
      <c r="BU229" s="5">
        <f t="shared" si="30"/>
        <v>778019.31869896594</v>
      </c>
      <c r="BV229" s="150"/>
      <c r="BW229" s="2">
        <v>224</v>
      </c>
      <c r="BX229" s="118">
        <v>51653</v>
      </c>
      <c r="BY229" s="5">
        <f t="shared" si="56"/>
        <v>318947.36417194072</v>
      </c>
      <c r="BZ229" s="5">
        <f t="shared" si="57"/>
        <v>3387.3876542048083</v>
      </c>
      <c r="CA229" s="5">
        <f t="shared" si="31"/>
        <v>1526.8613632018207</v>
      </c>
      <c r="CB229" s="35">
        <f t="shared" si="32"/>
        <v>5.7446269875879891E-2</v>
      </c>
      <c r="CC229" s="5">
        <f t="shared" si="33"/>
        <v>1860.5262910029876</v>
      </c>
      <c r="CD229" s="35">
        <f t="shared" si="34"/>
        <v>7.0000000000000007E-2</v>
      </c>
      <c r="CE229" s="5">
        <f t="shared" si="58"/>
        <v>191729.49719126112</v>
      </c>
      <c r="CF229" s="5">
        <f t="shared" si="59"/>
        <v>567045.33735061565</v>
      </c>
      <c r="CG229" s="5">
        <f t="shared" si="35"/>
        <v>317420.50280873891</v>
      </c>
      <c r="CH229" s="5">
        <f t="shared" si="36"/>
        <v>758774.8345418768</v>
      </c>
    </row>
    <row r="230" spans="9:86" ht="14.25" customHeight="1">
      <c r="I230" s="150"/>
      <c r="J230" s="2">
        <v>225</v>
      </c>
      <c r="K230" s="118">
        <v>51683</v>
      </c>
      <c r="L230" s="5">
        <f t="shared" si="37"/>
        <v>337249.71838862891</v>
      </c>
      <c r="M230" s="5">
        <f t="shared" si="0"/>
        <v>3825.0739145252865</v>
      </c>
      <c r="N230" s="5">
        <f t="shared" si="1"/>
        <v>1506.4821006034626</v>
      </c>
      <c r="O230" s="35">
        <f t="shared" si="2"/>
        <v>5.360355908854951E-2</v>
      </c>
      <c r="P230" s="5">
        <f t="shared" si="3"/>
        <v>2318.5918139218238</v>
      </c>
      <c r="Q230" s="35">
        <f t="shared" si="4"/>
        <v>8.2500000000000004E-2</v>
      </c>
      <c r="R230" s="5">
        <f t="shared" si="38"/>
        <v>173406.76371197461</v>
      </c>
      <c r="S230" s="5">
        <f t="shared" si="39"/>
        <v>687234.8670562153</v>
      </c>
      <c r="T230" s="5">
        <f t="shared" si="5"/>
        <v>335743.23628802545</v>
      </c>
      <c r="U230" s="5">
        <f t="shared" si="6"/>
        <v>860641.63076818991</v>
      </c>
      <c r="V230" s="150"/>
      <c r="W230" s="2">
        <v>225</v>
      </c>
      <c r="X230" s="118">
        <v>51683</v>
      </c>
      <c r="Y230" s="5">
        <f t="shared" si="40"/>
        <v>333386.879933463</v>
      </c>
      <c r="Z230" s="5">
        <f t="shared" si="41"/>
        <v>3735.9623279068505</v>
      </c>
      <c r="AA230" s="5">
        <f t="shared" si="7"/>
        <v>1513.3831283504305</v>
      </c>
      <c r="AB230" s="35">
        <f t="shared" si="8"/>
        <v>5.4473042082008864E-2</v>
      </c>
      <c r="AC230" s="5">
        <f t="shared" si="9"/>
        <v>2222.57919955642</v>
      </c>
      <c r="AD230" s="35">
        <f t="shared" si="10"/>
        <v>7.9999999999999988E-2</v>
      </c>
      <c r="AE230" s="5">
        <f t="shared" si="42"/>
        <v>177276.50319488771</v>
      </c>
      <c r="AF230" s="5">
        <f t="shared" si="43"/>
        <v>663315.02058415301</v>
      </c>
      <c r="AG230" s="5">
        <f t="shared" si="11"/>
        <v>331873.49680511258</v>
      </c>
      <c r="AH230" s="5">
        <f t="shared" si="12"/>
        <v>840591.52377904067</v>
      </c>
      <c r="AI230" s="150"/>
      <c r="AJ230" s="2">
        <v>225</v>
      </c>
      <c r="AK230" s="118">
        <v>51683</v>
      </c>
      <c r="AL230" s="5">
        <f t="shared" si="44"/>
        <v>329471.3369221426</v>
      </c>
      <c r="AM230" s="5">
        <f t="shared" si="45"/>
        <v>3647.6129482638758</v>
      </c>
      <c r="AN230" s="5">
        <f t="shared" si="13"/>
        <v>1519.777230641705</v>
      </c>
      <c r="AO230" s="35">
        <f t="shared" si="14"/>
        <v>5.5353303076589408E-2</v>
      </c>
      <c r="AP230" s="5">
        <f t="shared" si="15"/>
        <v>2127.8357176221707</v>
      </c>
      <c r="AQ230" s="35">
        <f t="shared" si="16"/>
        <v>7.7499999999999986E-2</v>
      </c>
      <c r="AR230" s="5">
        <f t="shared" si="46"/>
        <v>181198.4403084995</v>
      </c>
      <c r="AS230" s="5">
        <f t="shared" si="47"/>
        <v>639514.47305087303</v>
      </c>
      <c r="AT230" s="5">
        <f t="shared" si="17"/>
        <v>327951.55969150091</v>
      </c>
      <c r="AU230" s="5">
        <f t="shared" si="18"/>
        <v>820712.91335937253</v>
      </c>
      <c r="AV230" s="150"/>
      <c r="AW230" s="2">
        <v>225</v>
      </c>
      <c r="AX230" s="118">
        <v>51683</v>
      </c>
      <c r="AY230" s="5">
        <f t="shared" si="48"/>
        <v>325504.23829514661</v>
      </c>
      <c r="AZ230" s="5">
        <f t="shared" si="49"/>
        <v>3560.0506702964672</v>
      </c>
      <c r="BA230" s="5">
        <f t="shared" si="19"/>
        <v>1525.6491809518011</v>
      </c>
      <c r="BB230" s="35">
        <f t="shared" si="20"/>
        <v>5.6244398743654056E-2</v>
      </c>
      <c r="BC230" s="5">
        <f t="shared" si="21"/>
        <v>2034.4014893446661</v>
      </c>
      <c r="BD230" s="35">
        <f t="shared" si="22"/>
        <v>7.4999999999999997E-2</v>
      </c>
      <c r="BE230" s="5">
        <f t="shared" si="50"/>
        <v>185171.41088580486</v>
      </c>
      <c r="BF230" s="5">
        <f t="shared" si="51"/>
        <v>615839.98993089946</v>
      </c>
      <c r="BG230" s="5">
        <f t="shared" si="23"/>
        <v>323978.58911419479</v>
      </c>
      <c r="BH230" s="5">
        <f t="shared" si="24"/>
        <v>801011.40081670438</v>
      </c>
      <c r="BI230" s="150"/>
      <c r="BJ230" s="2">
        <v>225</v>
      </c>
      <c r="BK230" s="118">
        <v>51683</v>
      </c>
      <c r="BL230" s="5">
        <f t="shared" si="52"/>
        <v>321486.83936015936</v>
      </c>
      <c r="BM230" s="5">
        <f t="shared" si="53"/>
        <v>3473.3005299060997</v>
      </c>
      <c r="BN230" s="5">
        <f t="shared" si="25"/>
        <v>1530.9842087718037</v>
      </c>
      <c r="BO230" s="35">
        <f t="shared" si="26"/>
        <v>5.7146384411337715E-2</v>
      </c>
      <c r="BP230" s="5">
        <f t="shared" si="27"/>
        <v>1942.316321134296</v>
      </c>
      <c r="BQ230" s="35">
        <f t="shared" si="28"/>
        <v>7.2499999999999995E-2</v>
      </c>
      <c r="BR230" s="5">
        <f t="shared" si="54"/>
        <v>189194.14484861228</v>
      </c>
      <c r="BS230" s="5">
        <f t="shared" si="55"/>
        <v>592298.47438025975</v>
      </c>
      <c r="BT230" s="5">
        <f t="shared" si="29"/>
        <v>319955.85515138757</v>
      </c>
      <c r="BU230" s="5">
        <f t="shared" si="30"/>
        <v>781492.619228872</v>
      </c>
      <c r="BV230" s="150"/>
      <c r="BW230" s="2">
        <v>225</v>
      </c>
      <c r="BX230" s="118">
        <v>51683</v>
      </c>
      <c r="BY230" s="5">
        <f t="shared" si="56"/>
        <v>317420.50280873891</v>
      </c>
      <c r="BZ230" s="5">
        <f t="shared" si="57"/>
        <v>3387.3876542048083</v>
      </c>
      <c r="CA230" s="5">
        <f t="shared" si="31"/>
        <v>1535.7680544871646</v>
      </c>
      <c r="CB230" s="35">
        <f t="shared" si="32"/>
        <v>5.8059314035396326E-2</v>
      </c>
      <c r="CC230" s="5">
        <f t="shared" si="33"/>
        <v>1851.6195997176437</v>
      </c>
      <c r="CD230" s="35">
        <f t="shared" si="34"/>
        <v>7.0000000000000007E-2</v>
      </c>
      <c r="CE230" s="5">
        <f t="shared" si="58"/>
        <v>193265.26524574828</v>
      </c>
      <c r="CF230" s="5">
        <f t="shared" si="59"/>
        <v>568896.95695033332</v>
      </c>
      <c r="CG230" s="5">
        <f t="shared" si="35"/>
        <v>315884.73475425172</v>
      </c>
      <c r="CH230" s="5">
        <f t="shared" si="36"/>
        <v>762162.22219608165</v>
      </c>
    </row>
    <row r="231" spans="9:86" ht="14.25" customHeight="1">
      <c r="I231" s="150"/>
      <c r="J231" s="2">
        <v>226</v>
      </c>
      <c r="K231" s="118">
        <v>51714</v>
      </c>
      <c r="L231" s="5">
        <f t="shared" si="37"/>
        <v>335743.23628802545</v>
      </c>
      <c r="M231" s="5">
        <f t="shared" si="0"/>
        <v>3825.0739145252865</v>
      </c>
      <c r="N231" s="5">
        <f t="shared" si="1"/>
        <v>1516.8391650451113</v>
      </c>
      <c r="O231" s="35">
        <f t="shared" si="2"/>
        <v>5.4214256649763898E-2</v>
      </c>
      <c r="P231" s="5">
        <f t="shared" si="3"/>
        <v>2308.2347494801752</v>
      </c>
      <c r="Q231" s="35">
        <f t="shared" si="4"/>
        <v>8.2500000000000018E-2</v>
      </c>
      <c r="R231" s="5">
        <f t="shared" si="38"/>
        <v>174923.60287701973</v>
      </c>
      <c r="S231" s="5">
        <f t="shared" si="39"/>
        <v>689543.10180569545</v>
      </c>
      <c r="T231" s="5">
        <f t="shared" si="5"/>
        <v>334226.39712298033</v>
      </c>
      <c r="U231" s="5">
        <f t="shared" si="6"/>
        <v>864466.70468271524</v>
      </c>
      <c r="V231" s="150"/>
      <c r="W231" s="2">
        <v>226</v>
      </c>
      <c r="X231" s="118">
        <v>51714</v>
      </c>
      <c r="Y231" s="5">
        <f t="shared" si="40"/>
        <v>331873.49680511258</v>
      </c>
      <c r="Z231" s="5">
        <f t="shared" si="41"/>
        <v>3735.9623279068505</v>
      </c>
      <c r="AA231" s="5">
        <f t="shared" si="7"/>
        <v>1523.4723492060998</v>
      </c>
      <c r="AB231" s="35">
        <f t="shared" si="8"/>
        <v>5.5086255354728775E-2</v>
      </c>
      <c r="AC231" s="5">
        <f t="shared" si="9"/>
        <v>2212.4899787007507</v>
      </c>
      <c r="AD231" s="35">
        <f t="shared" si="10"/>
        <v>0.08</v>
      </c>
      <c r="AE231" s="5">
        <f t="shared" si="42"/>
        <v>178799.97554409382</v>
      </c>
      <c r="AF231" s="5">
        <f t="shared" si="43"/>
        <v>665527.51056285377</v>
      </c>
      <c r="AG231" s="5">
        <f t="shared" si="11"/>
        <v>330350.02445590647</v>
      </c>
      <c r="AH231" s="5">
        <f t="shared" si="12"/>
        <v>844327.48610694753</v>
      </c>
      <c r="AI231" s="150"/>
      <c r="AJ231" s="2">
        <v>226</v>
      </c>
      <c r="AK231" s="118">
        <v>51714</v>
      </c>
      <c r="AL231" s="5">
        <f t="shared" si="44"/>
        <v>327951.55969150091</v>
      </c>
      <c r="AM231" s="5">
        <f t="shared" si="45"/>
        <v>3647.6129482638758</v>
      </c>
      <c r="AN231" s="5">
        <f t="shared" si="13"/>
        <v>1529.5924585895991</v>
      </c>
      <c r="AO231" s="35">
        <f t="shared" si="14"/>
        <v>5.5968965417763417E-2</v>
      </c>
      <c r="AP231" s="5">
        <f t="shared" si="15"/>
        <v>2118.0204896742766</v>
      </c>
      <c r="AQ231" s="35">
        <f t="shared" si="16"/>
        <v>7.7499999999999999E-2</v>
      </c>
      <c r="AR231" s="5">
        <f t="shared" si="46"/>
        <v>182728.03276708908</v>
      </c>
      <c r="AS231" s="5">
        <f t="shared" si="47"/>
        <v>641632.49354054732</v>
      </c>
      <c r="AT231" s="5">
        <f t="shared" si="17"/>
        <v>326421.96723291132</v>
      </c>
      <c r="AU231" s="5">
        <f t="shared" si="18"/>
        <v>824360.52630763641</v>
      </c>
      <c r="AV231" s="150"/>
      <c r="AW231" s="2">
        <v>226</v>
      </c>
      <c r="AX231" s="118">
        <v>51714</v>
      </c>
      <c r="AY231" s="5">
        <f t="shared" si="48"/>
        <v>323978.58911419479</v>
      </c>
      <c r="AZ231" s="5">
        <f t="shared" si="49"/>
        <v>3560.0506702964672</v>
      </c>
      <c r="BA231" s="5">
        <f t="shared" si="19"/>
        <v>1535.1844883327499</v>
      </c>
      <c r="BB231" s="35">
        <f t="shared" si="20"/>
        <v>5.6862442392758256E-2</v>
      </c>
      <c r="BC231" s="5">
        <f t="shared" si="21"/>
        <v>2024.8661819637173</v>
      </c>
      <c r="BD231" s="35">
        <f t="shared" si="22"/>
        <v>7.4999999999999997E-2</v>
      </c>
      <c r="BE231" s="5">
        <f t="shared" si="50"/>
        <v>186706.5953741376</v>
      </c>
      <c r="BF231" s="5">
        <f t="shared" si="51"/>
        <v>617864.85611286317</v>
      </c>
      <c r="BG231" s="5">
        <f t="shared" si="23"/>
        <v>322443.40462586202</v>
      </c>
      <c r="BH231" s="5">
        <f t="shared" si="24"/>
        <v>804571.4514870008</v>
      </c>
      <c r="BI231" s="150"/>
      <c r="BJ231" s="2">
        <v>226</v>
      </c>
      <c r="BK231" s="118">
        <v>51714</v>
      </c>
      <c r="BL231" s="5">
        <f t="shared" si="52"/>
        <v>319955.85515138757</v>
      </c>
      <c r="BM231" s="5">
        <f t="shared" si="53"/>
        <v>3473.3005299060997</v>
      </c>
      <c r="BN231" s="5">
        <f t="shared" si="25"/>
        <v>1540.2339050331332</v>
      </c>
      <c r="BO231" s="35">
        <f t="shared" si="26"/>
        <v>5.7766740513788786E-2</v>
      </c>
      <c r="BP231" s="5">
        <f t="shared" si="27"/>
        <v>1933.0666248729665</v>
      </c>
      <c r="BQ231" s="35">
        <f t="shared" si="28"/>
        <v>7.2499999999999995E-2</v>
      </c>
      <c r="BR231" s="5">
        <f t="shared" si="54"/>
        <v>190734.3787536454</v>
      </c>
      <c r="BS231" s="5">
        <f t="shared" si="55"/>
        <v>594231.54100513272</v>
      </c>
      <c r="BT231" s="5">
        <f t="shared" si="29"/>
        <v>318415.62124635442</v>
      </c>
      <c r="BU231" s="5">
        <f t="shared" si="30"/>
        <v>784965.91975877807</v>
      </c>
      <c r="BV231" s="150"/>
      <c r="BW231" s="2">
        <v>226</v>
      </c>
      <c r="BX231" s="118">
        <v>51714</v>
      </c>
      <c r="BY231" s="5">
        <f t="shared" si="56"/>
        <v>315884.73475425172</v>
      </c>
      <c r="BZ231" s="5">
        <f t="shared" si="57"/>
        <v>3387.3876542048083</v>
      </c>
      <c r="CA231" s="5">
        <f t="shared" si="31"/>
        <v>1544.7267014716731</v>
      </c>
      <c r="CB231" s="35">
        <f t="shared" si="32"/>
        <v>5.8681912666913312E-2</v>
      </c>
      <c r="CC231" s="5">
        <f t="shared" si="33"/>
        <v>1842.6609527331352</v>
      </c>
      <c r="CD231" s="35">
        <f t="shared" si="34"/>
        <v>7.0000000000000007E-2</v>
      </c>
      <c r="CE231" s="5">
        <f t="shared" si="58"/>
        <v>194809.99194721994</v>
      </c>
      <c r="CF231" s="5">
        <f t="shared" si="59"/>
        <v>570739.61790306645</v>
      </c>
      <c r="CG231" s="5">
        <f t="shared" si="35"/>
        <v>314340.00805278006</v>
      </c>
      <c r="CH231" s="5">
        <f t="shared" si="36"/>
        <v>765549.60985028639</v>
      </c>
    </row>
    <row r="232" spans="9:86" ht="14.25" customHeight="1">
      <c r="I232" s="150"/>
      <c r="J232" s="2">
        <v>227</v>
      </c>
      <c r="K232" s="118">
        <v>51745</v>
      </c>
      <c r="L232" s="5">
        <f t="shared" si="37"/>
        <v>334226.39712298033</v>
      </c>
      <c r="M232" s="5">
        <f t="shared" si="0"/>
        <v>3825.0739145252865</v>
      </c>
      <c r="N232" s="5">
        <f t="shared" si="1"/>
        <v>1527.2674343047966</v>
      </c>
      <c r="O232" s="35">
        <f t="shared" si="2"/>
        <v>5.4834714939987123E-2</v>
      </c>
      <c r="P232" s="5">
        <f t="shared" si="3"/>
        <v>2297.8064802204899</v>
      </c>
      <c r="Q232" s="35">
        <f t="shared" si="4"/>
        <v>8.2500000000000004E-2</v>
      </c>
      <c r="R232" s="5">
        <f t="shared" si="38"/>
        <v>176450.87031132451</v>
      </c>
      <c r="S232" s="5">
        <f t="shared" si="39"/>
        <v>691840.90828591597</v>
      </c>
      <c r="T232" s="5">
        <f t="shared" si="5"/>
        <v>332699.12968867552</v>
      </c>
      <c r="U232" s="5">
        <f t="shared" si="6"/>
        <v>868291.77859724045</v>
      </c>
      <c r="V232" s="150"/>
      <c r="W232" s="2">
        <v>227</v>
      </c>
      <c r="X232" s="118">
        <v>51745</v>
      </c>
      <c r="Y232" s="5">
        <f t="shared" si="40"/>
        <v>330350.02445590647</v>
      </c>
      <c r="Z232" s="5">
        <f t="shared" si="41"/>
        <v>3735.9623279068505</v>
      </c>
      <c r="AA232" s="5">
        <f t="shared" si="7"/>
        <v>1533.6288315341408</v>
      </c>
      <c r="AB232" s="35">
        <f t="shared" si="8"/>
        <v>5.5709231469622936E-2</v>
      </c>
      <c r="AC232" s="5">
        <f t="shared" si="9"/>
        <v>2202.3334963727098</v>
      </c>
      <c r="AD232" s="35">
        <f t="shared" si="10"/>
        <v>7.9999999999999988E-2</v>
      </c>
      <c r="AE232" s="5">
        <f t="shared" si="42"/>
        <v>180333.60437562797</v>
      </c>
      <c r="AF232" s="5">
        <f t="shared" si="43"/>
        <v>667729.84405922645</v>
      </c>
      <c r="AG232" s="5">
        <f t="shared" si="11"/>
        <v>328816.39562437235</v>
      </c>
      <c r="AH232" s="5">
        <f t="shared" si="12"/>
        <v>848063.44843485439</v>
      </c>
      <c r="AI232" s="150"/>
      <c r="AJ232" s="2">
        <v>227</v>
      </c>
      <c r="AK232" s="118">
        <v>51745</v>
      </c>
      <c r="AL232" s="5">
        <f t="shared" si="44"/>
        <v>326421.96723291132</v>
      </c>
      <c r="AM232" s="5">
        <f t="shared" si="45"/>
        <v>3647.6129482638758</v>
      </c>
      <c r="AN232" s="5">
        <f t="shared" si="13"/>
        <v>1539.4710765513237</v>
      </c>
      <c r="AO232" s="35">
        <f t="shared" si="14"/>
        <v>5.6594392452253096E-2</v>
      </c>
      <c r="AP232" s="5">
        <f t="shared" si="15"/>
        <v>2108.1418717125521</v>
      </c>
      <c r="AQ232" s="35">
        <f t="shared" si="16"/>
        <v>7.7499999999999986E-2</v>
      </c>
      <c r="AR232" s="5">
        <f t="shared" si="46"/>
        <v>184267.50384364041</v>
      </c>
      <c r="AS232" s="5">
        <f t="shared" si="47"/>
        <v>643740.63541225984</v>
      </c>
      <c r="AT232" s="5">
        <f t="shared" si="17"/>
        <v>324882.49615636002</v>
      </c>
      <c r="AU232" s="5">
        <f t="shared" si="18"/>
        <v>828008.13925590029</v>
      </c>
      <c r="AV232" s="150"/>
      <c r="AW232" s="2">
        <v>227</v>
      </c>
      <c r="AX232" s="118">
        <v>51745</v>
      </c>
      <c r="AY232" s="5">
        <f t="shared" si="48"/>
        <v>322443.40462586202</v>
      </c>
      <c r="AZ232" s="5">
        <f t="shared" si="49"/>
        <v>3560.0506702964672</v>
      </c>
      <c r="BA232" s="5">
        <f t="shared" si="19"/>
        <v>1544.7793913848298</v>
      </c>
      <c r="BB232" s="35">
        <f t="shared" si="20"/>
        <v>5.7490252337855208E-2</v>
      </c>
      <c r="BC232" s="5">
        <f t="shared" si="21"/>
        <v>2015.2712789116374</v>
      </c>
      <c r="BD232" s="35">
        <f t="shared" si="22"/>
        <v>7.4999999999999997E-2</v>
      </c>
      <c r="BE232" s="5">
        <f t="shared" si="50"/>
        <v>188251.37476552243</v>
      </c>
      <c r="BF232" s="5">
        <f t="shared" si="51"/>
        <v>619880.12739177479</v>
      </c>
      <c r="BG232" s="5">
        <f t="shared" si="23"/>
        <v>320898.62523447716</v>
      </c>
      <c r="BH232" s="5">
        <f t="shared" si="24"/>
        <v>808131.50215729722</v>
      </c>
      <c r="BI232" s="150"/>
      <c r="BJ232" s="2">
        <v>227</v>
      </c>
      <c r="BK232" s="118">
        <v>51745</v>
      </c>
      <c r="BL232" s="5">
        <f t="shared" si="52"/>
        <v>318415.62124635442</v>
      </c>
      <c r="BM232" s="5">
        <f t="shared" si="53"/>
        <v>3473.3005299060997</v>
      </c>
      <c r="BN232" s="5">
        <f t="shared" si="25"/>
        <v>1549.5394848760418</v>
      </c>
      <c r="BO232" s="35">
        <f t="shared" si="26"/>
        <v>5.8396864279865762E-2</v>
      </c>
      <c r="BP232" s="5">
        <f t="shared" si="27"/>
        <v>1923.7610450300579</v>
      </c>
      <c r="BQ232" s="35">
        <f t="shared" si="28"/>
        <v>7.2499999999999995E-2</v>
      </c>
      <c r="BR232" s="5">
        <f t="shared" si="54"/>
        <v>192283.91823852144</v>
      </c>
      <c r="BS232" s="5">
        <f t="shared" si="55"/>
        <v>596155.30205016281</v>
      </c>
      <c r="BT232" s="5">
        <f t="shared" si="29"/>
        <v>316866.08176147839</v>
      </c>
      <c r="BU232" s="5">
        <f t="shared" si="30"/>
        <v>788439.22028868424</v>
      </c>
      <c r="BV232" s="150"/>
      <c r="BW232" s="2">
        <v>227</v>
      </c>
      <c r="BX232" s="118">
        <v>51745</v>
      </c>
      <c r="BY232" s="5">
        <f t="shared" si="56"/>
        <v>314340.00805278006</v>
      </c>
      <c r="BZ232" s="5">
        <f t="shared" si="57"/>
        <v>3387.3876542048083</v>
      </c>
      <c r="CA232" s="5">
        <f t="shared" si="31"/>
        <v>1553.7376072302579</v>
      </c>
      <c r="CB232" s="35">
        <f t="shared" si="32"/>
        <v>5.9314280107903045E-2</v>
      </c>
      <c r="CC232" s="5">
        <f t="shared" si="33"/>
        <v>1833.6500469745504</v>
      </c>
      <c r="CD232" s="35">
        <f t="shared" si="34"/>
        <v>7.0000000000000007E-2</v>
      </c>
      <c r="CE232" s="5">
        <f t="shared" si="58"/>
        <v>196363.7295544502</v>
      </c>
      <c r="CF232" s="5">
        <f t="shared" si="59"/>
        <v>572573.26795004099</v>
      </c>
      <c r="CG232" s="5">
        <f t="shared" si="35"/>
        <v>312786.2704455498</v>
      </c>
      <c r="CH232" s="5">
        <f t="shared" si="36"/>
        <v>768936.99750449113</v>
      </c>
    </row>
    <row r="233" spans="9:86" ht="14.25" customHeight="1">
      <c r="I233" s="150"/>
      <c r="J233" s="2">
        <v>228</v>
      </c>
      <c r="K233" s="118">
        <v>51775</v>
      </c>
      <c r="L233" s="5">
        <f t="shared" si="37"/>
        <v>332699.12968867552</v>
      </c>
      <c r="M233" s="5">
        <f t="shared" si="0"/>
        <v>3825.0739145252865</v>
      </c>
      <c r="N233" s="5">
        <f t="shared" si="1"/>
        <v>1537.7673979156421</v>
      </c>
      <c r="O233" s="35">
        <f t="shared" si="2"/>
        <v>5.5465154935197353E-2</v>
      </c>
      <c r="P233" s="5">
        <f t="shared" si="3"/>
        <v>2287.3065166096444</v>
      </c>
      <c r="Q233" s="35">
        <f t="shared" si="4"/>
        <v>8.2500000000000018E-2</v>
      </c>
      <c r="R233" s="5">
        <f t="shared" si="38"/>
        <v>177988.63770924017</v>
      </c>
      <c r="S233" s="5">
        <f t="shared" si="39"/>
        <v>694128.21480252559</v>
      </c>
      <c r="T233" s="5">
        <f t="shared" si="5"/>
        <v>331161.36229075986</v>
      </c>
      <c r="U233" s="5">
        <f t="shared" si="6"/>
        <v>872116.85251176578</v>
      </c>
      <c r="V233" s="150"/>
      <c r="W233" s="2">
        <v>228</v>
      </c>
      <c r="X233" s="118">
        <v>51775</v>
      </c>
      <c r="Y233" s="5">
        <f t="shared" si="40"/>
        <v>328816.39562437235</v>
      </c>
      <c r="Z233" s="5">
        <f t="shared" si="41"/>
        <v>3735.9623279068505</v>
      </c>
      <c r="AA233" s="5">
        <f t="shared" si="7"/>
        <v>1543.8530237443679</v>
      </c>
      <c r="AB233" s="35">
        <f t="shared" si="8"/>
        <v>5.6342191361090456E-2</v>
      </c>
      <c r="AC233" s="5">
        <f t="shared" si="9"/>
        <v>2192.1093041624827</v>
      </c>
      <c r="AD233" s="35">
        <f t="shared" si="10"/>
        <v>8.0000000000000016E-2</v>
      </c>
      <c r="AE233" s="5">
        <f t="shared" si="42"/>
        <v>181877.45739937233</v>
      </c>
      <c r="AF233" s="5">
        <f t="shared" si="43"/>
        <v>669921.95336338889</v>
      </c>
      <c r="AG233" s="5">
        <f t="shared" si="11"/>
        <v>327272.54260062799</v>
      </c>
      <c r="AH233" s="5">
        <f t="shared" si="12"/>
        <v>851799.41076276125</v>
      </c>
      <c r="AI233" s="150"/>
      <c r="AJ233" s="2">
        <v>228</v>
      </c>
      <c r="AK233" s="118">
        <v>51775</v>
      </c>
      <c r="AL233" s="5">
        <f t="shared" si="44"/>
        <v>324882.49615636002</v>
      </c>
      <c r="AM233" s="5">
        <f t="shared" si="45"/>
        <v>3647.6129482638758</v>
      </c>
      <c r="AN233" s="5">
        <f t="shared" si="13"/>
        <v>1549.4134939207174</v>
      </c>
      <c r="AO233" s="35">
        <f t="shared" si="14"/>
        <v>5.7229805074201827E-2</v>
      </c>
      <c r="AP233" s="5">
        <f t="shared" si="15"/>
        <v>2098.1994543431583</v>
      </c>
      <c r="AQ233" s="35">
        <f t="shared" si="16"/>
        <v>7.7499999999999986E-2</v>
      </c>
      <c r="AR233" s="5">
        <f t="shared" si="46"/>
        <v>185816.91733756114</v>
      </c>
      <c r="AS233" s="5">
        <f t="shared" si="47"/>
        <v>645838.83486660302</v>
      </c>
      <c r="AT233" s="5">
        <f t="shared" si="17"/>
        <v>323333.08266243932</v>
      </c>
      <c r="AU233" s="5">
        <f t="shared" si="18"/>
        <v>831655.75220416416</v>
      </c>
      <c r="AV233" s="150"/>
      <c r="AW233" s="2">
        <v>228</v>
      </c>
      <c r="AX233" s="118">
        <v>51775</v>
      </c>
      <c r="AY233" s="5">
        <f t="shared" si="48"/>
        <v>320898.62523447716</v>
      </c>
      <c r="AZ233" s="5">
        <f t="shared" si="49"/>
        <v>3560.0506702964672</v>
      </c>
      <c r="BA233" s="5">
        <f t="shared" si="19"/>
        <v>1554.434262580985</v>
      </c>
      <c r="BB233" s="35">
        <f t="shared" si="20"/>
        <v>5.8128049434123072E-2</v>
      </c>
      <c r="BC233" s="5">
        <f t="shared" si="21"/>
        <v>2005.6164077154822</v>
      </c>
      <c r="BD233" s="35">
        <f t="shared" si="22"/>
        <v>7.4999999999999997E-2</v>
      </c>
      <c r="BE233" s="5">
        <f t="shared" si="50"/>
        <v>189805.80902810342</v>
      </c>
      <c r="BF233" s="5">
        <f t="shared" si="51"/>
        <v>621885.74379949027</v>
      </c>
      <c r="BG233" s="5">
        <f t="shared" si="23"/>
        <v>319344.19097189617</v>
      </c>
      <c r="BH233" s="5">
        <f t="shared" si="24"/>
        <v>811691.55282759364</v>
      </c>
      <c r="BI233" s="150"/>
      <c r="BJ233" s="2">
        <v>228</v>
      </c>
      <c r="BK233" s="118">
        <v>51775</v>
      </c>
      <c r="BL233" s="5">
        <f t="shared" si="52"/>
        <v>316866.08176147839</v>
      </c>
      <c r="BM233" s="5">
        <f t="shared" si="53"/>
        <v>3473.3005299060997</v>
      </c>
      <c r="BN233" s="5">
        <f t="shared" si="25"/>
        <v>1558.901285930501</v>
      </c>
      <c r="BO233" s="35">
        <f t="shared" si="26"/>
        <v>5.9036976527035184E-2</v>
      </c>
      <c r="BP233" s="5">
        <f t="shared" si="27"/>
        <v>1914.3992439755987</v>
      </c>
      <c r="BQ233" s="35">
        <f t="shared" si="28"/>
        <v>7.2499999999999995E-2</v>
      </c>
      <c r="BR233" s="5">
        <f t="shared" si="54"/>
        <v>193842.81952445194</v>
      </c>
      <c r="BS233" s="5">
        <f t="shared" si="55"/>
        <v>598069.70129413845</v>
      </c>
      <c r="BT233" s="5">
        <f t="shared" si="29"/>
        <v>315307.18047554791</v>
      </c>
      <c r="BU233" s="5">
        <f t="shared" si="30"/>
        <v>791912.52081859042</v>
      </c>
      <c r="BV233" s="150"/>
      <c r="BW233" s="2">
        <v>228</v>
      </c>
      <c r="BX233" s="118">
        <v>51775</v>
      </c>
      <c r="BY233" s="5">
        <f t="shared" si="56"/>
        <v>312786.2704455498</v>
      </c>
      <c r="BZ233" s="5">
        <f t="shared" si="57"/>
        <v>3387.3876542048083</v>
      </c>
      <c r="CA233" s="5">
        <f t="shared" si="31"/>
        <v>1562.8010766057678</v>
      </c>
      <c r="CB233" s="35">
        <f t="shared" si="32"/>
        <v>5.9956637139333337E-2</v>
      </c>
      <c r="CC233" s="5">
        <f t="shared" si="33"/>
        <v>1824.5865775990405</v>
      </c>
      <c r="CD233" s="35">
        <f t="shared" si="34"/>
        <v>7.0000000000000007E-2</v>
      </c>
      <c r="CE233" s="5">
        <f t="shared" si="58"/>
        <v>197926.53063105597</v>
      </c>
      <c r="CF233" s="5">
        <f t="shared" si="59"/>
        <v>574397.85452764004</v>
      </c>
      <c r="CG233" s="5">
        <f t="shared" si="35"/>
        <v>311223.46936894406</v>
      </c>
      <c r="CH233" s="5">
        <f t="shared" si="36"/>
        <v>772324.38515869598</v>
      </c>
    </row>
    <row r="234" spans="9:86" ht="14.25" customHeight="1">
      <c r="I234" s="150"/>
      <c r="J234" s="2">
        <v>229</v>
      </c>
      <c r="K234" s="118">
        <v>51806</v>
      </c>
      <c r="L234" s="5">
        <f t="shared" si="37"/>
        <v>331161.36229075986</v>
      </c>
      <c r="M234" s="5">
        <f t="shared" si="0"/>
        <v>3825.0739145252865</v>
      </c>
      <c r="N234" s="5">
        <f t="shared" si="1"/>
        <v>1548.3395487763123</v>
      </c>
      <c r="O234" s="35">
        <f t="shared" si="2"/>
        <v>5.6105804302744811E-2</v>
      </c>
      <c r="P234" s="5">
        <f t="shared" si="3"/>
        <v>2276.7343657489741</v>
      </c>
      <c r="Q234" s="35">
        <f t="shared" si="4"/>
        <v>8.2500000000000004E-2</v>
      </c>
      <c r="R234" s="5">
        <f t="shared" si="38"/>
        <v>179536.97725801647</v>
      </c>
      <c r="S234" s="5">
        <f t="shared" si="39"/>
        <v>696404.94916827453</v>
      </c>
      <c r="T234" s="5">
        <f t="shared" si="5"/>
        <v>329613.02274198353</v>
      </c>
      <c r="U234" s="5">
        <f t="shared" si="6"/>
        <v>875941.926426291</v>
      </c>
      <c r="V234" s="150"/>
      <c r="W234" s="2">
        <v>229</v>
      </c>
      <c r="X234" s="118">
        <v>51806</v>
      </c>
      <c r="Y234" s="5">
        <f t="shared" si="40"/>
        <v>327272.54260062799</v>
      </c>
      <c r="Z234" s="5">
        <f t="shared" si="41"/>
        <v>3735.9623279068505</v>
      </c>
      <c r="AA234" s="5">
        <f t="shared" si="7"/>
        <v>1554.1453772359973</v>
      </c>
      <c r="AB234" s="35">
        <f t="shared" si="8"/>
        <v>5.6985362654117688E-2</v>
      </c>
      <c r="AC234" s="5">
        <f t="shared" si="9"/>
        <v>2181.8169506708532</v>
      </c>
      <c r="AD234" s="35">
        <f t="shared" si="10"/>
        <v>7.9999999999999988E-2</v>
      </c>
      <c r="AE234" s="5">
        <f t="shared" si="42"/>
        <v>183431.60277660834</v>
      </c>
      <c r="AF234" s="5">
        <f t="shared" si="43"/>
        <v>672103.7703140598</v>
      </c>
      <c r="AG234" s="5">
        <f t="shared" si="11"/>
        <v>325718.39722339198</v>
      </c>
      <c r="AH234" s="5">
        <f t="shared" si="12"/>
        <v>855535.37309066812</v>
      </c>
      <c r="AI234" s="150"/>
      <c r="AJ234" s="2">
        <v>229</v>
      </c>
      <c r="AK234" s="118">
        <v>51806</v>
      </c>
      <c r="AL234" s="5">
        <f t="shared" si="44"/>
        <v>323333.08266243932</v>
      </c>
      <c r="AM234" s="5">
        <f t="shared" si="45"/>
        <v>3647.6129482638758</v>
      </c>
      <c r="AN234" s="5">
        <f t="shared" si="13"/>
        <v>1559.4201227356216</v>
      </c>
      <c r="AO234" s="35">
        <f t="shared" si="14"/>
        <v>5.7875430867567391E-2</v>
      </c>
      <c r="AP234" s="5">
        <f t="shared" si="15"/>
        <v>2088.1928255282542</v>
      </c>
      <c r="AQ234" s="35">
        <f t="shared" si="16"/>
        <v>7.7500000000000013E-2</v>
      </c>
      <c r="AR234" s="5">
        <f t="shared" si="46"/>
        <v>187376.33746029675</v>
      </c>
      <c r="AS234" s="5">
        <f t="shared" si="47"/>
        <v>647927.02769213123</v>
      </c>
      <c r="AT234" s="5">
        <f t="shared" si="17"/>
        <v>321773.66253970371</v>
      </c>
      <c r="AU234" s="5">
        <f t="shared" si="18"/>
        <v>835303.36515242793</v>
      </c>
      <c r="AV234" s="150"/>
      <c r="AW234" s="2">
        <v>229</v>
      </c>
      <c r="AX234" s="118">
        <v>51806</v>
      </c>
      <c r="AY234" s="5">
        <f t="shared" si="48"/>
        <v>319344.19097189617</v>
      </c>
      <c r="AZ234" s="5">
        <f t="shared" si="49"/>
        <v>3560.0506702964672</v>
      </c>
      <c r="BA234" s="5">
        <f t="shared" si="19"/>
        <v>1564.1494767221163</v>
      </c>
      <c r="BB234" s="35">
        <f t="shared" si="20"/>
        <v>5.8776061225792667E-2</v>
      </c>
      <c r="BC234" s="5">
        <f t="shared" si="21"/>
        <v>1995.9011935743508</v>
      </c>
      <c r="BD234" s="35">
        <f t="shared" si="22"/>
        <v>7.4999999999999997E-2</v>
      </c>
      <c r="BE234" s="5">
        <f t="shared" si="50"/>
        <v>191369.95850482554</v>
      </c>
      <c r="BF234" s="5">
        <f t="shared" si="51"/>
        <v>623881.64499306458</v>
      </c>
      <c r="BG234" s="5">
        <f t="shared" si="23"/>
        <v>317780.04149517405</v>
      </c>
      <c r="BH234" s="5">
        <f t="shared" si="24"/>
        <v>815251.60349789006</v>
      </c>
      <c r="BI234" s="150"/>
      <c r="BJ234" s="2">
        <v>229</v>
      </c>
      <c r="BK234" s="118">
        <v>51806</v>
      </c>
      <c r="BL234" s="5">
        <f t="shared" si="52"/>
        <v>315307.18047554791</v>
      </c>
      <c r="BM234" s="5">
        <f t="shared" si="53"/>
        <v>3473.3005299060997</v>
      </c>
      <c r="BN234" s="5">
        <f t="shared" si="25"/>
        <v>1568.319647866331</v>
      </c>
      <c r="BO234" s="35">
        <f t="shared" si="26"/>
        <v>5.968730476106443E-2</v>
      </c>
      <c r="BP234" s="5">
        <f t="shared" si="27"/>
        <v>1904.9808820397686</v>
      </c>
      <c r="BQ234" s="35">
        <f t="shared" si="28"/>
        <v>7.2499999999999995E-2</v>
      </c>
      <c r="BR234" s="5">
        <f t="shared" si="54"/>
        <v>195411.13917231828</v>
      </c>
      <c r="BS234" s="5">
        <f t="shared" si="55"/>
        <v>599974.6821761782</v>
      </c>
      <c r="BT234" s="5">
        <f t="shared" si="29"/>
        <v>313738.86082768155</v>
      </c>
      <c r="BU234" s="5">
        <f t="shared" si="30"/>
        <v>795385.82134849648</v>
      </c>
      <c r="BV234" s="150"/>
      <c r="BW234" s="2">
        <v>229</v>
      </c>
      <c r="BX234" s="118">
        <v>51806</v>
      </c>
      <c r="BY234" s="5">
        <f t="shared" si="56"/>
        <v>311223.46936894406</v>
      </c>
      <c r="BZ234" s="5">
        <f t="shared" si="57"/>
        <v>3387.3876542048083</v>
      </c>
      <c r="CA234" s="5">
        <f t="shared" si="31"/>
        <v>1571.9174162193012</v>
      </c>
      <c r="CB234" s="35">
        <f t="shared" si="32"/>
        <v>6.0609211229729607E-2</v>
      </c>
      <c r="CC234" s="5">
        <f t="shared" si="33"/>
        <v>1815.4702379855071</v>
      </c>
      <c r="CD234" s="35">
        <f t="shared" si="34"/>
        <v>7.0000000000000007E-2</v>
      </c>
      <c r="CE234" s="5">
        <f t="shared" si="58"/>
        <v>199498.44804727528</v>
      </c>
      <c r="CF234" s="5">
        <f t="shared" si="59"/>
        <v>576213.32476562553</v>
      </c>
      <c r="CG234" s="5">
        <f t="shared" si="35"/>
        <v>309651.55195272475</v>
      </c>
      <c r="CH234" s="5">
        <f t="shared" si="36"/>
        <v>775711.77281290083</v>
      </c>
    </row>
    <row r="235" spans="9:86" ht="14.25" customHeight="1">
      <c r="I235" s="150"/>
      <c r="J235" s="2">
        <v>230</v>
      </c>
      <c r="K235" s="118">
        <v>51836</v>
      </c>
      <c r="L235" s="5">
        <f t="shared" si="37"/>
        <v>329613.02274198353</v>
      </c>
      <c r="M235" s="5">
        <f t="shared" si="0"/>
        <v>3825.0739145252865</v>
      </c>
      <c r="N235" s="5">
        <f t="shared" si="1"/>
        <v>1558.9843831741496</v>
      </c>
      <c r="O235" s="35">
        <f t="shared" si="2"/>
        <v>5.6756897656722774E-2</v>
      </c>
      <c r="P235" s="5">
        <f t="shared" si="3"/>
        <v>2266.0895313511369</v>
      </c>
      <c r="Q235" s="35">
        <f t="shared" si="4"/>
        <v>8.2500000000000004E-2</v>
      </c>
      <c r="R235" s="5">
        <f t="shared" si="38"/>
        <v>181095.96164119063</v>
      </c>
      <c r="S235" s="5">
        <f t="shared" si="39"/>
        <v>698671.03869962564</v>
      </c>
      <c r="T235" s="5">
        <f t="shared" si="5"/>
        <v>328054.03835880937</v>
      </c>
      <c r="U235" s="5">
        <f t="shared" si="6"/>
        <v>879767.00034081633</v>
      </c>
      <c r="V235" s="150"/>
      <c r="W235" s="2">
        <v>230</v>
      </c>
      <c r="X235" s="118">
        <v>51836</v>
      </c>
      <c r="Y235" s="5">
        <f t="shared" si="40"/>
        <v>325718.39722339198</v>
      </c>
      <c r="Z235" s="5">
        <f t="shared" si="41"/>
        <v>3735.9623279068505</v>
      </c>
      <c r="AA235" s="5">
        <f t="shared" si="7"/>
        <v>1564.5063464175705</v>
      </c>
      <c r="AB235" s="35">
        <f t="shared" si="8"/>
        <v>5.7638979919622899E-2</v>
      </c>
      <c r="AC235" s="5">
        <f t="shared" si="9"/>
        <v>2171.45598148928</v>
      </c>
      <c r="AD235" s="35">
        <f t="shared" si="10"/>
        <v>0.08</v>
      </c>
      <c r="AE235" s="5">
        <f t="shared" si="42"/>
        <v>184996.1091230259</v>
      </c>
      <c r="AF235" s="5">
        <f t="shared" si="43"/>
        <v>674275.22629554907</v>
      </c>
      <c r="AG235" s="5">
        <f t="shared" si="11"/>
        <v>324153.89087697439</v>
      </c>
      <c r="AH235" s="5">
        <f t="shared" si="12"/>
        <v>859271.33541857498</v>
      </c>
      <c r="AI235" s="150"/>
      <c r="AJ235" s="2">
        <v>230</v>
      </c>
      <c r="AK235" s="118">
        <v>51836</v>
      </c>
      <c r="AL235" s="5">
        <f t="shared" si="44"/>
        <v>321773.66253970371</v>
      </c>
      <c r="AM235" s="5">
        <f t="shared" si="45"/>
        <v>3647.6129482638758</v>
      </c>
      <c r="AN235" s="5">
        <f t="shared" si="13"/>
        <v>1569.4913776949561</v>
      </c>
      <c r="AO235" s="35">
        <f t="shared" si="14"/>
        <v>5.8531504361440875E-2</v>
      </c>
      <c r="AP235" s="5">
        <f t="shared" si="15"/>
        <v>2078.1215705689197</v>
      </c>
      <c r="AQ235" s="35">
        <f t="shared" si="16"/>
        <v>7.7499999999999986E-2</v>
      </c>
      <c r="AR235" s="5">
        <f t="shared" si="46"/>
        <v>188945.82883799172</v>
      </c>
      <c r="AS235" s="5">
        <f t="shared" si="47"/>
        <v>650005.14926270011</v>
      </c>
      <c r="AT235" s="5">
        <f t="shared" si="17"/>
        <v>320204.17116200877</v>
      </c>
      <c r="AU235" s="5">
        <f t="shared" si="18"/>
        <v>838950.97810069181</v>
      </c>
      <c r="AV235" s="150"/>
      <c r="AW235" s="2">
        <v>230</v>
      </c>
      <c r="AX235" s="118">
        <v>51836</v>
      </c>
      <c r="AY235" s="5">
        <f t="shared" si="48"/>
        <v>317780.04149517405</v>
      </c>
      <c r="AZ235" s="5">
        <f t="shared" si="49"/>
        <v>3560.0506702964672</v>
      </c>
      <c r="BA235" s="5">
        <f t="shared" si="19"/>
        <v>1573.9254109516296</v>
      </c>
      <c r="BB235" s="35">
        <f t="shared" si="20"/>
        <v>5.943452220144034E-2</v>
      </c>
      <c r="BC235" s="5">
        <f t="shared" si="21"/>
        <v>1986.1252593448376</v>
      </c>
      <c r="BD235" s="35">
        <f t="shared" si="22"/>
        <v>7.4999999999999997E-2</v>
      </c>
      <c r="BE235" s="5">
        <f t="shared" si="50"/>
        <v>192943.88391577717</v>
      </c>
      <c r="BF235" s="5">
        <f t="shared" si="51"/>
        <v>625867.77025240939</v>
      </c>
      <c r="BG235" s="5">
        <f t="shared" si="23"/>
        <v>316206.11608422245</v>
      </c>
      <c r="BH235" s="5">
        <f t="shared" si="24"/>
        <v>818811.65416818659</v>
      </c>
      <c r="BI235" s="150"/>
      <c r="BJ235" s="2">
        <v>230</v>
      </c>
      <c r="BK235" s="118">
        <v>51836</v>
      </c>
      <c r="BL235" s="5">
        <f t="shared" si="52"/>
        <v>313738.86082768155</v>
      </c>
      <c r="BM235" s="5">
        <f t="shared" si="53"/>
        <v>3473.3005299060997</v>
      </c>
      <c r="BN235" s="5">
        <f t="shared" si="25"/>
        <v>1577.7949124055237</v>
      </c>
      <c r="BO235" s="35">
        <f t="shared" si="26"/>
        <v>6.0348083431288335E-2</v>
      </c>
      <c r="BP235" s="5">
        <f t="shared" si="27"/>
        <v>1895.5056175005759</v>
      </c>
      <c r="BQ235" s="35">
        <f t="shared" si="28"/>
        <v>7.2499999999999995E-2</v>
      </c>
      <c r="BR235" s="5">
        <f t="shared" si="54"/>
        <v>196988.93408472379</v>
      </c>
      <c r="BS235" s="5">
        <f t="shared" si="55"/>
        <v>601870.18779367884</v>
      </c>
      <c r="BT235" s="5">
        <f t="shared" si="29"/>
        <v>312161.06591527601</v>
      </c>
      <c r="BU235" s="5">
        <f t="shared" si="30"/>
        <v>798859.12187840266</v>
      </c>
      <c r="BV235" s="150"/>
      <c r="BW235" s="2">
        <v>230</v>
      </c>
      <c r="BX235" s="118">
        <v>51836</v>
      </c>
      <c r="BY235" s="5">
        <f t="shared" si="56"/>
        <v>309651.55195272475</v>
      </c>
      <c r="BZ235" s="5">
        <f t="shared" si="57"/>
        <v>3387.3876542048083</v>
      </c>
      <c r="CA235" s="5">
        <f t="shared" si="31"/>
        <v>1581.0869344805806</v>
      </c>
      <c r="CB235" s="35">
        <f t="shared" si="32"/>
        <v>6.1272236790415394E-2</v>
      </c>
      <c r="CC235" s="5">
        <f t="shared" si="33"/>
        <v>1806.3007197242277</v>
      </c>
      <c r="CD235" s="35">
        <f t="shared" si="34"/>
        <v>7.0000000000000007E-2</v>
      </c>
      <c r="CE235" s="5">
        <f t="shared" si="58"/>
        <v>201079.53498175586</v>
      </c>
      <c r="CF235" s="5">
        <f t="shared" si="59"/>
        <v>578019.6254853498</v>
      </c>
      <c r="CG235" s="5">
        <f t="shared" si="35"/>
        <v>308070.46501824417</v>
      </c>
      <c r="CH235" s="5">
        <f t="shared" si="36"/>
        <v>779099.16046710568</v>
      </c>
    </row>
    <row r="236" spans="9:86" ht="14.25" customHeight="1">
      <c r="I236" s="150"/>
      <c r="J236" s="2">
        <v>231</v>
      </c>
      <c r="K236" s="118">
        <v>51867</v>
      </c>
      <c r="L236" s="5">
        <f t="shared" si="37"/>
        <v>328054.03835880937</v>
      </c>
      <c r="M236" s="5">
        <f t="shared" si="0"/>
        <v>3825.0739145252865</v>
      </c>
      <c r="N236" s="5">
        <f t="shared" si="1"/>
        <v>1569.7024008084722</v>
      </c>
      <c r="O236" s="35">
        <f t="shared" si="2"/>
        <v>5.7418676825125095E-2</v>
      </c>
      <c r="P236" s="5">
        <f t="shared" si="3"/>
        <v>2255.3715137168142</v>
      </c>
      <c r="Q236" s="35">
        <f t="shared" si="4"/>
        <v>8.249999999999999E-2</v>
      </c>
      <c r="R236" s="5">
        <f t="shared" si="38"/>
        <v>182665.66404199912</v>
      </c>
      <c r="S236" s="5">
        <f t="shared" si="39"/>
        <v>700926.4102133424</v>
      </c>
      <c r="T236" s="5">
        <f t="shared" si="5"/>
        <v>326484.33595800091</v>
      </c>
      <c r="U236" s="5">
        <f t="shared" si="6"/>
        <v>883592.07425534155</v>
      </c>
      <c r="V236" s="150"/>
      <c r="W236" s="2">
        <v>231</v>
      </c>
      <c r="X236" s="118">
        <v>51867</v>
      </c>
      <c r="Y236" s="5">
        <f t="shared" si="40"/>
        <v>324153.89087697439</v>
      </c>
      <c r="Z236" s="5">
        <f t="shared" si="41"/>
        <v>3735.9623279068505</v>
      </c>
      <c r="AA236" s="5">
        <f t="shared" si="7"/>
        <v>1574.936388727021</v>
      </c>
      <c r="AB236" s="35">
        <f t="shared" si="8"/>
        <v>5.8303284941586736E-2</v>
      </c>
      <c r="AC236" s="5">
        <f t="shared" si="9"/>
        <v>2161.0259391798295</v>
      </c>
      <c r="AD236" s="35">
        <f t="shared" si="10"/>
        <v>0.08</v>
      </c>
      <c r="AE236" s="5">
        <f t="shared" si="42"/>
        <v>186571.04551175292</v>
      </c>
      <c r="AF236" s="5">
        <f t="shared" si="43"/>
        <v>676436.25223472889</v>
      </c>
      <c r="AG236" s="5">
        <f t="shared" si="11"/>
        <v>322578.95448824734</v>
      </c>
      <c r="AH236" s="5">
        <f t="shared" si="12"/>
        <v>863007.29774648184</v>
      </c>
      <c r="AI236" s="150"/>
      <c r="AJ236" s="2">
        <v>231</v>
      </c>
      <c r="AK236" s="118">
        <v>51867</v>
      </c>
      <c r="AL236" s="5">
        <f t="shared" si="44"/>
        <v>320204.17116200877</v>
      </c>
      <c r="AM236" s="5">
        <f t="shared" si="45"/>
        <v>3647.6129482638758</v>
      </c>
      <c r="AN236" s="5">
        <f t="shared" si="13"/>
        <v>1579.6276761759023</v>
      </c>
      <c r="AO236" s="35">
        <f t="shared" si="14"/>
        <v>5.9198267297149568E-2</v>
      </c>
      <c r="AP236" s="5">
        <f t="shared" si="15"/>
        <v>2067.9852720879735</v>
      </c>
      <c r="AQ236" s="35">
        <f t="shared" si="16"/>
        <v>7.7500000000000013E-2</v>
      </c>
      <c r="AR236" s="5">
        <f t="shared" si="46"/>
        <v>190525.45651416763</v>
      </c>
      <c r="AS236" s="5">
        <f t="shared" si="47"/>
        <v>652073.13453478809</v>
      </c>
      <c r="AT236" s="5">
        <f t="shared" si="17"/>
        <v>318624.54348583287</v>
      </c>
      <c r="AU236" s="5">
        <f t="shared" si="18"/>
        <v>842598.59104895568</v>
      </c>
      <c r="AV236" s="150"/>
      <c r="AW236" s="2">
        <v>231</v>
      </c>
      <c r="AX236" s="118">
        <v>51867</v>
      </c>
      <c r="AY236" s="5">
        <f t="shared" si="48"/>
        <v>316206.11608422245</v>
      </c>
      <c r="AZ236" s="5">
        <f t="shared" si="49"/>
        <v>3560.0506702964672</v>
      </c>
      <c r="BA236" s="5">
        <f t="shared" si="19"/>
        <v>1583.7624447700771</v>
      </c>
      <c r="BB236" s="35">
        <f t="shared" si="20"/>
        <v>6.0103674061063532E-2</v>
      </c>
      <c r="BC236" s="5">
        <f t="shared" si="21"/>
        <v>1976.2882255263901</v>
      </c>
      <c r="BD236" s="35">
        <f t="shared" si="22"/>
        <v>7.4999999999999997E-2</v>
      </c>
      <c r="BE236" s="5">
        <f t="shared" si="50"/>
        <v>194527.64636054725</v>
      </c>
      <c r="BF236" s="5">
        <f t="shared" si="51"/>
        <v>627844.05847793573</v>
      </c>
      <c r="BG236" s="5">
        <f t="shared" si="23"/>
        <v>314622.35363945237</v>
      </c>
      <c r="BH236" s="5">
        <f t="shared" si="24"/>
        <v>822371.70483848301</v>
      </c>
      <c r="BI236" s="150"/>
      <c r="BJ236" s="2">
        <v>231</v>
      </c>
      <c r="BK236" s="118">
        <v>51867</v>
      </c>
      <c r="BL236" s="5">
        <f t="shared" si="52"/>
        <v>312161.06591527601</v>
      </c>
      <c r="BM236" s="5">
        <f t="shared" si="53"/>
        <v>3473.3005299060997</v>
      </c>
      <c r="BN236" s="5">
        <f t="shared" si="25"/>
        <v>1587.3274233346406</v>
      </c>
      <c r="BO236" s="35">
        <f t="shared" si="26"/>
        <v>6.1019554197657394E-2</v>
      </c>
      <c r="BP236" s="5">
        <f t="shared" si="27"/>
        <v>1885.9731065714591</v>
      </c>
      <c r="BQ236" s="35">
        <f t="shared" si="28"/>
        <v>7.2499999999999995E-2</v>
      </c>
      <c r="BR236" s="5">
        <f t="shared" si="54"/>
        <v>198576.26150805844</v>
      </c>
      <c r="BS236" s="5">
        <f t="shared" si="55"/>
        <v>603756.16090025031</v>
      </c>
      <c r="BT236" s="5">
        <f t="shared" si="29"/>
        <v>310573.73849194136</v>
      </c>
      <c r="BU236" s="5">
        <f t="shared" si="30"/>
        <v>802332.42240830872</v>
      </c>
      <c r="BV236" s="150"/>
      <c r="BW236" s="2">
        <v>231</v>
      </c>
      <c r="BX236" s="118">
        <v>51867</v>
      </c>
      <c r="BY236" s="5">
        <f t="shared" si="56"/>
        <v>308070.46501824417</v>
      </c>
      <c r="BZ236" s="5">
        <f t="shared" si="57"/>
        <v>3387.3876542048083</v>
      </c>
      <c r="CA236" s="5">
        <f t="shared" si="31"/>
        <v>1590.3099415983838</v>
      </c>
      <c r="CB236" s="35">
        <f t="shared" si="32"/>
        <v>6.1945955442533104E-2</v>
      </c>
      <c r="CC236" s="5">
        <f t="shared" si="33"/>
        <v>1797.0777126064245</v>
      </c>
      <c r="CD236" s="35">
        <f t="shared" si="34"/>
        <v>7.0000000000000007E-2</v>
      </c>
      <c r="CE236" s="5">
        <f t="shared" si="58"/>
        <v>202669.84492335425</v>
      </c>
      <c r="CF236" s="5">
        <f t="shared" si="59"/>
        <v>579816.7031979562</v>
      </c>
      <c r="CG236" s="5">
        <f t="shared" si="35"/>
        <v>306480.15507664578</v>
      </c>
      <c r="CH236" s="5">
        <f t="shared" si="36"/>
        <v>782486.54812131042</v>
      </c>
    </row>
    <row r="237" spans="9:86" ht="14.25" customHeight="1">
      <c r="I237" s="150"/>
      <c r="J237" s="2">
        <v>232</v>
      </c>
      <c r="K237" s="118">
        <v>51898</v>
      </c>
      <c r="L237" s="5">
        <f t="shared" si="37"/>
        <v>326484.33595800091</v>
      </c>
      <c r="M237" s="5">
        <f t="shared" si="0"/>
        <v>3825.0739145252865</v>
      </c>
      <c r="N237" s="5">
        <f t="shared" si="1"/>
        <v>1580.4941048140304</v>
      </c>
      <c r="O237" s="35">
        <f t="shared" si="2"/>
        <v>5.8091391129429709E-2</v>
      </c>
      <c r="P237" s="5">
        <f t="shared" si="3"/>
        <v>2244.5798097112561</v>
      </c>
      <c r="Q237" s="35">
        <f t="shared" si="4"/>
        <v>8.249999999999999E-2</v>
      </c>
      <c r="R237" s="5">
        <f t="shared" si="38"/>
        <v>184246.15814681313</v>
      </c>
      <c r="S237" s="5">
        <f t="shared" si="39"/>
        <v>703170.9900230536</v>
      </c>
      <c r="T237" s="5">
        <f t="shared" si="5"/>
        <v>324903.8418531869</v>
      </c>
      <c r="U237" s="5">
        <f t="shared" si="6"/>
        <v>887417.14816986676</v>
      </c>
      <c r="V237" s="150"/>
      <c r="W237" s="2">
        <v>232</v>
      </c>
      <c r="X237" s="118">
        <v>51898</v>
      </c>
      <c r="Y237" s="5">
        <f t="shared" si="40"/>
        <v>322578.95448824734</v>
      </c>
      <c r="Z237" s="5">
        <f t="shared" si="41"/>
        <v>3735.9623279068505</v>
      </c>
      <c r="AA237" s="5">
        <f t="shared" si="7"/>
        <v>1585.4359646518683</v>
      </c>
      <c r="AB237" s="35">
        <f t="shared" si="8"/>
        <v>5.8978526996607203E-2</v>
      </c>
      <c r="AC237" s="5">
        <f t="shared" si="9"/>
        <v>2150.5263632549822</v>
      </c>
      <c r="AD237" s="35">
        <f t="shared" si="10"/>
        <v>7.9999999999999988E-2</v>
      </c>
      <c r="AE237" s="5">
        <f t="shared" si="42"/>
        <v>188156.48147640479</v>
      </c>
      <c r="AF237" s="5">
        <f t="shared" si="43"/>
        <v>678586.77859798388</v>
      </c>
      <c r="AG237" s="5">
        <f t="shared" si="11"/>
        <v>320993.51852359547</v>
      </c>
      <c r="AH237" s="5">
        <f t="shared" si="12"/>
        <v>866743.2600743887</v>
      </c>
      <c r="AI237" s="150"/>
      <c r="AJ237" s="2">
        <v>232</v>
      </c>
      <c r="AK237" s="118">
        <v>51898</v>
      </c>
      <c r="AL237" s="5">
        <f t="shared" si="44"/>
        <v>318624.54348583287</v>
      </c>
      <c r="AM237" s="5">
        <f t="shared" si="45"/>
        <v>3647.6129482638758</v>
      </c>
      <c r="AN237" s="5">
        <f t="shared" si="13"/>
        <v>1589.8294382512054</v>
      </c>
      <c r="AO237" s="35">
        <f t="shared" si="14"/>
        <v>5.9875968907783572E-2</v>
      </c>
      <c r="AP237" s="5">
        <f t="shared" si="15"/>
        <v>2057.7835100126704</v>
      </c>
      <c r="AQ237" s="35">
        <f t="shared" si="16"/>
        <v>7.7499999999999986E-2</v>
      </c>
      <c r="AR237" s="5">
        <f t="shared" si="46"/>
        <v>192115.28595241884</v>
      </c>
      <c r="AS237" s="5">
        <f t="shared" si="47"/>
        <v>654130.91804480075</v>
      </c>
      <c r="AT237" s="5">
        <f t="shared" si="17"/>
        <v>317034.71404758166</v>
      </c>
      <c r="AU237" s="5">
        <f t="shared" si="18"/>
        <v>846246.20399721956</v>
      </c>
      <c r="AV237" s="150"/>
      <c r="AW237" s="2">
        <v>232</v>
      </c>
      <c r="AX237" s="118">
        <v>51898</v>
      </c>
      <c r="AY237" s="5">
        <f t="shared" si="48"/>
        <v>314622.35363945237</v>
      </c>
      <c r="AZ237" s="5">
        <f t="shared" si="49"/>
        <v>3560.0506702964672</v>
      </c>
      <c r="BA237" s="5">
        <f t="shared" si="19"/>
        <v>1593.66096004989</v>
      </c>
      <c r="BB237" s="35">
        <f t="shared" si="20"/>
        <v>6.0783765995578699E-2</v>
      </c>
      <c r="BC237" s="5">
        <f t="shared" si="21"/>
        <v>1966.3897102465771</v>
      </c>
      <c r="BD237" s="35">
        <f t="shared" si="22"/>
        <v>7.4999999999999997E-2</v>
      </c>
      <c r="BE237" s="5">
        <f t="shared" si="50"/>
        <v>196121.30732059715</v>
      </c>
      <c r="BF237" s="5">
        <f t="shared" si="51"/>
        <v>629810.44818818232</v>
      </c>
      <c r="BG237" s="5">
        <f t="shared" si="23"/>
        <v>313028.69267940248</v>
      </c>
      <c r="BH237" s="5">
        <f t="shared" si="24"/>
        <v>825931.75550877943</v>
      </c>
      <c r="BI237" s="150"/>
      <c r="BJ237" s="2">
        <v>232</v>
      </c>
      <c r="BK237" s="118">
        <v>51898</v>
      </c>
      <c r="BL237" s="5">
        <f t="shared" si="52"/>
        <v>310573.73849194136</v>
      </c>
      <c r="BM237" s="5">
        <f t="shared" si="53"/>
        <v>3473.3005299060997</v>
      </c>
      <c r="BN237" s="5">
        <f t="shared" si="25"/>
        <v>1596.9175265172873</v>
      </c>
      <c r="BO237" s="35">
        <f t="shared" si="26"/>
        <v>6.1701966210207057E-2</v>
      </c>
      <c r="BP237" s="5">
        <f t="shared" si="27"/>
        <v>1876.3830033888123</v>
      </c>
      <c r="BQ237" s="35">
        <f t="shared" si="28"/>
        <v>7.2499999999999995E-2</v>
      </c>
      <c r="BR237" s="5">
        <f t="shared" si="54"/>
        <v>200173.17903457573</v>
      </c>
      <c r="BS237" s="5">
        <f t="shared" si="55"/>
        <v>605632.54390363907</v>
      </c>
      <c r="BT237" s="5">
        <f t="shared" si="29"/>
        <v>308976.82096542406</v>
      </c>
      <c r="BU237" s="5">
        <f t="shared" si="30"/>
        <v>805805.72293821478</v>
      </c>
      <c r="BV237" s="150"/>
      <c r="BW237" s="2">
        <v>232</v>
      </c>
      <c r="BX237" s="118">
        <v>51898</v>
      </c>
      <c r="BY237" s="5">
        <f t="shared" si="56"/>
        <v>306480.15507664578</v>
      </c>
      <c r="BZ237" s="5">
        <f t="shared" si="57"/>
        <v>3387.3876542048083</v>
      </c>
      <c r="CA237" s="5">
        <f t="shared" si="31"/>
        <v>1599.5867495910411</v>
      </c>
      <c r="CB237" s="35">
        <f t="shared" si="32"/>
        <v>6.2630616296484587E-2</v>
      </c>
      <c r="CC237" s="5">
        <f t="shared" si="33"/>
        <v>1787.8009046137672</v>
      </c>
      <c r="CD237" s="35">
        <f t="shared" si="34"/>
        <v>7.0000000000000007E-2</v>
      </c>
      <c r="CE237" s="5">
        <f t="shared" si="58"/>
        <v>204269.4316729453</v>
      </c>
      <c r="CF237" s="5">
        <f t="shared" si="59"/>
        <v>581604.50410257</v>
      </c>
      <c r="CG237" s="5">
        <f t="shared" si="35"/>
        <v>304880.56832705473</v>
      </c>
      <c r="CH237" s="5">
        <f t="shared" si="36"/>
        <v>785873.93577551527</v>
      </c>
    </row>
    <row r="238" spans="9:86" ht="14.25" customHeight="1">
      <c r="I238" s="150"/>
      <c r="J238" s="2">
        <v>233</v>
      </c>
      <c r="K238" s="118">
        <v>51926</v>
      </c>
      <c r="L238" s="5">
        <f t="shared" si="37"/>
        <v>324903.8418531869</v>
      </c>
      <c r="M238" s="5">
        <f t="shared" si="0"/>
        <v>3825.0739145252865</v>
      </c>
      <c r="N238" s="5">
        <f t="shared" si="1"/>
        <v>1591.3600017846265</v>
      </c>
      <c r="O238" s="35">
        <f t="shared" si="2"/>
        <v>5.8775297677287862E-2</v>
      </c>
      <c r="P238" s="5">
        <f t="shared" si="3"/>
        <v>2233.7139127406599</v>
      </c>
      <c r="Q238" s="35">
        <f t="shared" si="4"/>
        <v>8.2500000000000004E-2</v>
      </c>
      <c r="R238" s="5">
        <f t="shared" si="38"/>
        <v>185837.51814859777</v>
      </c>
      <c r="S238" s="5">
        <f t="shared" si="39"/>
        <v>705404.7039357943</v>
      </c>
      <c r="T238" s="5">
        <f t="shared" si="5"/>
        <v>323312.48185140226</v>
      </c>
      <c r="U238" s="5">
        <f t="shared" si="6"/>
        <v>891242.22208439209</v>
      </c>
      <c r="V238" s="150"/>
      <c r="W238" s="2">
        <v>233</v>
      </c>
      <c r="X238" s="118">
        <v>51926</v>
      </c>
      <c r="Y238" s="5">
        <f t="shared" si="40"/>
        <v>320993.51852359547</v>
      </c>
      <c r="Z238" s="5">
        <f t="shared" si="41"/>
        <v>3735.9623279068505</v>
      </c>
      <c r="AA238" s="5">
        <f t="shared" si="7"/>
        <v>1596.0055377495473</v>
      </c>
      <c r="AB238" s="35">
        <f t="shared" si="8"/>
        <v>5.9664963146558822E-2</v>
      </c>
      <c r="AC238" s="5">
        <f t="shared" si="9"/>
        <v>2139.9567901573032</v>
      </c>
      <c r="AD238" s="35">
        <f t="shared" si="10"/>
        <v>0.08</v>
      </c>
      <c r="AE238" s="5">
        <f t="shared" si="42"/>
        <v>189752.48701415435</v>
      </c>
      <c r="AF238" s="5">
        <f t="shared" si="43"/>
        <v>680726.73538814124</v>
      </c>
      <c r="AG238" s="5">
        <f t="shared" si="11"/>
        <v>319397.51298584591</v>
      </c>
      <c r="AH238" s="5">
        <f t="shared" si="12"/>
        <v>870479.22240229556</v>
      </c>
      <c r="AI238" s="150"/>
      <c r="AJ238" s="2">
        <v>233</v>
      </c>
      <c r="AK238" s="118">
        <v>51926</v>
      </c>
      <c r="AL238" s="5">
        <f t="shared" si="44"/>
        <v>317034.71404758166</v>
      </c>
      <c r="AM238" s="5">
        <f t="shared" si="45"/>
        <v>3647.6129482638758</v>
      </c>
      <c r="AN238" s="5">
        <f t="shared" si="13"/>
        <v>1600.0970867065776</v>
      </c>
      <c r="AO238" s="35">
        <f t="shared" si="14"/>
        <v>6.0564866210824957E-2</v>
      </c>
      <c r="AP238" s="5">
        <f t="shared" si="15"/>
        <v>2047.5158615572982</v>
      </c>
      <c r="AQ238" s="35">
        <f t="shared" si="16"/>
        <v>7.7499999999999999E-2</v>
      </c>
      <c r="AR238" s="5">
        <f t="shared" si="46"/>
        <v>193715.38303912542</v>
      </c>
      <c r="AS238" s="5">
        <f t="shared" si="47"/>
        <v>656178.43390635808</v>
      </c>
      <c r="AT238" s="5">
        <f t="shared" si="17"/>
        <v>315434.61696087505</v>
      </c>
      <c r="AU238" s="5">
        <f t="shared" si="18"/>
        <v>849893.81694548344</v>
      </c>
      <c r="AV238" s="150"/>
      <c r="AW238" s="2">
        <v>233</v>
      </c>
      <c r="AX238" s="118">
        <v>51926</v>
      </c>
      <c r="AY238" s="5">
        <f t="shared" si="48"/>
        <v>313028.69267940248</v>
      </c>
      <c r="AZ238" s="5">
        <f t="shared" si="49"/>
        <v>3560.0506702964672</v>
      </c>
      <c r="BA238" s="5">
        <f t="shared" si="19"/>
        <v>1603.6213410502019</v>
      </c>
      <c r="BB238" s="35">
        <f t="shared" si="20"/>
        <v>6.1475054979420601E-2</v>
      </c>
      <c r="BC238" s="5">
        <f t="shared" si="21"/>
        <v>1956.4293292462653</v>
      </c>
      <c r="BD238" s="35">
        <f t="shared" si="22"/>
        <v>7.4999999999999997E-2</v>
      </c>
      <c r="BE238" s="5">
        <f t="shared" si="50"/>
        <v>197724.92866164734</v>
      </c>
      <c r="BF238" s="5">
        <f t="shared" si="51"/>
        <v>631766.8775174286</v>
      </c>
      <c r="BG238" s="5">
        <f t="shared" si="23"/>
        <v>311425.07133835228</v>
      </c>
      <c r="BH238" s="5">
        <f t="shared" si="24"/>
        <v>829491.80617907597</v>
      </c>
      <c r="BI238" s="150"/>
      <c r="BJ238" s="2">
        <v>233</v>
      </c>
      <c r="BK238" s="118">
        <v>51926</v>
      </c>
      <c r="BL238" s="5">
        <f t="shared" si="52"/>
        <v>308976.82096542406</v>
      </c>
      <c r="BM238" s="5">
        <f t="shared" si="53"/>
        <v>3473.3005299060997</v>
      </c>
      <c r="BN238" s="5">
        <f t="shared" si="25"/>
        <v>1606.5655699066626</v>
      </c>
      <c r="BO238" s="35">
        <f t="shared" si="26"/>
        <v>6.2395576401627031E-2</v>
      </c>
      <c r="BP238" s="5">
        <f t="shared" si="27"/>
        <v>1866.734959999437</v>
      </c>
      <c r="BQ238" s="35">
        <f t="shared" si="28"/>
        <v>7.2499999999999995E-2</v>
      </c>
      <c r="BR238" s="5">
        <f t="shared" si="54"/>
        <v>201779.7446044824</v>
      </c>
      <c r="BS238" s="5">
        <f t="shared" si="55"/>
        <v>607499.27886363852</v>
      </c>
      <c r="BT238" s="5">
        <f t="shared" si="29"/>
        <v>307370.25539551739</v>
      </c>
      <c r="BU238" s="5">
        <f t="shared" si="30"/>
        <v>809279.02346812095</v>
      </c>
      <c r="BV238" s="150"/>
      <c r="BW238" s="2">
        <v>233</v>
      </c>
      <c r="BX238" s="118">
        <v>51926</v>
      </c>
      <c r="BY238" s="5">
        <f t="shared" si="56"/>
        <v>304880.56832705473</v>
      </c>
      <c r="BZ238" s="5">
        <f t="shared" si="57"/>
        <v>3387.3876542048083</v>
      </c>
      <c r="CA238" s="5">
        <f t="shared" si="31"/>
        <v>1608.9176722969889</v>
      </c>
      <c r="CB238" s="35">
        <f t="shared" si="32"/>
        <v>6.3326476244470409E-2</v>
      </c>
      <c r="CC238" s="5">
        <f t="shared" si="33"/>
        <v>1778.4699819078194</v>
      </c>
      <c r="CD238" s="35">
        <f t="shared" si="34"/>
        <v>7.0000000000000007E-2</v>
      </c>
      <c r="CE238" s="5">
        <f t="shared" si="58"/>
        <v>205878.34934524228</v>
      </c>
      <c r="CF238" s="5">
        <f t="shared" si="59"/>
        <v>583382.97408447787</v>
      </c>
      <c r="CG238" s="5">
        <f t="shared" si="35"/>
        <v>303271.65065475774</v>
      </c>
      <c r="CH238" s="5">
        <f t="shared" si="36"/>
        <v>789261.32342972013</v>
      </c>
    </row>
    <row r="239" spans="9:86" ht="14.25" customHeight="1">
      <c r="I239" s="150"/>
      <c r="J239" s="2">
        <v>234</v>
      </c>
      <c r="K239" s="118">
        <v>51957</v>
      </c>
      <c r="L239" s="5">
        <f t="shared" si="37"/>
        <v>323312.48185140226</v>
      </c>
      <c r="M239" s="5">
        <f t="shared" si="0"/>
        <v>3825.0739145252865</v>
      </c>
      <c r="N239" s="5">
        <f t="shared" si="1"/>
        <v>1602.300601796896</v>
      </c>
      <c r="O239" s="35">
        <f t="shared" si="2"/>
        <v>5.9470661669041157E-2</v>
      </c>
      <c r="P239" s="5">
        <f t="shared" si="3"/>
        <v>2222.7733127283905</v>
      </c>
      <c r="Q239" s="35">
        <f t="shared" si="4"/>
        <v>8.2500000000000004E-2</v>
      </c>
      <c r="R239" s="5">
        <f t="shared" si="38"/>
        <v>187439.81875039465</v>
      </c>
      <c r="S239" s="5">
        <f t="shared" si="39"/>
        <v>707627.47724852269</v>
      </c>
      <c r="T239" s="5">
        <f t="shared" si="5"/>
        <v>321710.18124960538</v>
      </c>
      <c r="U239" s="5">
        <f t="shared" si="6"/>
        <v>895067.29599891731</v>
      </c>
      <c r="V239" s="150"/>
      <c r="W239" s="2">
        <v>234</v>
      </c>
      <c r="X239" s="118">
        <v>51957</v>
      </c>
      <c r="Y239" s="5">
        <f t="shared" si="40"/>
        <v>319397.51298584591</v>
      </c>
      <c r="Z239" s="5">
        <f t="shared" si="41"/>
        <v>3735.9623279068505</v>
      </c>
      <c r="AA239" s="5">
        <f t="shared" si="7"/>
        <v>1606.6455746678776</v>
      </c>
      <c r="AB239" s="35">
        <f t="shared" si="8"/>
        <v>6.0362858545078626E-2</v>
      </c>
      <c r="AC239" s="5">
        <f t="shared" si="9"/>
        <v>2129.316753238973</v>
      </c>
      <c r="AD239" s="35">
        <f t="shared" si="10"/>
        <v>0.08</v>
      </c>
      <c r="AE239" s="5">
        <f t="shared" si="42"/>
        <v>191359.13258882222</v>
      </c>
      <c r="AF239" s="5">
        <f t="shared" si="43"/>
        <v>682856.05214138026</v>
      </c>
      <c r="AG239" s="5">
        <f t="shared" si="11"/>
        <v>317790.86741117801</v>
      </c>
      <c r="AH239" s="5">
        <f t="shared" si="12"/>
        <v>874215.18473020243</v>
      </c>
      <c r="AI239" s="150"/>
      <c r="AJ239" s="2">
        <v>234</v>
      </c>
      <c r="AK239" s="118">
        <v>51957</v>
      </c>
      <c r="AL239" s="5">
        <f t="shared" si="44"/>
        <v>315434.61696087505</v>
      </c>
      <c r="AM239" s="5">
        <f t="shared" si="45"/>
        <v>3647.6129482638758</v>
      </c>
      <c r="AN239" s="5">
        <f t="shared" si="13"/>
        <v>1610.4310470582243</v>
      </c>
      <c r="AO239" s="35">
        <f t="shared" si="14"/>
        <v>6.1265224314602386E-2</v>
      </c>
      <c r="AP239" s="5">
        <f t="shared" si="15"/>
        <v>2037.1819012056515</v>
      </c>
      <c r="AQ239" s="35">
        <f t="shared" si="16"/>
        <v>7.7499999999999999E-2</v>
      </c>
      <c r="AR239" s="5">
        <f t="shared" si="46"/>
        <v>195325.81408618364</v>
      </c>
      <c r="AS239" s="5">
        <f t="shared" si="47"/>
        <v>658215.61580756376</v>
      </c>
      <c r="AT239" s="5">
        <f t="shared" si="17"/>
        <v>313824.18591381685</v>
      </c>
      <c r="AU239" s="5">
        <f t="shared" si="18"/>
        <v>853541.42989374744</v>
      </c>
      <c r="AV239" s="150"/>
      <c r="AW239" s="2">
        <v>234</v>
      </c>
      <c r="AX239" s="118">
        <v>51957</v>
      </c>
      <c r="AY239" s="5">
        <f t="shared" si="48"/>
        <v>311425.07133835228</v>
      </c>
      <c r="AZ239" s="5">
        <f t="shared" si="49"/>
        <v>3560.0506702964672</v>
      </c>
      <c r="BA239" s="5">
        <f t="shared" si="19"/>
        <v>1613.6439744317656</v>
      </c>
      <c r="BB239" s="35">
        <f t="shared" si="20"/>
        <v>6.2177806076965415E-2</v>
      </c>
      <c r="BC239" s="5">
        <f t="shared" si="21"/>
        <v>1946.4066958647015</v>
      </c>
      <c r="BD239" s="35">
        <f t="shared" si="22"/>
        <v>7.4999999999999997E-2</v>
      </c>
      <c r="BE239" s="5">
        <f t="shared" si="50"/>
        <v>199338.5726360791</v>
      </c>
      <c r="BF239" s="5">
        <f t="shared" si="51"/>
        <v>633713.28421329334</v>
      </c>
      <c r="BG239" s="5">
        <f t="shared" si="23"/>
        <v>309811.42736392049</v>
      </c>
      <c r="BH239" s="5">
        <f t="shared" si="24"/>
        <v>833051.85684937239</v>
      </c>
      <c r="BI239" s="150"/>
      <c r="BJ239" s="2">
        <v>234</v>
      </c>
      <c r="BK239" s="118">
        <v>51957</v>
      </c>
      <c r="BL239" s="5">
        <f t="shared" si="52"/>
        <v>307370.25539551739</v>
      </c>
      <c r="BM239" s="5">
        <f t="shared" si="53"/>
        <v>3473.3005299060997</v>
      </c>
      <c r="BN239" s="5">
        <f t="shared" si="25"/>
        <v>1616.2719035581822</v>
      </c>
      <c r="BO239" s="35">
        <f t="shared" si="26"/>
        <v>6.3100649793652874E-2</v>
      </c>
      <c r="BP239" s="5">
        <f t="shared" si="27"/>
        <v>1857.0286263479175</v>
      </c>
      <c r="BQ239" s="35">
        <f t="shared" si="28"/>
        <v>7.2499999999999995E-2</v>
      </c>
      <c r="BR239" s="5">
        <f t="shared" si="54"/>
        <v>203396.01650804057</v>
      </c>
      <c r="BS239" s="5">
        <f t="shared" si="55"/>
        <v>609356.30748998642</v>
      </c>
      <c r="BT239" s="5">
        <f t="shared" si="29"/>
        <v>305753.98349195922</v>
      </c>
      <c r="BU239" s="5">
        <f t="shared" si="30"/>
        <v>812752.32399802702</v>
      </c>
      <c r="BV239" s="150"/>
      <c r="BW239" s="2">
        <v>234</v>
      </c>
      <c r="BX239" s="118">
        <v>51957</v>
      </c>
      <c r="BY239" s="5">
        <f t="shared" si="56"/>
        <v>303271.65065475774</v>
      </c>
      <c r="BZ239" s="5">
        <f t="shared" si="57"/>
        <v>3387.3876542048083</v>
      </c>
      <c r="CA239" s="5">
        <f t="shared" si="31"/>
        <v>1618.3030253853881</v>
      </c>
      <c r="CB239" s="35">
        <f t="shared" si="32"/>
        <v>6.4033800266849961E-2</v>
      </c>
      <c r="CC239" s="5">
        <f t="shared" si="33"/>
        <v>1769.0846288194202</v>
      </c>
      <c r="CD239" s="35">
        <f t="shared" si="34"/>
        <v>7.0000000000000007E-2</v>
      </c>
      <c r="CE239" s="5">
        <f t="shared" si="58"/>
        <v>207496.65237062768</v>
      </c>
      <c r="CF239" s="5">
        <f t="shared" si="59"/>
        <v>585152.05871329724</v>
      </c>
      <c r="CG239" s="5">
        <f t="shared" si="35"/>
        <v>301653.34762937238</v>
      </c>
      <c r="CH239" s="5">
        <f t="shared" si="36"/>
        <v>792648.71108392486</v>
      </c>
    </row>
    <row r="240" spans="9:86" ht="14.25" customHeight="1">
      <c r="I240" s="150"/>
      <c r="J240" s="2">
        <v>235</v>
      </c>
      <c r="K240" s="118">
        <v>51987</v>
      </c>
      <c r="L240" s="5">
        <f t="shared" si="37"/>
        <v>321710.18124960538</v>
      </c>
      <c r="M240" s="5">
        <f t="shared" si="0"/>
        <v>3825.0739145252865</v>
      </c>
      <c r="N240" s="5">
        <f t="shared" si="1"/>
        <v>1613.3164184342495</v>
      </c>
      <c r="O240" s="35">
        <f t="shared" si="2"/>
        <v>6.0177756718834782E-2</v>
      </c>
      <c r="P240" s="5">
        <f t="shared" si="3"/>
        <v>2211.757496091037</v>
      </c>
      <c r="Q240" s="35">
        <f t="shared" si="4"/>
        <v>8.2500000000000004E-2</v>
      </c>
      <c r="R240" s="5">
        <f t="shared" si="38"/>
        <v>189053.13516882891</v>
      </c>
      <c r="S240" s="5">
        <f t="shared" si="39"/>
        <v>709839.23474461376</v>
      </c>
      <c r="T240" s="5">
        <f t="shared" si="5"/>
        <v>320096.86483117111</v>
      </c>
      <c r="U240" s="5">
        <f t="shared" si="6"/>
        <v>898892.36991344264</v>
      </c>
      <c r="V240" s="150"/>
      <c r="W240" s="2">
        <v>235</v>
      </c>
      <c r="X240" s="118">
        <v>51987</v>
      </c>
      <c r="Y240" s="5">
        <f t="shared" si="40"/>
        <v>317790.86741117801</v>
      </c>
      <c r="Z240" s="5">
        <f t="shared" si="41"/>
        <v>3735.9623279068505</v>
      </c>
      <c r="AA240" s="5">
        <f t="shared" si="7"/>
        <v>1617.3565451656636</v>
      </c>
      <c r="AB240" s="35">
        <f t="shared" si="8"/>
        <v>6.107248675864653E-2</v>
      </c>
      <c r="AC240" s="5">
        <f t="shared" si="9"/>
        <v>2118.6057827411869</v>
      </c>
      <c r="AD240" s="35">
        <f t="shared" si="10"/>
        <v>0.08</v>
      </c>
      <c r="AE240" s="5">
        <f t="shared" si="42"/>
        <v>192976.4891339879</v>
      </c>
      <c r="AF240" s="5">
        <f t="shared" si="43"/>
        <v>684974.65792412148</v>
      </c>
      <c r="AG240" s="5">
        <f t="shared" si="11"/>
        <v>316173.51086601237</v>
      </c>
      <c r="AH240" s="5">
        <f t="shared" si="12"/>
        <v>877951.1470581094</v>
      </c>
      <c r="AI240" s="150"/>
      <c r="AJ240" s="2">
        <v>235</v>
      </c>
      <c r="AK240" s="118">
        <v>51987</v>
      </c>
      <c r="AL240" s="5">
        <f t="shared" si="44"/>
        <v>313824.18591381685</v>
      </c>
      <c r="AM240" s="5">
        <f t="shared" si="45"/>
        <v>3647.6129482638758</v>
      </c>
      <c r="AN240" s="5">
        <f t="shared" si="13"/>
        <v>1620.8317475704753</v>
      </c>
      <c r="AO240" s="35">
        <f t="shared" si="14"/>
        <v>6.1977316739338581E-2</v>
      </c>
      <c r="AP240" s="5">
        <f t="shared" si="15"/>
        <v>2026.7812006934005</v>
      </c>
      <c r="AQ240" s="35">
        <f t="shared" si="16"/>
        <v>7.7499999999999999E-2</v>
      </c>
      <c r="AR240" s="5">
        <f t="shared" si="46"/>
        <v>196946.64583375413</v>
      </c>
      <c r="AS240" s="5">
        <f t="shared" si="47"/>
        <v>660242.39700825722</v>
      </c>
      <c r="AT240" s="5">
        <f t="shared" si="17"/>
        <v>312203.35416624637</v>
      </c>
      <c r="AU240" s="5">
        <f t="shared" si="18"/>
        <v>857189.04284201132</v>
      </c>
      <c r="AV240" s="150"/>
      <c r="AW240" s="2">
        <v>235</v>
      </c>
      <c r="AX240" s="118">
        <v>51987</v>
      </c>
      <c r="AY240" s="5">
        <f t="shared" si="48"/>
        <v>309811.42736392049</v>
      </c>
      <c r="AZ240" s="5">
        <f t="shared" si="49"/>
        <v>3560.0506702964672</v>
      </c>
      <c r="BA240" s="5">
        <f t="shared" si="19"/>
        <v>1623.7292492719644</v>
      </c>
      <c r="BB240" s="35">
        <f t="shared" si="20"/>
        <v>6.289229276354541E-2</v>
      </c>
      <c r="BC240" s="5">
        <f t="shared" si="21"/>
        <v>1936.3214210245028</v>
      </c>
      <c r="BD240" s="35">
        <f t="shared" si="22"/>
        <v>7.4999999999999997E-2</v>
      </c>
      <c r="BE240" s="5">
        <f t="shared" si="50"/>
        <v>200962.30188535107</v>
      </c>
      <c r="BF240" s="5">
        <f t="shared" si="51"/>
        <v>635649.60563431785</v>
      </c>
      <c r="BG240" s="5">
        <f t="shared" si="23"/>
        <v>308187.69811464852</v>
      </c>
      <c r="BH240" s="5">
        <f t="shared" si="24"/>
        <v>836611.90751966892</v>
      </c>
      <c r="BI240" s="150"/>
      <c r="BJ240" s="2">
        <v>235</v>
      </c>
      <c r="BK240" s="118">
        <v>51987</v>
      </c>
      <c r="BL240" s="5">
        <f t="shared" si="52"/>
        <v>305753.98349195922</v>
      </c>
      <c r="BM240" s="5">
        <f t="shared" si="53"/>
        <v>3473.3005299060997</v>
      </c>
      <c r="BN240" s="5">
        <f t="shared" si="25"/>
        <v>1626.0368796421794</v>
      </c>
      <c r="BO240" s="35">
        <f t="shared" si="26"/>
        <v>6.3817459818047789E-2</v>
      </c>
      <c r="BP240" s="5">
        <f t="shared" si="27"/>
        <v>1847.2636502639202</v>
      </c>
      <c r="BQ240" s="35">
        <f t="shared" si="28"/>
        <v>7.2499999999999995E-2</v>
      </c>
      <c r="BR240" s="5">
        <f t="shared" si="54"/>
        <v>205022.05338768274</v>
      </c>
      <c r="BS240" s="5">
        <f t="shared" si="55"/>
        <v>611203.57114025031</v>
      </c>
      <c r="BT240" s="5">
        <f t="shared" si="29"/>
        <v>304127.94661231706</v>
      </c>
      <c r="BU240" s="5">
        <f t="shared" si="30"/>
        <v>816225.62452793308</v>
      </c>
      <c r="BV240" s="150"/>
      <c r="BW240" s="2">
        <v>235</v>
      </c>
      <c r="BX240" s="118">
        <v>51987</v>
      </c>
      <c r="BY240" s="5">
        <f t="shared" si="56"/>
        <v>301653.34762937238</v>
      </c>
      <c r="BZ240" s="5">
        <f t="shared" si="57"/>
        <v>3387.3876542048083</v>
      </c>
      <c r="CA240" s="5">
        <f t="shared" si="31"/>
        <v>1627.7431263668027</v>
      </c>
      <c r="CB240" s="35">
        <f t="shared" si="32"/>
        <v>6.4752861753090279E-2</v>
      </c>
      <c r="CC240" s="5">
        <f t="shared" si="33"/>
        <v>1759.6445278380056</v>
      </c>
      <c r="CD240" s="35">
        <f t="shared" si="34"/>
        <v>7.0000000000000007E-2</v>
      </c>
      <c r="CE240" s="5">
        <f t="shared" si="58"/>
        <v>209124.39549699449</v>
      </c>
      <c r="CF240" s="5">
        <f t="shared" si="59"/>
        <v>586911.70324113523</v>
      </c>
      <c r="CG240" s="5">
        <f t="shared" si="35"/>
        <v>300025.60450300557</v>
      </c>
      <c r="CH240" s="5">
        <f t="shared" si="36"/>
        <v>796036.09873812972</v>
      </c>
    </row>
    <row r="241" spans="9:86" ht="14.25" customHeight="1">
      <c r="I241" s="150"/>
      <c r="J241" s="2">
        <v>236</v>
      </c>
      <c r="K241" s="118">
        <v>52018</v>
      </c>
      <c r="L241" s="5">
        <f t="shared" si="37"/>
        <v>320096.86483117111</v>
      </c>
      <c r="M241" s="5">
        <f t="shared" si="0"/>
        <v>3825.0739145252865</v>
      </c>
      <c r="N241" s="5">
        <f t="shared" si="1"/>
        <v>1624.407968810985</v>
      </c>
      <c r="O241" s="35">
        <f t="shared" si="2"/>
        <v>6.089686519114447E-2</v>
      </c>
      <c r="P241" s="5">
        <f t="shared" si="3"/>
        <v>2200.6659457143014</v>
      </c>
      <c r="Q241" s="35">
        <f t="shared" si="4"/>
        <v>8.2500000000000004E-2</v>
      </c>
      <c r="R241" s="5">
        <f t="shared" si="38"/>
        <v>190677.54313763991</v>
      </c>
      <c r="S241" s="5">
        <f t="shared" si="39"/>
        <v>712039.9006903281</v>
      </c>
      <c r="T241" s="5">
        <f t="shared" si="5"/>
        <v>318472.45686236012</v>
      </c>
      <c r="U241" s="5">
        <f t="shared" si="6"/>
        <v>902717.44382796797</v>
      </c>
      <c r="V241" s="150"/>
      <c r="W241" s="2">
        <v>236</v>
      </c>
      <c r="X241" s="118">
        <v>52018</v>
      </c>
      <c r="Y241" s="5">
        <f t="shared" si="40"/>
        <v>316173.51086601237</v>
      </c>
      <c r="Z241" s="5">
        <f t="shared" si="41"/>
        <v>3735.9623279068505</v>
      </c>
      <c r="AA241" s="5">
        <f t="shared" si="7"/>
        <v>1628.1389221334348</v>
      </c>
      <c r="AB241" s="35">
        <f t="shared" si="8"/>
        <v>6.1794130103077688E-2</v>
      </c>
      <c r="AC241" s="5">
        <f t="shared" si="9"/>
        <v>2107.8234057734157</v>
      </c>
      <c r="AD241" s="35">
        <f t="shared" si="10"/>
        <v>7.9999999999999988E-2</v>
      </c>
      <c r="AE241" s="5">
        <f t="shared" si="42"/>
        <v>194604.62805612132</v>
      </c>
      <c r="AF241" s="5">
        <f t="shared" si="43"/>
        <v>687082.48132989486</v>
      </c>
      <c r="AG241" s="5">
        <f t="shared" si="11"/>
        <v>314545.37194387894</v>
      </c>
      <c r="AH241" s="5">
        <f t="shared" si="12"/>
        <v>881687.10938601615</v>
      </c>
      <c r="AI241" s="150"/>
      <c r="AJ241" s="2">
        <v>236</v>
      </c>
      <c r="AK241" s="118">
        <v>52018</v>
      </c>
      <c r="AL241" s="5">
        <f t="shared" si="44"/>
        <v>312203.35416624637</v>
      </c>
      <c r="AM241" s="5">
        <f t="shared" si="45"/>
        <v>3647.6129482638758</v>
      </c>
      <c r="AN241" s="5">
        <f t="shared" si="13"/>
        <v>1631.2996192735347</v>
      </c>
      <c r="AO241" s="35">
        <f t="shared" si="14"/>
        <v>6.2701425753608445E-2</v>
      </c>
      <c r="AP241" s="5">
        <f t="shared" si="15"/>
        <v>2016.313328990341</v>
      </c>
      <c r="AQ241" s="35">
        <f t="shared" si="16"/>
        <v>7.7499999999999999E-2</v>
      </c>
      <c r="AR241" s="5">
        <f t="shared" si="46"/>
        <v>198577.94545302767</v>
      </c>
      <c r="AS241" s="5">
        <f t="shared" si="47"/>
        <v>662258.71033724758</v>
      </c>
      <c r="AT241" s="5">
        <f t="shared" si="17"/>
        <v>310572.05454697285</v>
      </c>
      <c r="AU241" s="5">
        <f t="shared" si="18"/>
        <v>860836.6557902752</v>
      </c>
      <c r="AV241" s="150"/>
      <c r="AW241" s="2">
        <v>236</v>
      </c>
      <c r="AX241" s="118">
        <v>52018</v>
      </c>
      <c r="AY241" s="5">
        <f t="shared" si="48"/>
        <v>308187.69811464852</v>
      </c>
      <c r="AZ241" s="5">
        <f t="shared" si="49"/>
        <v>3560.0506702964672</v>
      </c>
      <c r="BA241" s="5">
        <f t="shared" si="19"/>
        <v>1633.8775570799141</v>
      </c>
      <c r="BB241" s="35">
        <f t="shared" si="20"/>
        <v>6.3618797261872431E-2</v>
      </c>
      <c r="BC241" s="5">
        <f t="shared" si="21"/>
        <v>1926.173113216553</v>
      </c>
      <c r="BD241" s="35">
        <f t="shared" si="22"/>
        <v>7.4999999999999997E-2</v>
      </c>
      <c r="BE241" s="5">
        <f t="shared" si="50"/>
        <v>202596.17944243099</v>
      </c>
      <c r="BF241" s="5">
        <f t="shared" si="51"/>
        <v>637575.77874753438</v>
      </c>
      <c r="BG241" s="5">
        <f t="shared" si="23"/>
        <v>306553.82055756863</v>
      </c>
      <c r="BH241" s="5">
        <f t="shared" si="24"/>
        <v>840171.95818996534</v>
      </c>
      <c r="BI241" s="150"/>
      <c r="BJ241" s="2">
        <v>236</v>
      </c>
      <c r="BK241" s="118">
        <v>52018</v>
      </c>
      <c r="BL241" s="5">
        <f t="shared" si="52"/>
        <v>304127.94661231706</v>
      </c>
      <c r="BM241" s="5">
        <f t="shared" si="53"/>
        <v>3473.3005299060997</v>
      </c>
      <c r="BN241" s="5">
        <f t="shared" si="25"/>
        <v>1635.8608524566841</v>
      </c>
      <c r="BO241" s="35">
        <f t="shared" si="26"/>
        <v>6.4546288652991515E-2</v>
      </c>
      <c r="BP241" s="5">
        <f t="shared" si="27"/>
        <v>1837.4396774494155</v>
      </c>
      <c r="BQ241" s="35">
        <f t="shared" si="28"/>
        <v>7.2499999999999995E-2</v>
      </c>
      <c r="BR241" s="5">
        <f t="shared" si="54"/>
        <v>206657.91424013942</v>
      </c>
      <c r="BS241" s="5">
        <f t="shared" si="55"/>
        <v>613041.01081769972</v>
      </c>
      <c r="BT241" s="5">
        <f t="shared" si="29"/>
        <v>302492.08575986035</v>
      </c>
      <c r="BU241" s="5">
        <f t="shared" si="30"/>
        <v>819698.92505783914</v>
      </c>
      <c r="BV241" s="150"/>
      <c r="BW241" s="2">
        <v>236</v>
      </c>
      <c r="BX241" s="118">
        <v>52018</v>
      </c>
      <c r="BY241" s="5">
        <f t="shared" si="56"/>
        <v>300025.60450300557</v>
      </c>
      <c r="BZ241" s="5">
        <f t="shared" si="57"/>
        <v>3387.3876542048083</v>
      </c>
      <c r="CA241" s="5">
        <f t="shared" si="31"/>
        <v>1637.2382946039424</v>
      </c>
      <c r="CB241" s="35">
        <f t="shared" si="32"/>
        <v>6.5483942838120313E-2</v>
      </c>
      <c r="CC241" s="5">
        <f t="shared" si="33"/>
        <v>1750.1493596008659</v>
      </c>
      <c r="CD241" s="35">
        <f t="shared" si="34"/>
        <v>7.0000000000000007E-2</v>
      </c>
      <c r="CE241" s="5">
        <f t="shared" si="58"/>
        <v>210761.63379159843</v>
      </c>
      <c r="CF241" s="5">
        <f t="shared" si="59"/>
        <v>588661.85260073608</v>
      </c>
      <c r="CG241" s="5">
        <f t="shared" si="35"/>
        <v>298388.36620840163</v>
      </c>
      <c r="CH241" s="5">
        <f t="shared" si="36"/>
        <v>799423.48639233457</v>
      </c>
    </row>
    <row r="242" spans="9:86" ht="14.25" customHeight="1">
      <c r="I242" s="150"/>
      <c r="J242" s="2">
        <v>237</v>
      </c>
      <c r="K242" s="118">
        <v>52048</v>
      </c>
      <c r="L242" s="5">
        <f t="shared" si="37"/>
        <v>318472.45686236012</v>
      </c>
      <c r="M242" s="5">
        <f t="shared" si="0"/>
        <v>3825.0739145252865</v>
      </c>
      <c r="N242" s="5">
        <f t="shared" si="1"/>
        <v>1635.5757735965608</v>
      </c>
      <c r="O242" s="35">
        <f t="shared" si="2"/>
        <v>6.1628278553586935E-2</v>
      </c>
      <c r="P242" s="5">
        <f t="shared" si="3"/>
        <v>2189.4981409287257</v>
      </c>
      <c r="Q242" s="35">
        <f t="shared" si="4"/>
        <v>8.249999999999999E-2</v>
      </c>
      <c r="R242" s="5">
        <f t="shared" si="38"/>
        <v>192313.11891123647</v>
      </c>
      <c r="S242" s="5">
        <f t="shared" si="39"/>
        <v>714229.39883125678</v>
      </c>
      <c r="T242" s="5">
        <f t="shared" si="5"/>
        <v>316836.88108876353</v>
      </c>
      <c r="U242" s="5">
        <f t="shared" si="6"/>
        <v>906542.51774249319</v>
      </c>
      <c r="V242" s="150"/>
      <c r="W242" s="2">
        <v>237</v>
      </c>
      <c r="X242" s="118">
        <v>52048</v>
      </c>
      <c r="Y242" s="5">
        <f t="shared" si="40"/>
        <v>314545.37194387894</v>
      </c>
      <c r="Z242" s="5">
        <f t="shared" si="41"/>
        <v>3735.9623279068505</v>
      </c>
      <c r="AA242" s="5">
        <f t="shared" si="7"/>
        <v>1638.9931816143239</v>
      </c>
      <c r="AB242" s="35">
        <f t="shared" si="8"/>
        <v>6.2528079996297087E-2</v>
      </c>
      <c r="AC242" s="5">
        <f t="shared" si="9"/>
        <v>2096.9691462925266</v>
      </c>
      <c r="AD242" s="35">
        <f t="shared" si="10"/>
        <v>8.0000000000000016E-2</v>
      </c>
      <c r="AE242" s="5">
        <f t="shared" si="42"/>
        <v>196243.62123773564</v>
      </c>
      <c r="AF242" s="5">
        <f t="shared" si="43"/>
        <v>689179.4504761874</v>
      </c>
      <c r="AG242" s="5">
        <f t="shared" si="11"/>
        <v>312906.37876226462</v>
      </c>
      <c r="AH242" s="5">
        <f t="shared" si="12"/>
        <v>885423.07171392301</v>
      </c>
      <c r="AI242" s="150"/>
      <c r="AJ242" s="2">
        <v>237</v>
      </c>
      <c r="AK242" s="118">
        <v>52048</v>
      </c>
      <c r="AL242" s="5">
        <f t="shared" si="44"/>
        <v>310572.05454697285</v>
      </c>
      <c r="AM242" s="5">
        <f t="shared" si="45"/>
        <v>3647.6129482638758</v>
      </c>
      <c r="AN242" s="5">
        <f t="shared" si="13"/>
        <v>1641.8350959813426</v>
      </c>
      <c r="AO242" s="35">
        <f t="shared" si="14"/>
        <v>6.3437842727077226E-2</v>
      </c>
      <c r="AP242" s="5">
        <f t="shared" si="15"/>
        <v>2005.7778522825331</v>
      </c>
      <c r="AQ242" s="35">
        <f t="shared" si="16"/>
        <v>7.7499999999999999E-2</v>
      </c>
      <c r="AR242" s="5">
        <f t="shared" si="46"/>
        <v>200219.78054900901</v>
      </c>
      <c r="AS242" s="5">
        <f t="shared" si="47"/>
        <v>664264.48818953009</v>
      </c>
      <c r="AT242" s="5">
        <f t="shared" si="17"/>
        <v>308930.21945099148</v>
      </c>
      <c r="AU242" s="5">
        <f t="shared" si="18"/>
        <v>864484.26873853907</v>
      </c>
      <c r="AV242" s="150"/>
      <c r="AW242" s="2">
        <v>237</v>
      </c>
      <c r="AX242" s="118">
        <v>52048</v>
      </c>
      <c r="AY242" s="5">
        <f t="shared" si="48"/>
        <v>306553.82055756863</v>
      </c>
      <c r="AZ242" s="5">
        <f t="shared" si="49"/>
        <v>3560.0506702964672</v>
      </c>
      <c r="BA242" s="5">
        <f t="shared" si="19"/>
        <v>1644.0892918116633</v>
      </c>
      <c r="BB242" s="35">
        <f t="shared" si="20"/>
        <v>6.4357610894740042E-2</v>
      </c>
      <c r="BC242" s="5">
        <f t="shared" si="21"/>
        <v>1915.9613784848038</v>
      </c>
      <c r="BD242" s="35">
        <f t="shared" si="22"/>
        <v>7.4999999999999997E-2</v>
      </c>
      <c r="BE242" s="5">
        <f t="shared" si="50"/>
        <v>204240.26873424265</v>
      </c>
      <c r="BF242" s="5">
        <f t="shared" si="51"/>
        <v>639491.74012601923</v>
      </c>
      <c r="BG242" s="5">
        <f t="shared" si="23"/>
        <v>304909.73126575694</v>
      </c>
      <c r="BH242" s="5">
        <f t="shared" si="24"/>
        <v>843732.00886026188</v>
      </c>
      <c r="BI242" s="150"/>
      <c r="BJ242" s="2">
        <v>237</v>
      </c>
      <c r="BK242" s="118">
        <v>52048</v>
      </c>
      <c r="BL242" s="5">
        <f t="shared" si="52"/>
        <v>302492.08575986035</v>
      </c>
      <c r="BM242" s="5">
        <f t="shared" si="53"/>
        <v>3473.3005299060997</v>
      </c>
      <c r="BN242" s="5">
        <f t="shared" si="25"/>
        <v>1645.7441784402768</v>
      </c>
      <c r="BO242" s="35">
        <f t="shared" si="26"/>
        <v>6.5287427575746307E-2</v>
      </c>
      <c r="BP242" s="5">
        <f t="shared" si="27"/>
        <v>1827.5563514658229</v>
      </c>
      <c r="BQ242" s="35">
        <f t="shared" si="28"/>
        <v>7.2499999999999995E-2</v>
      </c>
      <c r="BR242" s="5">
        <f t="shared" si="54"/>
        <v>208303.6584185797</v>
      </c>
      <c r="BS242" s="5">
        <f t="shared" si="55"/>
        <v>614868.56716916559</v>
      </c>
      <c r="BT242" s="5">
        <f t="shared" si="29"/>
        <v>300846.34158142004</v>
      </c>
      <c r="BU242" s="5">
        <f t="shared" si="30"/>
        <v>823172.22558774531</v>
      </c>
      <c r="BV242" s="150"/>
      <c r="BW242" s="2">
        <v>237</v>
      </c>
      <c r="BX242" s="118">
        <v>52048</v>
      </c>
      <c r="BY242" s="5">
        <f t="shared" si="56"/>
        <v>298388.36620840163</v>
      </c>
      <c r="BZ242" s="5">
        <f t="shared" si="57"/>
        <v>3387.3876542048083</v>
      </c>
      <c r="CA242" s="5">
        <f t="shared" si="31"/>
        <v>1646.7888513224655</v>
      </c>
      <c r="CB242" s="35">
        <f t="shared" si="32"/>
        <v>6.6227334754960593E-2</v>
      </c>
      <c r="CC242" s="5">
        <f t="shared" si="33"/>
        <v>1740.5988028823429</v>
      </c>
      <c r="CD242" s="35">
        <f t="shared" si="34"/>
        <v>7.0000000000000007E-2</v>
      </c>
      <c r="CE242" s="5">
        <f t="shared" si="58"/>
        <v>212408.42264292089</v>
      </c>
      <c r="CF242" s="5">
        <f t="shared" si="59"/>
        <v>590402.45140361844</v>
      </c>
      <c r="CG242" s="5">
        <f t="shared" si="35"/>
        <v>296741.57735707914</v>
      </c>
      <c r="CH242" s="5">
        <f t="shared" si="36"/>
        <v>802810.87404653931</v>
      </c>
    </row>
    <row r="243" spans="9:86" ht="14.25" customHeight="1">
      <c r="I243" s="150"/>
      <c r="J243" s="2">
        <v>238</v>
      </c>
      <c r="K243" s="118">
        <v>52079</v>
      </c>
      <c r="L243" s="5">
        <f t="shared" si="37"/>
        <v>316836.88108876353</v>
      </c>
      <c r="M243" s="5">
        <f t="shared" si="0"/>
        <v>3825.0739145252865</v>
      </c>
      <c r="N243" s="5">
        <f t="shared" si="1"/>
        <v>1646.8203570400369</v>
      </c>
      <c r="O243" s="35">
        <f t="shared" si="2"/>
        <v>6.2372297746940822E-2</v>
      </c>
      <c r="P243" s="5">
        <f t="shared" si="3"/>
        <v>2178.2535574852495</v>
      </c>
      <c r="Q243" s="35">
        <f t="shared" si="4"/>
        <v>8.2500000000000018E-2</v>
      </c>
      <c r="R243" s="5">
        <f t="shared" si="38"/>
        <v>193959.9392682765</v>
      </c>
      <c r="S243" s="5">
        <f t="shared" si="39"/>
        <v>716407.65238874208</v>
      </c>
      <c r="T243" s="5">
        <f t="shared" si="5"/>
        <v>315190.0607317235</v>
      </c>
      <c r="U243" s="5">
        <f t="shared" si="6"/>
        <v>910367.59165701852</v>
      </c>
      <c r="V243" s="150"/>
      <c r="W243" s="2">
        <v>238</v>
      </c>
      <c r="X243" s="118">
        <v>52079</v>
      </c>
      <c r="Y243" s="5">
        <f t="shared" si="40"/>
        <v>312906.37876226462</v>
      </c>
      <c r="Z243" s="5">
        <f t="shared" si="41"/>
        <v>3735.9623279068505</v>
      </c>
      <c r="AA243" s="5">
        <f t="shared" si="7"/>
        <v>1649.9198028250862</v>
      </c>
      <c r="AB243" s="35">
        <f t="shared" si="8"/>
        <v>6.3274637328322586E-2</v>
      </c>
      <c r="AC243" s="5">
        <f t="shared" si="9"/>
        <v>2086.0425250817643</v>
      </c>
      <c r="AD243" s="35">
        <f t="shared" si="10"/>
        <v>0.08</v>
      </c>
      <c r="AE243" s="5">
        <f t="shared" si="42"/>
        <v>197893.54104056073</v>
      </c>
      <c r="AF243" s="5">
        <f t="shared" si="43"/>
        <v>691265.49300126918</v>
      </c>
      <c r="AG243" s="5">
        <f t="shared" si="11"/>
        <v>311256.45895943954</v>
      </c>
      <c r="AH243" s="5">
        <f t="shared" si="12"/>
        <v>889159.03404182987</v>
      </c>
      <c r="AI243" s="150"/>
      <c r="AJ243" s="2">
        <v>238</v>
      </c>
      <c r="AK243" s="118">
        <v>52079</v>
      </c>
      <c r="AL243" s="5">
        <f t="shared" si="44"/>
        <v>308930.21945099148</v>
      </c>
      <c r="AM243" s="5">
        <f t="shared" si="45"/>
        <v>3647.6129482638758</v>
      </c>
      <c r="AN243" s="5">
        <f t="shared" si="13"/>
        <v>1652.4386143095558</v>
      </c>
      <c r="AO243" s="35">
        <f t="shared" si="14"/>
        <v>6.4186868500445846E-2</v>
      </c>
      <c r="AP243" s="5">
        <f t="shared" si="15"/>
        <v>1995.17433395432</v>
      </c>
      <c r="AQ243" s="35">
        <f t="shared" si="16"/>
        <v>7.7499999999999999E-2</v>
      </c>
      <c r="AR243" s="5">
        <f t="shared" si="46"/>
        <v>201872.21916331857</v>
      </c>
      <c r="AS243" s="5">
        <f t="shared" si="47"/>
        <v>666259.66252348444</v>
      </c>
      <c r="AT243" s="5">
        <f t="shared" si="17"/>
        <v>307277.78083668195</v>
      </c>
      <c r="AU243" s="5">
        <f t="shared" si="18"/>
        <v>868131.88168680295</v>
      </c>
      <c r="AV243" s="150"/>
      <c r="AW243" s="2">
        <v>238</v>
      </c>
      <c r="AX243" s="118">
        <v>52079</v>
      </c>
      <c r="AY243" s="5">
        <f t="shared" si="48"/>
        <v>304909.73126575694</v>
      </c>
      <c r="AZ243" s="5">
        <f t="shared" si="49"/>
        <v>3560.0506702964672</v>
      </c>
      <c r="BA243" s="5">
        <f t="shared" si="19"/>
        <v>1654.3648498854864</v>
      </c>
      <c r="BB243" s="35">
        <f t="shared" si="20"/>
        <v>6.5109034454930714E-2</v>
      </c>
      <c r="BC243" s="5">
        <f t="shared" si="21"/>
        <v>1905.6858204109808</v>
      </c>
      <c r="BD243" s="35">
        <f t="shared" si="22"/>
        <v>7.4999999999999997E-2</v>
      </c>
      <c r="BE243" s="5">
        <f t="shared" si="50"/>
        <v>205894.63358412814</v>
      </c>
      <c r="BF243" s="5">
        <f t="shared" si="51"/>
        <v>641397.42594643019</v>
      </c>
      <c r="BG243" s="5">
        <f t="shared" si="23"/>
        <v>303255.36641587148</v>
      </c>
      <c r="BH243" s="5">
        <f t="shared" si="24"/>
        <v>847292.0595305583</v>
      </c>
      <c r="BI243" s="150"/>
      <c r="BJ243" s="2">
        <v>238</v>
      </c>
      <c r="BK243" s="118">
        <v>52079</v>
      </c>
      <c r="BL243" s="5">
        <f t="shared" si="52"/>
        <v>300846.34158142004</v>
      </c>
      <c r="BM243" s="5">
        <f t="shared" si="53"/>
        <v>3473.3005299060997</v>
      </c>
      <c r="BN243" s="5">
        <f t="shared" si="25"/>
        <v>1655.6872161850204</v>
      </c>
      <c r="BO243" s="35">
        <f t="shared" si="26"/>
        <v>6.6041177332525985E-2</v>
      </c>
      <c r="BP243" s="5">
        <f t="shared" si="27"/>
        <v>1817.6133137210793</v>
      </c>
      <c r="BQ243" s="35">
        <f t="shared" si="28"/>
        <v>7.2499999999999995E-2</v>
      </c>
      <c r="BR243" s="5">
        <f t="shared" si="54"/>
        <v>209959.34563476473</v>
      </c>
      <c r="BS243" s="5">
        <f t="shared" si="55"/>
        <v>616686.18048288662</v>
      </c>
      <c r="BT243" s="5">
        <f t="shared" si="29"/>
        <v>299190.65436523501</v>
      </c>
      <c r="BU243" s="5">
        <f t="shared" si="30"/>
        <v>826645.52611765137</v>
      </c>
      <c r="BV243" s="150"/>
      <c r="BW243" s="2">
        <v>238</v>
      </c>
      <c r="BX243" s="118">
        <v>52079</v>
      </c>
      <c r="BY243" s="5">
        <f t="shared" si="56"/>
        <v>296741.57735707914</v>
      </c>
      <c r="BZ243" s="5">
        <f t="shared" si="57"/>
        <v>3387.3876542048083</v>
      </c>
      <c r="CA243" s="5">
        <f t="shared" si="31"/>
        <v>1656.3951196218466</v>
      </c>
      <c r="CB243" s="35">
        <f t="shared" si="32"/>
        <v>6.6983338204554349E-2</v>
      </c>
      <c r="CC243" s="5">
        <f t="shared" si="33"/>
        <v>1730.9925345829618</v>
      </c>
      <c r="CD243" s="35">
        <f t="shared" si="34"/>
        <v>7.0000000000000007E-2</v>
      </c>
      <c r="CE243" s="5">
        <f t="shared" si="58"/>
        <v>214064.81776254275</v>
      </c>
      <c r="CF243" s="5">
        <f t="shared" si="59"/>
        <v>592133.44393820141</v>
      </c>
      <c r="CG243" s="5">
        <f t="shared" si="35"/>
        <v>295085.18223745731</v>
      </c>
      <c r="CH243" s="5">
        <f t="shared" si="36"/>
        <v>806198.26170074416</v>
      </c>
    </row>
    <row r="244" spans="9:86" ht="14.25" customHeight="1">
      <c r="I244" s="150"/>
      <c r="J244" s="2">
        <v>239</v>
      </c>
      <c r="K244" s="118">
        <v>52110</v>
      </c>
      <c r="L244" s="5">
        <f t="shared" si="37"/>
        <v>315190.0607317235</v>
      </c>
      <c r="M244" s="5">
        <f t="shared" si="0"/>
        <v>3825.0739145252865</v>
      </c>
      <c r="N244" s="5">
        <f t="shared" si="1"/>
        <v>1658.1422469946874</v>
      </c>
      <c r="O244" s="35">
        <f t="shared" si="2"/>
        <v>6.3129233573365556E-2</v>
      </c>
      <c r="P244" s="5">
        <f t="shared" si="3"/>
        <v>2166.931667530599</v>
      </c>
      <c r="Q244" s="35">
        <f t="shared" si="4"/>
        <v>8.2500000000000004E-2</v>
      </c>
      <c r="R244" s="5">
        <f t="shared" si="38"/>
        <v>195618.08151527119</v>
      </c>
      <c r="S244" s="5">
        <f t="shared" si="39"/>
        <v>718574.58405627264</v>
      </c>
      <c r="T244" s="5">
        <f t="shared" si="5"/>
        <v>313531.91848472878</v>
      </c>
      <c r="U244" s="5">
        <f t="shared" si="6"/>
        <v>914192.66557154385</v>
      </c>
      <c r="V244" s="150"/>
      <c r="W244" s="2">
        <v>239</v>
      </c>
      <c r="X244" s="118">
        <v>52110</v>
      </c>
      <c r="Y244" s="5">
        <f t="shared" si="40"/>
        <v>311256.45895943954</v>
      </c>
      <c r="Z244" s="5">
        <f t="shared" si="41"/>
        <v>3735.9623279068505</v>
      </c>
      <c r="AA244" s="5">
        <f t="shared" si="7"/>
        <v>1660.9192681772533</v>
      </c>
      <c r="AB244" s="35">
        <f t="shared" si="8"/>
        <v>6.4034112849443853E-2</v>
      </c>
      <c r="AC244" s="5">
        <f t="shared" si="9"/>
        <v>2075.0430597295972</v>
      </c>
      <c r="AD244" s="35">
        <f t="shared" si="10"/>
        <v>8.0000000000000016E-2</v>
      </c>
      <c r="AE244" s="5">
        <f t="shared" si="42"/>
        <v>199554.46030873797</v>
      </c>
      <c r="AF244" s="5">
        <f t="shared" si="43"/>
        <v>693340.5360609988</v>
      </c>
      <c r="AG244" s="5">
        <f t="shared" si="11"/>
        <v>309595.5396912623</v>
      </c>
      <c r="AH244" s="5">
        <f t="shared" si="12"/>
        <v>892894.99636973673</v>
      </c>
      <c r="AI244" s="150"/>
      <c r="AJ244" s="2">
        <v>239</v>
      </c>
      <c r="AK244" s="118">
        <v>52110</v>
      </c>
      <c r="AL244" s="5">
        <f t="shared" si="44"/>
        <v>307277.78083668195</v>
      </c>
      <c r="AM244" s="5">
        <f t="shared" si="45"/>
        <v>3647.6129482638758</v>
      </c>
      <c r="AN244" s="5">
        <f t="shared" si="13"/>
        <v>1663.1106136936382</v>
      </c>
      <c r="AO244" s="35">
        <f t="shared" si="14"/>
        <v>6.4948813773590006E-2</v>
      </c>
      <c r="AP244" s="5">
        <f t="shared" si="15"/>
        <v>1984.5023345702375</v>
      </c>
      <c r="AQ244" s="35">
        <f t="shared" si="16"/>
        <v>7.7499999999999999E-2</v>
      </c>
      <c r="AR244" s="5">
        <f t="shared" si="46"/>
        <v>203535.3297770122</v>
      </c>
      <c r="AS244" s="5">
        <f t="shared" si="47"/>
        <v>668244.16485805472</v>
      </c>
      <c r="AT244" s="5">
        <f t="shared" si="17"/>
        <v>305614.67022298829</v>
      </c>
      <c r="AU244" s="5">
        <f t="shared" si="18"/>
        <v>871779.49463506695</v>
      </c>
      <c r="AV244" s="150"/>
      <c r="AW244" s="2">
        <v>239</v>
      </c>
      <c r="AX244" s="118">
        <v>52110</v>
      </c>
      <c r="AY244" s="5">
        <f t="shared" si="48"/>
        <v>303255.36641587148</v>
      </c>
      <c r="AZ244" s="5">
        <f t="shared" si="49"/>
        <v>3560.0506702964672</v>
      </c>
      <c r="BA244" s="5">
        <f t="shared" si="19"/>
        <v>1664.7046301972705</v>
      </c>
      <c r="BB244" s="35">
        <f t="shared" si="20"/>
        <v>6.5873378593315268E-2</v>
      </c>
      <c r="BC244" s="5">
        <f t="shared" si="21"/>
        <v>1895.3460400991967</v>
      </c>
      <c r="BD244" s="35">
        <f t="shared" si="22"/>
        <v>7.4999999999999997E-2</v>
      </c>
      <c r="BE244" s="5">
        <f t="shared" si="50"/>
        <v>207559.3382143254</v>
      </c>
      <c r="BF244" s="5">
        <f t="shared" si="51"/>
        <v>643292.77198652935</v>
      </c>
      <c r="BG244" s="5">
        <f t="shared" si="23"/>
        <v>301590.66178567422</v>
      </c>
      <c r="BH244" s="5">
        <f t="shared" si="24"/>
        <v>850852.11020085472</v>
      </c>
      <c r="BI244" s="150"/>
      <c r="BJ244" s="2">
        <v>239</v>
      </c>
      <c r="BK244" s="118">
        <v>52110</v>
      </c>
      <c r="BL244" s="5">
        <f t="shared" si="52"/>
        <v>299190.65436523501</v>
      </c>
      <c r="BM244" s="5">
        <f t="shared" si="53"/>
        <v>3473.3005299060997</v>
      </c>
      <c r="BN244" s="5">
        <f t="shared" si="25"/>
        <v>1665.6903264494715</v>
      </c>
      <c r="BO244" s="35">
        <f t="shared" si="26"/>
        <v>6.6807848526555552E-2</v>
      </c>
      <c r="BP244" s="5">
        <f t="shared" si="27"/>
        <v>1807.6102034566281</v>
      </c>
      <c r="BQ244" s="35">
        <f t="shared" si="28"/>
        <v>7.2499999999999995E-2</v>
      </c>
      <c r="BR244" s="5">
        <f t="shared" si="54"/>
        <v>211625.03596121419</v>
      </c>
      <c r="BS244" s="5">
        <f t="shared" si="55"/>
        <v>618493.79068634321</v>
      </c>
      <c r="BT244" s="5">
        <f t="shared" si="29"/>
        <v>297524.96403878555</v>
      </c>
      <c r="BU244" s="5">
        <f t="shared" si="30"/>
        <v>830118.82664755743</v>
      </c>
      <c r="BV244" s="150"/>
      <c r="BW244" s="2">
        <v>239</v>
      </c>
      <c r="BX244" s="118">
        <v>52110</v>
      </c>
      <c r="BY244" s="5">
        <f t="shared" si="56"/>
        <v>295085.18223745731</v>
      </c>
      <c r="BZ244" s="5">
        <f t="shared" si="57"/>
        <v>3387.3876542048083</v>
      </c>
      <c r="CA244" s="5">
        <f t="shared" si="31"/>
        <v>1666.0574244863074</v>
      </c>
      <c r="CB244" s="35">
        <f t="shared" si="32"/>
        <v>6.7752263743787094E-2</v>
      </c>
      <c r="CC244" s="5">
        <f t="shared" si="33"/>
        <v>1721.330229718501</v>
      </c>
      <c r="CD244" s="35">
        <f t="shared" si="34"/>
        <v>7.0000000000000007E-2</v>
      </c>
      <c r="CE244" s="5">
        <f t="shared" si="58"/>
        <v>215730.87518702904</v>
      </c>
      <c r="CF244" s="5">
        <f t="shared" si="59"/>
        <v>593854.77416791988</v>
      </c>
      <c r="CG244" s="5">
        <f t="shared" si="35"/>
        <v>293419.12481297099</v>
      </c>
      <c r="CH244" s="5">
        <f t="shared" si="36"/>
        <v>809585.6493549489</v>
      </c>
    </row>
    <row r="245" spans="9:86" ht="14.25" customHeight="1">
      <c r="I245" s="150"/>
      <c r="J245" s="2">
        <v>240</v>
      </c>
      <c r="K245" s="118">
        <v>52140</v>
      </c>
      <c r="L245" s="5">
        <f t="shared" si="37"/>
        <v>313531.91848472878</v>
      </c>
      <c r="M245" s="5">
        <f t="shared" si="0"/>
        <v>3825.0739145252865</v>
      </c>
      <c r="N245" s="5">
        <f t="shared" si="1"/>
        <v>1669.5419749427761</v>
      </c>
      <c r="O245" s="35">
        <f t="shared" si="2"/>
        <v>6.3899407103870778E-2</v>
      </c>
      <c r="P245" s="5">
        <f t="shared" si="3"/>
        <v>2155.5319395825104</v>
      </c>
      <c r="Q245" s="35">
        <f t="shared" si="4"/>
        <v>8.2500000000000004E-2</v>
      </c>
      <c r="R245" s="5">
        <f t="shared" si="38"/>
        <v>197287.62349021397</v>
      </c>
      <c r="S245" s="5">
        <f t="shared" si="39"/>
        <v>720730.11599585519</v>
      </c>
      <c r="T245" s="5">
        <f t="shared" si="5"/>
        <v>311862.376509786</v>
      </c>
      <c r="U245" s="5">
        <f t="shared" si="6"/>
        <v>918017.73948606919</v>
      </c>
      <c r="V245" s="150"/>
      <c r="W245" s="2">
        <v>240</v>
      </c>
      <c r="X245" s="118">
        <v>52140</v>
      </c>
      <c r="Y245" s="5">
        <f t="shared" si="40"/>
        <v>309595.5396912623</v>
      </c>
      <c r="Z245" s="5">
        <f t="shared" si="41"/>
        <v>3735.9623279068505</v>
      </c>
      <c r="AA245" s="5">
        <f t="shared" si="7"/>
        <v>1671.9920632984349</v>
      </c>
      <c r="AB245" s="35">
        <f t="shared" si="8"/>
        <v>6.4806827577650286E-2</v>
      </c>
      <c r="AC245" s="5">
        <f t="shared" si="9"/>
        <v>2063.9702646084156</v>
      </c>
      <c r="AD245" s="35">
        <f t="shared" si="10"/>
        <v>8.0000000000000016E-2</v>
      </c>
      <c r="AE245" s="5">
        <f t="shared" si="42"/>
        <v>201226.45237203641</v>
      </c>
      <c r="AF245" s="5">
        <f t="shared" si="43"/>
        <v>695404.50632560719</v>
      </c>
      <c r="AG245" s="5">
        <f t="shared" si="11"/>
        <v>307923.54762796388</v>
      </c>
      <c r="AH245" s="5">
        <f t="shared" si="12"/>
        <v>896630.9586976436</v>
      </c>
      <c r="AI245" s="150"/>
      <c r="AJ245" s="2">
        <v>240</v>
      </c>
      <c r="AK245" s="118">
        <v>52140</v>
      </c>
      <c r="AL245" s="5">
        <f t="shared" si="44"/>
        <v>305614.67022298829</v>
      </c>
      <c r="AM245" s="5">
        <f t="shared" si="45"/>
        <v>3647.6129482638758</v>
      </c>
      <c r="AN245" s="5">
        <f t="shared" si="13"/>
        <v>1673.8515364070763</v>
      </c>
      <c r="AO245" s="35">
        <f t="shared" si="14"/>
        <v>6.572399951294626E-2</v>
      </c>
      <c r="AP245" s="5">
        <f t="shared" si="15"/>
        <v>1973.7614118567994</v>
      </c>
      <c r="AQ245" s="35">
        <f t="shared" si="16"/>
        <v>7.7499999999999999E-2</v>
      </c>
      <c r="AR245" s="5">
        <f t="shared" si="46"/>
        <v>205209.18131341928</v>
      </c>
      <c r="AS245" s="5">
        <f t="shared" si="47"/>
        <v>670217.92626991146</v>
      </c>
      <c r="AT245" s="5">
        <f t="shared" si="17"/>
        <v>303940.81868658122</v>
      </c>
      <c r="AU245" s="5">
        <f t="shared" si="18"/>
        <v>875427.10758333071</v>
      </c>
      <c r="AV245" s="150"/>
      <c r="AW245" s="2">
        <v>240</v>
      </c>
      <c r="AX245" s="118">
        <v>52140</v>
      </c>
      <c r="AY245" s="5">
        <f t="shared" si="48"/>
        <v>301590.66178567422</v>
      </c>
      <c r="AZ245" s="5">
        <f t="shared" si="49"/>
        <v>3560.0506702964672</v>
      </c>
      <c r="BA245" s="5">
        <f t="shared" si="19"/>
        <v>1675.1090341360034</v>
      </c>
      <c r="BB245" s="35">
        <f t="shared" si="20"/>
        <v>6.6650964226196971E-2</v>
      </c>
      <c r="BC245" s="5">
        <f t="shared" si="21"/>
        <v>1884.9416361604638</v>
      </c>
      <c r="BD245" s="35">
        <f t="shared" si="22"/>
        <v>7.4999999999999997E-2</v>
      </c>
      <c r="BE245" s="5">
        <f t="shared" si="50"/>
        <v>209234.44724846139</v>
      </c>
      <c r="BF245" s="5">
        <f t="shared" si="51"/>
        <v>645177.71362268983</v>
      </c>
      <c r="BG245" s="5">
        <f t="shared" si="23"/>
        <v>299915.55275153823</v>
      </c>
      <c r="BH245" s="5">
        <f t="shared" si="24"/>
        <v>854412.16087115125</v>
      </c>
      <c r="BI245" s="150"/>
      <c r="BJ245" s="2">
        <v>240</v>
      </c>
      <c r="BK245" s="118">
        <v>52140</v>
      </c>
      <c r="BL245" s="5">
        <f t="shared" si="52"/>
        <v>297524.96403878555</v>
      </c>
      <c r="BM245" s="5">
        <f t="shared" si="53"/>
        <v>3473.3005299060997</v>
      </c>
      <c r="BN245" s="5">
        <f t="shared" si="25"/>
        <v>1675.7538721717704</v>
      </c>
      <c r="BO245" s="35">
        <f t="shared" si="26"/>
        <v>6.7587762025373491E-2</v>
      </c>
      <c r="BP245" s="5">
        <f t="shared" si="27"/>
        <v>1797.5466577343293</v>
      </c>
      <c r="BQ245" s="35">
        <f t="shared" si="28"/>
        <v>7.2499999999999995E-2</v>
      </c>
      <c r="BR245" s="5">
        <f t="shared" si="54"/>
        <v>213300.78983338596</v>
      </c>
      <c r="BS245" s="5">
        <f t="shared" si="55"/>
        <v>620291.33734407753</v>
      </c>
      <c r="BT245" s="5">
        <f t="shared" si="29"/>
        <v>295849.2101666138</v>
      </c>
      <c r="BU245" s="5">
        <f t="shared" si="30"/>
        <v>833592.1271774635</v>
      </c>
      <c r="BV245" s="150"/>
      <c r="BW245" s="2">
        <v>240</v>
      </c>
      <c r="BX245" s="118">
        <v>52140</v>
      </c>
      <c r="BY245" s="5">
        <f t="shared" si="56"/>
        <v>293419.12481297099</v>
      </c>
      <c r="BZ245" s="5">
        <f t="shared" si="57"/>
        <v>3387.3876542048083</v>
      </c>
      <c r="CA245" s="5">
        <f t="shared" si="31"/>
        <v>1675.7760927958109</v>
      </c>
      <c r="CB245" s="35">
        <f t="shared" si="32"/>
        <v>6.8534432192747005E-2</v>
      </c>
      <c r="CC245" s="5">
        <f t="shared" si="33"/>
        <v>1711.6115614089974</v>
      </c>
      <c r="CD245" s="35">
        <f t="shared" si="34"/>
        <v>7.0000000000000007E-2</v>
      </c>
      <c r="CE245" s="5">
        <f t="shared" si="58"/>
        <v>217406.65127982484</v>
      </c>
      <c r="CF245" s="5">
        <f t="shared" si="59"/>
        <v>595566.38572932885</v>
      </c>
      <c r="CG245" s="5">
        <f t="shared" si="35"/>
        <v>291743.34872017516</v>
      </c>
      <c r="CH245" s="5">
        <f t="shared" si="36"/>
        <v>812973.03700915375</v>
      </c>
    </row>
    <row r="246" spans="9:86" ht="14.25" customHeight="1">
      <c r="I246" s="150"/>
      <c r="J246" s="2">
        <v>241</v>
      </c>
      <c r="K246" s="118">
        <v>52171</v>
      </c>
      <c r="L246" s="5">
        <f t="shared" si="37"/>
        <v>311862.376509786</v>
      </c>
      <c r="M246" s="5">
        <f t="shared" si="0"/>
        <v>3825.0739145252865</v>
      </c>
      <c r="N246" s="5">
        <f t="shared" si="1"/>
        <v>1681.0200760205075</v>
      </c>
      <c r="O246" s="35">
        <f t="shared" si="2"/>
        <v>6.4683150106159409E-2</v>
      </c>
      <c r="P246" s="5">
        <f t="shared" si="3"/>
        <v>2144.0538385047789</v>
      </c>
      <c r="Q246" s="35">
        <f t="shared" si="4"/>
        <v>8.2500000000000018E-2</v>
      </c>
      <c r="R246" s="5">
        <f t="shared" si="38"/>
        <v>198968.64356623447</v>
      </c>
      <c r="S246" s="5">
        <f t="shared" si="39"/>
        <v>722874.16983436001</v>
      </c>
      <c r="T246" s="5">
        <f t="shared" si="5"/>
        <v>310181.3564337655</v>
      </c>
      <c r="U246" s="5">
        <f t="shared" si="6"/>
        <v>921842.81340059452</v>
      </c>
      <c r="V246" s="150"/>
      <c r="W246" s="2">
        <v>241</v>
      </c>
      <c r="X246" s="118">
        <v>52171</v>
      </c>
      <c r="Y246" s="5">
        <f t="shared" si="40"/>
        <v>307923.54762796388</v>
      </c>
      <c r="Z246" s="5">
        <f t="shared" si="41"/>
        <v>3735.9623279068505</v>
      </c>
      <c r="AA246" s="5">
        <f t="shared" si="7"/>
        <v>1683.1386770537579</v>
      </c>
      <c r="AB246" s="35">
        <f t="shared" si="8"/>
        <v>6.5593113226430161E-2</v>
      </c>
      <c r="AC246" s="5">
        <f t="shared" si="9"/>
        <v>2052.8236508530927</v>
      </c>
      <c r="AD246" s="35">
        <f t="shared" si="10"/>
        <v>0.08</v>
      </c>
      <c r="AE246" s="5">
        <f t="shared" si="42"/>
        <v>202909.59104909017</v>
      </c>
      <c r="AF246" s="5">
        <f t="shared" si="43"/>
        <v>697457.32997646031</v>
      </c>
      <c r="AG246" s="5">
        <f t="shared" si="11"/>
        <v>306240.40895091015</v>
      </c>
      <c r="AH246" s="5">
        <f t="shared" si="12"/>
        <v>900366.92102555046</v>
      </c>
      <c r="AI246" s="150"/>
      <c r="AJ246" s="2">
        <v>241</v>
      </c>
      <c r="AK246" s="118">
        <v>52171</v>
      </c>
      <c r="AL246" s="5">
        <f t="shared" si="44"/>
        <v>303940.81868658122</v>
      </c>
      <c r="AM246" s="5">
        <f t="shared" si="45"/>
        <v>3647.6129482638758</v>
      </c>
      <c r="AN246" s="5">
        <f t="shared" si="13"/>
        <v>1684.6618275797055</v>
      </c>
      <c r="AO246" s="35">
        <f t="shared" si="14"/>
        <v>6.6512757379267345E-2</v>
      </c>
      <c r="AP246" s="5">
        <f t="shared" si="15"/>
        <v>1962.9511206841703</v>
      </c>
      <c r="AQ246" s="35">
        <f t="shared" si="16"/>
        <v>7.7499999999999999E-2</v>
      </c>
      <c r="AR246" s="5">
        <f t="shared" si="46"/>
        <v>206893.84314099897</v>
      </c>
      <c r="AS246" s="5">
        <f t="shared" si="47"/>
        <v>672180.87739059562</v>
      </c>
      <c r="AT246" s="5">
        <f t="shared" si="17"/>
        <v>302256.15685900149</v>
      </c>
      <c r="AU246" s="5">
        <f t="shared" si="18"/>
        <v>879074.72053159459</v>
      </c>
      <c r="AV246" s="150"/>
      <c r="AW246" s="2">
        <v>241</v>
      </c>
      <c r="AX246" s="118">
        <v>52171</v>
      </c>
      <c r="AY246" s="5">
        <f t="shared" si="48"/>
        <v>299915.55275153823</v>
      </c>
      <c r="AZ246" s="5">
        <f t="shared" si="49"/>
        <v>3560.0506702964672</v>
      </c>
      <c r="BA246" s="5">
        <f t="shared" si="19"/>
        <v>1685.5784655993534</v>
      </c>
      <c r="BB246" s="35">
        <f t="shared" si="20"/>
        <v>6.744212296302296E-2</v>
      </c>
      <c r="BC246" s="5">
        <f t="shared" si="21"/>
        <v>1874.4722046971137</v>
      </c>
      <c r="BD246" s="35">
        <f t="shared" si="22"/>
        <v>7.4999999999999997E-2</v>
      </c>
      <c r="BE246" s="5">
        <f t="shared" si="50"/>
        <v>210920.02571406076</v>
      </c>
      <c r="BF246" s="5">
        <f t="shared" si="51"/>
        <v>647052.18582738691</v>
      </c>
      <c r="BG246" s="5">
        <f t="shared" si="23"/>
        <v>298229.97428593889</v>
      </c>
      <c r="BH246" s="5">
        <f t="shared" si="24"/>
        <v>857972.21154144767</v>
      </c>
      <c r="BI246" s="150"/>
      <c r="BJ246" s="2">
        <v>241</v>
      </c>
      <c r="BK246" s="118">
        <v>52171</v>
      </c>
      <c r="BL246" s="5">
        <f t="shared" si="52"/>
        <v>295849.2101666138</v>
      </c>
      <c r="BM246" s="5">
        <f t="shared" si="53"/>
        <v>3473.3005299060997</v>
      </c>
      <c r="BN246" s="5">
        <f t="shared" si="25"/>
        <v>1685.8782184828081</v>
      </c>
      <c r="BO246" s="35">
        <f t="shared" si="26"/>
        <v>6.8381249388499085E-2</v>
      </c>
      <c r="BP246" s="5">
        <f t="shared" si="27"/>
        <v>1787.4223114232916</v>
      </c>
      <c r="BQ246" s="35">
        <f t="shared" si="28"/>
        <v>7.2499999999999995E-2</v>
      </c>
      <c r="BR246" s="5">
        <f t="shared" si="54"/>
        <v>214986.66805186876</v>
      </c>
      <c r="BS246" s="5">
        <f t="shared" si="55"/>
        <v>622078.75965550088</v>
      </c>
      <c r="BT246" s="5">
        <f t="shared" si="29"/>
        <v>294163.33194813097</v>
      </c>
      <c r="BU246" s="5">
        <f t="shared" si="30"/>
        <v>837065.42770736967</v>
      </c>
      <c r="BV246" s="150"/>
      <c r="BW246" s="2">
        <v>241</v>
      </c>
      <c r="BX246" s="118">
        <v>52171</v>
      </c>
      <c r="BY246" s="5">
        <f t="shared" si="56"/>
        <v>291743.34872017516</v>
      </c>
      <c r="BZ246" s="5">
        <f t="shared" si="57"/>
        <v>3387.3876542048083</v>
      </c>
      <c r="CA246" s="5">
        <f t="shared" si="31"/>
        <v>1685.5514533371199</v>
      </c>
      <c r="CB246" s="35">
        <f t="shared" si="32"/>
        <v>6.933017506234819E-2</v>
      </c>
      <c r="CC246" s="5">
        <f t="shared" si="33"/>
        <v>1701.8362008676884</v>
      </c>
      <c r="CD246" s="35">
        <f t="shared" si="34"/>
        <v>7.0000000000000007E-2</v>
      </c>
      <c r="CE246" s="5">
        <f t="shared" si="58"/>
        <v>219092.20273316198</v>
      </c>
      <c r="CF246" s="5">
        <f t="shared" si="59"/>
        <v>597268.22193019651</v>
      </c>
      <c r="CG246" s="5">
        <f t="shared" si="35"/>
        <v>290057.79726683802</v>
      </c>
      <c r="CH246" s="5">
        <f t="shared" si="36"/>
        <v>816360.42466335848</v>
      </c>
    </row>
    <row r="247" spans="9:86" ht="14.25" customHeight="1">
      <c r="I247" s="150"/>
      <c r="J247" s="2">
        <v>242</v>
      </c>
      <c r="K247" s="118">
        <v>52201</v>
      </c>
      <c r="L247" s="5">
        <f t="shared" si="37"/>
        <v>310181.3564337655</v>
      </c>
      <c r="M247" s="5">
        <f t="shared" si="0"/>
        <v>3825.0739145252865</v>
      </c>
      <c r="N247" s="5">
        <f t="shared" si="1"/>
        <v>1692.5770890431486</v>
      </c>
      <c r="O247" s="35">
        <f t="shared" si="2"/>
        <v>6.5480805494042879E-2</v>
      </c>
      <c r="P247" s="5">
        <f t="shared" si="3"/>
        <v>2132.4968254821379</v>
      </c>
      <c r="Q247" s="35">
        <f t="shared" si="4"/>
        <v>8.2500000000000004E-2</v>
      </c>
      <c r="R247" s="5">
        <f t="shared" si="38"/>
        <v>200661.22065527763</v>
      </c>
      <c r="S247" s="5">
        <f t="shared" si="39"/>
        <v>725006.66665984213</v>
      </c>
      <c r="T247" s="5">
        <f t="shared" si="5"/>
        <v>308488.77934472234</v>
      </c>
      <c r="U247" s="5">
        <f t="shared" si="6"/>
        <v>925667.88731511973</v>
      </c>
      <c r="V247" s="150"/>
      <c r="W247" s="2">
        <v>242</v>
      </c>
      <c r="X247" s="118">
        <v>52201</v>
      </c>
      <c r="Y247" s="5">
        <f t="shared" si="40"/>
        <v>306240.40895091015</v>
      </c>
      <c r="Z247" s="5">
        <f t="shared" si="41"/>
        <v>3735.9623279068505</v>
      </c>
      <c r="AA247" s="5">
        <f t="shared" si="7"/>
        <v>1694.3596015674493</v>
      </c>
      <c r="AB247" s="35">
        <f t="shared" si="8"/>
        <v>6.6393312654139738E-2</v>
      </c>
      <c r="AC247" s="5">
        <f t="shared" si="9"/>
        <v>2041.6027263394012</v>
      </c>
      <c r="AD247" s="35">
        <f t="shared" si="10"/>
        <v>0.08</v>
      </c>
      <c r="AE247" s="5">
        <f t="shared" si="42"/>
        <v>204603.95065065761</v>
      </c>
      <c r="AF247" s="5">
        <f t="shared" si="43"/>
        <v>699498.93270279968</v>
      </c>
      <c r="AG247" s="5">
        <f t="shared" si="11"/>
        <v>304546.04934934271</v>
      </c>
      <c r="AH247" s="5">
        <f t="shared" si="12"/>
        <v>904102.88335345732</v>
      </c>
      <c r="AI247" s="150"/>
      <c r="AJ247" s="2">
        <v>242</v>
      </c>
      <c r="AK247" s="118">
        <v>52201</v>
      </c>
      <c r="AL247" s="5">
        <f t="shared" si="44"/>
        <v>302256.15685900149</v>
      </c>
      <c r="AM247" s="5">
        <f t="shared" si="45"/>
        <v>3647.6129482638758</v>
      </c>
      <c r="AN247" s="5">
        <f t="shared" si="13"/>
        <v>1695.5419352161578</v>
      </c>
      <c r="AO247" s="35">
        <f t="shared" si="14"/>
        <v>6.7315430176945135E-2</v>
      </c>
      <c r="AP247" s="5">
        <f t="shared" si="15"/>
        <v>1952.071013047718</v>
      </c>
      <c r="AQ247" s="35">
        <f t="shared" si="16"/>
        <v>7.7499999999999999E-2</v>
      </c>
      <c r="AR247" s="5">
        <f t="shared" si="46"/>
        <v>208589.38507621514</v>
      </c>
      <c r="AS247" s="5">
        <f t="shared" si="47"/>
        <v>674132.94840364333</v>
      </c>
      <c r="AT247" s="5">
        <f t="shared" si="17"/>
        <v>300560.61492378532</v>
      </c>
      <c r="AU247" s="5">
        <f t="shared" si="18"/>
        <v>882722.33347985847</v>
      </c>
      <c r="AV247" s="150"/>
      <c r="AW247" s="2">
        <v>242</v>
      </c>
      <c r="AX247" s="118">
        <v>52201</v>
      </c>
      <c r="AY247" s="5">
        <f t="shared" si="48"/>
        <v>298229.97428593889</v>
      </c>
      <c r="AZ247" s="5">
        <f t="shared" si="49"/>
        <v>3560.0506702964672</v>
      </c>
      <c r="BA247" s="5">
        <f t="shared" si="19"/>
        <v>1696.1133310093492</v>
      </c>
      <c r="BB247" s="35">
        <f t="shared" si="20"/>
        <v>6.8247197555661068E-2</v>
      </c>
      <c r="BC247" s="5">
        <f t="shared" si="21"/>
        <v>1863.937339287118</v>
      </c>
      <c r="BD247" s="35">
        <f t="shared" si="22"/>
        <v>7.4999999999999997E-2</v>
      </c>
      <c r="BE247" s="5">
        <f t="shared" si="50"/>
        <v>212616.1390450701</v>
      </c>
      <c r="BF247" s="5">
        <f t="shared" si="51"/>
        <v>648916.12316667405</v>
      </c>
      <c r="BG247" s="5">
        <f t="shared" si="23"/>
        <v>296533.86095492955</v>
      </c>
      <c r="BH247" s="5">
        <f t="shared" si="24"/>
        <v>861532.26221174421</v>
      </c>
      <c r="BI247" s="150"/>
      <c r="BJ247" s="2">
        <v>242</v>
      </c>
      <c r="BK247" s="118">
        <v>52201</v>
      </c>
      <c r="BL247" s="5">
        <f t="shared" si="52"/>
        <v>294163.33194813097</v>
      </c>
      <c r="BM247" s="5">
        <f t="shared" si="53"/>
        <v>3473.3005299060997</v>
      </c>
      <c r="BN247" s="5">
        <f t="shared" si="25"/>
        <v>1696.063732719475</v>
      </c>
      <c r="BO247" s="35">
        <f t="shared" si="26"/>
        <v>6.9188653316663018E-2</v>
      </c>
      <c r="BP247" s="5">
        <f t="shared" si="27"/>
        <v>1777.2367971866247</v>
      </c>
      <c r="BQ247" s="35">
        <f t="shared" si="28"/>
        <v>7.2499999999999995E-2</v>
      </c>
      <c r="BR247" s="5">
        <f t="shared" si="54"/>
        <v>216682.73178458825</v>
      </c>
      <c r="BS247" s="5">
        <f t="shared" si="55"/>
        <v>623855.99645268754</v>
      </c>
      <c r="BT247" s="5">
        <f t="shared" si="29"/>
        <v>292467.26821541152</v>
      </c>
      <c r="BU247" s="5">
        <f t="shared" si="30"/>
        <v>840538.72823727573</v>
      </c>
      <c r="BV247" s="150"/>
      <c r="BW247" s="2">
        <v>242</v>
      </c>
      <c r="BX247" s="118">
        <v>52201</v>
      </c>
      <c r="BY247" s="5">
        <f t="shared" si="56"/>
        <v>290057.79726683802</v>
      </c>
      <c r="BZ247" s="5">
        <f t="shared" si="57"/>
        <v>3387.3876542048083</v>
      </c>
      <c r="CA247" s="5">
        <f t="shared" si="31"/>
        <v>1695.3838368149197</v>
      </c>
      <c r="CB247" s="35">
        <f t="shared" si="32"/>
        <v>7.0139835003515047E-2</v>
      </c>
      <c r="CC247" s="5">
        <f t="shared" si="33"/>
        <v>1692.0038173898886</v>
      </c>
      <c r="CD247" s="35">
        <f t="shared" si="34"/>
        <v>7.0000000000000007E-2</v>
      </c>
      <c r="CE247" s="5">
        <f t="shared" si="58"/>
        <v>220787.58656997691</v>
      </c>
      <c r="CF247" s="5">
        <f t="shared" si="59"/>
        <v>598960.22574758634</v>
      </c>
      <c r="CG247" s="5">
        <f t="shared" si="35"/>
        <v>288362.41343002312</v>
      </c>
      <c r="CH247" s="5">
        <f t="shared" si="36"/>
        <v>819747.81231756322</v>
      </c>
    </row>
    <row r="248" spans="9:86" ht="14.25" customHeight="1">
      <c r="I248" s="150"/>
      <c r="J248" s="2">
        <v>243</v>
      </c>
      <c r="K248" s="118">
        <v>52232</v>
      </c>
      <c r="L248" s="5">
        <f t="shared" si="37"/>
        <v>308488.77934472234</v>
      </c>
      <c r="M248" s="5">
        <f t="shared" si="0"/>
        <v>3825.0739145252865</v>
      </c>
      <c r="N248" s="5">
        <f t="shared" si="1"/>
        <v>1704.2135565303201</v>
      </c>
      <c r="O248" s="35">
        <f t="shared" si="2"/>
        <v>6.6292727799707934E-2</v>
      </c>
      <c r="P248" s="5">
        <f t="shared" si="3"/>
        <v>2120.8603579949663</v>
      </c>
      <c r="Q248" s="35">
        <f t="shared" si="4"/>
        <v>8.2500000000000018E-2</v>
      </c>
      <c r="R248" s="5">
        <f t="shared" si="38"/>
        <v>202365.43421180797</v>
      </c>
      <c r="S248" s="5">
        <f t="shared" si="39"/>
        <v>727127.52701783704</v>
      </c>
      <c r="T248" s="5">
        <f t="shared" si="5"/>
        <v>306784.56578819203</v>
      </c>
      <c r="U248" s="5">
        <f t="shared" si="6"/>
        <v>929492.96122964495</v>
      </c>
      <c r="V248" s="150"/>
      <c r="W248" s="2">
        <v>243</v>
      </c>
      <c r="X248" s="118">
        <v>52232</v>
      </c>
      <c r="Y248" s="5">
        <f t="shared" si="40"/>
        <v>304546.04934934271</v>
      </c>
      <c r="Z248" s="5">
        <f t="shared" si="41"/>
        <v>3735.9623279068505</v>
      </c>
      <c r="AA248" s="5">
        <f t="shared" si="7"/>
        <v>1705.6553322445657</v>
      </c>
      <c r="AB248" s="35">
        <f t="shared" si="8"/>
        <v>6.7207780336221795E-2</v>
      </c>
      <c r="AC248" s="5">
        <f t="shared" si="9"/>
        <v>2030.3069956622849</v>
      </c>
      <c r="AD248" s="35">
        <f t="shared" si="10"/>
        <v>0.08</v>
      </c>
      <c r="AE248" s="5">
        <f t="shared" si="42"/>
        <v>206309.60598290217</v>
      </c>
      <c r="AF248" s="5">
        <f t="shared" si="43"/>
        <v>701529.23969846196</v>
      </c>
      <c r="AG248" s="5">
        <f t="shared" si="11"/>
        <v>302840.39401709812</v>
      </c>
      <c r="AH248" s="5">
        <f t="shared" si="12"/>
        <v>907838.84568136418</v>
      </c>
      <c r="AI248" s="150"/>
      <c r="AJ248" s="2">
        <v>243</v>
      </c>
      <c r="AK248" s="118">
        <v>52232</v>
      </c>
      <c r="AL248" s="5">
        <f t="shared" si="44"/>
        <v>300560.61492378532</v>
      </c>
      <c r="AM248" s="5">
        <f t="shared" si="45"/>
        <v>3647.6129482638758</v>
      </c>
      <c r="AN248" s="5">
        <f t="shared" si="13"/>
        <v>1706.4923102144289</v>
      </c>
      <c r="AO248" s="35">
        <f t="shared" si="14"/>
        <v>6.8132372326180635E-2</v>
      </c>
      <c r="AP248" s="5">
        <f t="shared" si="15"/>
        <v>1941.1206380494468</v>
      </c>
      <c r="AQ248" s="35">
        <f t="shared" si="16"/>
        <v>7.7499999999999999E-2</v>
      </c>
      <c r="AR248" s="5">
        <f t="shared" si="46"/>
        <v>210295.87738642958</v>
      </c>
      <c r="AS248" s="5">
        <f t="shared" si="47"/>
        <v>676074.06904169277</v>
      </c>
      <c r="AT248" s="5">
        <f t="shared" si="17"/>
        <v>298854.12261357089</v>
      </c>
      <c r="AU248" s="5">
        <f t="shared" si="18"/>
        <v>886369.94642812235</v>
      </c>
      <c r="AV248" s="150"/>
      <c r="AW248" s="2">
        <v>243</v>
      </c>
      <c r="AX248" s="118">
        <v>52232</v>
      </c>
      <c r="AY248" s="5">
        <f t="shared" si="48"/>
        <v>296533.86095492955</v>
      </c>
      <c r="AZ248" s="5">
        <f t="shared" si="49"/>
        <v>3560.0506702964672</v>
      </c>
      <c r="BA248" s="5">
        <f t="shared" si="19"/>
        <v>1706.7140393281577</v>
      </c>
      <c r="BB248" s="35">
        <f t="shared" si="20"/>
        <v>6.9066542370521233E-2</v>
      </c>
      <c r="BC248" s="5">
        <f t="shared" si="21"/>
        <v>1853.3366309683095</v>
      </c>
      <c r="BD248" s="35">
        <f t="shared" si="22"/>
        <v>7.4999999999999997E-2</v>
      </c>
      <c r="BE248" s="5">
        <f t="shared" si="50"/>
        <v>214322.85308439826</v>
      </c>
      <c r="BF248" s="5">
        <f t="shared" si="51"/>
        <v>650769.45979764231</v>
      </c>
      <c r="BG248" s="5">
        <f t="shared" si="23"/>
        <v>294827.14691560139</v>
      </c>
      <c r="BH248" s="5">
        <f t="shared" si="24"/>
        <v>865092.31288204063</v>
      </c>
      <c r="BI248" s="150"/>
      <c r="BJ248" s="2">
        <v>243</v>
      </c>
      <c r="BK248" s="118">
        <v>52232</v>
      </c>
      <c r="BL248" s="5">
        <f t="shared" si="52"/>
        <v>292467.26821541152</v>
      </c>
      <c r="BM248" s="5">
        <f t="shared" si="53"/>
        <v>3473.3005299060997</v>
      </c>
      <c r="BN248" s="5">
        <f t="shared" si="25"/>
        <v>1706.3107844379883</v>
      </c>
      <c r="BO248" s="35">
        <f t="shared" si="26"/>
        <v>7.0010328123880278E-2</v>
      </c>
      <c r="BP248" s="5">
        <f t="shared" si="27"/>
        <v>1766.9897454681113</v>
      </c>
      <c r="BQ248" s="35">
        <f t="shared" si="28"/>
        <v>7.2499999999999995E-2</v>
      </c>
      <c r="BR248" s="5">
        <f t="shared" si="54"/>
        <v>218389.04256902623</v>
      </c>
      <c r="BS248" s="5">
        <f t="shared" si="55"/>
        <v>625622.98619815568</v>
      </c>
      <c r="BT248" s="5">
        <f t="shared" si="29"/>
        <v>290760.95743097353</v>
      </c>
      <c r="BU248" s="5">
        <f t="shared" si="30"/>
        <v>844012.02876718191</v>
      </c>
      <c r="BV248" s="150"/>
      <c r="BW248" s="2">
        <v>243</v>
      </c>
      <c r="BX248" s="118">
        <v>52232</v>
      </c>
      <c r="BY248" s="5">
        <f t="shared" si="56"/>
        <v>288362.41343002312</v>
      </c>
      <c r="BZ248" s="5">
        <f t="shared" si="57"/>
        <v>3387.3876542048083</v>
      </c>
      <c r="CA248" s="5">
        <f t="shared" si="31"/>
        <v>1705.2735758630067</v>
      </c>
      <c r="CB248" s="35">
        <f t="shared" si="32"/>
        <v>7.0963766279206503E-2</v>
      </c>
      <c r="CC248" s="5">
        <f t="shared" si="33"/>
        <v>1682.1140783418016</v>
      </c>
      <c r="CD248" s="35">
        <f t="shared" si="34"/>
        <v>7.0000000000000007E-2</v>
      </c>
      <c r="CE248" s="5">
        <f t="shared" si="58"/>
        <v>222492.86014583992</v>
      </c>
      <c r="CF248" s="5">
        <f t="shared" si="59"/>
        <v>600642.33982592809</v>
      </c>
      <c r="CG248" s="5">
        <f t="shared" si="35"/>
        <v>286657.13985416014</v>
      </c>
      <c r="CH248" s="5">
        <f t="shared" si="36"/>
        <v>823135.19997176807</v>
      </c>
    </row>
    <row r="249" spans="9:86" ht="14.25" customHeight="1">
      <c r="I249" s="150"/>
      <c r="J249" s="2">
        <v>244</v>
      </c>
      <c r="K249" s="118">
        <v>52263</v>
      </c>
      <c r="L249" s="5">
        <f t="shared" si="37"/>
        <v>306784.56578819203</v>
      </c>
      <c r="M249" s="5">
        <f t="shared" si="0"/>
        <v>3825.0739145252865</v>
      </c>
      <c r="N249" s="5">
        <f t="shared" si="1"/>
        <v>1715.9300247314663</v>
      </c>
      <c r="O249" s="35">
        <f t="shared" si="2"/>
        <v>6.7119283670202617E-2</v>
      </c>
      <c r="P249" s="5">
        <f t="shared" si="3"/>
        <v>2109.1438897938201</v>
      </c>
      <c r="Q249" s="35">
        <f t="shared" si="4"/>
        <v>8.249999999999999E-2</v>
      </c>
      <c r="R249" s="5">
        <f t="shared" si="38"/>
        <v>204081.36423653943</v>
      </c>
      <c r="S249" s="5">
        <f t="shared" si="39"/>
        <v>729236.67090763082</v>
      </c>
      <c r="T249" s="5">
        <f t="shared" si="5"/>
        <v>305068.6357634606</v>
      </c>
      <c r="U249" s="5">
        <f t="shared" si="6"/>
        <v>933318.03514417028</v>
      </c>
      <c r="V249" s="150"/>
      <c r="W249" s="2">
        <v>244</v>
      </c>
      <c r="X249" s="118">
        <v>52263</v>
      </c>
      <c r="Y249" s="5">
        <f t="shared" si="40"/>
        <v>302840.39401709812</v>
      </c>
      <c r="Z249" s="5">
        <f t="shared" si="41"/>
        <v>3735.9623279068505</v>
      </c>
      <c r="AA249" s="5">
        <f t="shared" si="7"/>
        <v>1717.0263677928629</v>
      </c>
      <c r="AB249" s="35">
        <f t="shared" si="8"/>
        <v>6.8036882861640474E-2</v>
      </c>
      <c r="AC249" s="5">
        <f t="shared" si="9"/>
        <v>2018.9359601139877</v>
      </c>
      <c r="AD249" s="35">
        <f t="shared" si="10"/>
        <v>0.08</v>
      </c>
      <c r="AE249" s="5">
        <f t="shared" si="42"/>
        <v>208026.63235069503</v>
      </c>
      <c r="AF249" s="5">
        <f t="shared" si="43"/>
        <v>703548.17565857596</v>
      </c>
      <c r="AG249" s="5">
        <f t="shared" si="11"/>
        <v>301123.36764930526</v>
      </c>
      <c r="AH249" s="5">
        <f t="shared" si="12"/>
        <v>911574.80800927104</v>
      </c>
      <c r="AI249" s="150"/>
      <c r="AJ249" s="2">
        <v>244</v>
      </c>
      <c r="AK249" s="118">
        <v>52263</v>
      </c>
      <c r="AL249" s="5">
        <f t="shared" si="44"/>
        <v>298854.12261357089</v>
      </c>
      <c r="AM249" s="5">
        <f t="shared" si="45"/>
        <v>3647.6129482638758</v>
      </c>
      <c r="AN249" s="5">
        <f t="shared" si="13"/>
        <v>1717.5134063845637</v>
      </c>
      <c r="AO249" s="35">
        <f t="shared" si="14"/>
        <v>6.8963950359367948E-2</v>
      </c>
      <c r="AP249" s="5">
        <f t="shared" si="15"/>
        <v>1930.099541879312</v>
      </c>
      <c r="AQ249" s="35">
        <f t="shared" si="16"/>
        <v>7.7499999999999999E-2</v>
      </c>
      <c r="AR249" s="5">
        <f t="shared" si="46"/>
        <v>212013.39079281414</v>
      </c>
      <c r="AS249" s="5">
        <f t="shared" si="47"/>
        <v>678004.16858357203</v>
      </c>
      <c r="AT249" s="5">
        <f t="shared" si="17"/>
        <v>297136.60920718632</v>
      </c>
      <c r="AU249" s="5">
        <f t="shared" si="18"/>
        <v>890017.55937638623</v>
      </c>
      <c r="AV249" s="150"/>
      <c r="AW249" s="2">
        <v>244</v>
      </c>
      <c r="AX249" s="118">
        <v>52263</v>
      </c>
      <c r="AY249" s="5">
        <f t="shared" si="48"/>
        <v>294827.14691560139</v>
      </c>
      <c r="AZ249" s="5">
        <f t="shared" si="49"/>
        <v>3560.0506702964672</v>
      </c>
      <c r="BA249" s="5">
        <f t="shared" si="19"/>
        <v>1717.3810020739586</v>
      </c>
      <c r="BB249" s="35">
        <f t="shared" si="20"/>
        <v>6.9900523884888419E-2</v>
      </c>
      <c r="BC249" s="5">
        <f t="shared" si="21"/>
        <v>1842.6696682225086</v>
      </c>
      <c r="BD249" s="35">
        <f t="shared" si="22"/>
        <v>7.4999999999999997E-2</v>
      </c>
      <c r="BE249" s="5">
        <f t="shared" si="50"/>
        <v>216040.23408647222</v>
      </c>
      <c r="BF249" s="5">
        <f t="shared" si="51"/>
        <v>652612.12946586485</v>
      </c>
      <c r="BG249" s="5">
        <f t="shared" si="23"/>
        <v>293109.76591352746</v>
      </c>
      <c r="BH249" s="5">
        <f t="shared" si="24"/>
        <v>868652.36355233705</v>
      </c>
      <c r="BI249" s="150"/>
      <c r="BJ249" s="2">
        <v>244</v>
      </c>
      <c r="BK249" s="118">
        <v>52263</v>
      </c>
      <c r="BL249" s="5">
        <f t="shared" si="52"/>
        <v>290760.95743097353</v>
      </c>
      <c r="BM249" s="5">
        <f t="shared" si="53"/>
        <v>3473.3005299060997</v>
      </c>
      <c r="BN249" s="5">
        <f t="shared" si="25"/>
        <v>1716.6197454273013</v>
      </c>
      <c r="BO249" s="35">
        <f t="shared" si="26"/>
        <v>7.0846640233731883E-2</v>
      </c>
      <c r="BP249" s="5">
        <f t="shared" si="27"/>
        <v>1756.6807844787984</v>
      </c>
      <c r="BQ249" s="35">
        <f t="shared" si="28"/>
        <v>7.2499999999999995E-2</v>
      </c>
      <c r="BR249" s="5">
        <f t="shared" si="54"/>
        <v>220105.66231445354</v>
      </c>
      <c r="BS249" s="5">
        <f t="shared" si="55"/>
        <v>627379.66698263446</v>
      </c>
      <c r="BT249" s="5">
        <f t="shared" si="29"/>
        <v>289044.33768554626</v>
      </c>
      <c r="BU249" s="5">
        <f t="shared" si="30"/>
        <v>847485.32929708797</v>
      </c>
      <c r="BV249" s="150"/>
      <c r="BW249" s="2">
        <v>244</v>
      </c>
      <c r="BX249" s="118">
        <v>52263</v>
      </c>
      <c r="BY249" s="5">
        <f t="shared" si="56"/>
        <v>286657.13985416014</v>
      </c>
      <c r="BZ249" s="5">
        <f t="shared" si="57"/>
        <v>3387.3876542048083</v>
      </c>
      <c r="CA249" s="5">
        <f t="shared" si="31"/>
        <v>1715.2210050555407</v>
      </c>
      <c r="CB249" s="35">
        <f t="shared" si="32"/>
        <v>7.1802335260646666E-2</v>
      </c>
      <c r="CC249" s="5">
        <f t="shared" si="33"/>
        <v>1672.1666491492676</v>
      </c>
      <c r="CD249" s="35">
        <f t="shared" si="34"/>
        <v>7.0000000000000007E-2</v>
      </c>
      <c r="CE249" s="5">
        <f t="shared" si="58"/>
        <v>224208.08115089545</v>
      </c>
      <c r="CF249" s="5">
        <f t="shared" si="59"/>
        <v>602314.50647507736</v>
      </c>
      <c r="CG249" s="5">
        <f t="shared" si="35"/>
        <v>284941.91884910461</v>
      </c>
      <c r="CH249" s="5">
        <f t="shared" si="36"/>
        <v>826522.58762597281</v>
      </c>
    </row>
    <row r="250" spans="9:86" ht="14.25" customHeight="1">
      <c r="I250" s="150"/>
      <c r="J250" s="2">
        <v>245</v>
      </c>
      <c r="K250" s="118">
        <v>52291</v>
      </c>
      <c r="L250" s="5">
        <f t="shared" si="37"/>
        <v>305068.6357634606</v>
      </c>
      <c r="M250" s="5">
        <f t="shared" si="0"/>
        <v>3825.0739145252865</v>
      </c>
      <c r="N250" s="5">
        <f t="shared" si="1"/>
        <v>1727.727043651495</v>
      </c>
      <c r="O250" s="35">
        <f t="shared" si="2"/>
        <v>6.796085238960245E-2</v>
      </c>
      <c r="P250" s="5">
        <f t="shared" si="3"/>
        <v>2097.3468708737914</v>
      </c>
      <c r="Q250" s="35">
        <f t="shared" si="4"/>
        <v>8.249999999999999E-2</v>
      </c>
      <c r="R250" s="5">
        <f t="shared" si="38"/>
        <v>205809.09128019091</v>
      </c>
      <c r="S250" s="5">
        <f t="shared" si="39"/>
        <v>731334.01777850464</v>
      </c>
      <c r="T250" s="5">
        <f t="shared" si="5"/>
        <v>303340.90871980909</v>
      </c>
      <c r="U250" s="5">
        <f t="shared" si="6"/>
        <v>937143.10905869561</v>
      </c>
      <c r="V250" s="150"/>
      <c r="W250" s="2">
        <v>245</v>
      </c>
      <c r="X250" s="118">
        <v>52291</v>
      </c>
      <c r="Y250" s="5">
        <f t="shared" si="40"/>
        <v>301123.36764930526</v>
      </c>
      <c r="Z250" s="5">
        <f t="shared" si="41"/>
        <v>3735.9623279068505</v>
      </c>
      <c r="AA250" s="5">
        <f t="shared" si="7"/>
        <v>1728.4732102448154</v>
      </c>
      <c r="AB250" s="35">
        <f t="shared" si="8"/>
        <v>6.8880999454994096E-2</v>
      </c>
      <c r="AC250" s="5">
        <f t="shared" si="9"/>
        <v>2007.4891176620351</v>
      </c>
      <c r="AD250" s="35">
        <f t="shared" si="10"/>
        <v>0.08</v>
      </c>
      <c r="AE250" s="5">
        <f t="shared" si="42"/>
        <v>209755.10556093985</v>
      </c>
      <c r="AF250" s="5">
        <f t="shared" si="43"/>
        <v>705555.66477623803</v>
      </c>
      <c r="AG250" s="5">
        <f t="shared" si="11"/>
        <v>299394.89443906047</v>
      </c>
      <c r="AH250" s="5">
        <f t="shared" si="12"/>
        <v>915310.77033717791</v>
      </c>
      <c r="AI250" s="150"/>
      <c r="AJ250" s="2">
        <v>245</v>
      </c>
      <c r="AK250" s="118">
        <v>52291</v>
      </c>
      <c r="AL250" s="5">
        <f t="shared" si="44"/>
        <v>297136.60920718632</v>
      </c>
      <c r="AM250" s="5">
        <f t="shared" si="45"/>
        <v>3647.6129482638758</v>
      </c>
      <c r="AN250" s="5">
        <f t="shared" si="13"/>
        <v>1728.605680467464</v>
      </c>
      <c r="AO250" s="35">
        <f t="shared" si="14"/>
        <v>6.9810543443153378E-2</v>
      </c>
      <c r="AP250" s="5">
        <f t="shared" si="15"/>
        <v>1919.0072677964117</v>
      </c>
      <c r="AQ250" s="35">
        <f t="shared" si="16"/>
        <v>7.7499999999999999E-2</v>
      </c>
      <c r="AR250" s="5">
        <f t="shared" si="46"/>
        <v>213741.99647328162</v>
      </c>
      <c r="AS250" s="5">
        <f t="shared" si="47"/>
        <v>679923.17585136846</v>
      </c>
      <c r="AT250" s="5">
        <f t="shared" si="17"/>
        <v>295408.00352671888</v>
      </c>
      <c r="AU250" s="5">
        <f t="shared" si="18"/>
        <v>893665.17232465011</v>
      </c>
      <c r="AV250" s="150"/>
      <c r="AW250" s="2">
        <v>245</v>
      </c>
      <c r="AX250" s="118">
        <v>52291</v>
      </c>
      <c r="AY250" s="5">
        <f t="shared" si="48"/>
        <v>293109.76591352746</v>
      </c>
      <c r="AZ250" s="5">
        <f t="shared" si="49"/>
        <v>3560.0506702964672</v>
      </c>
      <c r="BA250" s="5">
        <f t="shared" si="19"/>
        <v>1728.1146333369206</v>
      </c>
      <c r="BB250" s="35">
        <f t="shared" si="20"/>
        <v>7.0749521208928051E-2</v>
      </c>
      <c r="BC250" s="5">
        <f t="shared" si="21"/>
        <v>1831.9360369595465</v>
      </c>
      <c r="BD250" s="35">
        <f t="shared" si="22"/>
        <v>7.4999999999999997E-2</v>
      </c>
      <c r="BE250" s="5">
        <f t="shared" si="50"/>
        <v>217768.34871980915</v>
      </c>
      <c r="BF250" s="5">
        <f t="shared" si="51"/>
        <v>654444.06550282438</v>
      </c>
      <c r="BG250" s="5">
        <f t="shared" si="23"/>
        <v>291381.65128019056</v>
      </c>
      <c r="BH250" s="5">
        <f t="shared" si="24"/>
        <v>872212.41422263347</v>
      </c>
      <c r="BI250" s="150"/>
      <c r="BJ250" s="2">
        <v>245</v>
      </c>
      <c r="BK250" s="118">
        <v>52291</v>
      </c>
      <c r="BL250" s="5">
        <f t="shared" si="52"/>
        <v>289044.33768554626</v>
      </c>
      <c r="BM250" s="5">
        <f t="shared" si="53"/>
        <v>3473.3005299060997</v>
      </c>
      <c r="BN250" s="5">
        <f t="shared" si="25"/>
        <v>1726.9909897225912</v>
      </c>
      <c r="BO250" s="35">
        <f t="shared" si="26"/>
        <v>7.1697968701316644E-2</v>
      </c>
      <c r="BP250" s="5">
        <f t="shared" si="27"/>
        <v>1746.3095401835085</v>
      </c>
      <c r="BQ250" s="35">
        <f t="shared" si="28"/>
        <v>7.2499999999999995E-2</v>
      </c>
      <c r="BR250" s="5">
        <f t="shared" si="54"/>
        <v>221832.65330417614</v>
      </c>
      <c r="BS250" s="5">
        <f t="shared" si="55"/>
        <v>629125.97652281797</v>
      </c>
      <c r="BT250" s="5">
        <f t="shared" si="29"/>
        <v>287317.34669582365</v>
      </c>
      <c r="BU250" s="5">
        <f t="shared" si="30"/>
        <v>850958.62982699415</v>
      </c>
      <c r="BV250" s="150"/>
      <c r="BW250" s="2">
        <v>245</v>
      </c>
      <c r="BX250" s="118">
        <v>52291</v>
      </c>
      <c r="BY250" s="5">
        <f t="shared" si="56"/>
        <v>284941.91884910461</v>
      </c>
      <c r="BZ250" s="5">
        <f t="shared" si="57"/>
        <v>3387.3876542048083</v>
      </c>
      <c r="CA250" s="5">
        <f t="shared" si="31"/>
        <v>1725.2264609183646</v>
      </c>
      <c r="CB250" s="35">
        <f t="shared" si="32"/>
        <v>7.2655920949222713E-2</v>
      </c>
      <c r="CC250" s="5">
        <f t="shared" si="33"/>
        <v>1662.1611932864437</v>
      </c>
      <c r="CD250" s="35">
        <f t="shared" si="34"/>
        <v>7.0000000000000007E-2</v>
      </c>
      <c r="CE250" s="5">
        <f t="shared" si="58"/>
        <v>225933.30761181383</v>
      </c>
      <c r="CF250" s="5">
        <f t="shared" si="59"/>
        <v>603976.66766836378</v>
      </c>
      <c r="CG250" s="5">
        <f t="shared" si="35"/>
        <v>283216.69238818623</v>
      </c>
      <c r="CH250" s="5">
        <f t="shared" si="36"/>
        <v>829909.97528017755</v>
      </c>
    </row>
    <row r="251" spans="9:86" ht="14.25" customHeight="1">
      <c r="I251" s="150"/>
      <c r="J251" s="2">
        <v>246</v>
      </c>
      <c r="K251" s="118">
        <v>52322</v>
      </c>
      <c r="L251" s="5">
        <f t="shared" si="37"/>
        <v>303340.90871980909</v>
      </c>
      <c r="M251" s="5">
        <f t="shared" si="0"/>
        <v>3825.0739145252865</v>
      </c>
      <c r="N251" s="5">
        <f t="shared" si="1"/>
        <v>1739.6051670765992</v>
      </c>
      <c r="O251" s="35">
        <f t="shared" si="2"/>
        <v>6.8817826428420575E-2</v>
      </c>
      <c r="P251" s="5">
        <f t="shared" si="3"/>
        <v>2085.4687474486873</v>
      </c>
      <c r="Q251" s="35">
        <f t="shared" si="4"/>
        <v>8.249999999999999E-2</v>
      </c>
      <c r="R251" s="5">
        <f t="shared" si="38"/>
        <v>207548.69644726752</v>
      </c>
      <c r="S251" s="5">
        <f t="shared" si="39"/>
        <v>733419.48652595328</v>
      </c>
      <c r="T251" s="5">
        <f t="shared" si="5"/>
        <v>301601.30355273251</v>
      </c>
      <c r="U251" s="5">
        <f t="shared" si="6"/>
        <v>940968.18297322083</v>
      </c>
      <c r="V251" s="150"/>
      <c r="W251" s="2">
        <v>246</v>
      </c>
      <c r="X251" s="118">
        <v>52322</v>
      </c>
      <c r="Y251" s="5">
        <f t="shared" si="40"/>
        <v>299394.89443906047</v>
      </c>
      <c r="Z251" s="5">
        <f t="shared" si="41"/>
        <v>3735.9623279068505</v>
      </c>
      <c r="AA251" s="5">
        <f t="shared" si="7"/>
        <v>1739.9963649797805</v>
      </c>
      <c r="AB251" s="35">
        <f t="shared" si="8"/>
        <v>6.9740522525868667E-2</v>
      </c>
      <c r="AC251" s="5">
        <f t="shared" si="9"/>
        <v>1995.96596292707</v>
      </c>
      <c r="AD251" s="35">
        <f t="shared" si="10"/>
        <v>0.08</v>
      </c>
      <c r="AE251" s="5">
        <f t="shared" si="42"/>
        <v>211495.10192591962</v>
      </c>
      <c r="AF251" s="5">
        <f t="shared" si="43"/>
        <v>707551.63073916512</v>
      </c>
      <c r="AG251" s="5">
        <f t="shared" si="11"/>
        <v>297654.8980740807</v>
      </c>
      <c r="AH251" s="5">
        <f t="shared" si="12"/>
        <v>919046.73266508477</v>
      </c>
      <c r="AI251" s="150"/>
      <c r="AJ251" s="2">
        <v>246</v>
      </c>
      <c r="AK251" s="118">
        <v>52322</v>
      </c>
      <c r="AL251" s="5">
        <f t="shared" si="44"/>
        <v>295408.00352671888</v>
      </c>
      <c r="AM251" s="5">
        <f t="shared" si="45"/>
        <v>3647.6129482638758</v>
      </c>
      <c r="AN251" s="5">
        <f t="shared" si="13"/>
        <v>1739.7695921538163</v>
      </c>
      <c r="AO251" s="35">
        <f t="shared" si="14"/>
        <v>7.0672543927732506E-2</v>
      </c>
      <c r="AP251" s="5">
        <f t="shared" si="15"/>
        <v>1907.8433561100594</v>
      </c>
      <c r="AQ251" s="35">
        <f t="shared" si="16"/>
        <v>7.7499999999999999E-2</v>
      </c>
      <c r="AR251" s="5">
        <f t="shared" si="46"/>
        <v>215481.76606543543</v>
      </c>
      <c r="AS251" s="5">
        <f t="shared" si="47"/>
        <v>681831.0192074785</v>
      </c>
      <c r="AT251" s="5">
        <f t="shared" si="17"/>
        <v>293668.23393456504</v>
      </c>
      <c r="AU251" s="5">
        <f t="shared" si="18"/>
        <v>897312.78527291398</v>
      </c>
      <c r="AV251" s="150"/>
      <c r="AW251" s="2">
        <v>246</v>
      </c>
      <c r="AX251" s="118">
        <v>52322</v>
      </c>
      <c r="AY251" s="5">
        <f t="shared" si="48"/>
        <v>291381.65128019056</v>
      </c>
      <c r="AZ251" s="5">
        <f t="shared" si="49"/>
        <v>3560.0506702964672</v>
      </c>
      <c r="BA251" s="5">
        <f t="shared" si="19"/>
        <v>1738.9153497952764</v>
      </c>
      <c r="BB251" s="35">
        <f t="shared" si="20"/>
        <v>7.1613926634926536E-2</v>
      </c>
      <c r="BC251" s="5">
        <f t="shared" si="21"/>
        <v>1821.1353205011908</v>
      </c>
      <c r="BD251" s="35">
        <f t="shared" si="22"/>
        <v>7.4999999999999997E-2</v>
      </c>
      <c r="BE251" s="5">
        <f t="shared" si="50"/>
        <v>219507.26406960443</v>
      </c>
      <c r="BF251" s="5">
        <f t="shared" si="51"/>
        <v>656265.20082332555</v>
      </c>
      <c r="BG251" s="5">
        <f t="shared" si="23"/>
        <v>289642.73593039531</v>
      </c>
      <c r="BH251" s="5">
        <f t="shared" si="24"/>
        <v>875772.46489293</v>
      </c>
      <c r="BI251" s="150"/>
      <c r="BJ251" s="2">
        <v>246</v>
      </c>
      <c r="BK251" s="118">
        <v>52322</v>
      </c>
      <c r="BL251" s="5">
        <f t="shared" si="52"/>
        <v>287317.34669582365</v>
      </c>
      <c r="BM251" s="5">
        <f t="shared" si="53"/>
        <v>3473.3005299060997</v>
      </c>
      <c r="BN251" s="5">
        <f t="shared" si="25"/>
        <v>1737.4248936188317</v>
      </c>
      <c r="BO251" s="35">
        <f t="shared" si="26"/>
        <v>7.2564705762435039E-2</v>
      </c>
      <c r="BP251" s="5">
        <f t="shared" si="27"/>
        <v>1735.875636287268</v>
      </c>
      <c r="BQ251" s="35">
        <f t="shared" si="28"/>
        <v>7.2499999999999995E-2</v>
      </c>
      <c r="BR251" s="5">
        <f t="shared" si="54"/>
        <v>223570.07819779497</v>
      </c>
      <c r="BS251" s="5">
        <f t="shared" si="55"/>
        <v>630861.85215910524</v>
      </c>
      <c r="BT251" s="5">
        <f t="shared" si="29"/>
        <v>285579.9218022048</v>
      </c>
      <c r="BU251" s="5">
        <f t="shared" si="30"/>
        <v>854431.93035690021</v>
      </c>
      <c r="BV251" s="150"/>
      <c r="BW251" s="2">
        <v>246</v>
      </c>
      <c r="BX251" s="118">
        <v>52322</v>
      </c>
      <c r="BY251" s="5">
        <f t="shared" si="56"/>
        <v>283216.69238818623</v>
      </c>
      <c r="BZ251" s="5">
        <f t="shared" si="57"/>
        <v>3387.3876542048083</v>
      </c>
      <c r="CA251" s="5">
        <f t="shared" si="31"/>
        <v>1735.2902819403885</v>
      </c>
      <c r="CB251" s="35">
        <f t="shared" si="32"/>
        <v>7.3524915525612106E-2</v>
      </c>
      <c r="CC251" s="5">
        <f t="shared" si="33"/>
        <v>1652.0973722644198</v>
      </c>
      <c r="CD251" s="35">
        <f t="shared" si="34"/>
        <v>7.0000000000000007E-2</v>
      </c>
      <c r="CE251" s="5">
        <f t="shared" si="58"/>
        <v>227668.59789375422</v>
      </c>
      <c r="CF251" s="5">
        <f t="shared" si="59"/>
        <v>605628.76504062815</v>
      </c>
      <c r="CG251" s="5">
        <f t="shared" si="35"/>
        <v>281481.40210624586</v>
      </c>
      <c r="CH251" s="5">
        <f t="shared" si="36"/>
        <v>833297.3629343824</v>
      </c>
    </row>
    <row r="252" spans="9:86" ht="14.25" customHeight="1">
      <c r="I252" s="150"/>
      <c r="J252" s="2">
        <v>247</v>
      </c>
      <c r="K252" s="118">
        <v>52352</v>
      </c>
      <c r="L252" s="5">
        <f t="shared" si="37"/>
        <v>301601.30355273251</v>
      </c>
      <c r="M252" s="5">
        <f t="shared" si="0"/>
        <v>3825.0739145252865</v>
      </c>
      <c r="N252" s="5">
        <f t="shared" si="1"/>
        <v>1751.5649526002503</v>
      </c>
      <c r="O252" s="35">
        <f t="shared" si="2"/>
        <v>6.9690612021933926E-2</v>
      </c>
      <c r="P252" s="5">
        <f t="shared" si="3"/>
        <v>2073.5089619250361</v>
      </c>
      <c r="Q252" s="35">
        <f t="shared" si="4"/>
        <v>8.2500000000000004E-2</v>
      </c>
      <c r="R252" s="5">
        <f t="shared" si="38"/>
        <v>209300.26139986777</v>
      </c>
      <c r="S252" s="5">
        <f t="shared" si="39"/>
        <v>735492.99548787833</v>
      </c>
      <c r="T252" s="5">
        <f t="shared" si="5"/>
        <v>299849.73860013229</v>
      </c>
      <c r="U252" s="5">
        <f t="shared" si="6"/>
        <v>944793.25688774604</v>
      </c>
      <c r="V252" s="150"/>
      <c r="W252" s="2">
        <v>247</v>
      </c>
      <c r="X252" s="118">
        <v>52352</v>
      </c>
      <c r="Y252" s="5">
        <f t="shared" si="40"/>
        <v>297654.8980740807</v>
      </c>
      <c r="Z252" s="5">
        <f t="shared" si="41"/>
        <v>3735.9623279068505</v>
      </c>
      <c r="AA252" s="5">
        <f t="shared" si="7"/>
        <v>1751.5963407463123</v>
      </c>
      <c r="AB252" s="35">
        <f t="shared" si="8"/>
        <v>7.0615858247104923E-2</v>
      </c>
      <c r="AC252" s="5">
        <f t="shared" si="9"/>
        <v>1984.3659871605382</v>
      </c>
      <c r="AD252" s="35">
        <f t="shared" si="10"/>
        <v>0.08</v>
      </c>
      <c r="AE252" s="5">
        <f t="shared" si="42"/>
        <v>213246.69826666592</v>
      </c>
      <c r="AF252" s="5">
        <f t="shared" si="43"/>
        <v>709535.99672632571</v>
      </c>
      <c r="AG252" s="5">
        <f t="shared" si="11"/>
        <v>295903.30173333437</v>
      </c>
      <c r="AH252" s="5">
        <f t="shared" si="12"/>
        <v>922782.69499299163</v>
      </c>
      <c r="AI252" s="150"/>
      <c r="AJ252" s="2">
        <v>247</v>
      </c>
      <c r="AK252" s="118">
        <v>52352</v>
      </c>
      <c r="AL252" s="5">
        <f t="shared" si="44"/>
        <v>293668.23393456504</v>
      </c>
      <c r="AM252" s="5">
        <f t="shared" si="45"/>
        <v>3647.6129482638758</v>
      </c>
      <c r="AN252" s="5">
        <f t="shared" si="13"/>
        <v>1751.0056041031432</v>
      </c>
      <c r="AO252" s="35">
        <f t="shared" si="14"/>
        <v>7.1550357925057748E-2</v>
      </c>
      <c r="AP252" s="5">
        <f t="shared" si="15"/>
        <v>1896.6073441607325</v>
      </c>
      <c r="AQ252" s="35">
        <f t="shared" si="16"/>
        <v>7.7499999999999999E-2</v>
      </c>
      <c r="AR252" s="5">
        <f t="shared" si="46"/>
        <v>217232.77166953858</v>
      </c>
      <c r="AS252" s="5">
        <f t="shared" si="47"/>
        <v>683727.62655163929</v>
      </c>
      <c r="AT252" s="5">
        <f t="shared" si="17"/>
        <v>291917.22833046189</v>
      </c>
      <c r="AU252" s="5">
        <f t="shared" si="18"/>
        <v>900960.39822117786</v>
      </c>
      <c r="AV252" s="150"/>
      <c r="AW252" s="2">
        <v>247</v>
      </c>
      <c r="AX252" s="118">
        <v>52352</v>
      </c>
      <c r="AY252" s="5">
        <f t="shared" si="48"/>
        <v>289642.73593039531</v>
      </c>
      <c r="AZ252" s="5">
        <f t="shared" si="49"/>
        <v>3560.0506702964672</v>
      </c>
      <c r="BA252" s="5">
        <f t="shared" si="19"/>
        <v>1749.7835707314966</v>
      </c>
      <c r="BB252" s="35">
        <f t="shared" si="20"/>
        <v>7.2494146215439328E-2</v>
      </c>
      <c r="BC252" s="5">
        <f t="shared" si="21"/>
        <v>1810.2670995649705</v>
      </c>
      <c r="BD252" s="35">
        <f t="shared" si="22"/>
        <v>7.4999999999999997E-2</v>
      </c>
      <c r="BE252" s="5">
        <f t="shared" si="50"/>
        <v>221257.04764033592</v>
      </c>
      <c r="BF252" s="5">
        <f t="shared" si="51"/>
        <v>658075.46792289056</v>
      </c>
      <c r="BG252" s="5">
        <f t="shared" si="23"/>
        <v>287892.95235966379</v>
      </c>
      <c r="BH252" s="5">
        <f t="shared" si="24"/>
        <v>879332.51556322654</v>
      </c>
      <c r="BI252" s="150"/>
      <c r="BJ252" s="2">
        <v>247</v>
      </c>
      <c r="BK252" s="118">
        <v>52352</v>
      </c>
      <c r="BL252" s="5">
        <f t="shared" si="52"/>
        <v>285579.9218022048</v>
      </c>
      <c r="BM252" s="5">
        <f t="shared" si="53"/>
        <v>3473.3005299060997</v>
      </c>
      <c r="BN252" s="5">
        <f t="shared" si="25"/>
        <v>1747.9218356844458</v>
      </c>
      <c r="BO252" s="35">
        <f t="shared" si="26"/>
        <v>7.3447257411677791E-2</v>
      </c>
      <c r="BP252" s="5">
        <f t="shared" si="27"/>
        <v>1725.3786942216539</v>
      </c>
      <c r="BQ252" s="35">
        <f t="shared" si="28"/>
        <v>7.2499999999999995E-2</v>
      </c>
      <c r="BR252" s="5">
        <f t="shared" si="54"/>
        <v>225318.00003347942</v>
      </c>
      <c r="BS252" s="5">
        <f t="shared" si="55"/>
        <v>632587.23085332685</v>
      </c>
      <c r="BT252" s="5">
        <f t="shared" si="29"/>
        <v>283831.99996652035</v>
      </c>
      <c r="BU252" s="5">
        <f t="shared" si="30"/>
        <v>857905.23088680627</v>
      </c>
      <c r="BV252" s="150"/>
      <c r="BW252" s="2">
        <v>247</v>
      </c>
      <c r="BX252" s="118">
        <v>52352</v>
      </c>
      <c r="BY252" s="5">
        <f t="shared" si="56"/>
        <v>281481.40210624586</v>
      </c>
      <c r="BZ252" s="5">
        <f t="shared" si="57"/>
        <v>3387.3876542048083</v>
      </c>
      <c r="CA252" s="5">
        <f t="shared" si="31"/>
        <v>1745.4128085850407</v>
      </c>
      <c r="CB252" s="35">
        <f t="shared" si="32"/>
        <v>7.4409724927811616E-2</v>
      </c>
      <c r="CC252" s="5">
        <f t="shared" si="33"/>
        <v>1641.9748456197676</v>
      </c>
      <c r="CD252" s="35">
        <f t="shared" si="34"/>
        <v>7.0000000000000007E-2</v>
      </c>
      <c r="CE252" s="5">
        <f t="shared" si="58"/>
        <v>229414.01070233926</v>
      </c>
      <c r="CF252" s="5">
        <f t="shared" si="59"/>
        <v>607270.7398862479</v>
      </c>
      <c r="CG252" s="5">
        <f t="shared" si="35"/>
        <v>279735.98929766082</v>
      </c>
      <c r="CH252" s="5">
        <f t="shared" si="36"/>
        <v>836684.75058858714</v>
      </c>
    </row>
    <row r="253" spans="9:86" ht="14.25" customHeight="1">
      <c r="I253" s="150"/>
      <c r="J253" s="2">
        <v>248</v>
      </c>
      <c r="K253" s="118">
        <v>52383</v>
      </c>
      <c r="L253" s="5">
        <f t="shared" si="37"/>
        <v>299849.73860013229</v>
      </c>
      <c r="M253" s="5">
        <f t="shared" si="0"/>
        <v>3825.0739145252865</v>
      </c>
      <c r="N253" s="5">
        <f t="shared" si="1"/>
        <v>1763.6069616493769</v>
      </c>
      <c r="O253" s="35">
        <f t="shared" si="2"/>
        <v>7.057962977921764E-2</v>
      </c>
      <c r="P253" s="5">
        <f t="shared" si="3"/>
        <v>2061.4669528759096</v>
      </c>
      <c r="Q253" s="35">
        <f t="shared" si="4"/>
        <v>8.2500000000000004E-2</v>
      </c>
      <c r="R253" s="5">
        <f t="shared" si="38"/>
        <v>211063.86836151715</v>
      </c>
      <c r="S253" s="5">
        <f t="shared" si="39"/>
        <v>737554.46244075429</v>
      </c>
      <c r="T253" s="5">
        <f t="shared" si="5"/>
        <v>298086.13163848291</v>
      </c>
      <c r="U253" s="5">
        <f t="shared" si="6"/>
        <v>948618.33080227138</v>
      </c>
      <c r="V253" s="150"/>
      <c r="W253" s="2">
        <v>248</v>
      </c>
      <c r="X253" s="118">
        <v>52383</v>
      </c>
      <c r="Y253" s="5">
        <f t="shared" si="40"/>
        <v>295903.30173333437</v>
      </c>
      <c r="Z253" s="5">
        <f t="shared" si="41"/>
        <v>3735.9623279068505</v>
      </c>
      <c r="AA253" s="5">
        <f t="shared" si="7"/>
        <v>1763.2736496846212</v>
      </c>
      <c r="AB253" s="35">
        <f t="shared" si="8"/>
        <v>7.1507427163769968E-2</v>
      </c>
      <c r="AC253" s="5">
        <f t="shared" si="9"/>
        <v>1972.6886782222293</v>
      </c>
      <c r="AD253" s="35">
        <f t="shared" si="10"/>
        <v>0.08</v>
      </c>
      <c r="AE253" s="5">
        <f t="shared" si="42"/>
        <v>215009.97191635054</v>
      </c>
      <c r="AF253" s="5">
        <f t="shared" si="43"/>
        <v>711508.68540454796</v>
      </c>
      <c r="AG253" s="5">
        <f t="shared" si="11"/>
        <v>294140.02808364975</v>
      </c>
      <c r="AH253" s="5">
        <f t="shared" si="12"/>
        <v>926518.65732089849</v>
      </c>
      <c r="AI253" s="150"/>
      <c r="AJ253" s="2">
        <v>248</v>
      </c>
      <c r="AK253" s="118">
        <v>52383</v>
      </c>
      <c r="AL253" s="5">
        <f t="shared" si="44"/>
        <v>291917.22833046189</v>
      </c>
      <c r="AM253" s="5">
        <f t="shared" si="45"/>
        <v>3647.6129482638758</v>
      </c>
      <c r="AN253" s="5">
        <f t="shared" si="13"/>
        <v>1762.3141819629761</v>
      </c>
      <c r="AO253" s="35">
        <f t="shared" si="14"/>
        <v>7.244440591774734E-2</v>
      </c>
      <c r="AP253" s="5">
        <f t="shared" si="15"/>
        <v>1885.2987663008996</v>
      </c>
      <c r="AQ253" s="35">
        <f t="shared" si="16"/>
        <v>7.7499999999999999E-2</v>
      </c>
      <c r="AR253" s="5">
        <f t="shared" si="46"/>
        <v>218995.08585150156</v>
      </c>
      <c r="AS253" s="5">
        <f t="shared" si="47"/>
        <v>685612.92531794019</v>
      </c>
      <c r="AT253" s="5">
        <f t="shared" si="17"/>
        <v>290154.91414849891</v>
      </c>
      <c r="AU253" s="5">
        <f t="shared" si="18"/>
        <v>904608.01116944174</v>
      </c>
      <c r="AV253" s="150"/>
      <c r="AW253" s="2">
        <v>248</v>
      </c>
      <c r="AX253" s="118">
        <v>52383</v>
      </c>
      <c r="AY253" s="5">
        <f t="shared" si="48"/>
        <v>287892.95235966379</v>
      </c>
      <c r="AZ253" s="5">
        <f t="shared" si="49"/>
        <v>3560.0506702964672</v>
      </c>
      <c r="BA253" s="5">
        <f t="shared" si="19"/>
        <v>1760.7197180485687</v>
      </c>
      <c r="BB253" s="35">
        <f t="shared" si="20"/>
        <v>7.3390600372137224E-2</v>
      </c>
      <c r="BC253" s="5">
        <f t="shared" si="21"/>
        <v>1799.3309522478985</v>
      </c>
      <c r="BD253" s="35">
        <f t="shared" si="22"/>
        <v>7.4999999999999997E-2</v>
      </c>
      <c r="BE253" s="5">
        <f t="shared" si="50"/>
        <v>223017.7673583845</v>
      </c>
      <c r="BF253" s="5">
        <f t="shared" si="51"/>
        <v>659874.79887513851</v>
      </c>
      <c r="BG253" s="5">
        <f t="shared" si="23"/>
        <v>286132.23264161521</v>
      </c>
      <c r="BH253" s="5">
        <f t="shared" si="24"/>
        <v>882892.56623352296</v>
      </c>
      <c r="BI253" s="150"/>
      <c r="BJ253" s="2">
        <v>248</v>
      </c>
      <c r="BK253" s="118">
        <v>52383</v>
      </c>
      <c r="BL253" s="5">
        <f t="shared" si="52"/>
        <v>283831.99996652035</v>
      </c>
      <c r="BM253" s="5">
        <f t="shared" si="53"/>
        <v>3473.3005299060997</v>
      </c>
      <c r="BN253" s="5">
        <f t="shared" si="25"/>
        <v>1758.4821967750393</v>
      </c>
      <c r="BO253" s="35">
        <f t="shared" si="26"/>
        <v>7.4346044011209284E-2</v>
      </c>
      <c r="BP253" s="5">
        <f t="shared" si="27"/>
        <v>1714.8183331310604</v>
      </c>
      <c r="BQ253" s="35">
        <f t="shared" si="28"/>
        <v>7.2499999999999995E-2</v>
      </c>
      <c r="BR253" s="5">
        <f t="shared" si="54"/>
        <v>227076.48223025445</v>
      </c>
      <c r="BS253" s="5">
        <f t="shared" si="55"/>
        <v>634302.04918645788</v>
      </c>
      <c r="BT253" s="5">
        <f t="shared" si="29"/>
        <v>282073.51776974532</v>
      </c>
      <c r="BU253" s="5">
        <f t="shared" si="30"/>
        <v>861378.53141671233</v>
      </c>
      <c r="BV253" s="150"/>
      <c r="BW253" s="2">
        <v>248</v>
      </c>
      <c r="BX253" s="118">
        <v>52383</v>
      </c>
      <c r="BY253" s="5">
        <f t="shared" si="56"/>
        <v>279735.98929766082</v>
      </c>
      <c r="BZ253" s="5">
        <f t="shared" si="57"/>
        <v>3387.3876542048083</v>
      </c>
      <c r="CA253" s="5">
        <f t="shared" si="31"/>
        <v>1755.5943833017868</v>
      </c>
      <c r="CB253" s="35">
        <f t="shared" si="32"/>
        <v>7.5310769459858012E-2</v>
      </c>
      <c r="CC253" s="5">
        <f t="shared" si="33"/>
        <v>1631.7932709030215</v>
      </c>
      <c r="CD253" s="35">
        <f t="shared" si="34"/>
        <v>7.0000000000000007E-2</v>
      </c>
      <c r="CE253" s="5">
        <f t="shared" si="58"/>
        <v>231169.60508564106</v>
      </c>
      <c r="CF253" s="5">
        <f t="shared" si="59"/>
        <v>608902.53315715096</v>
      </c>
      <c r="CG253" s="5">
        <f t="shared" si="35"/>
        <v>277980.39491435903</v>
      </c>
      <c r="CH253" s="5">
        <f t="shared" si="36"/>
        <v>840072.13824279199</v>
      </c>
    </row>
    <row r="254" spans="9:86" ht="14.25" customHeight="1">
      <c r="I254" s="150"/>
      <c r="J254" s="2">
        <v>249</v>
      </c>
      <c r="K254" s="118">
        <v>52413</v>
      </c>
      <c r="L254" s="5">
        <f t="shared" si="37"/>
        <v>298086.13163848291</v>
      </c>
      <c r="M254" s="5">
        <f t="shared" si="0"/>
        <v>3825.0739145252865</v>
      </c>
      <c r="N254" s="5">
        <f t="shared" si="1"/>
        <v>1775.7317595107165</v>
      </c>
      <c r="O254" s="35">
        <f t="shared" si="2"/>
        <v>7.1485315324806065E-2</v>
      </c>
      <c r="P254" s="5">
        <f t="shared" si="3"/>
        <v>2049.3421550145699</v>
      </c>
      <c r="Q254" s="35">
        <f t="shared" si="4"/>
        <v>8.2500000000000004E-2</v>
      </c>
      <c r="R254" s="5">
        <f t="shared" si="38"/>
        <v>212839.60012102788</v>
      </c>
      <c r="S254" s="5">
        <f t="shared" si="39"/>
        <v>739603.8045957688</v>
      </c>
      <c r="T254" s="5">
        <f t="shared" si="5"/>
        <v>296310.39987897221</v>
      </c>
      <c r="U254" s="5">
        <f t="shared" si="6"/>
        <v>952443.40471679671</v>
      </c>
      <c r="V254" s="150"/>
      <c r="W254" s="2">
        <v>249</v>
      </c>
      <c r="X254" s="118">
        <v>52413</v>
      </c>
      <c r="Y254" s="5">
        <f t="shared" si="40"/>
        <v>294140.02808364975</v>
      </c>
      <c r="Z254" s="5">
        <f t="shared" si="41"/>
        <v>3735.9623279068505</v>
      </c>
      <c r="AA254" s="5">
        <f t="shared" si="7"/>
        <v>1775.0288073491854</v>
      </c>
      <c r="AB254" s="35">
        <f t="shared" si="8"/>
        <v>7.2415664834752341E-2</v>
      </c>
      <c r="AC254" s="5">
        <f t="shared" si="9"/>
        <v>1960.9335205576651</v>
      </c>
      <c r="AD254" s="35">
        <f t="shared" si="10"/>
        <v>0.08</v>
      </c>
      <c r="AE254" s="5">
        <f t="shared" si="42"/>
        <v>216785.00072369972</v>
      </c>
      <c r="AF254" s="5">
        <f t="shared" si="43"/>
        <v>713469.61892510566</v>
      </c>
      <c r="AG254" s="5">
        <f t="shared" si="11"/>
        <v>292364.99927630054</v>
      </c>
      <c r="AH254" s="5">
        <f t="shared" si="12"/>
        <v>930254.61964880535</v>
      </c>
      <c r="AI254" s="150"/>
      <c r="AJ254" s="2">
        <v>249</v>
      </c>
      <c r="AK254" s="118">
        <v>52413</v>
      </c>
      <c r="AL254" s="5">
        <f t="shared" si="44"/>
        <v>290154.91414849891</v>
      </c>
      <c r="AM254" s="5">
        <f t="shared" si="45"/>
        <v>3647.6129482638758</v>
      </c>
      <c r="AN254" s="5">
        <f t="shared" si="13"/>
        <v>1773.6957943881537</v>
      </c>
      <c r="AO254" s="35">
        <f t="shared" si="14"/>
        <v>7.3355123400614494E-2</v>
      </c>
      <c r="AP254" s="5">
        <f t="shared" si="15"/>
        <v>1873.9171538757221</v>
      </c>
      <c r="AQ254" s="35">
        <f t="shared" si="16"/>
        <v>7.7499999999999999E-2</v>
      </c>
      <c r="AR254" s="5">
        <f t="shared" si="46"/>
        <v>220768.78164588971</v>
      </c>
      <c r="AS254" s="5">
        <f t="shared" si="47"/>
        <v>687486.84247181588</v>
      </c>
      <c r="AT254" s="5">
        <f t="shared" si="17"/>
        <v>288381.21835411078</v>
      </c>
      <c r="AU254" s="5">
        <f t="shared" si="18"/>
        <v>908255.62411770562</v>
      </c>
      <c r="AV254" s="150"/>
      <c r="AW254" s="2">
        <v>249</v>
      </c>
      <c r="AX254" s="118">
        <v>52413</v>
      </c>
      <c r="AY254" s="5">
        <f t="shared" si="48"/>
        <v>286132.23264161521</v>
      </c>
      <c r="AZ254" s="5">
        <f t="shared" si="49"/>
        <v>3560.0506702964672</v>
      </c>
      <c r="BA254" s="5">
        <f t="shared" si="19"/>
        <v>1771.7242162863722</v>
      </c>
      <c r="BB254" s="35">
        <f t="shared" si="20"/>
        <v>7.4303724537269425E-2</v>
      </c>
      <c r="BC254" s="5">
        <f t="shared" si="21"/>
        <v>1788.3264540100949</v>
      </c>
      <c r="BD254" s="35">
        <f t="shared" si="22"/>
        <v>7.4999999999999997E-2</v>
      </c>
      <c r="BE254" s="5">
        <f t="shared" si="50"/>
        <v>224789.49157467089</v>
      </c>
      <c r="BF254" s="5">
        <f t="shared" si="51"/>
        <v>661663.12532914861</v>
      </c>
      <c r="BG254" s="5">
        <f t="shared" si="23"/>
        <v>284360.50842532882</v>
      </c>
      <c r="BH254" s="5">
        <f t="shared" si="24"/>
        <v>886452.61690381949</v>
      </c>
      <c r="BI254" s="150"/>
      <c r="BJ254" s="2">
        <v>249</v>
      </c>
      <c r="BK254" s="118">
        <v>52413</v>
      </c>
      <c r="BL254" s="5">
        <f t="shared" si="52"/>
        <v>282073.51776974532</v>
      </c>
      <c r="BM254" s="5">
        <f t="shared" si="53"/>
        <v>3473.3005299060997</v>
      </c>
      <c r="BN254" s="5">
        <f t="shared" si="25"/>
        <v>1769.1063600472216</v>
      </c>
      <c r="BO254" s="35">
        <f t="shared" si="26"/>
        <v>7.5261500932164688E-2</v>
      </c>
      <c r="BP254" s="5">
        <f t="shared" si="27"/>
        <v>1704.194169858878</v>
      </c>
      <c r="BQ254" s="35">
        <f t="shared" si="28"/>
        <v>7.2499999999999995E-2</v>
      </c>
      <c r="BR254" s="5">
        <f t="shared" si="54"/>
        <v>228845.58859030166</v>
      </c>
      <c r="BS254" s="5">
        <f t="shared" si="55"/>
        <v>636006.24335631682</v>
      </c>
      <c r="BT254" s="5">
        <f t="shared" si="29"/>
        <v>280304.41140969808</v>
      </c>
      <c r="BU254" s="5">
        <f t="shared" si="30"/>
        <v>864851.83194661851</v>
      </c>
      <c r="BV254" s="150"/>
      <c r="BW254" s="2">
        <v>249</v>
      </c>
      <c r="BX254" s="118">
        <v>52413</v>
      </c>
      <c r="BY254" s="5">
        <f t="shared" si="56"/>
        <v>277980.39491435903</v>
      </c>
      <c r="BZ254" s="5">
        <f t="shared" si="57"/>
        <v>3387.3876542048083</v>
      </c>
      <c r="CA254" s="5">
        <f t="shared" si="31"/>
        <v>1765.8353505377138</v>
      </c>
      <c r="CB254" s="35">
        <f t="shared" si="32"/>
        <v>7.6228484433158841E-2</v>
      </c>
      <c r="CC254" s="5">
        <f t="shared" si="33"/>
        <v>1621.5523036670945</v>
      </c>
      <c r="CD254" s="35">
        <f t="shared" si="34"/>
        <v>7.0000000000000007E-2</v>
      </c>
      <c r="CE254" s="5">
        <f t="shared" si="58"/>
        <v>232935.44043617876</v>
      </c>
      <c r="CF254" s="5">
        <f t="shared" si="59"/>
        <v>610524.08546081802</v>
      </c>
      <c r="CG254" s="5">
        <f t="shared" si="35"/>
        <v>276214.5595638213</v>
      </c>
      <c r="CH254" s="5">
        <f t="shared" si="36"/>
        <v>843459.52589699673</v>
      </c>
    </row>
    <row r="255" spans="9:86" ht="14.25" customHeight="1">
      <c r="I255" s="150"/>
      <c r="J255" s="2">
        <v>250</v>
      </c>
      <c r="K255" s="118">
        <v>52444</v>
      </c>
      <c r="L255" s="5">
        <f t="shared" si="37"/>
        <v>296310.39987897221</v>
      </c>
      <c r="M255" s="5">
        <f t="shared" si="0"/>
        <v>3825.0739145252865</v>
      </c>
      <c r="N255" s="5">
        <f t="shared" si="1"/>
        <v>1787.9399153573524</v>
      </c>
      <c r="O255" s="35">
        <f t="shared" si="2"/>
        <v>7.2408119975038418E-2</v>
      </c>
      <c r="P255" s="5">
        <f t="shared" si="3"/>
        <v>2037.133999167934</v>
      </c>
      <c r="Q255" s="35">
        <f t="shared" si="4"/>
        <v>8.2500000000000004E-2</v>
      </c>
      <c r="R255" s="5">
        <f t="shared" si="38"/>
        <v>214627.54003638524</v>
      </c>
      <c r="S255" s="5">
        <f t="shared" si="39"/>
        <v>741640.93859493674</v>
      </c>
      <c r="T255" s="5">
        <f t="shared" si="5"/>
        <v>294522.45996361488</v>
      </c>
      <c r="U255" s="5">
        <f t="shared" si="6"/>
        <v>956268.47863132204</v>
      </c>
      <c r="V255" s="150"/>
      <c r="W255" s="2">
        <v>250</v>
      </c>
      <c r="X255" s="118">
        <v>52444</v>
      </c>
      <c r="Y255" s="5">
        <f t="shared" si="40"/>
        <v>292364.99927630054</v>
      </c>
      <c r="Z255" s="5">
        <f t="shared" si="41"/>
        <v>3735.9623279068505</v>
      </c>
      <c r="AA255" s="5">
        <f t="shared" si="7"/>
        <v>1786.8623327315136</v>
      </c>
      <c r="AB255" s="35">
        <f t="shared" si="8"/>
        <v>7.3341022509038428E-2</v>
      </c>
      <c r="AC255" s="5">
        <f t="shared" si="9"/>
        <v>1949.099995175337</v>
      </c>
      <c r="AD255" s="35">
        <f t="shared" si="10"/>
        <v>0.08</v>
      </c>
      <c r="AE255" s="5">
        <f t="shared" si="42"/>
        <v>218571.86305643123</v>
      </c>
      <c r="AF255" s="5">
        <f t="shared" si="43"/>
        <v>715418.71892028104</v>
      </c>
      <c r="AG255" s="5">
        <f t="shared" si="11"/>
        <v>290578.13694356906</v>
      </c>
      <c r="AH255" s="5">
        <f t="shared" si="12"/>
        <v>933990.58197671222</v>
      </c>
      <c r="AI255" s="150"/>
      <c r="AJ255" s="2">
        <v>250</v>
      </c>
      <c r="AK255" s="118">
        <v>52444</v>
      </c>
      <c r="AL255" s="5">
        <f t="shared" si="44"/>
        <v>288381.21835411078</v>
      </c>
      <c r="AM255" s="5">
        <f t="shared" si="45"/>
        <v>3647.6129482638758</v>
      </c>
      <c r="AN255" s="5">
        <f t="shared" si="13"/>
        <v>1785.1509130602437</v>
      </c>
      <c r="AO255" s="35">
        <f t="shared" si="14"/>
        <v>7.4282961556874097E-2</v>
      </c>
      <c r="AP255" s="5">
        <f t="shared" si="15"/>
        <v>1862.462035203632</v>
      </c>
      <c r="AQ255" s="35">
        <f t="shared" si="16"/>
        <v>7.7499999999999999E-2</v>
      </c>
      <c r="AR255" s="5">
        <f t="shared" si="46"/>
        <v>222553.93255894995</v>
      </c>
      <c r="AS255" s="5">
        <f t="shared" si="47"/>
        <v>689349.30450701946</v>
      </c>
      <c r="AT255" s="5">
        <f t="shared" si="17"/>
        <v>286596.06744105055</v>
      </c>
      <c r="AU255" s="5">
        <f t="shared" si="18"/>
        <v>911903.23706596938</v>
      </c>
      <c r="AV255" s="150"/>
      <c r="AW255" s="2">
        <v>250</v>
      </c>
      <c r="AX255" s="118">
        <v>52444</v>
      </c>
      <c r="AY255" s="5">
        <f t="shared" si="48"/>
        <v>284360.50842532882</v>
      </c>
      <c r="AZ255" s="5">
        <f t="shared" si="49"/>
        <v>3560.0506702964672</v>
      </c>
      <c r="BA255" s="5">
        <f t="shared" si="19"/>
        <v>1782.7974926381621</v>
      </c>
      <c r="BB255" s="35">
        <f t="shared" si="20"/>
        <v>7.5233969829800587E-2</v>
      </c>
      <c r="BC255" s="5">
        <f t="shared" si="21"/>
        <v>1777.253177658305</v>
      </c>
      <c r="BD255" s="35">
        <f t="shared" si="22"/>
        <v>7.4999999999999997E-2</v>
      </c>
      <c r="BE255" s="5">
        <f t="shared" si="50"/>
        <v>226572.28906730906</v>
      </c>
      <c r="BF255" s="5">
        <f t="shared" si="51"/>
        <v>663440.37850680691</v>
      </c>
      <c r="BG255" s="5">
        <f t="shared" si="23"/>
        <v>282577.71093269065</v>
      </c>
      <c r="BH255" s="5">
        <f t="shared" si="24"/>
        <v>890012.66757411603</v>
      </c>
      <c r="BI255" s="150"/>
      <c r="BJ255" s="2">
        <v>250</v>
      </c>
      <c r="BK255" s="118">
        <v>52444</v>
      </c>
      <c r="BL255" s="5">
        <f t="shared" si="52"/>
        <v>280304.41140969808</v>
      </c>
      <c r="BM255" s="5">
        <f t="shared" si="53"/>
        <v>3473.3005299060997</v>
      </c>
      <c r="BN255" s="5">
        <f t="shared" si="25"/>
        <v>1779.7947109725071</v>
      </c>
      <c r="BO255" s="35">
        <f t="shared" si="26"/>
        <v>7.6194079230717193E-2</v>
      </c>
      <c r="BP255" s="5">
        <f t="shared" si="27"/>
        <v>1693.5058189335925</v>
      </c>
      <c r="BQ255" s="35">
        <f t="shared" si="28"/>
        <v>7.2499999999999995E-2</v>
      </c>
      <c r="BR255" s="5">
        <f t="shared" si="54"/>
        <v>230625.38330127418</v>
      </c>
      <c r="BS255" s="5">
        <f t="shared" si="55"/>
        <v>637699.74917525041</v>
      </c>
      <c r="BT255" s="5">
        <f t="shared" si="29"/>
        <v>278524.61669872556</v>
      </c>
      <c r="BU255" s="5">
        <f t="shared" si="30"/>
        <v>868325.13247652457</v>
      </c>
      <c r="BV255" s="150"/>
      <c r="BW255" s="2">
        <v>250</v>
      </c>
      <c r="BX255" s="118">
        <v>52444</v>
      </c>
      <c r="BY255" s="5">
        <f t="shared" si="56"/>
        <v>276214.5595638213</v>
      </c>
      <c r="BZ255" s="5">
        <f t="shared" si="57"/>
        <v>3387.3876542048083</v>
      </c>
      <c r="CA255" s="5">
        <f t="shared" si="31"/>
        <v>1776.136056749184</v>
      </c>
      <c r="CB255" s="35">
        <f t="shared" si="32"/>
        <v>7.7163320842490002E-2</v>
      </c>
      <c r="CC255" s="5">
        <f t="shared" si="33"/>
        <v>1611.2515974556243</v>
      </c>
      <c r="CD255" s="35">
        <f t="shared" si="34"/>
        <v>7.0000000000000007E-2</v>
      </c>
      <c r="CE255" s="5">
        <f t="shared" si="58"/>
        <v>234711.57649292794</v>
      </c>
      <c r="CF255" s="5">
        <f t="shared" si="59"/>
        <v>612135.33705827361</v>
      </c>
      <c r="CG255" s="5">
        <f t="shared" si="35"/>
        <v>274438.42350707209</v>
      </c>
      <c r="CH255" s="5">
        <f t="shared" si="36"/>
        <v>846846.91355120158</v>
      </c>
    </row>
    <row r="256" spans="9:86" ht="14.25" customHeight="1">
      <c r="I256" s="150"/>
      <c r="J256" s="2">
        <v>251</v>
      </c>
      <c r="K256" s="118">
        <v>52475</v>
      </c>
      <c r="L256" s="5">
        <f t="shared" si="37"/>
        <v>294522.45996361488</v>
      </c>
      <c r="M256" s="5">
        <f t="shared" si="0"/>
        <v>3825.0739145252865</v>
      </c>
      <c r="N256" s="5">
        <f t="shared" si="1"/>
        <v>1800.2320022754341</v>
      </c>
      <c r="O256" s="35">
        <f t="shared" si="2"/>
        <v>7.3348511451296464E-2</v>
      </c>
      <c r="P256" s="5">
        <f t="shared" si="3"/>
        <v>2024.8419122498524</v>
      </c>
      <c r="Q256" s="35">
        <f t="shared" si="4"/>
        <v>8.2500000000000004E-2</v>
      </c>
      <c r="R256" s="5">
        <f t="shared" si="38"/>
        <v>216427.77203866068</v>
      </c>
      <c r="S256" s="5">
        <f t="shared" si="39"/>
        <v>743665.78050718654</v>
      </c>
      <c r="T256" s="5">
        <f t="shared" si="5"/>
        <v>292722.22796133946</v>
      </c>
      <c r="U256" s="5">
        <f t="shared" si="6"/>
        <v>960093.55254584725</v>
      </c>
      <c r="V256" s="150"/>
      <c r="W256" s="2">
        <v>251</v>
      </c>
      <c r="X256" s="118">
        <v>52475</v>
      </c>
      <c r="Y256" s="5">
        <f t="shared" si="40"/>
        <v>290578.13694356906</v>
      </c>
      <c r="Z256" s="5">
        <f t="shared" si="41"/>
        <v>3735.9623279068505</v>
      </c>
      <c r="AA256" s="5">
        <f t="shared" si="7"/>
        <v>1798.7747482830566</v>
      </c>
      <c r="AB256" s="35">
        <f t="shared" si="8"/>
        <v>7.4283967838876308E-2</v>
      </c>
      <c r="AC256" s="5">
        <f t="shared" si="9"/>
        <v>1937.1875796237939</v>
      </c>
      <c r="AD256" s="35">
        <f t="shared" si="10"/>
        <v>0.08</v>
      </c>
      <c r="AE256" s="5">
        <f t="shared" si="42"/>
        <v>220370.63780471429</v>
      </c>
      <c r="AF256" s="5">
        <f t="shared" si="43"/>
        <v>717355.90649990481</v>
      </c>
      <c r="AG256" s="5">
        <f t="shared" si="11"/>
        <v>288779.36219528603</v>
      </c>
      <c r="AH256" s="5">
        <f t="shared" si="12"/>
        <v>937726.54430461908</v>
      </c>
      <c r="AI256" s="150"/>
      <c r="AJ256" s="2">
        <v>251</v>
      </c>
      <c r="AK256" s="118">
        <v>52475</v>
      </c>
      <c r="AL256" s="5">
        <f t="shared" si="44"/>
        <v>286596.06744105055</v>
      </c>
      <c r="AM256" s="5">
        <f t="shared" si="45"/>
        <v>3647.6129482638758</v>
      </c>
      <c r="AN256" s="5">
        <f t="shared" si="13"/>
        <v>1796.680012707091</v>
      </c>
      <c r="AO256" s="35">
        <f t="shared" si="14"/>
        <v>7.5228387971233296E-2</v>
      </c>
      <c r="AP256" s="5">
        <f t="shared" si="15"/>
        <v>1850.9329355567847</v>
      </c>
      <c r="AQ256" s="35">
        <f t="shared" si="16"/>
        <v>7.7499999999999999E-2</v>
      </c>
      <c r="AR256" s="5">
        <f t="shared" si="46"/>
        <v>224350.61257165705</v>
      </c>
      <c r="AS256" s="5">
        <f t="shared" si="47"/>
        <v>691200.23744257621</v>
      </c>
      <c r="AT256" s="5">
        <f t="shared" si="17"/>
        <v>284799.38742834347</v>
      </c>
      <c r="AU256" s="5">
        <f t="shared" si="18"/>
        <v>915550.85001423326</v>
      </c>
      <c r="AV256" s="150"/>
      <c r="AW256" s="2">
        <v>251</v>
      </c>
      <c r="AX256" s="118">
        <v>52475</v>
      </c>
      <c r="AY256" s="5">
        <f t="shared" si="48"/>
        <v>282577.71093269065</v>
      </c>
      <c r="AZ256" s="5">
        <f t="shared" si="49"/>
        <v>3560.0506702964672</v>
      </c>
      <c r="BA256" s="5">
        <f t="shared" si="19"/>
        <v>1793.9399769671506</v>
      </c>
      <c r="BB256" s="35">
        <f t="shared" si="20"/>
        <v>7.618180376842798E-2</v>
      </c>
      <c r="BC256" s="5">
        <f t="shared" si="21"/>
        <v>1766.1106933293165</v>
      </c>
      <c r="BD256" s="35">
        <f t="shared" si="22"/>
        <v>7.4999999999999997E-2</v>
      </c>
      <c r="BE256" s="5">
        <f t="shared" si="50"/>
        <v>228366.2290442762</v>
      </c>
      <c r="BF256" s="5">
        <f t="shared" si="51"/>
        <v>665206.48920013628</v>
      </c>
      <c r="BG256" s="5">
        <f t="shared" si="23"/>
        <v>280783.77095572348</v>
      </c>
      <c r="BH256" s="5">
        <f t="shared" si="24"/>
        <v>893572.71824441245</v>
      </c>
      <c r="BI256" s="150"/>
      <c r="BJ256" s="2">
        <v>251</v>
      </c>
      <c r="BK256" s="118">
        <v>52475</v>
      </c>
      <c r="BL256" s="5">
        <f t="shared" si="52"/>
        <v>278524.61669872556</v>
      </c>
      <c r="BM256" s="5">
        <f t="shared" si="53"/>
        <v>3473.3005299060997</v>
      </c>
      <c r="BN256" s="5">
        <f t="shared" si="25"/>
        <v>1790.5476373512995</v>
      </c>
      <c r="BO256" s="35">
        <f t="shared" si="26"/>
        <v>7.7144246361021601E-2</v>
      </c>
      <c r="BP256" s="5">
        <f t="shared" si="27"/>
        <v>1682.7528925548002</v>
      </c>
      <c r="BQ256" s="35">
        <f t="shared" si="28"/>
        <v>7.2499999999999995E-2</v>
      </c>
      <c r="BR256" s="5">
        <f t="shared" si="54"/>
        <v>232415.93093862548</v>
      </c>
      <c r="BS256" s="5">
        <f t="shared" si="55"/>
        <v>639382.50206780527</v>
      </c>
      <c r="BT256" s="5">
        <f t="shared" si="29"/>
        <v>276734.06906137423</v>
      </c>
      <c r="BU256" s="5">
        <f t="shared" si="30"/>
        <v>871798.43300643074</v>
      </c>
      <c r="BV256" s="150"/>
      <c r="BW256" s="2">
        <v>251</v>
      </c>
      <c r="BX256" s="118">
        <v>52475</v>
      </c>
      <c r="BY256" s="5">
        <f t="shared" si="56"/>
        <v>274438.42350707209</v>
      </c>
      <c r="BZ256" s="5">
        <f t="shared" si="57"/>
        <v>3387.3876542048083</v>
      </c>
      <c r="CA256" s="5">
        <f t="shared" si="31"/>
        <v>1786.4968504135543</v>
      </c>
      <c r="CB256" s="35">
        <f t="shared" si="32"/>
        <v>7.8115746078865705E-2</v>
      </c>
      <c r="CC256" s="5">
        <f t="shared" si="33"/>
        <v>1600.890803791254</v>
      </c>
      <c r="CD256" s="35">
        <f t="shared" si="34"/>
        <v>7.0000000000000007E-2</v>
      </c>
      <c r="CE256" s="5">
        <f t="shared" si="58"/>
        <v>236498.0733433415</v>
      </c>
      <c r="CF256" s="5">
        <f t="shared" si="59"/>
        <v>613736.22786206484</v>
      </c>
      <c r="CG256" s="5">
        <f t="shared" si="35"/>
        <v>272651.92665665853</v>
      </c>
      <c r="CH256" s="5">
        <f t="shared" si="36"/>
        <v>850234.30120540631</v>
      </c>
    </row>
    <row r="257" spans="9:86" ht="14.25" customHeight="1">
      <c r="I257" s="150"/>
      <c r="J257" s="2">
        <v>252</v>
      </c>
      <c r="K257" s="118">
        <v>52505</v>
      </c>
      <c r="L257" s="5">
        <f t="shared" si="37"/>
        <v>292722.22796133946</v>
      </c>
      <c r="M257" s="5">
        <f t="shared" si="0"/>
        <v>3825.0739145252865</v>
      </c>
      <c r="N257" s="5">
        <f t="shared" si="1"/>
        <v>1812.6085972910776</v>
      </c>
      <c r="O257" s="35">
        <f t="shared" si="2"/>
        <v>7.4306974632502715E-2</v>
      </c>
      <c r="P257" s="5">
        <f t="shared" si="3"/>
        <v>2012.4653172342089</v>
      </c>
      <c r="Q257" s="35">
        <f t="shared" si="4"/>
        <v>8.2500000000000004E-2</v>
      </c>
      <c r="R257" s="5">
        <f t="shared" si="38"/>
        <v>218240.38063595176</v>
      </c>
      <c r="S257" s="5">
        <f t="shared" si="39"/>
        <v>745678.24582442071</v>
      </c>
      <c r="T257" s="5">
        <f t="shared" si="5"/>
        <v>290909.61936404841</v>
      </c>
      <c r="U257" s="5">
        <f t="shared" si="6"/>
        <v>963918.62646037247</v>
      </c>
      <c r="V257" s="150"/>
      <c r="W257" s="2">
        <v>252</v>
      </c>
      <c r="X257" s="118">
        <v>52505</v>
      </c>
      <c r="Y257" s="5">
        <f t="shared" si="40"/>
        <v>288779.36219528603</v>
      </c>
      <c r="Z257" s="5">
        <f t="shared" si="41"/>
        <v>3735.9623279068505</v>
      </c>
      <c r="AA257" s="5">
        <f t="shared" si="7"/>
        <v>1810.7665799382769</v>
      </c>
      <c r="AB257" s="35">
        <f t="shared" si="8"/>
        <v>7.5244985632197031E-2</v>
      </c>
      <c r="AC257" s="5">
        <f t="shared" si="9"/>
        <v>1925.1957479685736</v>
      </c>
      <c r="AD257" s="35">
        <f t="shared" si="10"/>
        <v>0.08</v>
      </c>
      <c r="AE257" s="5">
        <f t="shared" si="42"/>
        <v>222181.40438465256</v>
      </c>
      <c r="AF257" s="5">
        <f t="shared" si="43"/>
        <v>719281.10224787344</v>
      </c>
      <c r="AG257" s="5">
        <f t="shared" si="11"/>
        <v>286968.59561534773</v>
      </c>
      <c r="AH257" s="5">
        <f t="shared" si="12"/>
        <v>941462.50663252594</v>
      </c>
      <c r="AI257" s="150"/>
      <c r="AJ257" s="2">
        <v>252</v>
      </c>
      <c r="AK257" s="118">
        <v>52505</v>
      </c>
      <c r="AL257" s="5">
        <f t="shared" si="44"/>
        <v>284799.38742834347</v>
      </c>
      <c r="AM257" s="5">
        <f t="shared" si="45"/>
        <v>3647.6129482638758</v>
      </c>
      <c r="AN257" s="5">
        <f t="shared" si="13"/>
        <v>1808.2835711224909</v>
      </c>
      <c r="AO257" s="35">
        <f t="shared" si="14"/>
        <v>7.6191887382235104E-2</v>
      </c>
      <c r="AP257" s="5">
        <f t="shared" si="15"/>
        <v>1839.3293771413848</v>
      </c>
      <c r="AQ257" s="35">
        <f t="shared" si="16"/>
        <v>7.7499999999999999E-2</v>
      </c>
      <c r="AR257" s="5">
        <f t="shared" si="46"/>
        <v>226158.89614277956</v>
      </c>
      <c r="AS257" s="5">
        <f t="shared" si="47"/>
        <v>693039.56681971764</v>
      </c>
      <c r="AT257" s="5">
        <f t="shared" si="17"/>
        <v>282991.10385722097</v>
      </c>
      <c r="AU257" s="5">
        <f t="shared" si="18"/>
        <v>919198.46296249726</v>
      </c>
      <c r="AV257" s="150"/>
      <c r="AW257" s="2">
        <v>252</v>
      </c>
      <c r="AX257" s="118">
        <v>52505</v>
      </c>
      <c r="AY257" s="5">
        <f t="shared" si="48"/>
        <v>280783.77095572348</v>
      </c>
      <c r="AZ257" s="5">
        <f t="shared" si="49"/>
        <v>3560.0506702964672</v>
      </c>
      <c r="BA257" s="5">
        <f t="shared" si="19"/>
        <v>1805.1521018231956</v>
      </c>
      <c r="BB257" s="35">
        <f t="shared" si="20"/>
        <v>7.7147711023847529E-2</v>
      </c>
      <c r="BC257" s="5">
        <f t="shared" si="21"/>
        <v>1754.8985684732716</v>
      </c>
      <c r="BD257" s="35">
        <f t="shared" si="22"/>
        <v>7.4999999999999997E-2</v>
      </c>
      <c r="BE257" s="5">
        <f t="shared" si="50"/>
        <v>230171.38114609939</v>
      </c>
      <c r="BF257" s="5">
        <f t="shared" si="51"/>
        <v>666961.38776860957</v>
      </c>
      <c r="BG257" s="5">
        <f t="shared" si="23"/>
        <v>278978.61885390029</v>
      </c>
      <c r="BH257" s="5">
        <f t="shared" si="24"/>
        <v>897132.76891470898</v>
      </c>
      <c r="BI257" s="150"/>
      <c r="BJ257" s="2">
        <v>252</v>
      </c>
      <c r="BK257" s="118">
        <v>52505</v>
      </c>
      <c r="BL257" s="5">
        <f t="shared" si="52"/>
        <v>276734.06906137423</v>
      </c>
      <c r="BM257" s="5">
        <f t="shared" si="53"/>
        <v>3473.3005299060997</v>
      </c>
      <c r="BN257" s="5">
        <f t="shared" si="25"/>
        <v>1801.3655293269637</v>
      </c>
      <c r="BO257" s="35">
        <f t="shared" si="26"/>
        <v>7.8112486927402747E-2</v>
      </c>
      <c r="BP257" s="5">
        <f t="shared" si="27"/>
        <v>1671.9350005791359</v>
      </c>
      <c r="BQ257" s="35">
        <f t="shared" si="28"/>
        <v>7.2499999999999995E-2</v>
      </c>
      <c r="BR257" s="5">
        <f t="shared" si="54"/>
        <v>234217.29646795243</v>
      </c>
      <c r="BS257" s="5">
        <f t="shared" si="55"/>
        <v>641054.43706838437</v>
      </c>
      <c r="BT257" s="5">
        <f t="shared" si="29"/>
        <v>274932.70353204728</v>
      </c>
      <c r="BU257" s="5">
        <f t="shared" si="30"/>
        <v>875271.7335363368</v>
      </c>
      <c r="BV257" s="150"/>
      <c r="BW257" s="2">
        <v>252</v>
      </c>
      <c r="BX257" s="118">
        <v>52505</v>
      </c>
      <c r="BY257" s="5">
        <f t="shared" si="56"/>
        <v>272651.92665665853</v>
      </c>
      <c r="BZ257" s="5">
        <f t="shared" si="57"/>
        <v>3387.3876542048083</v>
      </c>
      <c r="CA257" s="5">
        <f t="shared" si="31"/>
        <v>1796.9180820409667</v>
      </c>
      <c r="CB257" s="35">
        <f t="shared" si="32"/>
        <v>7.908624468164932E-2</v>
      </c>
      <c r="CC257" s="5">
        <f t="shared" si="33"/>
        <v>1590.4695721638416</v>
      </c>
      <c r="CD257" s="35">
        <f t="shared" si="34"/>
        <v>7.0000000000000007E-2</v>
      </c>
      <c r="CE257" s="5">
        <f t="shared" si="58"/>
        <v>238294.99142538247</v>
      </c>
      <c r="CF257" s="5">
        <f t="shared" si="59"/>
        <v>615326.69743422873</v>
      </c>
      <c r="CG257" s="5">
        <f t="shared" si="35"/>
        <v>270855.00857461756</v>
      </c>
      <c r="CH257" s="5">
        <f t="shared" si="36"/>
        <v>853621.68885961117</v>
      </c>
    </row>
    <row r="258" spans="9:86" ht="14.25" customHeight="1">
      <c r="I258" s="150"/>
      <c r="J258" s="2">
        <v>253</v>
      </c>
      <c r="K258" s="118">
        <v>52536</v>
      </c>
      <c r="L258" s="5">
        <f t="shared" si="37"/>
        <v>290909.61936404841</v>
      </c>
      <c r="M258" s="5">
        <f t="shared" si="0"/>
        <v>3825.0739145252865</v>
      </c>
      <c r="N258" s="5">
        <f t="shared" si="1"/>
        <v>1825.0702813974535</v>
      </c>
      <c r="O258" s="35">
        <f t="shared" si="2"/>
        <v>7.5284012349424639E-2</v>
      </c>
      <c r="P258" s="5">
        <f t="shared" si="3"/>
        <v>2000.0036331278329</v>
      </c>
      <c r="Q258" s="35">
        <f t="shared" si="4"/>
        <v>8.2500000000000004E-2</v>
      </c>
      <c r="R258" s="5">
        <f t="shared" si="38"/>
        <v>220065.45091734923</v>
      </c>
      <c r="S258" s="5">
        <f t="shared" si="39"/>
        <v>747678.24945754849</v>
      </c>
      <c r="T258" s="5">
        <f t="shared" si="5"/>
        <v>289084.54908265098</v>
      </c>
      <c r="U258" s="5">
        <f t="shared" si="6"/>
        <v>967743.70037489769</v>
      </c>
      <c r="V258" s="150"/>
      <c r="W258" s="2">
        <v>253</v>
      </c>
      <c r="X258" s="118">
        <v>52536</v>
      </c>
      <c r="Y258" s="5">
        <f t="shared" si="40"/>
        <v>286968.59561534773</v>
      </c>
      <c r="Z258" s="5">
        <f t="shared" si="41"/>
        <v>3735.9623279068505</v>
      </c>
      <c r="AA258" s="5">
        <f t="shared" si="7"/>
        <v>1822.8383571378656</v>
      </c>
      <c r="AB258" s="35">
        <f t="shared" si="8"/>
        <v>7.6224578646836835E-2</v>
      </c>
      <c r="AC258" s="5">
        <f t="shared" si="9"/>
        <v>1913.1239707689849</v>
      </c>
      <c r="AD258" s="35">
        <f t="shared" si="10"/>
        <v>0.08</v>
      </c>
      <c r="AE258" s="5">
        <f t="shared" si="42"/>
        <v>224004.24274179043</v>
      </c>
      <c r="AF258" s="5">
        <f t="shared" si="43"/>
        <v>721194.22621864243</v>
      </c>
      <c r="AG258" s="5">
        <f t="shared" si="11"/>
        <v>285145.75725820987</v>
      </c>
      <c r="AH258" s="5">
        <f t="shared" si="12"/>
        <v>945198.4689604328</v>
      </c>
      <c r="AI258" s="150"/>
      <c r="AJ258" s="2">
        <v>253</v>
      </c>
      <c r="AK258" s="118">
        <v>52536</v>
      </c>
      <c r="AL258" s="5">
        <f t="shared" si="44"/>
        <v>282991.10385722097</v>
      </c>
      <c r="AM258" s="5">
        <f t="shared" si="45"/>
        <v>3647.6129482638758</v>
      </c>
      <c r="AN258" s="5">
        <f t="shared" si="13"/>
        <v>1819.9620691859905</v>
      </c>
      <c r="AO258" s="35">
        <f t="shared" si="14"/>
        <v>7.7173962476398933E-2</v>
      </c>
      <c r="AP258" s="5">
        <f t="shared" si="15"/>
        <v>1827.6508790778853</v>
      </c>
      <c r="AQ258" s="35">
        <f t="shared" si="16"/>
        <v>7.7499999999999999E-2</v>
      </c>
      <c r="AR258" s="5">
        <f t="shared" si="46"/>
        <v>227978.85821196556</v>
      </c>
      <c r="AS258" s="5">
        <f t="shared" si="47"/>
        <v>694867.21769879549</v>
      </c>
      <c r="AT258" s="5">
        <f t="shared" si="17"/>
        <v>281171.14178803499</v>
      </c>
      <c r="AU258" s="5">
        <f t="shared" si="18"/>
        <v>922846.07591076102</v>
      </c>
      <c r="AV258" s="150"/>
      <c r="AW258" s="2">
        <v>253</v>
      </c>
      <c r="AX258" s="118">
        <v>52536</v>
      </c>
      <c r="AY258" s="5">
        <f t="shared" si="48"/>
        <v>278978.61885390029</v>
      </c>
      <c r="AZ258" s="5">
        <f t="shared" si="49"/>
        <v>3560.0506702964672</v>
      </c>
      <c r="BA258" s="5">
        <f t="shared" si="19"/>
        <v>1816.4343024595905</v>
      </c>
      <c r="BB258" s="35">
        <f t="shared" si="20"/>
        <v>7.8132194212812339E-2</v>
      </c>
      <c r="BC258" s="5">
        <f t="shared" si="21"/>
        <v>1743.6163678368766</v>
      </c>
      <c r="BD258" s="35">
        <f t="shared" si="22"/>
        <v>7.4999999999999997E-2</v>
      </c>
      <c r="BE258" s="5">
        <f t="shared" si="50"/>
        <v>231987.81544855898</v>
      </c>
      <c r="BF258" s="5">
        <f t="shared" si="51"/>
        <v>668705.0041364464</v>
      </c>
      <c r="BG258" s="5">
        <f t="shared" si="23"/>
        <v>277162.1845514407</v>
      </c>
      <c r="BH258" s="5">
        <f t="shared" si="24"/>
        <v>900692.8195850054</v>
      </c>
      <c r="BI258" s="150"/>
      <c r="BJ258" s="2">
        <v>253</v>
      </c>
      <c r="BK258" s="118">
        <v>52536</v>
      </c>
      <c r="BL258" s="5">
        <f t="shared" si="52"/>
        <v>274932.70353204728</v>
      </c>
      <c r="BM258" s="5">
        <f t="shared" si="53"/>
        <v>3473.3005299060997</v>
      </c>
      <c r="BN258" s="5">
        <f t="shared" si="25"/>
        <v>1812.2487793999808</v>
      </c>
      <c r="BO258" s="35">
        <f t="shared" si="26"/>
        <v>7.90993034783323E-2</v>
      </c>
      <c r="BP258" s="5">
        <f t="shared" si="27"/>
        <v>1661.0517505061189</v>
      </c>
      <c r="BQ258" s="35">
        <f t="shared" si="28"/>
        <v>7.2499999999999995E-2</v>
      </c>
      <c r="BR258" s="5">
        <f t="shared" si="54"/>
        <v>236029.54524735242</v>
      </c>
      <c r="BS258" s="5">
        <f t="shared" si="55"/>
        <v>642715.48881889053</v>
      </c>
      <c r="BT258" s="5">
        <f t="shared" si="29"/>
        <v>273120.45475264732</v>
      </c>
      <c r="BU258" s="5">
        <f t="shared" si="30"/>
        <v>878745.03406624298</v>
      </c>
      <c r="BV258" s="150"/>
      <c r="BW258" s="2">
        <v>253</v>
      </c>
      <c r="BX258" s="118">
        <v>52536</v>
      </c>
      <c r="BY258" s="5">
        <f t="shared" si="56"/>
        <v>270855.00857461756</v>
      </c>
      <c r="BZ258" s="5">
        <f t="shared" si="57"/>
        <v>3387.3876542048083</v>
      </c>
      <c r="CA258" s="5">
        <f t="shared" si="31"/>
        <v>1807.4001041862059</v>
      </c>
      <c r="CB258" s="35">
        <f t="shared" si="32"/>
        <v>8.0075319132448114E-2</v>
      </c>
      <c r="CC258" s="5">
        <f t="shared" si="33"/>
        <v>1579.9875500186024</v>
      </c>
      <c r="CD258" s="35">
        <f t="shared" si="34"/>
        <v>7.0000000000000007E-2</v>
      </c>
      <c r="CE258" s="5">
        <f t="shared" si="58"/>
        <v>240102.39152956867</v>
      </c>
      <c r="CF258" s="5">
        <f t="shared" si="59"/>
        <v>616906.68498424732</v>
      </c>
      <c r="CG258" s="5">
        <f t="shared" si="35"/>
        <v>269047.60847043135</v>
      </c>
      <c r="CH258" s="5">
        <f t="shared" si="36"/>
        <v>857009.07651381602</v>
      </c>
    </row>
    <row r="259" spans="9:86" ht="14.25" customHeight="1">
      <c r="I259" s="150"/>
      <c r="J259" s="2">
        <v>254</v>
      </c>
      <c r="K259" s="118">
        <v>52566</v>
      </c>
      <c r="L259" s="5">
        <f t="shared" si="37"/>
        <v>289084.54908265098</v>
      </c>
      <c r="M259" s="5">
        <f t="shared" si="0"/>
        <v>3825.0739145252865</v>
      </c>
      <c r="N259" s="5">
        <f t="shared" si="1"/>
        <v>1837.617639582061</v>
      </c>
      <c r="O259" s="35">
        <f t="shared" si="2"/>
        <v>7.628014622351921E-2</v>
      </c>
      <c r="P259" s="5">
        <f t="shared" si="3"/>
        <v>1987.4562749432255</v>
      </c>
      <c r="Q259" s="35">
        <f t="shared" si="4"/>
        <v>8.2500000000000004E-2</v>
      </c>
      <c r="R259" s="5">
        <f t="shared" si="38"/>
        <v>221903.06855693128</v>
      </c>
      <c r="S259" s="5">
        <f t="shared" si="39"/>
        <v>749665.70573249168</v>
      </c>
      <c r="T259" s="5">
        <f t="shared" si="5"/>
        <v>287246.9314430689</v>
      </c>
      <c r="U259" s="5">
        <f t="shared" si="6"/>
        <v>971568.7742894229</v>
      </c>
      <c r="V259" s="150"/>
      <c r="W259" s="2">
        <v>254</v>
      </c>
      <c r="X259" s="118">
        <v>52566</v>
      </c>
      <c r="Y259" s="5">
        <f t="shared" si="40"/>
        <v>285145.75725820987</v>
      </c>
      <c r="Z259" s="5">
        <f t="shared" si="41"/>
        <v>3735.9623279068505</v>
      </c>
      <c r="AA259" s="5">
        <f t="shared" si="7"/>
        <v>1834.9906128521179</v>
      </c>
      <c r="AB259" s="35">
        <f t="shared" si="8"/>
        <v>7.7223268429295278E-2</v>
      </c>
      <c r="AC259" s="5">
        <f t="shared" si="9"/>
        <v>1900.9717150547326</v>
      </c>
      <c r="AD259" s="35">
        <f t="shared" si="10"/>
        <v>0.08</v>
      </c>
      <c r="AE259" s="5">
        <f t="shared" si="42"/>
        <v>225839.23335464255</v>
      </c>
      <c r="AF259" s="5">
        <f t="shared" si="43"/>
        <v>723095.19793369714</v>
      </c>
      <c r="AG259" s="5">
        <f t="shared" si="11"/>
        <v>283310.76664535777</v>
      </c>
      <c r="AH259" s="5">
        <f t="shared" si="12"/>
        <v>948934.43128833966</v>
      </c>
      <c r="AI259" s="150"/>
      <c r="AJ259" s="2">
        <v>254</v>
      </c>
      <c r="AK259" s="118">
        <v>52566</v>
      </c>
      <c r="AL259" s="5">
        <f t="shared" si="44"/>
        <v>281171.14178803499</v>
      </c>
      <c r="AM259" s="5">
        <f t="shared" si="45"/>
        <v>3647.6129482638758</v>
      </c>
      <c r="AN259" s="5">
        <f t="shared" si="13"/>
        <v>1831.7159908828164</v>
      </c>
      <c r="AO259" s="35">
        <f t="shared" si="14"/>
        <v>7.8175134726892387E-2</v>
      </c>
      <c r="AP259" s="5">
        <f t="shared" si="15"/>
        <v>1815.8969573810593</v>
      </c>
      <c r="AQ259" s="35">
        <f t="shared" si="16"/>
        <v>7.7499999999999999E-2</v>
      </c>
      <c r="AR259" s="5">
        <f t="shared" si="46"/>
        <v>229810.57420284837</v>
      </c>
      <c r="AS259" s="5">
        <f t="shared" si="47"/>
        <v>696683.11465617653</v>
      </c>
      <c r="AT259" s="5">
        <f t="shared" si="17"/>
        <v>279339.42579715216</v>
      </c>
      <c r="AU259" s="5">
        <f t="shared" si="18"/>
        <v>926493.6888590249</v>
      </c>
      <c r="AV259" s="150"/>
      <c r="AW259" s="2">
        <v>254</v>
      </c>
      <c r="AX259" s="118">
        <v>52566</v>
      </c>
      <c r="AY259" s="5">
        <f t="shared" si="48"/>
        <v>277162.1845514407</v>
      </c>
      <c r="AZ259" s="5">
        <f t="shared" si="49"/>
        <v>3560.0506702964672</v>
      </c>
      <c r="BA259" s="5">
        <f t="shared" si="19"/>
        <v>1827.7870168499628</v>
      </c>
      <c r="BB259" s="35">
        <f t="shared" si="20"/>
        <v>7.913577473671829E-2</v>
      </c>
      <c r="BC259" s="5">
        <f t="shared" si="21"/>
        <v>1732.2636534465043</v>
      </c>
      <c r="BD259" s="35">
        <f t="shared" si="22"/>
        <v>7.4999999999999997E-2</v>
      </c>
      <c r="BE259" s="5">
        <f t="shared" si="50"/>
        <v>233815.60246540894</v>
      </c>
      <c r="BF259" s="5">
        <f t="shared" si="51"/>
        <v>670437.26778989285</v>
      </c>
      <c r="BG259" s="5">
        <f t="shared" si="23"/>
        <v>275334.39753459074</v>
      </c>
      <c r="BH259" s="5">
        <f t="shared" si="24"/>
        <v>904252.87025530182</v>
      </c>
      <c r="BI259" s="150"/>
      <c r="BJ259" s="2">
        <v>254</v>
      </c>
      <c r="BK259" s="118">
        <v>52566</v>
      </c>
      <c r="BL259" s="5">
        <f t="shared" si="52"/>
        <v>273120.45475264732</v>
      </c>
      <c r="BM259" s="5">
        <f t="shared" si="53"/>
        <v>3473.3005299060997</v>
      </c>
      <c r="BN259" s="5">
        <f t="shared" si="25"/>
        <v>1823.1977824421888</v>
      </c>
      <c r="BO259" s="35">
        <f t="shared" si="26"/>
        <v>8.0105217344927551E-2</v>
      </c>
      <c r="BP259" s="5">
        <f t="shared" si="27"/>
        <v>1650.1027474639109</v>
      </c>
      <c r="BQ259" s="35">
        <f t="shared" si="28"/>
        <v>7.2499999999999995E-2</v>
      </c>
      <c r="BR259" s="5">
        <f t="shared" si="54"/>
        <v>237852.7430297946</v>
      </c>
      <c r="BS259" s="5">
        <f t="shared" si="55"/>
        <v>644365.59156635439</v>
      </c>
      <c r="BT259" s="5">
        <f t="shared" si="29"/>
        <v>271297.25697020511</v>
      </c>
      <c r="BU259" s="5">
        <f t="shared" si="30"/>
        <v>882218.33459614892</v>
      </c>
      <c r="BV259" s="150"/>
      <c r="BW259" s="2">
        <v>254</v>
      </c>
      <c r="BX259" s="118">
        <v>52566</v>
      </c>
      <c r="BY259" s="5">
        <f t="shared" si="56"/>
        <v>269047.60847043135</v>
      </c>
      <c r="BZ259" s="5">
        <f t="shared" si="57"/>
        <v>3387.3876542048083</v>
      </c>
      <c r="CA259" s="5">
        <f t="shared" si="31"/>
        <v>1817.9432714606253</v>
      </c>
      <c r="CB259" s="35">
        <f t="shared" si="32"/>
        <v>8.1083490693525467E-2</v>
      </c>
      <c r="CC259" s="5">
        <f t="shared" si="33"/>
        <v>1569.444382744183</v>
      </c>
      <c r="CD259" s="35">
        <f t="shared" si="34"/>
        <v>7.0000000000000007E-2</v>
      </c>
      <c r="CE259" s="5">
        <f t="shared" si="58"/>
        <v>241920.3348010293</v>
      </c>
      <c r="CF259" s="5">
        <f t="shared" si="59"/>
        <v>618476.12936699146</v>
      </c>
      <c r="CG259" s="5">
        <f t="shared" si="35"/>
        <v>267229.6651989707</v>
      </c>
      <c r="CH259" s="5">
        <f t="shared" si="36"/>
        <v>860396.46416802076</v>
      </c>
    </row>
    <row r="260" spans="9:86" ht="14.25" customHeight="1">
      <c r="I260" s="150"/>
      <c r="J260" s="2">
        <v>255</v>
      </c>
      <c r="K260" s="118">
        <v>52597</v>
      </c>
      <c r="L260" s="5">
        <f t="shared" si="37"/>
        <v>287246.9314430689</v>
      </c>
      <c r="M260" s="5">
        <f t="shared" si="0"/>
        <v>3825.0739145252865</v>
      </c>
      <c r="N260" s="5">
        <f t="shared" si="1"/>
        <v>1850.2512608541879</v>
      </c>
      <c r="O260" s="35">
        <f t="shared" si="2"/>
        <v>7.7295917553259555E-2</v>
      </c>
      <c r="P260" s="5">
        <f t="shared" si="3"/>
        <v>1974.8226536710986</v>
      </c>
      <c r="Q260" s="35">
        <f t="shared" si="4"/>
        <v>8.2500000000000004E-2</v>
      </c>
      <c r="R260" s="5">
        <f t="shared" si="38"/>
        <v>223753.31981778546</v>
      </c>
      <c r="S260" s="5">
        <f t="shared" si="39"/>
        <v>751640.52838616283</v>
      </c>
      <c r="T260" s="5">
        <f t="shared" si="5"/>
        <v>285396.68018221471</v>
      </c>
      <c r="U260" s="5">
        <f t="shared" si="6"/>
        <v>975393.84820394823</v>
      </c>
      <c r="V260" s="150"/>
      <c r="W260" s="2">
        <v>255</v>
      </c>
      <c r="X260" s="118">
        <v>52597</v>
      </c>
      <c r="Y260" s="5">
        <f t="shared" si="40"/>
        <v>283310.76664535777</v>
      </c>
      <c r="Z260" s="5">
        <f t="shared" si="41"/>
        <v>3735.9623279068505</v>
      </c>
      <c r="AA260" s="5">
        <f t="shared" si="7"/>
        <v>1847.2238836044653</v>
      </c>
      <c r="AB260" s="35">
        <f t="shared" si="8"/>
        <v>7.8241596200970917E-2</v>
      </c>
      <c r="AC260" s="5">
        <f t="shared" si="9"/>
        <v>1888.7384443023852</v>
      </c>
      <c r="AD260" s="35">
        <f t="shared" si="10"/>
        <v>0.08</v>
      </c>
      <c r="AE260" s="5">
        <f t="shared" si="42"/>
        <v>227686.45723824701</v>
      </c>
      <c r="AF260" s="5">
        <f t="shared" si="43"/>
        <v>724983.93637799949</v>
      </c>
      <c r="AG260" s="5">
        <f t="shared" si="11"/>
        <v>281463.54276175331</v>
      </c>
      <c r="AH260" s="5">
        <f t="shared" si="12"/>
        <v>952670.39361624653</v>
      </c>
      <c r="AI260" s="150"/>
      <c r="AJ260" s="2">
        <v>255</v>
      </c>
      <c r="AK260" s="118">
        <v>52597</v>
      </c>
      <c r="AL260" s="5">
        <f t="shared" si="44"/>
        <v>279339.42579715216</v>
      </c>
      <c r="AM260" s="5">
        <f t="shared" si="45"/>
        <v>3647.6129482638758</v>
      </c>
      <c r="AN260" s="5">
        <f t="shared" si="13"/>
        <v>1843.5458233239347</v>
      </c>
      <c r="AO260" s="35">
        <f t="shared" si="14"/>
        <v>7.9195945279675425E-2</v>
      </c>
      <c r="AP260" s="5">
        <f t="shared" si="15"/>
        <v>1804.0671249399411</v>
      </c>
      <c r="AQ260" s="35">
        <f t="shared" si="16"/>
        <v>7.7499999999999999E-2</v>
      </c>
      <c r="AR260" s="5">
        <f t="shared" si="46"/>
        <v>231654.12002617231</v>
      </c>
      <c r="AS260" s="5">
        <f t="shared" si="47"/>
        <v>698487.18178111652</v>
      </c>
      <c r="AT260" s="5">
        <f t="shared" si="17"/>
        <v>277495.87997382821</v>
      </c>
      <c r="AU260" s="5">
        <f t="shared" si="18"/>
        <v>930141.30180728878</v>
      </c>
      <c r="AV260" s="150"/>
      <c r="AW260" s="2">
        <v>255</v>
      </c>
      <c r="AX260" s="118">
        <v>52597</v>
      </c>
      <c r="AY260" s="5">
        <f t="shared" si="48"/>
        <v>275334.39753459074</v>
      </c>
      <c r="AZ260" s="5">
        <f t="shared" si="49"/>
        <v>3560.0506702964672</v>
      </c>
      <c r="BA260" s="5">
        <f t="shared" si="19"/>
        <v>1839.2106857052752</v>
      </c>
      <c r="BB260" s="35">
        <f t="shared" si="20"/>
        <v>8.0158993667656595E-2</v>
      </c>
      <c r="BC260" s="5">
        <f t="shared" si="21"/>
        <v>1720.839984591192</v>
      </c>
      <c r="BD260" s="35">
        <f t="shared" si="22"/>
        <v>7.4999999999999997E-2</v>
      </c>
      <c r="BE260" s="5">
        <f t="shared" si="50"/>
        <v>235654.81315111421</v>
      </c>
      <c r="BF260" s="5">
        <f t="shared" si="51"/>
        <v>672158.10777448409</v>
      </c>
      <c r="BG260" s="5">
        <f t="shared" si="23"/>
        <v>273495.18684888544</v>
      </c>
      <c r="BH260" s="5">
        <f t="shared" si="24"/>
        <v>907812.92092559836</v>
      </c>
      <c r="BI260" s="150"/>
      <c r="BJ260" s="2">
        <v>255</v>
      </c>
      <c r="BK260" s="118">
        <v>52597</v>
      </c>
      <c r="BL260" s="5">
        <f t="shared" si="52"/>
        <v>271297.25697020511</v>
      </c>
      <c r="BM260" s="5">
        <f t="shared" si="53"/>
        <v>3473.3005299060997</v>
      </c>
      <c r="BN260" s="5">
        <f t="shared" si="25"/>
        <v>1834.2129357111105</v>
      </c>
      <c r="BO260" s="35">
        <f t="shared" si="26"/>
        <v>8.1130769526912727E-2</v>
      </c>
      <c r="BP260" s="5">
        <f t="shared" si="27"/>
        <v>1639.0875941949892</v>
      </c>
      <c r="BQ260" s="35">
        <f t="shared" si="28"/>
        <v>7.2499999999999995E-2</v>
      </c>
      <c r="BR260" s="5">
        <f t="shared" si="54"/>
        <v>239686.95596550571</v>
      </c>
      <c r="BS260" s="5">
        <f t="shared" si="55"/>
        <v>646004.67916054942</v>
      </c>
      <c r="BT260" s="5">
        <f t="shared" si="29"/>
        <v>269463.04403449403</v>
      </c>
      <c r="BU260" s="5">
        <f t="shared" si="30"/>
        <v>885691.6351260551</v>
      </c>
      <c r="BV260" s="150"/>
      <c r="BW260" s="2">
        <v>255</v>
      </c>
      <c r="BX260" s="118">
        <v>52597</v>
      </c>
      <c r="BY260" s="5">
        <f t="shared" si="56"/>
        <v>267229.6651989707</v>
      </c>
      <c r="BZ260" s="5">
        <f t="shared" si="57"/>
        <v>3387.3876542048083</v>
      </c>
      <c r="CA260" s="5">
        <f t="shared" si="31"/>
        <v>1828.5479405441458</v>
      </c>
      <c r="CB260" s="35">
        <f t="shared" si="32"/>
        <v>8.2111300293670642E-2</v>
      </c>
      <c r="CC260" s="5">
        <f t="shared" si="33"/>
        <v>1558.8397136606625</v>
      </c>
      <c r="CD260" s="35">
        <f t="shared" si="34"/>
        <v>7.0000000000000007E-2</v>
      </c>
      <c r="CE260" s="5">
        <f t="shared" si="58"/>
        <v>243748.88274157344</v>
      </c>
      <c r="CF260" s="5">
        <f t="shared" si="59"/>
        <v>620034.96908065211</v>
      </c>
      <c r="CG260" s="5">
        <f t="shared" si="35"/>
        <v>265401.11725842656</v>
      </c>
      <c r="CH260" s="5">
        <f t="shared" si="36"/>
        <v>863783.85182222561</v>
      </c>
    </row>
    <row r="261" spans="9:86" ht="14.25" customHeight="1">
      <c r="I261" s="150"/>
      <c r="J261" s="2">
        <v>256</v>
      </c>
      <c r="K261" s="118">
        <v>52628</v>
      </c>
      <c r="L261" s="5">
        <f t="shared" si="37"/>
        <v>285396.68018221471</v>
      </c>
      <c r="M261" s="5">
        <f t="shared" ref="M261:M365" si="67">$L$6/((($N$2)-1)/($N$1*$N$2))</f>
        <v>3825.0739145252865</v>
      </c>
      <c r="N261" s="5">
        <f t="shared" ref="N261:N365" si="68">M261-P261</f>
        <v>1862.9717382725603</v>
      </c>
      <c r="O261" s="35">
        <f t="shared" ref="O261:O365" si="69">(N261/L261)*12</f>
        <v>7.8331888251108955E-2</v>
      </c>
      <c r="P261" s="5">
        <f t="shared" ref="P261:P365" si="70">L261*($K$1/12)</f>
        <v>1962.1021762527262</v>
      </c>
      <c r="Q261" s="35">
        <f t="shared" ref="Q261:Q365" si="71">(P261/L261)*12</f>
        <v>8.2500000000000004E-2</v>
      </c>
      <c r="R261" s="5">
        <f t="shared" si="38"/>
        <v>225616.29155605801</v>
      </c>
      <c r="S261" s="5">
        <f t="shared" si="39"/>
        <v>753602.63056241558</v>
      </c>
      <c r="T261" s="5">
        <f t="shared" ref="T261:T365" si="72">L261-N261</f>
        <v>283533.70844394213</v>
      </c>
      <c r="U261" s="5">
        <f t="shared" ref="U261:U365" si="73">R261+S261</f>
        <v>979218.92211847357</v>
      </c>
      <c r="V261" s="150"/>
      <c r="W261" s="2">
        <v>256</v>
      </c>
      <c r="X261" s="118">
        <v>52628</v>
      </c>
      <c r="Y261" s="5">
        <f t="shared" si="40"/>
        <v>281463.54276175331</v>
      </c>
      <c r="Z261" s="5">
        <f t="shared" si="41"/>
        <v>3735.9623279068505</v>
      </c>
      <c r="AA261" s="5">
        <f t="shared" ref="AA261:AA365" si="74">Z261-AC261</f>
        <v>1859.5387094951616</v>
      </c>
      <c r="AB261" s="35">
        <f t="shared" ref="AB261:AB365" si="75">(AA261/Y261)*12</f>
        <v>7.9280123795038585E-2</v>
      </c>
      <c r="AC261" s="5">
        <f t="shared" ref="AC261:AC365" si="76">Y261*($X$1/12)</f>
        <v>1876.4236184116889</v>
      </c>
      <c r="AD261" s="35">
        <f t="shared" ref="AD261:AD365" si="77">(AC261/Y261)*12</f>
        <v>0.08</v>
      </c>
      <c r="AE261" s="5">
        <f t="shared" si="42"/>
        <v>229545.99594774217</v>
      </c>
      <c r="AF261" s="5">
        <f t="shared" si="43"/>
        <v>726860.35999641113</v>
      </c>
      <c r="AG261" s="5">
        <f t="shared" ref="AG261:AG365" si="78">Y261-AA261</f>
        <v>279604.00405225815</v>
      </c>
      <c r="AH261" s="5">
        <f t="shared" ref="AH261:AH365" si="79">AE261+AF261</f>
        <v>956406.35594415327</v>
      </c>
      <c r="AI261" s="150"/>
      <c r="AJ261" s="2">
        <v>256</v>
      </c>
      <c r="AK261" s="118">
        <v>52628</v>
      </c>
      <c r="AL261" s="5">
        <f t="shared" si="44"/>
        <v>277495.87997382821</v>
      </c>
      <c r="AM261" s="5">
        <f t="shared" si="45"/>
        <v>3647.6129482638758</v>
      </c>
      <c r="AN261" s="5">
        <f t="shared" ref="AN261:AN365" si="80">AM261-AP261</f>
        <v>1855.4520567662353</v>
      </c>
      <c r="AO261" s="35">
        <f t="shared" ref="AO261:AO365" si="81">(AN261/AL261)*12</f>
        <v>8.0236955890281209E-2</v>
      </c>
      <c r="AP261" s="5">
        <f t="shared" ref="AP261:AP365" si="82">AL261*($AK$1/12)</f>
        <v>1792.1608914976405</v>
      </c>
      <c r="AQ261" s="35">
        <f t="shared" ref="AQ261:AQ365" si="83">(AP261/AL261)*12</f>
        <v>7.7499999999999999E-2</v>
      </c>
      <c r="AR261" s="5">
        <f t="shared" si="46"/>
        <v>233509.57208293854</v>
      </c>
      <c r="AS261" s="5">
        <f t="shared" si="47"/>
        <v>700279.34267261415</v>
      </c>
      <c r="AT261" s="5">
        <f t="shared" ref="AT261:AT365" si="84">AL261-AN261</f>
        <v>275640.42791706196</v>
      </c>
      <c r="AU261" s="5">
        <f t="shared" ref="AU261:AU365" si="85">AR261+AS261</f>
        <v>933788.91475555266</v>
      </c>
      <c r="AV261" s="150"/>
      <c r="AW261" s="2">
        <v>256</v>
      </c>
      <c r="AX261" s="118">
        <v>52628</v>
      </c>
      <c r="AY261" s="5">
        <f t="shared" si="48"/>
        <v>273495.18684888544</v>
      </c>
      <c r="AZ261" s="5">
        <f t="shared" si="49"/>
        <v>3560.0506702964672</v>
      </c>
      <c r="BA261" s="5">
        <f t="shared" ref="BA261:BA365" si="86">AZ261-BC261</f>
        <v>1850.7057524909333</v>
      </c>
      <c r="BB261" s="35">
        <f t="shared" ref="BB261:BB365" si="87">(BA261/AY261)*12</f>
        <v>8.1202412685098063E-2</v>
      </c>
      <c r="BC261" s="5">
        <f t="shared" ref="BC261:BC365" si="88">AY261*($AX$1/12)</f>
        <v>1709.3449178055339</v>
      </c>
      <c r="BD261" s="35">
        <f t="shared" ref="BD261:BD365" si="89">(BC261/AY261)*12</f>
        <v>7.4999999999999997E-2</v>
      </c>
      <c r="BE261" s="5">
        <f t="shared" si="50"/>
        <v>237505.51890360515</v>
      </c>
      <c r="BF261" s="5">
        <f t="shared" si="51"/>
        <v>673867.4526922896</v>
      </c>
      <c r="BG261" s="5">
        <f t="shared" ref="BG261:BG365" si="90">AY261-BA261</f>
        <v>271644.48109639448</v>
      </c>
      <c r="BH261" s="5">
        <f t="shared" ref="BH261:BH365" si="91">BE261+BF261</f>
        <v>911372.97159589478</v>
      </c>
      <c r="BI261" s="150"/>
      <c r="BJ261" s="2">
        <v>256</v>
      </c>
      <c r="BK261" s="118">
        <v>52628</v>
      </c>
      <c r="BL261" s="5">
        <f t="shared" si="52"/>
        <v>269463.04403449403</v>
      </c>
      <c r="BM261" s="5">
        <f t="shared" si="53"/>
        <v>3473.3005299060997</v>
      </c>
      <c r="BN261" s="5">
        <f t="shared" ref="BN261:BN365" si="92">BM261-BP261</f>
        <v>1845.294638864365</v>
      </c>
      <c r="BO261" s="35">
        <f t="shared" ref="BO261:BO365" si="93">(BN261/BL261)*12</f>
        <v>8.2176521629206342E-2</v>
      </c>
      <c r="BP261" s="5">
        <f t="shared" ref="BP261:BP365" si="94">BL261*($BK$1/12)</f>
        <v>1628.0058910417347</v>
      </c>
      <c r="BQ261" s="35">
        <f t="shared" ref="BQ261:BQ365" si="95">(BP261/BL261)*12</f>
        <v>7.2499999999999995E-2</v>
      </c>
      <c r="BR261" s="5">
        <f t="shared" si="54"/>
        <v>241532.25060437009</v>
      </c>
      <c r="BS261" s="5">
        <f t="shared" si="55"/>
        <v>647632.68505159114</v>
      </c>
      <c r="BT261" s="5">
        <f t="shared" ref="BT261:BT365" si="96">BL261-BN261</f>
        <v>267617.74939562968</v>
      </c>
      <c r="BU261" s="5">
        <f t="shared" ref="BU261:BU365" si="97">BR261+BS261</f>
        <v>889164.93565596128</v>
      </c>
      <c r="BV261" s="150"/>
      <c r="BW261" s="2">
        <v>256</v>
      </c>
      <c r="BX261" s="118">
        <v>52628</v>
      </c>
      <c r="BY261" s="5">
        <f t="shared" si="56"/>
        <v>265401.11725842656</v>
      </c>
      <c r="BZ261" s="5">
        <f t="shared" si="57"/>
        <v>3387.3876542048083</v>
      </c>
      <c r="CA261" s="5">
        <f t="shared" ref="CA261:CA365" si="98">BZ261-CC261</f>
        <v>1839.21447019732</v>
      </c>
      <c r="CB261" s="35">
        <f t="shared" ref="CB261:CB365" si="99">(CA261/BY261)*12</f>
        <v>8.3159309464689496E-2</v>
      </c>
      <c r="CC261" s="5">
        <f t="shared" ref="CC261:CC365" si="100">BY261*($BX$1/12)</f>
        <v>1548.1731840074883</v>
      </c>
      <c r="CD261" s="35">
        <f t="shared" ref="CD261:CD365" si="101">(CC261/BY261)*12</f>
        <v>7.0000000000000007E-2</v>
      </c>
      <c r="CE261" s="5">
        <f t="shared" si="58"/>
        <v>245588.09721177077</v>
      </c>
      <c r="CF261" s="5">
        <f t="shared" si="59"/>
        <v>621583.14226465963</v>
      </c>
      <c r="CG261" s="5">
        <f t="shared" ref="CG261:CG365" si="102">BY261-CA261</f>
        <v>263561.90278822923</v>
      </c>
      <c r="CH261" s="5">
        <f t="shared" ref="CH261:CH365" si="103">CE261+CF261</f>
        <v>867171.23947643046</v>
      </c>
    </row>
    <row r="262" spans="9:86" ht="14.25" customHeight="1">
      <c r="I262" s="150"/>
      <c r="J262" s="2">
        <v>257</v>
      </c>
      <c r="K262" s="118">
        <v>52657</v>
      </c>
      <c r="L262" s="5">
        <f t="shared" ref="L262:L365" si="104">T261</f>
        <v>283533.70844394213</v>
      </c>
      <c r="M262" s="5">
        <f t="shared" si="67"/>
        <v>3825.0739145252865</v>
      </c>
      <c r="N262" s="5">
        <f t="shared" si="68"/>
        <v>1875.7796689731842</v>
      </c>
      <c r="O262" s="35">
        <f t="shared" si="69"/>
        <v>7.9388641834551285E-2</v>
      </c>
      <c r="P262" s="5">
        <f t="shared" si="70"/>
        <v>1949.2942455521022</v>
      </c>
      <c r="Q262" s="35">
        <f t="shared" si="71"/>
        <v>8.2500000000000004E-2</v>
      </c>
      <c r="R262" s="5">
        <f t="shared" ref="R262:R365" si="105">R261+N262</f>
        <v>227492.07122503119</v>
      </c>
      <c r="S262" s="5">
        <f t="shared" ref="S262:S365" si="106">S261+P262</f>
        <v>755551.92480796773</v>
      </c>
      <c r="T262" s="5">
        <f t="shared" si="72"/>
        <v>281657.92877496895</v>
      </c>
      <c r="U262" s="5">
        <f t="shared" si="73"/>
        <v>983043.9960329989</v>
      </c>
      <c r="V262" s="150"/>
      <c r="W262" s="2">
        <v>257</v>
      </c>
      <c r="X262" s="118">
        <v>52657</v>
      </c>
      <c r="Y262" s="5">
        <f t="shared" ref="Y262:Y365" si="107">AG261</f>
        <v>279604.00405225815</v>
      </c>
      <c r="Z262" s="5">
        <f t="shared" ref="Z262:Z365" si="108">Z261</f>
        <v>3735.9623279068505</v>
      </c>
      <c r="AA262" s="5">
        <f t="shared" si="74"/>
        <v>1871.9356342251294</v>
      </c>
      <c r="AB262" s="35">
        <f t="shared" si="75"/>
        <v>8.0339434647377805E-2</v>
      </c>
      <c r="AC262" s="5">
        <f t="shared" si="76"/>
        <v>1864.0266936817211</v>
      </c>
      <c r="AD262" s="35">
        <f t="shared" si="77"/>
        <v>0.08</v>
      </c>
      <c r="AE262" s="5">
        <f t="shared" ref="AE262:AE365" si="109">AE261+AA262</f>
        <v>231417.93158196731</v>
      </c>
      <c r="AF262" s="5">
        <f t="shared" ref="AF262:AF365" si="110">AF261+AC262</f>
        <v>728724.38669009286</v>
      </c>
      <c r="AG262" s="5">
        <f t="shared" si="78"/>
        <v>277732.06841803301</v>
      </c>
      <c r="AH262" s="5">
        <f t="shared" si="79"/>
        <v>960142.31827206013</v>
      </c>
      <c r="AI262" s="150"/>
      <c r="AJ262" s="2">
        <v>257</v>
      </c>
      <c r="AK262" s="118">
        <v>52657</v>
      </c>
      <c r="AL262" s="5">
        <f t="shared" ref="AL262:AL365" si="111">AT261</f>
        <v>275640.42791706196</v>
      </c>
      <c r="AM262" s="5">
        <f t="shared" ref="AM262:AM365" si="112">AM261</f>
        <v>3647.6129482638758</v>
      </c>
      <c r="AN262" s="5">
        <f t="shared" si="80"/>
        <v>1867.4351846328507</v>
      </c>
      <c r="AO262" s="35">
        <f t="shared" si="81"/>
        <v>8.1298749914642296E-2</v>
      </c>
      <c r="AP262" s="5">
        <f t="shared" si="82"/>
        <v>1780.1777636310251</v>
      </c>
      <c r="AQ262" s="35">
        <f t="shared" si="83"/>
        <v>7.7499999999999999E-2</v>
      </c>
      <c r="AR262" s="5">
        <f t="shared" ref="AR262:AR365" si="113">AR261+AN262</f>
        <v>235377.0072675714</v>
      </c>
      <c r="AS262" s="5">
        <f t="shared" ref="AS262:AS365" si="114">AS261+AP262</f>
        <v>702059.52043624513</v>
      </c>
      <c r="AT262" s="5">
        <f t="shared" si="84"/>
        <v>273772.99273242912</v>
      </c>
      <c r="AU262" s="5">
        <f t="shared" si="85"/>
        <v>937436.52770381654</v>
      </c>
      <c r="AV262" s="150"/>
      <c r="AW262" s="2">
        <v>257</v>
      </c>
      <c r="AX262" s="118">
        <v>52657</v>
      </c>
      <c r="AY262" s="5">
        <f t="shared" ref="AY262:AY365" si="115">BG261</f>
        <v>271644.48109639448</v>
      </c>
      <c r="AZ262" s="5">
        <f t="shared" ref="AZ262:AZ365" si="116">AZ261</f>
        <v>3560.0506702964672</v>
      </c>
      <c r="BA262" s="5">
        <f t="shared" si="86"/>
        <v>1862.2726634440019</v>
      </c>
      <c r="BB262" s="35">
        <f t="shared" si="87"/>
        <v>8.2266615066617074E-2</v>
      </c>
      <c r="BC262" s="5">
        <f t="shared" si="88"/>
        <v>1697.7780068524653</v>
      </c>
      <c r="BD262" s="35">
        <f t="shared" si="89"/>
        <v>7.4999999999999997E-2</v>
      </c>
      <c r="BE262" s="5">
        <f t="shared" ref="BE262:BE365" si="117">BE261+BA262</f>
        <v>239367.79156704913</v>
      </c>
      <c r="BF262" s="5">
        <f t="shared" ref="BF262:BF365" si="118">BF261+BC262</f>
        <v>675565.23069914209</v>
      </c>
      <c r="BG262" s="5">
        <f t="shared" si="90"/>
        <v>269782.20843295049</v>
      </c>
      <c r="BH262" s="5">
        <f t="shared" si="91"/>
        <v>914933.0222661912</v>
      </c>
      <c r="BI262" s="150"/>
      <c r="BJ262" s="2">
        <v>257</v>
      </c>
      <c r="BK262" s="118">
        <v>52657</v>
      </c>
      <c r="BL262" s="5">
        <f t="shared" ref="BL262:BL365" si="119">BT261</f>
        <v>267617.74939562968</v>
      </c>
      <c r="BM262" s="5">
        <f t="shared" ref="BM262:BM365" si="120">BM261</f>
        <v>3473.3005299060997</v>
      </c>
      <c r="BN262" s="5">
        <f t="shared" si="92"/>
        <v>1856.4432939741703</v>
      </c>
      <c r="BO262" s="35">
        <f t="shared" si="93"/>
        <v>8.3243056852543129E-2</v>
      </c>
      <c r="BP262" s="5">
        <f t="shared" si="94"/>
        <v>1616.8572359319294</v>
      </c>
      <c r="BQ262" s="35">
        <f t="shared" si="95"/>
        <v>7.2499999999999995E-2</v>
      </c>
      <c r="BR262" s="5">
        <f t="shared" ref="BR262:BR365" si="121">BR261+BN262</f>
        <v>243388.69389834427</v>
      </c>
      <c r="BS262" s="5">
        <f t="shared" ref="BS262:BS365" si="122">BS261+BP262</f>
        <v>649249.54228752304</v>
      </c>
      <c r="BT262" s="5">
        <f t="shared" si="96"/>
        <v>265761.30610165553</v>
      </c>
      <c r="BU262" s="5">
        <f t="shared" si="97"/>
        <v>892638.23618586734</v>
      </c>
      <c r="BV262" s="150"/>
      <c r="BW262" s="2">
        <v>257</v>
      </c>
      <c r="BX262" s="118">
        <v>52657</v>
      </c>
      <c r="BY262" s="5">
        <f t="shared" ref="BY262:BY365" si="123">CG261</f>
        <v>263561.90278822923</v>
      </c>
      <c r="BZ262" s="5">
        <f t="shared" ref="BZ262:BZ365" si="124">BZ261</f>
        <v>3387.3876542048083</v>
      </c>
      <c r="CA262" s="5">
        <f t="shared" si="98"/>
        <v>1849.9432212734712</v>
      </c>
      <c r="CB262" s="35">
        <f t="shared" si="99"/>
        <v>8.4228101331923932E-2</v>
      </c>
      <c r="CC262" s="5">
        <f t="shared" si="100"/>
        <v>1537.4444329313371</v>
      </c>
      <c r="CD262" s="35">
        <f t="shared" si="101"/>
        <v>7.0000000000000007E-2</v>
      </c>
      <c r="CE262" s="5">
        <f t="shared" ref="CE262:CE365" si="125">CE261+CA262</f>
        <v>247438.04043304425</v>
      </c>
      <c r="CF262" s="5">
        <f t="shared" ref="CF262:CF365" si="126">CF261+CC262</f>
        <v>623120.586697591</v>
      </c>
      <c r="CG262" s="5">
        <f t="shared" si="102"/>
        <v>261711.95956695575</v>
      </c>
      <c r="CH262" s="5">
        <f t="shared" si="103"/>
        <v>870558.62713063532</v>
      </c>
    </row>
    <row r="263" spans="9:86" ht="14.25" customHeight="1">
      <c r="I263" s="150"/>
      <c r="J263" s="2">
        <v>258</v>
      </c>
      <c r="K263" s="118">
        <v>52688</v>
      </c>
      <c r="L263" s="5">
        <f t="shared" si="104"/>
        <v>281657.92877496895</v>
      </c>
      <c r="M263" s="5">
        <f t="shared" si="67"/>
        <v>3825.0739145252865</v>
      </c>
      <c r="N263" s="5">
        <f t="shared" si="68"/>
        <v>1888.6756541973748</v>
      </c>
      <c r="O263" s="35">
        <f t="shared" si="69"/>
        <v>8.0466784474851491E-2</v>
      </c>
      <c r="P263" s="5">
        <f t="shared" si="70"/>
        <v>1936.3982603279117</v>
      </c>
      <c r="Q263" s="35">
        <f t="shared" si="71"/>
        <v>8.2500000000000004E-2</v>
      </c>
      <c r="R263" s="5">
        <f t="shared" si="105"/>
        <v>229380.74687922857</v>
      </c>
      <c r="S263" s="5">
        <f t="shared" si="106"/>
        <v>757488.32306829561</v>
      </c>
      <c r="T263" s="5">
        <f t="shared" si="72"/>
        <v>279769.25312077155</v>
      </c>
      <c r="U263" s="5">
        <f t="shared" si="73"/>
        <v>986869.06994752423</v>
      </c>
      <c r="V263" s="150"/>
      <c r="W263" s="2">
        <v>258</v>
      </c>
      <c r="X263" s="118">
        <v>52688</v>
      </c>
      <c r="Y263" s="5">
        <f t="shared" si="107"/>
        <v>277732.06841803301</v>
      </c>
      <c r="Z263" s="5">
        <f t="shared" si="108"/>
        <v>3735.9623279068505</v>
      </c>
      <c r="AA263" s="5">
        <f t="shared" si="74"/>
        <v>1884.4152051199637</v>
      </c>
      <c r="AB263" s="35">
        <f t="shared" si="75"/>
        <v>8.1420134845225214E-2</v>
      </c>
      <c r="AC263" s="5">
        <f t="shared" si="76"/>
        <v>1851.5471227868868</v>
      </c>
      <c r="AD263" s="35">
        <f t="shared" si="77"/>
        <v>0.08</v>
      </c>
      <c r="AE263" s="5">
        <f t="shared" si="109"/>
        <v>233302.34678708727</v>
      </c>
      <c r="AF263" s="5">
        <f t="shared" si="110"/>
        <v>730575.93381287972</v>
      </c>
      <c r="AG263" s="5">
        <f t="shared" si="78"/>
        <v>275847.65321291302</v>
      </c>
      <c r="AH263" s="5">
        <f t="shared" si="79"/>
        <v>963878.28059996699</v>
      </c>
      <c r="AI263" s="150"/>
      <c r="AJ263" s="2">
        <v>258</v>
      </c>
      <c r="AK263" s="118">
        <v>52688</v>
      </c>
      <c r="AL263" s="5">
        <f t="shared" si="111"/>
        <v>273772.99273242912</v>
      </c>
      <c r="AM263" s="5">
        <f t="shared" si="112"/>
        <v>3647.6129482638758</v>
      </c>
      <c r="AN263" s="5">
        <f t="shared" si="80"/>
        <v>1879.4957035336045</v>
      </c>
      <c r="AO263" s="35">
        <f t="shared" si="81"/>
        <v>8.2381933357634954E-2</v>
      </c>
      <c r="AP263" s="5">
        <f t="shared" si="82"/>
        <v>1768.1172447302713</v>
      </c>
      <c r="AQ263" s="35">
        <f t="shared" si="83"/>
        <v>7.7499999999999999E-2</v>
      </c>
      <c r="AR263" s="5">
        <f t="shared" si="113"/>
        <v>237256.50297110502</v>
      </c>
      <c r="AS263" s="5">
        <f t="shared" si="114"/>
        <v>703827.63768097537</v>
      </c>
      <c r="AT263" s="5">
        <f t="shared" si="84"/>
        <v>271893.49702889554</v>
      </c>
      <c r="AU263" s="5">
        <f t="shared" si="85"/>
        <v>941084.14065208042</v>
      </c>
      <c r="AV263" s="150"/>
      <c r="AW263" s="2">
        <v>258</v>
      </c>
      <c r="AX263" s="118">
        <v>52688</v>
      </c>
      <c r="AY263" s="5">
        <f t="shared" si="115"/>
        <v>269782.20843295049</v>
      </c>
      <c r="AZ263" s="5">
        <f t="shared" si="116"/>
        <v>3560.0506702964672</v>
      </c>
      <c r="BA263" s="5">
        <f t="shared" si="86"/>
        <v>1873.9118675905268</v>
      </c>
      <c r="BB263" s="35">
        <f t="shared" si="87"/>
        <v>8.3352206736327622E-2</v>
      </c>
      <c r="BC263" s="5">
        <f t="shared" si="88"/>
        <v>1686.1388027059404</v>
      </c>
      <c r="BD263" s="35">
        <f t="shared" si="89"/>
        <v>7.4999999999999997E-2</v>
      </c>
      <c r="BE263" s="5">
        <f t="shared" si="117"/>
        <v>241241.70343463967</v>
      </c>
      <c r="BF263" s="5">
        <f t="shared" si="118"/>
        <v>677251.36950184801</v>
      </c>
      <c r="BG263" s="5">
        <f t="shared" si="90"/>
        <v>267908.29656535998</v>
      </c>
      <c r="BH263" s="5">
        <f t="shared" si="91"/>
        <v>918493.07293648762</v>
      </c>
      <c r="BI263" s="150"/>
      <c r="BJ263" s="2">
        <v>258</v>
      </c>
      <c r="BK263" s="118">
        <v>52688</v>
      </c>
      <c r="BL263" s="5">
        <f t="shared" si="119"/>
        <v>265761.30610165553</v>
      </c>
      <c r="BM263" s="5">
        <f t="shared" si="120"/>
        <v>3473.3005299060997</v>
      </c>
      <c r="BN263" s="5">
        <f t="shared" si="92"/>
        <v>1867.659305541931</v>
      </c>
      <c r="BO263" s="35">
        <f t="shared" si="93"/>
        <v>8.43309810418017E-2</v>
      </c>
      <c r="BP263" s="5">
        <f t="shared" si="94"/>
        <v>1605.6412243641687</v>
      </c>
      <c r="BQ263" s="35">
        <f t="shared" si="95"/>
        <v>7.2499999999999995E-2</v>
      </c>
      <c r="BR263" s="5">
        <f t="shared" si="121"/>
        <v>245256.35320388619</v>
      </c>
      <c r="BS263" s="5">
        <f t="shared" si="122"/>
        <v>650855.18351188721</v>
      </c>
      <c r="BT263" s="5">
        <f t="shared" si="96"/>
        <v>263893.64679611358</v>
      </c>
      <c r="BU263" s="5">
        <f t="shared" si="97"/>
        <v>896111.5367157734</v>
      </c>
      <c r="BV263" s="150"/>
      <c r="BW263" s="2">
        <v>258</v>
      </c>
      <c r="BX263" s="118">
        <v>52688</v>
      </c>
      <c r="BY263" s="5">
        <f t="shared" si="123"/>
        <v>261711.95956695575</v>
      </c>
      <c r="BZ263" s="5">
        <f t="shared" si="124"/>
        <v>3387.3876542048083</v>
      </c>
      <c r="CA263" s="5">
        <f t="shared" si="98"/>
        <v>1860.7345567308998</v>
      </c>
      <c r="CB263" s="35">
        <f t="shared" si="99"/>
        <v>8.5318281662471171E-2</v>
      </c>
      <c r="CC263" s="5">
        <f t="shared" si="100"/>
        <v>1526.6530974739085</v>
      </c>
      <c r="CD263" s="35">
        <f t="shared" si="101"/>
        <v>7.0000000000000007E-2</v>
      </c>
      <c r="CE263" s="5">
        <f t="shared" si="125"/>
        <v>249298.77498977515</v>
      </c>
      <c r="CF263" s="5">
        <f t="shared" si="126"/>
        <v>624647.2397950649</v>
      </c>
      <c r="CG263" s="5">
        <f t="shared" si="102"/>
        <v>259851.22501022485</v>
      </c>
      <c r="CH263" s="5">
        <f t="shared" si="103"/>
        <v>873946.01478484005</v>
      </c>
    </row>
    <row r="264" spans="9:86" ht="14.25" customHeight="1">
      <c r="I264" s="150"/>
      <c r="J264" s="2">
        <v>259</v>
      </c>
      <c r="K264" s="118">
        <v>52718</v>
      </c>
      <c r="L264" s="5">
        <f t="shared" si="104"/>
        <v>279769.25312077155</v>
      </c>
      <c r="M264" s="5">
        <f t="shared" si="67"/>
        <v>3825.0739145252865</v>
      </c>
      <c r="N264" s="5">
        <f t="shared" si="68"/>
        <v>1901.660299319982</v>
      </c>
      <c r="O264" s="35">
        <f t="shared" si="69"/>
        <v>8.1566946107508156E-2</v>
      </c>
      <c r="P264" s="5">
        <f t="shared" si="70"/>
        <v>1923.4136152053045</v>
      </c>
      <c r="Q264" s="35">
        <f t="shared" si="71"/>
        <v>8.2500000000000004E-2</v>
      </c>
      <c r="R264" s="5">
        <f t="shared" si="105"/>
        <v>231282.40717854854</v>
      </c>
      <c r="S264" s="5">
        <f t="shared" si="106"/>
        <v>759411.73668350093</v>
      </c>
      <c r="T264" s="5">
        <f t="shared" si="72"/>
        <v>277867.59282145154</v>
      </c>
      <c r="U264" s="5">
        <f t="shared" si="73"/>
        <v>990694.14386204944</v>
      </c>
      <c r="V264" s="150"/>
      <c r="W264" s="2">
        <v>259</v>
      </c>
      <c r="X264" s="118">
        <v>52718</v>
      </c>
      <c r="Y264" s="5">
        <f t="shared" si="107"/>
        <v>275847.65321291302</v>
      </c>
      <c r="Z264" s="5">
        <f t="shared" si="108"/>
        <v>3735.9623279068505</v>
      </c>
      <c r="AA264" s="5">
        <f t="shared" si="74"/>
        <v>1896.9779731540968</v>
      </c>
      <c r="AB264" s="35">
        <f t="shared" si="75"/>
        <v>8.2522854237512655E-2</v>
      </c>
      <c r="AC264" s="5">
        <f t="shared" si="76"/>
        <v>1838.9843547527537</v>
      </c>
      <c r="AD264" s="35">
        <f t="shared" si="77"/>
        <v>0.08</v>
      </c>
      <c r="AE264" s="5">
        <f t="shared" si="109"/>
        <v>235199.32476024138</v>
      </c>
      <c r="AF264" s="5">
        <f t="shared" si="110"/>
        <v>732414.91816763242</v>
      </c>
      <c r="AG264" s="5">
        <f t="shared" si="78"/>
        <v>273950.67523975892</v>
      </c>
      <c r="AH264" s="5">
        <f t="shared" si="79"/>
        <v>967614.24292787374</v>
      </c>
      <c r="AI264" s="150"/>
      <c r="AJ264" s="2">
        <v>259</v>
      </c>
      <c r="AK264" s="118">
        <v>52718</v>
      </c>
      <c r="AL264" s="5">
        <f t="shared" si="111"/>
        <v>271893.49702889554</v>
      </c>
      <c r="AM264" s="5">
        <f t="shared" si="112"/>
        <v>3647.6129482638758</v>
      </c>
      <c r="AN264" s="5">
        <f t="shared" si="80"/>
        <v>1891.6341132855921</v>
      </c>
      <c r="AO264" s="35">
        <f t="shared" si="81"/>
        <v>8.3487135983302679E-2</v>
      </c>
      <c r="AP264" s="5">
        <f t="shared" si="82"/>
        <v>1755.9788349782837</v>
      </c>
      <c r="AQ264" s="35">
        <f t="shared" si="83"/>
        <v>7.7499999999999999E-2</v>
      </c>
      <c r="AR264" s="5">
        <f t="shared" si="113"/>
        <v>239148.13708439062</v>
      </c>
      <c r="AS264" s="5">
        <f t="shared" si="114"/>
        <v>705583.61651595368</v>
      </c>
      <c r="AT264" s="5">
        <f t="shared" si="84"/>
        <v>270001.86291560996</v>
      </c>
      <c r="AU264" s="5">
        <f t="shared" si="85"/>
        <v>944731.75360034429</v>
      </c>
      <c r="AV264" s="150"/>
      <c r="AW264" s="2">
        <v>259</v>
      </c>
      <c r="AX264" s="118">
        <v>52718</v>
      </c>
      <c r="AY264" s="5">
        <f t="shared" si="115"/>
        <v>267908.29656535998</v>
      </c>
      <c r="AZ264" s="5">
        <f t="shared" si="116"/>
        <v>3560.0506702964672</v>
      </c>
      <c r="BA264" s="5">
        <f t="shared" si="86"/>
        <v>1885.6238167629674</v>
      </c>
      <c r="BB264" s="35">
        <f t="shared" si="87"/>
        <v>8.4459817374992405E-2</v>
      </c>
      <c r="BC264" s="5">
        <f t="shared" si="88"/>
        <v>1674.4268535334998</v>
      </c>
      <c r="BD264" s="35">
        <f t="shared" si="89"/>
        <v>7.4999999999999997E-2</v>
      </c>
      <c r="BE264" s="5">
        <f t="shared" si="117"/>
        <v>243127.32725140263</v>
      </c>
      <c r="BF264" s="5">
        <f t="shared" si="118"/>
        <v>678925.79635538149</v>
      </c>
      <c r="BG264" s="5">
        <f t="shared" si="90"/>
        <v>266022.67274859699</v>
      </c>
      <c r="BH264" s="5">
        <f t="shared" si="91"/>
        <v>922053.12360678415</v>
      </c>
      <c r="BI264" s="150"/>
      <c r="BJ264" s="2">
        <v>259</v>
      </c>
      <c r="BK264" s="118">
        <v>52718</v>
      </c>
      <c r="BL264" s="5">
        <f t="shared" si="119"/>
        <v>263893.64679611358</v>
      </c>
      <c r="BM264" s="5">
        <f t="shared" si="120"/>
        <v>3473.3005299060997</v>
      </c>
      <c r="BN264" s="5">
        <f t="shared" si="92"/>
        <v>1878.9430805129134</v>
      </c>
      <c r="BO264" s="35">
        <f t="shared" si="93"/>
        <v>8.5440923795998797E-2</v>
      </c>
      <c r="BP264" s="5">
        <f t="shared" si="94"/>
        <v>1594.3574493931862</v>
      </c>
      <c r="BQ264" s="35">
        <f t="shared" si="95"/>
        <v>7.2499999999999995E-2</v>
      </c>
      <c r="BR264" s="5">
        <f t="shared" si="121"/>
        <v>247135.29628439911</v>
      </c>
      <c r="BS264" s="5">
        <f t="shared" si="122"/>
        <v>652449.54096128035</v>
      </c>
      <c r="BT264" s="5">
        <f t="shared" si="96"/>
        <v>262014.70371560066</v>
      </c>
      <c r="BU264" s="5">
        <f t="shared" si="97"/>
        <v>899584.83724567946</v>
      </c>
      <c r="BV264" s="150"/>
      <c r="BW264" s="2">
        <v>259</v>
      </c>
      <c r="BX264" s="118">
        <v>52718</v>
      </c>
      <c r="BY264" s="5">
        <f t="shared" si="123"/>
        <v>259851.22501022485</v>
      </c>
      <c r="BZ264" s="5">
        <f t="shared" si="124"/>
        <v>3387.3876542048083</v>
      </c>
      <c r="CA264" s="5">
        <f t="shared" si="98"/>
        <v>1871.5888416451633</v>
      </c>
      <c r="CB264" s="35">
        <f t="shared" si="99"/>
        <v>8.6430479975063507E-2</v>
      </c>
      <c r="CC264" s="5">
        <f t="shared" si="100"/>
        <v>1515.7988125596451</v>
      </c>
      <c r="CD264" s="35">
        <f t="shared" si="101"/>
        <v>7.0000000000000007E-2</v>
      </c>
      <c r="CE264" s="5">
        <f t="shared" si="125"/>
        <v>251170.36383142031</v>
      </c>
      <c r="CF264" s="5">
        <f t="shared" si="126"/>
        <v>626163.03860762459</v>
      </c>
      <c r="CG264" s="5">
        <f t="shared" si="102"/>
        <v>257979.63616857969</v>
      </c>
      <c r="CH264" s="5">
        <f t="shared" si="103"/>
        <v>877333.4024390449</v>
      </c>
    </row>
    <row r="265" spans="9:86" ht="14.25" customHeight="1">
      <c r="I265" s="150"/>
      <c r="J265" s="2">
        <v>260</v>
      </c>
      <c r="K265" s="118">
        <v>52749</v>
      </c>
      <c r="L265" s="5">
        <f t="shared" si="104"/>
        <v>277867.59282145154</v>
      </c>
      <c r="M265" s="5">
        <f t="shared" si="67"/>
        <v>3825.0739145252865</v>
      </c>
      <c r="N265" s="5">
        <f t="shared" si="68"/>
        <v>1914.7342138778072</v>
      </c>
      <c r="O265" s="35">
        <f t="shared" si="69"/>
        <v>8.2689781608673657E-2</v>
      </c>
      <c r="P265" s="5">
        <f t="shared" si="70"/>
        <v>1910.3397006474793</v>
      </c>
      <c r="Q265" s="35">
        <f t="shared" si="71"/>
        <v>8.2500000000000004E-2</v>
      </c>
      <c r="R265" s="5">
        <f t="shared" si="105"/>
        <v>233197.14139242636</v>
      </c>
      <c r="S265" s="5">
        <f t="shared" si="106"/>
        <v>761322.07638414844</v>
      </c>
      <c r="T265" s="5">
        <f t="shared" si="72"/>
        <v>275952.85860757373</v>
      </c>
      <c r="U265" s="5">
        <f t="shared" si="73"/>
        <v>994519.21777657478</v>
      </c>
      <c r="V265" s="150"/>
      <c r="W265" s="2">
        <v>260</v>
      </c>
      <c r="X265" s="118">
        <v>52749</v>
      </c>
      <c r="Y265" s="5">
        <f t="shared" si="107"/>
        <v>273950.67523975892</v>
      </c>
      <c r="Z265" s="5">
        <f t="shared" si="108"/>
        <v>3735.9623279068505</v>
      </c>
      <c r="AA265" s="5">
        <f t="shared" si="74"/>
        <v>1909.6244929751242</v>
      </c>
      <c r="AB265" s="35">
        <f t="shared" si="75"/>
        <v>8.3648247611166043E-2</v>
      </c>
      <c r="AC265" s="5">
        <f t="shared" si="76"/>
        <v>1826.3378349317263</v>
      </c>
      <c r="AD265" s="35">
        <f t="shared" si="77"/>
        <v>0.08</v>
      </c>
      <c r="AE265" s="5">
        <f t="shared" si="109"/>
        <v>237108.9492532165</v>
      </c>
      <c r="AF265" s="5">
        <f t="shared" si="110"/>
        <v>734241.2560025641</v>
      </c>
      <c r="AG265" s="5">
        <f t="shared" si="78"/>
        <v>272041.05074678379</v>
      </c>
      <c r="AH265" s="5">
        <f t="shared" si="79"/>
        <v>971350.2052557806</v>
      </c>
      <c r="AI265" s="150"/>
      <c r="AJ265" s="2">
        <v>260</v>
      </c>
      <c r="AK265" s="118">
        <v>52749</v>
      </c>
      <c r="AL265" s="5">
        <f t="shared" si="111"/>
        <v>270001.86291560996</v>
      </c>
      <c r="AM265" s="5">
        <f t="shared" si="112"/>
        <v>3647.6129482638758</v>
      </c>
      <c r="AN265" s="5">
        <f t="shared" si="80"/>
        <v>1903.8509169338947</v>
      </c>
      <c r="AO265" s="35">
        <f t="shared" si="81"/>
        <v>8.4615012491033814E-2</v>
      </c>
      <c r="AP265" s="5">
        <f t="shared" si="82"/>
        <v>1743.762031329981</v>
      </c>
      <c r="AQ265" s="35">
        <f t="shared" si="83"/>
        <v>7.7499999999999999E-2</v>
      </c>
      <c r="AR265" s="5">
        <f t="shared" si="113"/>
        <v>241051.98800132453</v>
      </c>
      <c r="AS265" s="5">
        <f t="shared" si="114"/>
        <v>707327.3785472837</v>
      </c>
      <c r="AT265" s="5">
        <f t="shared" si="84"/>
        <v>268098.01199867605</v>
      </c>
      <c r="AU265" s="5">
        <f t="shared" si="85"/>
        <v>948379.36654860829</v>
      </c>
      <c r="AV265" s="150"/>
      <c r="AW265" s="2">
        <v>260</v>
      </c>
      <c r="AX265" s="118">
        <v>52749</v>
      </c>
      <c r="AY265" s="5">
        <f t="shared" si="115"/>
        <v>266022.67274859699</v>
      </c>
      <c r="AZ265" s="5">
        <f t="shared" si="116"/>
        <v>3560.0506702964672</v>
      </c>
      <c r="BA265" s="5">
        <f t="shared" si="86"/>
        <v>1897.4089656177362</v>
      </c>
      <c r="BB265" s="35">
        <f t="shared" si="87"/>
        <v>8.5590101596078771E-2</v>
      </c>
      <c r="BC265" s="5">
        <f t="shared" si="88"/>
        <v>1662.641704678731</v>
      </c>
      <c r="BD265" s="35">
        <f t="shared" si="89"/>
        <v>7.4999999999999997E-2</v>
      </c>
      <c r="BE265" s="5">
        <f t="shared" si="117"/>
        <v>245024.73621702037</v>
      </c>
      <c r="BF265" s="5">
        <f t="shared" si="118"/>
        <v>680588.43806006026</v>
      </c>
      <c r="BG265" s="5">
        <f t="shared" si="90"/>
        <v>264125.26378297928</v>
      </c>
      <c r="BH265" s="5">
        <f t="shared" si="91"/>
        <v>925613.17427708069</v>
      </c>
      <c r="BI265" s="150"/>
      <c r="BJ265" s="2">
        <v>260</v>
      </c>
      <c r="BK265" s="118">
        <v>52749</v>
      </c>
      <c r="BL265" s="5">
        <f t="shared" si="119"/>
        <v>262014.70371560066</v>
      </c>
      <c r="BM265" s="5">
        <f t="shared" si="120"/>
        <v>3473.3005299060997</v>
      </c>
      <c r="BN265" s="5">
        <f t="shared" si="92"/>
        <v>1890.2950282910124</v>
      </c>
      <c r="BO265" s="35">
        <f t="shared" si="93"/>
        <v>8.6573539644223957E-2</v>
      </c>
      <c r="BP265" s="5">
        <f t="shared" si="94"/>
        <v>1583.0055016150873</v>
      </c>
      <c r="BQ265" s="35">
        <f t="shared" si="95"/>
        <v>7.2499999999999995E-2</v>
      </c>
      <c r="BR265" s="5">
        <f t="shared" si="121"/>
        <v>249025.59131269011</v>
      </c>
      <c r="BS265" s="5">
        <f t="shared" si="122"/>
        <v>654032.54646289547</v>
      </c>
      <c r="BT265" s="5">
        <f t="shared" si="96"/>
        <v>260124.40868730965</v>
      </c>
      <c r="BU265" s="5">
        <f t="shared" si="97"/>
        <v>903058.13777558552</v>
      </c>
      <c r="BV265" s="150"/>
      <c r="BW265" s="2">
        <v>260</v>
      </c>
      <c r="BX265" s="118">
        <v>52749</v>
      </c>
      <c r="BY265" s="5">
        <f t="shared" si="123"/>
        <v>257979.63616857969</v>
      </c>
      <c r="BZ265" s="5">
        <f t="shared" si="124"/>
        <v>3387.3876542048083</v>
      </c>
      <c r="CA265" s="5">
        <f t="shared" si="98"/>
        <v>1882.5064432214267</v>
      </c>
      <c r="CB265" s="35">
        <f t="shared" si="99"/>
        <v>8.7565350715881229E-2</v>
      </c>
      <c r="CC265" s="5">
        <f t="shared" si="100"/>
        <v>1504.8812109833816</v>
      </c>
      <c r="CD265" s="35">
        <f t="shared" si="101"/>
        <v>7.0000000000000007E-2</v>
      </c>
      <c r="CE265" s="5">
        <f t="shared" si="125"/>
        <v>253052.87027464173</v>
      </c>
      <c r="CF265" s="5">
        <f t="shared" si="126"/>
        <v>627667.91981860797</v>
      </c>
      <c r="CG265" s="5">
        <f t="shared" si="102"/>
        <v>256097.12972535827</v>
      </c>
      <c r="CH265" s="5">
        <f t="shared" si="103"/>
        <v>880720.79009324964</v>
      </c>
    </row>
    <row r="266" spans="9:86" ht="14.25" customHeight="1">
      <c r="I266" s="150"/>
      <c r="J266" s="2">
        <v>261</v>
      </c>
      <c r="K266" s="118">
        <v>52779</v>
      </c>
      <c r="L266" s="5">
        <f t="shared" si="104"/>
        <v>275952.85860757373</v>
      </c>
      <c r="M266" s="5">
        <f t="shared" si="67"/>
        <v>3825.0739145252865</v>
      </c>
      <c r="N266" s="5">
        <f t="shared" si="68"/>
        <v>1927.8980115982172</v>
      </c>
      <c r="O266" s="35">
        <f t="shared" si="69"/>
        <v>8.3835972042159729E-2</v>
      </c>
      <c r="P266" s="5">
        <f t="shared" si="70"/>
        <v>1897.1759029270693</v>
      </c>
      <c r="Q266" s="35">
        <f t="shared" si="71"/>
        <v>8.2500000000000004E-2</v>
      </c>
      <c r="R266" s="5">
        <f t="shared" si="105"/>
        <v>235125.03940402457</v>
      </c>
      <c r="S266" s="5">
        <f t="shared" si="106"/>
        <v>763219.25228707551</v>
      </c>
      <c r="T266" s="5">
        <f t="shared" si="72"/>
        <v>274024.96059597551</v>
      </c>
      <c r="U266" s="5">
        <f t="shared" si="73"/>
        <v>998344.29169110011</v>
      </c>
      <c r="V266" s="150"/>
      <c r="W266" s="2">
        <v>261</v>
      </c>
      <c r="X266" s="118">
        <v>52779</v>
      </c>
      <c r="Y266" s="5">
        <f t="shared" si="107"/>
        <v>272041.05074678379</v>
      </c>
      <c r="Z266" s="5">
        <f t="shared" si="108"/>
        <v>3735.9623279068505</v>
      </c>
      <c r="AA266" s="5">
        <f t="shared" si="74"/>
        <v>1922.3553229282918</v>
      </c>
      <c r="AB266" s="35">
        <f t="shared" si="75"/>
        <v>8.4796995937982456E-2</v>
      </c>
      <c r="AC266" s="5">
        <f t="shared" si="76"/>
        <v>1813.6070049785587</v>
      </c>
      <c r="AD266" s="35">
        <f t="shared" si="77"/>
        <v>0.08</v>
      </c>
      <c r="AE266" s="5">
        <f t="shared" si="109"/>
        <v>239031.30457614479</v>
      </c>
      <c r="AF266" s="5">
        <f t="shared" si="110"/>
        <v>736054.86300754268</v>
      </c>
      <c r="AG266" s="5">
        <f t="shared" si="78"/>
        <v>270118.6954238555</v>
      </c>
      <c r="AH266" s="5">
        <f t="shared" si="79"/>
        <v>975086.16758368746</v>
      </c>
      <c r="AI266" s="150"/>
      <c r="AJ266" s="2">
        <v>261</v>
      </c>
      <c r="AK266" s="118">
        <v>52779</v>
      </c>
      <c r="AL266" s="5">
        <f t="shared" si="111"/>
        <v>268098.01199867605</v>
      </c>
      <c r="AM266" s="5">
        <f t="shared" si="112"/>
        <v>3647.6129482638758</v>
      </c>
      <c r="AN266" s="5">
        <f t="shared" si="80"/>
        <v>1916.1466207724263</v>
      </c>
      <c r="AO266" s="35">
        <f t="shared" si="81"/>
        <v>8.5766243762309832E-2</v>
      </c>
      <c r="AP266" s="5">
        <f t="shared" si="82"/>
        <v>1731.4663274914494</v>
      </c>
      <c r="AQ266" s="35">
        <f t="shared" si="83"/>
        <v>7.7499999999999999E-2</v>
      </c>
      <c r="AR266" s="5">
        <f t="shared" si="113"/>
        <v>242968.13462209696</v>
      </c>
      <c r="AS266" s="5">
        <f t="shared" si="114"/>
        <v>709058.84487477515</v>
      </c>
      <c r="AT266" s="5">
        <f t="shared" si="84"/>
        <v>266181.86537790362</v>
      </c>
      <c r="AU266" s="5">
        <f t="shared" si="85"/>
        <v>952026.97949687205</v>
      </c>
      <c r="AV266" s="150"/>
      <c r="AW266" s="2">
        <v>261</v>
      </c>
      <c r="AX266" s="118">
        <v>52779</v>
      </c>
      <c r="AY266" s="5">
        <f t="shared" si="115"/>
        <v>264125.26378297928</v>
      </c>
      <c r="AZ266" s="5">
        <f t="shared" si="116"/>
        <v>3560.0506702964672</v>
      </c>
      <c r="BA266" s="5">
        <f t="shared" si="86"/>
        <v>1909.2677716528467</v>
      </c>
      <c r="BB266" s="35">
        <f t="shared" si="87"/>
        <v>8.6743740192378377E-2</v>
      </c>
      <c r="BC266" s="5">
        <f t="shared" si="88"/>
        <v>1650.7828986436205</v>
      </c>
      <c r="BD266" s="35">
        <f t="shared" si="89"/>
        <v>7.4999999999999997E-2</v>
      </c>
      <c r="BE266" s="5">
        <f t="shared" si="117"/>
        <v>246934.00398867321</v>
      </c>
      <c r="BF266" s="5">
        <f t="shared" si="118"/>
        <v>682239.2209587039</v>
      </c>
      <c r="BG266" s="5">
        <f t="shared" si="90"/>
        <v>262215.99601132644</v>
      </c>
      <c r="BH266" s="5">
        <f t="shared" si="91"/>
        <v>929173.22494737711</v>
      </c>
      <c r="BI266" s="150"/>
      <c r="BJ266" s="2">
        <v>261</v>
      </c>
      <c r="BK266" s="118">
        <v>52779</v>
      </c>
      <c r="BL266" s="5">
        <f t="shared" si="119"/>
        <v>260124.40868730965</v>
      </c>
      <c r="BM266" s="5">
        <f t="shared" si="120"/>
        <v>3473.3005299060997</v>
      </c>
      <c r="BN266" s="5">
        <f t="shared" si="92"/>
        <v>1901.7155607536038</v>
      </c>
      <c r="BO266" s="35">
        <f t="shared" si="93"/>
        <v>8.7729509292130345E-2</v>
      </c>
      <c r="BP266" s="5">
        <f t="shared" si="94"/>
        <v>1571.5849691524959</v>
      </c>
      <c r="BQ266" s="35">
        <f t="shared" si="95"/>
        <v>7.2499999999999995E-2</v>
      </c>
      <c r="BR266" s="5">
        <f t="shared" si="121"/>
        <v>250927.30687344371</v>
      </c>
      <c r="BS266" s="5">
        <f t="shared" si="122"/>
        <v>655604.13143204793</v>
      </c>
      <c r="BT266" s="5">
        <f t="shared" si="96"/>
        <v>258222.69312655606</v>
      </c>
      <c r="BU266" s="5">
        <f t="shared" si="97"/>
        <v>906531.43830549158</v>
      </c>
      <c r="BV266" s="150"/>
      <c r="BW266" s="2">
        <v>261</v>
      </c>
      <c r="BX266" s="118">
        <v>52779</v>
      </c>
      <c r="BY266" s="5">
        <f t="shared" si="123"/>
        <v>256097.12972535827</v>
      </c>
      <c r="BZ266" s="5">
        <f t="shared" si="124"/>
        <v>3387.3876542048083</v>
      </c>
      <c r="CA266" s="5">
        <f t="shared" si="98"/>
        <v>1893.4877308068849</v>
      </c>
      <c r="CB266" s="35">
        <f t="shared" si="99"/>
        <v>8.8723574504914651E-2</v>
      </c>
      <c r="CC266" s="5">
        <f t="shared" si="100"/>
        <v>1493.8999233979234</v>
      </c>
      <c r="CD266" s="35">
        <f t="shared" si="101"/>
        <v>7.0000000000000007E-2</v>
      </c>
      <c r="CE266" s="5">
        <f t="shared" si="125"/>
        <v>254946.35800544862</v>
      </c>
      <c r="CF266" s="5">
        <f t="shared" si="126"/>
        <v>629161.8197420059</v>
      </c>
      <c r="CG266" s="5">
        <f t="shared" si="102"/>
        <v>254203.64199455138</v>
      </c>
      <c r="CH266" s="5">
        <f t="shared" si="103"/>
        <v>884108.17774745449</v>
      </c>
    </row>
    <row r="267" spans="9:86" ht="14.25" customHeight="1">
      <c r="I267" s="150"/>
      <c r="J267" s="2">
        <v>262</v>
      </c>
      <c r="K267" s="118">
        <v>52810</v>
      </c>
      <c r="L267" s="5">
        <f t="shared" si="104"/>
        <v>274024.96059597551</v>
      </c>
      <c r="M267" s="5">
        <f t="shared" si="67"/>
        <v>3825.0739145252865</v>
      </c>
      <c r="N267" s="5">
        <f t="shared" si="68"/>
        <v>1941.1523104279547</v>
      </c>
      <c r="O267" s="35">
        <f t="shared" si="69"/>
        <v>8.5006225982019401E-2</v>
      </c>
      <c r="P267" s="5">
        <f t="shared" si="70"/>
        <v>1883.9216040973317</v>
      </c>
      <c r="Q267" s="35">
        <f t="shared" si="71"/>
        <v>8.2500000000000004E-2</v>
      </c>
      <c r="R267" s="5">
        <f t="shared" si="105"/>
        <v>237066.19171445252</v>
      </c>
      <c r="S267" s="5">
        <f t="shared" si="106"/>
        <v>765103.17389117286</v>
      </c>
      <c r="T267" s="5">
        <f t="shared" si="72"/>
        <v>272083.80828554754</v>
      </c>
      <c r="U267" s="5">
        <f t="shared" si="73"/>
        <v>1002169.3656056253</v>
      </c>
      <c r="V267" s="150"/>
      <c r="W267" s="2">
        <v>262</v>
      </c>
      <c r="X267" s="118">
        <v>52810</v>
      </c>
      <c r="Y267" s="5">
        <f t="shared" si="107"/>
        <v>270118.6954238555</v>
      </c>
      <c r="Z267" s="5">
        <f t="shared" si="108"/>
        <v>3735.9623279068505</v>
      </c>
      <c r="AA267" s="5">
        <f t="shared" si="74"/>
        <v>1935.171025081147</v>
      </c>
      <c r="AB267" s="35">
        <f t="shared" si="75"/>
        <v>8.5969807697075504E-2</v>
      </c>
      <c r="AC267" s="5">
        <f t="shared" si="76"/>
        <v>1800.7913028257035</v>
      </c>
      <c r="AD267" s="35">
        <f t="shared" si="77"/>
        <v>0.08</v>
      </c>
      <c r="AE267" s="5">
        <f t="shared" si="109"/>
        <v>240966.47560122595</v>
      </c>
      <c r="AF267" s="5">
        <f t="shared" si="110"/>
        <v>737855.65431036835</v>
      </c>
      <c r="AG267" s="5">
        <f t="shared" si="78"/>
        <v>268183.52439877437</v>
      </c>
      <c r="AH267" s="5">
        <f t="shared" si="79"/>
        <v>978822.12991159433</v>
      </c>
      <c r="AI267" s="150"/>
      <c r="AJ267" s="2">
        <v>262</v>
      </c>
      <c r="AK267" s="118">
        <v>52810</v>
      </c>
      <c r="AL267" s="5">
        <f t="shared" si="111"/>
        <v>266181.86537790362</v>
      </c>
      <c r="AM267" s="5">
        <f t="shared" si="112"/>
        <v>3647.6129482638758</v>
      </c>
      <c r="AN267" s="5">
        <f t="shared" si="80"/>
        <v>1928.5217343649149</v>
      </c>
      <c r="AO267" s="35">
        <f t="shared" si="81"/>
        <v>8.6941538183014283E-2</v>
      </c>
      <c r="AP267" s="5">
        <f t="shared" si="82"/>
        <v>1719.0912138989609</v>
      </c>
      <c r="AQ267" s="35">
        <f t="shared" si="83"/>
        <v>7.7499999999999999E-2</v>
      </c>
      <c r="AR267" s="5">
        <f t="shared" si="113"/>
        <v>244896.65635646187</v>
      </c>
      <c r="AS267" s="5">
        <f t="shared" si="114"/>
        <v>710777.93608867412</v>
      </c>
      <c r="AT267" s="5">
        <f t="shared" si="84"/>
        <v>264253.34364353871</v>
      </c>
      <c r="AU267" s="5">
        <f t="shared" si="85"/>
        <v>955674.59244513605</v>
      </c>
      <c r="AV267" s="150"/>
      <c r="AW267" s="2">
        <v>262</v>
      </c>
      <c r="AX267" s="118">
        <v>52810</v>
      </c>
      <c r="AY267" s="5">
        <f t="shared" si="115"/>
        <v>262215.99601132644</v>
      </c>
      <c r="AZ267" s="5">
        <f t="shared" si="116"/>
        <v>3560.0506702964672</v>
      </c>
      <c r="BA267" s="5">
        <f t="shared" si="86"/>
        <v>1921.200695225677</v>
      </c>
      <c r="BB267" s="35">
        <f t="shared" si="87"/>
        <v>8.7921441458179719E-2</v>
      </c>
      <c r="BC267" s="5">
        <f t="shared" si="88"/>
        <v>1638.8499750707902</v>
      </c>
      <c r="BD267" s="35">
        <f t="shared" si="89"/>
        <v>7.4999999999999997E-2</v>
      </c>
      <c r="BE267" s="5">
        <f t="shared" si="117"/>
        <v>248855.20468389889</v>
      </c>
      <c r="BF267" s="5">
        <f t="shared" si="118"/>
        <v>683878.0709337747</v>
      </c>
      <c r="BG267" s="5">
        <f t="shared" si="90"/>
        <v>260294.79531610076</v>
      </c>
      <c r="BH267" s="5">
        <f t="shared" si="91"/>
        <v>932733.27561767353</v>
      </c>
      <c r="BI267" s="150"/>
      <c r="BJ267" s="2">
        <v>262</v>
      </c>
      <c r="BK267" s="118">
        <v>52810</v>
      </c>
      <c r="BL267" s="5">
        <f t="shared" si="119"/>
        <v>258222.69312655606</v>
      </c>
      <c r="BM267" s="5">
        <f t="shared" si="120"/>
        <v>3473.3005299060997</v>
      </c>
      <c r="BN267" s="5">
        <f t="shared" si="92"/>
        <v>1913.2050922664903</v>
      </c>
      <c r="BO267" s="35">
        <f t="shared" si="93"/>
        <v>8.8909540943970564E-2</v>
      </c>
      <c r="BP267" s="5">
        <f t="shared" si="94"/>
        <v>1560.0954376396094</v>
      </c>
      <c r="BQ267" s="35">
        <f t="shared" si="95"/>
        <v>7.2499999999999995E-2</v>
      </c>
      <c r="BR267" s="5">
        <f t="shared" si="121"/>
        <v>252840.5119657102</v>
      </c>
      <c r="BS267" s="5">
        <f t="shared" si="122"/>
        <v>657164.22686968755</v>
      </c>
      <c r="BT267" s="5">
        <f t="shared" si="96"/>
        <v>256309.48803428956</v>
      </c>
      <c r="BU267" s="5">
        <f t="shared" si="97"/>
        <v>910004.73883539776</v>
      </c>
      <c r="BV267" s="150"/>
      <c r="BW267" s="2">
        <v>262</v>
      </c>
      <c r="BX267" s="118">
        <v>52810</v>
      </c>
      <c r="BY267" s="5">
        <f t="shared" si="123"/>
        <v>254203.64199455138</v>
      </c>
      <c r="BZ267" s="5">
        <f t="shared" si="124"/>
        <v>3387.3876542048083</v>
      </c>
      <c r="CA267" s="5">
        <f t="shared" si="98"/>
        <v>1904.5330759032586</v>
      </c>
      <c r="CB267" s="35">
        <f t="shared" si="99"/>
        <v>8.9905859457863183E-2</v>
      </c>
      <c r="CC267" s="5">
        <f t="shared" si="100"/>
        <v>1482.8545783015497</v>
      </c>
      <c r="CD267" s="35">
        <f t="shared" si="101"/>
        <v>7.0000000000000007E-2</v>
      </c>
      <c r="CE267" s="5">
        <f t="shared" si="125"/>
        <v>256850.89108135187</v>
      </c>
      <c r="CF267" s="5">
        <f t="shared" si="126"/>
        <v>630644.67432030744</v>
      </c>
      <c r="CG267" s="5">
        <f t="shared" si="102"/>
        <v>252299.10891864813</v>
      </c>
      <c r="CH267" s="5">
        <f t="shared" si="103"/>
        <v>887495.56540165935</v>
      </c>
    </row>
    <row r="268" spans="9:86" ht="14.25" customHeight="1">
      <c r="I268" s="150"/>
      <c r="J268" s="2">
        <v>263</v>
      </c>
      <c r="K268" s="118">
        <v>52841</v>
      </c>
      <c r="L268" s="5">
        <f t="shared" si="104"/>
        <v>272083.80828554754</v>
      </c>
      <c r="M268" s="5">
        <f t="shared" si="67"/>
        <v>3825.0739145252865</v>
      </c>
      <c r="N268" s="5">
        <f t="shared" si="68"/>
        <v>1954.4977325621471</v>
      </c>
      <c r="O268" s="35">
        <f t="shared" si="69"/>
        <v>8.6201280916103629E-2</v>
      </c>
      <c r="P268" s="5">
        <f t="shared" si="70"/>
        <v>1870.5761819631393</v>
      </c>
      <c r="Q268" s="35">
        <f t="shared" si="71"/>
        <v>8.2500000000000004E-2</v>
      </c>
      <c r="R268" s="5">
        <f t="shared" si="105"/>
        <v>239020.68944701468</v>
      </c>
      <c r="S268" s="5">
        <f t="shared" si="106"/>
        <v>766973.75007313595</v>
      </c>
      <c r="T268" s="5">
        <f t="shared" si="72"/>
        <v>270129.31055298541</v>
      </c>
      <c r="U268" s="5">
        <f t="shared" si="73"/>
        <v>1005994.4395201507</v>
      </c>
      <c r="V268" s="150"/>
      <c r="W268" s="2">
        <v>263</v>
      </c>
      <c r="X268" s="118">
        <v>52841</v>
      </c>
      <c r="Y268" s="5">
        <f t="shared" si="107"/>
        <v>268183.52439877437</v>
      </c>
      <c r="Z268" s="5">
        <f t="shared" si="108"/>
        <v>3735.9623279068505</v>
      </c>
      <c r="AA268" s="5">
        <f t="shared" si="74"/>
        <v>1948.0721652483546</v>
      </c>
      <c r="AB268" s="35">
        <f t="shared" si="75"/>
        <v>8.7167420278287208E-2</v>
      </c>
      <c r="AC268" s="5">
        <f t="shared" si="76"/>
        <v>1787.8901626584959</v>
      </c>
      <c r="AD268" s="35">
        <f t="shared" si="77"/>
        <v>0.08</v>
      </c>
      <c r="AE268" s="5">
        <f t="shared" si="109"/>
        <v>242914.54776647431</v>
      </c>
      <c r="AF268" s="5">
        <f t="shared" si="110"/>
        <v>739643.54447302688</v>
      </c>
      <c r="AG268" s="5">
        <f t="shared" si="78"/>
        <v>266235.45223352604</v>
      </c>
      <c r="AH268" s="5">
        <f t="shared" si="79"/>
        <v>982558.09223950119</v>
      </c>
      <c r="AI268" s="150"/>
      <c r="AJ268" s="2">
        <v>263</v>
      </c>
      <c r="AK268" s="118">
        <v>52841</v>
      </c>
      <c r="AL268" s="5">
        <f t="shared" si="111"/>
        <v>264253.34364353871</v>
      </c>
      <c r="AM268" s="5">
        <f t="shared" si="112"/>
        <v>3647.6129482638758</v>
      </c>
      <c r="AN268" s="5">
        <f t="shared" si="80"/>
        <v>1940.9767705660215</v>
      </c>
      <c r="AO268" s="35">
        <f t="shared" si="81"/>
        <v>8.8141633046699822E-2</v>
      </c>
      <c r="AP268" s="5">
        <f t="shared" si="82"/>
        <v>1706.6361776978542</v>
      </c>
      <c r="AQ268" s="35">
        <f t="shared" si="83"/>
        <v>7.7499999999999999E-2</v>
      </c>
      <c r="AR268" s="5">
        <f t="shared" si="113"/>
        <v>246837.63312702789</v>
      </c>
      <c r="AS268" s="5">
        <f t="shared" si="114"/>
        <v>712484.57226637192</v>
      </c>
      <c r="AT268" s="5">
        <f t="shared" si="84"/>
        <v>262312.36687297269</v>
      </c>
      <c r="AU268" s="5">
        <f t="shared" si="85"/>
        <v>959322.20539339981</v>
      </c>
      <c r="AV268" s="150"/>
      <c r="AW268" s="2">
        <v>263</v>
      </c>
      <c r="AX268" s="118">
        <v>52841</v>
      </c>
      <c r="AY268" s="5">
        <f t="shared" si="115"/>
        <v>260294.79531610076</v>
      </c>
      <c r="AZ268" s="5">
        <f t="shared" si="116"/>
        <v>3560.0506702964672</v>
      </c>
      <c r="BA268" s="5">
        <f t="shared" si="86"/>
        <v>1933.2081995708375</v>
      </c>
      <c r="BB268" s="35">
        <f t="shared" si="87"/>
        <v>8.9123942592389926E-2</v>
      </c>
      <c r="BC268" s="5">
        <f t="shared" si="88"/>
        <v>1626.8424707256297</v>
      </c>
      <c r="BD268" s="35">
        <f t="shared" si="89"/>
        <v>7.4999999999999997E-2</v>
      </c>
      <c r="BE268" s="5">
        <f t="shared" si="117"/>
        <v>250788.41288346972</v>
      </c>
      <c r="BF268" s="5">
        <f t="shared" si="118"/>
        <v>685504.91340450034</v>
      </c>
      <c r="BG268" s="5">
        <f t="shared" si="90"/>
        <v>258361.58711652993</v>
      </c>
      <c r="BH268" s="5">
        <f t="shared" si="91"/>
        <v>936293.32628797006</v>
      </c>
      <c r="BI268" s="150"/>
      <c r="BJ268" s="2">
        <v>263</v>
      </c>
      <c r="BK268" s="118">
        <v>52841</v>
      </c>
      <c r="BL268" s="5">
        <f t="shared" si="119"/>
        <v>256309.48803428956</v>
      </c>
      <c r="BM268" s="5">
        <f t="shared" si="120"/>
        <v>3473.3005299060997</v>
      </c>
      <c r="BN268" s="5">
        <f t="shared" si="92"/>
        <v>1924.7640396989336</v>
      </c>
      <c r="BO268" s="35">
        <f t="shared" si="93"/>
        <v>9.0114371705573459E-2</v>
      </c>
      <c r="BP268" s="5">
        <f t="shared" si="94"/>
        <v>1548.536490207166</v>
      </c>
      <c r="BQ268" s="35">
        <f t="shared" si="95"/>
        <v>7.2499999999999995E-2</v>
      </c>
      <c r="BR268" s="5">
        <f t="shared" si="121"/>
        <v>254765.27600540913</v>
      </c>
      <c r="BS268" s="5">
        <f t="shared" si="122"/>
        <v>658712.76335989474</v>
      </c>
      <c r="BT268" s="5">
        <f t="shared" si="96"/>
        <v>254384.72399459063</v>
      </c>
      <c r="BU268" s="5">
        <f t="shared" si="97"/>
        <v>913478.03936530394</v>
      </c>
      <c r="BV268" s="150"/>
      <c r="BW268" s="2">
        <v>263</v>
      </c>
      <c r="BX268" s="118">
        <v>52841</v>
      </c>
      <c r="BY268" s="5">
        <f t="shared" si="123"/>
        <v>252299.10891864813</v>
      </c>
      <c r="BZ268" s="5">
        <f t="shared" si="124"/>
        <v>3387.3876542048083</v>
      </c>
      <c r="CA268" s="5">
        <f t="shared" si="98"/>
        <v>1915.6428521793609</v>
      </c>
      <c r="CB268" s="35">
        <f t="shared" si="99"/>
        <v>9.1112942588967044E-2</v>
      </c>
      <c r="CC268" s="5">
        <f t="shared" si="100"/>
        <v>1471.7448020254474</v>
      </c>
      <c r="CD268" s="35">
        <f t="shared" si="101"/>
        <v>7.0000000000000007E-2</v>
      </c>
      <c r="CE268" s="5">
        <f t="shared" si="125"/>
        <v>258766.53393353123</v>
      </c>
      <c r="CF268" s="5">
        <f t="shared" si="126"/>
        <v>632116.41912233294</v>
      </c>
      <c r="CG268" s="5">
        <f t="shared" si="102"/>
        <v>250383.46606646877</v>
      </c>
      <c r="CH268" s="5">
        <f t="shared" si="103"/>
        <v>890882.9530558642</v>
      </c>
    </row>
    <row r="269" spans="9:86" ht="14.25" customHeight="1">
      <c r="I269" s="150"/>
      <c r="J269" s="2">
        <v>264</v>
      </c>
      <c r="K269" s="118">
        <v>52871</v>
      </c>
      <c r="L269" s="5">
        <f t="shared" si="104"/>
        <v>270129.31055298541</v>
      </c>
      <c r="M269" s="5">
        <f t="shared" si="67"/>
        <v>3825.0739145252865</v>
      </c>
      <c r="N269" s="5">
        <f t="shared" si="68"/>
        <v>1967.9349044735118</v>
      </c>
      <c r="O269" s="35">
        <f t="shared" si="69"/>
        <v>8.7421904736435685E-2</v>
      </c>
      <c r="P269" s="5">
        <f t="shared" si="70"/>
        <v>1857.1390100517747</v>
      </c>
      <c r="Q269" s="35">
        <f t="shared" si="71"/>
        <v>8.2500000000000004E-2</v>
      </c>
      <c r="R269" s="5">
        <f t="shared" si="105"/>
        <v>240988.62435148819</v>
      </c>
      <c r="S269" s="5">
        <f t="shared" si="106"/>
        <v>768830.88908318768</v>
      </c>
      <c r="T269" s="5">
        <f t="shared" si="72"/>
        <v>268161.37564851192</v>
      </c>
      <c r="U269" s="5">
        <f t="shared" si="73"/>
        <v>1009819.5134346759</v>
      </c>
      <c r="V269" s="150"/>
      <c r="W269" s="2">
        <v>264</v>
      </c>
      <c r="X269" s="118">
        <v>52871</v>
      </c>
      <c r="Y269" s="5">
        <f t="shared" si="107"/>
        <v>266235.45223352604</v>
      </c>
      <c r="Z269" s="5">
        <f t="shared" si="108"/>
        <v>3735.9623279068505</v>
      </c>
      <c r="AA269" s="5">
        <f t="shared" si="74"/>
        <v>1961.0593130166769</v>
      </c>
      <c r="AB269" s="35">
        <f t="shared" si="75"/>
        <v>8.8390601472408778E-2</v>
      </c>
      <c r="AC269" s="5">
        <f t="shared" si="76"/>
        <v>1774.9030148901736</v>
      </c>
      <c r="AD269" s="35">
        <f t="shared" si="77"/>
        <v>0.08</v>
      </c>
      <c r="AE269" s="5">
        <f t="shared" si="109"/>
        <v>244875.60707949099</v>
      </c>
      <c r="AF269" s="5">
        <f t="shared" si="110"/>
        <v>741418.44748791703</v>
      </c>
      <c r="AG269" s="5">
        <f t="shared" si="78"/>
        <v>264274.39292050939</v>
      </c>
      <c r="AH269" s="5">
        <f t="shared" si="79"/>
        <v>986294.05456740805</v>
      </c>
      <c r="AI269" s="150"/>
      <c r="AJ269" s="2">
        <v>264</v>
      </c>
      <c r="AK269" s="118">
        <v>52871</v>
      </c>
      <c r="AL269" s="5">
        <f t="shared" si="111"/>
        <v>262312.36687297269</v>
      </c>
      <c r="AM269" s="5">
        <f t="shared" si="112"/>
        <v>3647.6129482638758</v>
      </c>
      <c r="AN269" s="5">
        <f t="shared" si="80"/>
        <v>1953.5122455425937</v>
      </c>
      <c r="AO269" s="35">
        <f t="shared" si="81"/>
        <v>8.9367296044655084E-2</v>
      </c>
      <c r="AP269" s="5">
        <f t="shared" si="82"/>
        <v>1694.100702721282</v>
      </c>
      <c r="AQ269" s="35">
        <f t="shared" si="83"/>
        <v>7.7499999999999999E-2</v>
      </c>
      <c r="AR269" s="5">
        <f t="shared" si="113"/>
        <v>248791.14537257049</v>
      </c>
      <c r="AS269" s="5">
        <f t="shared" si="114"/>
        <v>714178.6729690932</v>
      </c>
      <c r="AT269" s="5">
        <f t="shared" si="84"/>
        <v>260358.85462743009</v>
      </c>
      <c r="AU269" s="5">
        <f t="shared" si="85"/>
        <v>962969.81834166369</v>
      </c>
      <c r="AV269" s="150"/>
      <c r="AW269" s="2">
        <v>264</v>
      </c>
      <c r="AX269" s="118">
        <v>52871</v>
      </c>
      <c r="AY269" s="5">
        <f t="shared" si="115"/>
        <v>258361.58711652993</v>
      </c>
      <c r="AZ269" s="5">
        <f t="shared" si="116"/>
        <v>3560.0506702964672</v>
      </c>
      <c r="BA269" s="5">
        <f t="shared" si="86"/>
        <v>1945.2907508181552</v>
      </c>
      <c r="BB269" s="35">
        <f t="shared" si="87"/>
        <v>9.0352011188447878E-2</v>
      </c>
      <c r="BC269" s="5">
        <f t="shared" si="88"/>
        <v>1614.759919478312</v>
      </c>
      <c r="BD269" s="35">
        <f t="shared" si="89"/>
        <v>7.4999999999999997E-2</v>
      </c>
      <c r="BE269" s="5">
        <f t="shared" si="117"/>
        <v>252733.70363428787</v>
      </c>
      <c r="BF269" s="5">
        <f t="shared" si="118"/>
        <v>687119.67332397867</v>
      </c>
      <c r="BG269" s="5">
        <f t="shared" si="90"/>
        <v>256416.29636571178</v>
      </c>
      <c r="BH269" s="5">
        <f t="shared" si="91"/>
        <v>939853.3769582666</v>
      </c>
      <c r="BI269" s="150"/>
      <c r="BJ269" s="2">
        <v>264</v>
      </c>
      <c r="BK269" s="118">
        <v>52871</v>
      </c>
      <c r="BL269" s="5">
        <f t="shared" si="119"/>
        <v>254384.72399459063</v>
      </c>
      <c r="BM269" s="5">
        <f t="shared" si="120"/>
        <v>3473.3005299060997</v>
      </c>
      <c r="BN269" s="5">
        <f t="shared" si="92"/>
        <v>1936.3928224387812</v>
      </c>
      <c r="BO269" s="35">
        <f t="shared" si="93"/>
        <v>9.1344769074103258E-2</v>
      </c>
      <c r="BP269" s="5">
        <f t="shared" si="94"/>
        <v>1536.9077074673185</v>
      </c>
      <c r="BQ269" s="35">
        <f t="shared" si="95"/>
        <v>7.2499999999999995E-2</v>
      </c>
      <c r="BR269" s="5">
        <f t="shared" si="121"/>
        <v>256701.66882784793</v>
      </c>
      <c r="BS269" s="5">
        <f t="shared" si="122"/>
        <v>660249.67106736207</v>
      </c>
      <c r="BT269" s="5">
        <f t="shared" si="96"/>
        <v>252448.33117215184</v>
      </c>
      <c r="BU269" s="5">
        <f t="shared" si="97"/>
        <v>916951.33989521</v>
      </c>
      <c r="BV269" s="150"/>
      <c r="BW269" s="2">
        <v>264</v>
      </c>
      <c r="BX269" s="118">
        <v>52871</v>
      </c>
      <c r="BY269" s="5">
        <f t="shared" si="123"/>
        <v>250383.46606646877</v>
      </c>
      <c r="BZ269" s="5">
        <f t="shared" si="124"/>
        <v>3387.3876542048083</v>
      </c>
      <c r="CA269" s="5">
        <f t="shared" si="98"/>
        <v>1926.8174354837404</v>
      </c>
      <c r="CB269" s="35">
        <f t="shared" si="99"/>
        <v>9.2345591300612428E-2</v>
      </c>
      <c r="CC269" s="5">
        <f t="shared" si="100"/>
        <v>1460.5702187210679</v>
      </c>
      <c r="CD269" s="35">
        <f t="shared" si="101"/>
        <v>7.0000000000000007E-2</v>
      </c>
      <c r="CE269" s="5">
        <f t="shared" si="125"/>
        <v>260693.35136901497</v>
      </c>
      <c r="CF269" s="5">
        <f t="shared" si="126"/>
        <v>633576.989341054</v>
      </c>
      <c r="CG269" s="5">
        <f t="shared" si="102"/>
        <v>248456.64863098503</v>
      </c>
      <c r="CH269" s="5">
        <f t="shared" si="103"/>
        <v>894270.34071006894</v>
      </c>
    </row>
    <row r="270" spans="9:86" ht="14.25" customHeight="1">
      <c r="I270" s="150"/>
      <c r="J270" s="2">
        <v>265</v>
      </c>
      <c r="K270" s="118">
        <v>52902</v>
      </c>
      <c r="L270" s="5">
        <f t="shared" si="104"/>
        <v>268161.37564851192</v>
      </c>
      <c r="M270" s="5">
        <f t="shared" si="67"/>
        <v>3825.0739145252865</v>
      </c>
      <c r="N270" s="5">
        <f t="shared" si="68"/>
        <v>1981.4644569417669</v>
      </c>
      <c r="O270" s="35">
        <f t="shared" si="69"/>
        <v>8.8668897322734738E-2</v>
      </c>
      <c r="P270" s="5">
        <f t="shared" si="70"/>
        <v>1843.6094575835195</v>
      </c>
      <c r="Q270" s="35">
        <f t="shared" si="71"/>
        <v>8.2500000000000004E-2</v>
      </c>
      <c r="R270" s="5">
        <f t="shared" si="105"/>
        <v>242970.08880842995</v>
      </c>
      <c r="S270" s="5">
        <f t="shared" si="106"/>
        <v>770674.49854077119</v>
      </c>
      <c r="T270" s="5">
        <f t="shared" si="72"/>
        <v>266179.91119157017</v>
      </c>
      <c r="U270" s="5">
        <f t="shared" si="73"/>
        <v>1013644.5873492011</v>
      </c>
      <c r="V270" s="150"/>
      <c r="W270" s="2">
        <v>265</v>
      </c>
      <c r="X270" s="118">
        <v>52902</v>
      </c>
      <c r="Y270" s="5">
        <f t="shared" si="107"/>
        <v>264274.39292050939</v>
      </c>
      <c r="Z270" s="5">
        <f t="shared" si="108"/>
        <v>3735.9623279068505</v>
      </c>
      <c r="AA270" s="5">
        <f t="shared" si="74"/>
        <v>1974.1330417701211</v>
      </c>
      <c r="AB270" s="35">
        <f t="shared" si="75"/>
        <v>8.9640151054540512E-2</v>
      </c>
      <c r="AC270" s="5">
        <f t="shared" si="76"/>
        <v>1761.8292861367295</v>
      </c>
      <c r="AD270" s="35">
        <f t="shared" si="77"/>
        <v>0.08</v>
      </c>
      <c r="AE270" s="5">
        <f t="shared" si="109"/>
        <v>246849.7401212611</v>
      </c>
      <c r="AF270" s="5">
        <f t="shared" si="110"/>
        <v>743180.27677405381</v>
      </c>
      <c r="AG270" s="5">
        <f t="shared" si="78"/>
        <v>262300.25987873925</v>
      </c>
      <c r="AH270" s="5">
        <f t="shared" si="79"/>
        <v>990030.01689531491</v>
      </c>
      <c r="AI270" s="150"/>
      <c r="AJ270" s="2">
        <v>265</v>
      </c>
      <c r="AK270" s="118">
        <v>52902</v>
      </c>
      <c r="AL270" s="5">
        <f t="shared" si="111"/>
        <v>260358.85462743009</v>
      </c>
      <c r="AM270" s="5">
        <f t="shared" si="112"/>
        <v>3647.6129482638758</v>
      </c>
      <c r="AN270" s="5">
        <f t="shared" si="80"/>
        <v>1966.1286787950564</v>
      </c>
      <c r="AO270" s="35">
        <f t="shared" si="81"/>
        <v>9.0619326849101067E-2</v>
      </c>
      <c r="AP270" s="5">
        <f t="shared" si="82"/>
        <v>1681.4842694688193</v>
      </c>
      <c r="AQ270" s="35">
        <f t="shared" si="83"/>
        <v>7.7499999999999999E-2</v>
      </c>
      <c r="AR270" s="5">
        <f t="shared" si="113"/>
        <v>250757.27405136556</v>
      </c>
      <c r="AS270" s="5">
        <f t="shared" si="114"/>
        <v>715860.15723856201</v>
      </c>
      <c r="AT270" s="5">
        <f t="shared" si="84"/>
        <v>258392.72594863502</v>
      </c>
      <c r="AU270" s="5">
        <f t="shared" si="85"/>
        <v>966617.43128992757</v>
      </c>
      <c r="AV270" s="150"/>
      <c r="AW270" s="2">
        <v>265</v>
      </c>
      <c r="AX270" s="118">
        <v>52902</v>
      </c>
      <c r="AY270" s="5">
        <f t="shared" si="115"/>
        <v>256416.29636571178</v>
      </c>
      <c r="AZ270" s="5">
        <f t="shared" si="116"/>
        <v>3560.0506702964672</v>
      </c>
      <c r="BA270" s="5">
        <f t="shared" si="86"/>
        <v>1957.4488180107687</v>
      </c>
      <c r="BB270" s="35">
        <f t="shared" si="87"/>
        <v>9.1606446817356996E-2</v>
      </c>
      <c r="BC270" s="5">
        <f t="shared" si="88"/>
        <v>1602.6018522856984</v>
      </c>
      <c r="BD270" s="35">
        <f t="shared" si="89"/>
        <v>7.4999999999999997E-2</v>
      </c>
      <c r="BE270" s="5">
        <f t="shared" si="117"/>
        <v>254691.15245229864</v>
      </c>
      <c r="BF270" s="5">
        <f t="shared" si="118"/>
        <v>688722.27517626435</v>
      </c>
      <c r="BG270" s="5">
        <f t="shared" si="90"/>
        <v>254458.84754770101</v>
      </c>
      <c r="BH270" s="5">
        <f t="shared" si="91"/>
        <v>943413.42762856302</v>
      </c>
      <c r="BI270" s="150"/>
      <c r="BJ270" s="2">
        <v>265</v>
      </c>
      <c r="BK270" s="118">
        <v>52902</v>
      </c>
      <c r="BL270" s="5">
        <f t="shared" si="119"/>
        <v>252448.33117215184</v>
      </c>
      <c r="BM270" s="5">
        <f t="shared" si="120"/>
        <v>3473.3005299060997</v>
      </c>
      <c r="BN270" s="5">
        <f t="shared" si="92"/>
        <v>1948.0918624076824</v>
      </c>
      <c r="BO270" s="35">
        <f t="shared" si="93"/>
        <v>9.2601532520928662E-2</v>
      </c>
      <c r="BP270" s="5">
        <f t="shared" si="94"/>
        <v>1525.2086674984173</v>
      </c>
      <c r="BQ270" s="35">
        <f t="shared" si="95"/>
        <v>7.2499999999999995E-2</v>
      </c>
      <c r="BR270" s="5">
        <f t="shared" si="121"/>
        <v>258649.76069025561</v>
      </c>
      <c r="BS270" s="5">
        <f t="shared" si="122"/>
        <v>661774.8797348605</v>
      </c>
      <c r="BT270" s="5">
        <f t="shared" si="96"/>
        <v>250500.23930974415</v>
      </c>
      <c r="BU270" s="5">
        <f t="shared" si="97"/>
        <v>920424.64042511606</v>
      </c>
      <c r="BV270" s="150"/>
      <c r="BW270" s="2">
        <v>265</v>
      </c>
      <c r="BX270" s="118">
        <v>52902</v>
      </c>
      <c r="BY270" s="5">
        <f t="shared" si="123"/>
        <v>248456.64863098503</v>
      </c>
      <c r="BZ270" s="5">
        <f t="shared" si="124"/>
        <v>3387.3876542048083</v>
      </c>
      <c r="CA270" s="5">
        <f t="shared" si="98"/>
        <v>1938.0572038573955</v>
      </c>
      <c r="CB270" s="35">
        <f t="shared" si="99"/>
        <v>9.3604604966036731E-2</v>
      </c>
      <c r="CC270" s="5">
        <f t="shared" si="100"/>
        <v>1449.3304503474128</v>
      </c>
      <c r="CD270" s="35">
        <f t="shared" si="101"/>
        <v>7.0000000000000007E-2</v>
      </c>
      <c r="CE270" s="5">
        <f t="shared" si="125"/>
        <v>262631.40857287234</v>
      </c>
      <c r="CF270" s="5">
        <f t="shared" si="126"/>
        <v>635026.31979140139</v>
      </c>
      <c r="CG270" s="5">
        <f t="shared" si="102"/>
        <v>246518.59142712763</v>
      </c>
      <c r="CH270" s="5">
        <f t="shared" si="103"/>
        <v>897657.72836427367</v>
      </c>
    </row>
    <row r="271" spans="9:86" ht="14.25" customHeight="1">
      <c r="I271" s="150"/>
      <c r="J271" s="2">
        <v>266</v>
      </c>
      <c r="K271" s="118">
        <v>52932</v>
      </c>
      <c r="L271" s="5">
        <f t="shared" si="104"/>
        <v>266179.91119157017</v>
      </c>
      <c r="M271" s="5">
        <f t="shared" si="67"/>
        <v>3825.0739145252865</v>
      </c>
      <c r="N271" s="5">
        <f t="shared" si="68"/>
        <v>1995.0870250832415</v>
      </c>
      <c r="O271" s="35">
        <f t="shared" si="69"/>
        <v>8.9943092225951204E-2</v>
      </c>
      <c r="P271" s="5">
        <f t="shared" si="70"/>
        <v>1829.9868894420449</v>
      </c>
      <c r="Q271" s="35">
        <f t="shared" si="71"/>
        <v>8.2500000000000004E-2</v>
      </c>
      <c r="R271" s="5">
        <f t="shared" si="105"/>
        <v>244965.1758335132</v>
      </c>
      <c r="S271" s="5">
        <f t="shared" si="106"/>
        <v>772504.48543021327</v>
      </c>
      <c r="T271" s="5">
        <f t="shared" si="72"/>
        <v>264184.82416648691</v>
      </c>
      <c r="U271" s="5">
        <f t="shared" si="73"/>
        <v>1017469.6612637264</v>
      </c>
      <c r="V271" s="150"/>
      <c r="W271" s="2">
        <v>266</v>
      </c>
      <c r="X271" s="118">
        <v>52932</v>
      </c>
      <c r="Y271" s="5">
        <f t="shared" si="107"/>
        <v>262300.25987873925</v>
      </c>
      <c r="Z271" s="5">
        <f t="shared" si="108"/>
        <v>3735.9623279068505</v>
      </c>
      <c r="AA271" s="5">
        <f t="shared" si="74"/>
        <v>1987.2939287152553</v>
      </c>
      <c r="AB271" s="35">
        <f t="shared" si="75"/>
        <v>9.0916902467453584E-2</v>
      </c>
      <c r="AC271" s="5">
        <f t="shared" si="76"/>
        <v>1748.6683991915952</v>
      </c>
      <c r="AD271" s="35">
        <f t="shared" si="77"/>
        <v>0.08</v>
      </c>
      <c r="AE271" s="5">
        <f t="shared" si="109"/>
        <v>248837.03404997636</v>
      </c>
      <c r="AF271" s="5">
        <f t="shared" si="110"/>
        <v>744928.94517324539</v>
      </c>
      <c r="AG271" s="5">
        <f t="shared" si="78"/>
        <v>260312.96595002399</v>
      </c>
      <c r="AH271" s="5">
        <f t="shared" si="79"/>
        <v>993765.97922322177</v>
      </c>
      <c r="AI271" s="150"/>
      <c r="AJ271" s="2">
        <v>266</v>
      </c>
      <c r="AK271" s="118">
        <v>52932</v>
      </c>
      <c r="AL271" s="5">
        <f t="shared" si="111"/>
        <v>258392.72594863502</v>
      </c>
      <c r="AM271" s="5">
        <f t="shared" si="112"/>
        <v>3647.6129482638758</v>
      </c>
      <c r="AN271" s="5">
        <f t="shared" si="80"/>
        <v>1978.8265931789413</v>
      </c>
      <c r="AO271" s="35">
        <f t="shared" si="81"/>
        <v>9.1898558796379051E-2</v>
      </c>
      <c r="AP271" s="5">
        <f t="shared" si="82"/>
        <v>1668.7863550849345</v>
      </c>
      <c r="AQ271" s="35">
        <f t="shared" si="83"/>
        <v>7.7499999999999999E-2</v>
      </c>
      <c r="AR271" s="5">
        <f t="shared" si="113"/>
        <v>252736.10064454449</v>
      </c>
      <c r="AS271" s="5">
        <f t="shared" si="114"/>
        <v>717528.94359364698</v>
      </c>
      <c r="AT271" s="5">
        <f t="shared" si="84"/>
        <v>256413.89935545609</v>
      </c>
      <c r="AU271" s="5">
        <f t="shared" si="85"/>
        <v>970265.04423819145</v>
      </c>
      <c r="AV271" s="150"/>
      <c r="AW271" s="2">
        <v>266</v>
      </c>
      <c r="AX271" s="118">
        <v>52932</v>
      </c>
      <c r="AY271" s="5">
        <f t="shared" si="115"/>
        <v>254458.84754770101</v>
      </c>
      <c r="AZ271" s="5">
        <f t="shared" si="116"/>
        <v>3560.0506702964672</v>
      </c>
      <c r="BA271" s="5">
        <f t="shared" si="86"/>
        <v>1969.6828731233361</v>
      </c>
      <c r="BB271" s="35">
        <f t="shared" si="87"/>
        <v>9.2888082710699135E-2</v>
      </c>
      <c r="BC271" s="5">
        <f t="shared" si="88"/>
        <v>1590.3677971731311</v>
      </c>
      <c r="BD271" s="35">
        <f t="shared" si="89"/>
        <v>7.4999999999999997E-2</v>
      </c>
      <c r="BE271" s="5">
        <f t="shared" si="117"/>
        <v>256660.83532542197</v>
      </c>
      <c r="BF271" s="5">
        <f t="shared" si="118"/>
        <v>690312.64297343744</v>
      </c>
      <c r="BG271" s="5">
        <f t="shared" si="90"/>
        <v>252489.16467457768</v>
      </c>
      <c r="BH271" s="5">
        <f t="shared" si="91"/>
        <v>946973.47829885944</v>
      </c>
      <c r="BI271" s="150"/>
      <c r="BJ271" s="2">
        <v>266</v>
      </c>
      <c r="BK271" s="118">
        <v>52932</v>
      </c>
      <c r="BL271" s="5">
        <f t="shared" si="119"/>
        <v>250500.23930974415</v>
      </c>
      <c r="BM271" s="5">
        <f t="shared" si="120"/>
        <v>3473.3005299060997</v>
      </c>
      <c r="BN271" s="5">
        <f t="shared" si="92"/>
        <v>1959.8615840763955</v>
      </c>
      <c r="BO271" s="35">
        <f t="shared" si="93"/>
        <v>9.3885495174462735E-2</v>
      </c>
      <c r="BP271" s="5">
        <f t="shared" si="94"/>
        <v>1513.4389458297042</v>
      </c>
      <c r="BQ271" s="35">
        <f t="shared" si="95"/>
        <v>7.2499999999999995E-2</v>
      </c>
      <c r="BR271" s="5">
        <f t="shared" si="121"/>
        <v>260609.62227433201</v>
      </c>
      <c r="BS271" s="5">
        <f t="shared" si="122"/>
        <v>663288.31868069025</v>
      </c>
      <c r="BT271" s="5">
        <f t="shared" si="96"/>
        <v>248540.37772566776</v>
      </c>
      <c r="BU271" s="5">
        <f t="shared" si="97"/>
        <v>923897.94095502223</v>
      </c>
      <c r="BV271" s="150"/>
      <c r="BW271" s="2">
        <v>266</v>
      </c>
      <c r="BX271" s="118">
        <v>52932</v>
      </c>
      <c r="BY271" s="5">
        <f t="shared" si="123"/>
        <v>246518.59142712763</v>
      </c>
      <c r="BZ271" s="5">
        <f t="shared" si="124"/>
        <v>3387.3876542048083</v>
      </c>
      <c r="CA271" s="5">
        <f t="shared" si="98"/>
        <v>1949.3625375465638</v>
      </c>
      <c r="CB271" s="35">
        <f t="shared" si="99"/>
        <v>9.48908166119945E-2</v>
      </c>
      <c r="CC271" s="5">
        <f t="shared" si="100"/>
        <v>1438.0251166582445</v>
      </c>
      <c r="CD271" s="35">
        <f t="shared" si="101"/>
        <v>7.0000000000000007E-2</v>
      </c>
      <c r="CE271" s="5">
        <f t="shared" si="125"/>
        <v>264580.77111041889</v>
      </c>
      <c r="CF271" s="5">
        <f t="shared" si="126"/>
        <v>636464.34490805957</v>
      </c>
      <c r="CG271" s="5">
        <f t="shared" si="102"/>
        <v>244569.22888958105</v>
      </c>
      <c r="CH271" s="5">
        <f t="shared" si="103"/>
        <v>901045.11601847853</v>
      </c>
    </row>
    <row r="272" spans="9:86" ht="14.25" customHeight="1">
      <c r="I272" s="150"/>
      <c r="J272" s="2">
        <v>267</v>
      </c>
      <c r="K272" s="118">
        <v>52963</v>
      </c>
      <c r="L272" s="5">
        <f t="shared" si="104"/>
        <v>264184.82416648691</v>
      </c>
      <c r="M272" s="5">
        <f t="shared" si="67"/>
        <v>3825.0739145252865</v>
      </c>
      <c r="N272" s="5">
        <f t="shared" si="68"/>
        <v>2008.803248380689</v>
      </c>
      <c r="O272" s="35">
        <f t="shared" si="69"/>
        <v>9.1245358459262252E-2</v>
      </c>
      <c r="P272" s="5">
        <f t="shared" si="70"/>
        <v>1816.2706661445975</v>
      </c>
      <c r="Q272" s="35">
        <f t="shared" si="71"/>
        <v>8.2500000000000004E-2</v>
      </c>
      <c r="R272" s="5">
        <f t="shared" si="105"/>
        <v>246973.97908189389</v>
      </c>
      <c r="S272" s="5">
        <f t="shared" si="106"/>
        <v>774320.75609635783</v>
      </c>
      <c r="T272" s="5">
        <f t="shared" si="72"/>
        <v>262176.02091810625</v>
      </c>
      <c r="U272" s="5">
        <f t="shared" si="73"/>
        <v>1021294.7351782518</v>
      </c>
      <c r="V272" s="150"/>
      <c r="W272" s="2">
        <v>267</v>
      </c>
      <c r="X272" s="118">
        <v>52963</v>
      </c>
      <c r="Y272" s="5">
        <f t="shared" si="107"/>
        <v>260312.96595002399</v>
      </c>
      <c r="Z272" s="5">
        <f t="shared" si="108"/>
        <v>3735.9623279068505</v>
      </c>
      <c r="AA272" s="5">
        <f t="shared" si="74"/>
        <v>2000.5425549066904</v>
      </c>
      <c r="AB272" s="35">
        <f t="shared" si="75"/>
        <v>9.2221724612400441E-2</v>
      </c>
      <c r="AC272" s="5">
        <f t="shared" si="76"/>
        <v>1735.4197730001601</v>
      </c>
      <c r="AD272" s="35">
        <f t="shared" si="77"/>
        <v>0.08</v>
      </c>
      <c r="AE272" s="5">
        <f t="shared" si="109"/>
        <v>250837.57660488304</v>
      </c>
      <c r="AF272" s="5">
        <f t="shared" si="110"/>
        <v>746664.36494624557</v>
      </c>
      <c r="AG272" s="5">
        <f t="shared" si="78"/>
        <v>258312.42339511731</v>
      </c>
      <c r="AH272" s="5">
        <f t="shared" si="79"/>
        <v>997501.94155112864</v>
      </c>
      <c r="AI272" s="150"/>
      <c r="AJ272" s="2">
        <v>267</v>
      </c>
      <c r="AK272" s="118">
        <v>52963</v>
      </c>
      <c r="AL272" s="5">
        <f t="shared" si="111"/>
        <v>256413.89935545609</v>
      </c>
      <c r="AM272" s="5">
        <f t="shared" si="112"/>
        <v>3647.6129482638758</v>
      </c>
      <c r="AN272" s="5">
        <f t="shared" si="80"/>
        <v>1991.6065149265553</v>
      </c>
      <c r="AO272" s="35">
        <f t="shared" si="81"/>
        <v>9.3205860677576108E-2</v>
      </c>
      <c r="AP272" s="5">
        <f t="shared" si="82"/>
        <v>1656.0064333373205</v>
      </c>
      <c r="AQ272" s="35">
        <f t="shared" si="83"/>
        <v>7.7499999999999999E-2</v>
      </c>
      <c r="AR272" s="5">
        <f t="shared" si="113"/>
        <v>254727.70715947106</v>
      </c>
      <c r="AS272" s="5">
        <f t="shared" si="114"/>
        <v>719184.95002698433</v>
      </c>
      <c r="AT272" s="5">
        <f t="shared" si="84"/>
        <v>254422.29284052952</v>
      </c>
      <c r="AU272" s="5">
        <f t="shared" si="85"/>
        <v>973912.65718645533</v>
      </c>
      <c r="AV272" s="150"/>
      <c r="AW272" s="2">
        <v>267</v>
      </c>
      <c r="AX272" s="118">
        <v>52963</v>
      </c>
      <c r="AY272" s="5">
        <f t="shared" si="115"/>
        <v>252489.16467457768</v>
      </c>
      <c r="AZ272" s="5">
        <f t="shared" si="116"/>
        <v>3560.0506702964672</v>
      </c>
      <c r="BA272" s="5">
        <f t="shared" si="86"/>
        <v>1981.9933910803568</v>
      </c>
      <c r="BB272" s="35">
        <f t="shared" si="87"/>
        <v>9.4197787551075093E-2</v>
      </c>
      <c r="BC272" s="5">
        <f t="shared" si="88"/>
        <v>1578.0572792161104</v>
      </c>
      <c r="BD272" s="35">
        <f t="shared" si="89"/>
        <v>7.4999999999999997E-2</v>
      </c>
      <c r="BE272" s="5">
        <f t="shared" si="117"/>
        <v>258642.82871650232</v>
      </c>
      <c r="BF272" s="5">
        <f t="shared" si="118"/>
        <v>691890.70025265357</v>
      </c>
      <c r="BG272" s="5">
        <f t="shared" si="90"/>
        <v>250507.17128349733</v>
      </c>
      <c r="BH272" s="5">
        <f t="shared" si="91"/>
        <v>950533.52896915586</v>
      </c>
      <c r="BI272" s="150"/>
      <c r="BJ272" s="2">
        <v>267</v>
      </c>
      <c r="BK272" s="118">
        <v>52963</v>
      </c>
      <c r="BL272" s="5">
        <f t="shared" si="119"/>
        <v>248540.37772566776</v>
      </c>
      <c r="BM272" s="5">
        <f t="shared" si="120"/>
        <v>3473.3005299060997</v>
      </c>
      <c r="BN272" s="5">
        <f t="shared" si="92"/>
        <v>1971.7024144801903</v>
      </c>
      <c r="BO272" s="35">
        <f t="shared" si="93"/>
        <v>9.5197525610418249E-2</v>
      </c>
      <c r="BP272" s="5">
        <f t="shared" si="94"/>
        <v>1501.5981154259093</v>
      </c>
      <c r="BQ272" s="35">
        <f t="shared" si="95"/>
        <v>7.2499999999999995E-2</v>
      </c>
      <c r="BR272" s="5">
        <f t="shared" si="121"/>
        <v>262581.32468881219</v>
      </c>
      <c r="BS272" s="5">
        <f t="shared" si="122"/>
        <v>664789.91679611616</v>
      </c>
      <c r="BT272" s="5">
        <f t="shared" si="96"/>
        <v>246568.67531118757</v>
      </c>
      <c r="BU272" s="5">
        <f t="shared" si="97"/>
        <v>927371.24148492841</v>
      </c>
      <c r="BV272" s="150"/>
      <c r="BW272" s="2">
        <v>267</v>
      </c>
      <c r="BX272" s="118">
        <v>52963</v>
      </c>
      <c r="BY272" s="5">
        <f t="shared" si="123"/>
        <v>244569.22888958105</v>
      </c>
      <c r="BZ272" s="5">
        <f t="shared" si="124"/>
        <v>3387.3876542048083</v>
      </c>
      <c r="CA272" s="5">
        <f t="shared" si="98"/>
        <v>1960.7338190155854</v>
      </c>
      <c r="CB272" s="35">
        <f t="shared" si="99"/>
        <v>9.6205094708827377E-2</v>
      </c>
      <c r="CC272" s="5">
        <f t="shared" si="100"/>
        <v>1426.6538351892229</v>
      </c>
      <c r="CD272" s="35">
        <f t="shared" si="101"/>
        <v>7.0000000000000007E-2</v>
      </c>
      <c r="CE272" s="5">
        <f t="shared" si="125"/>
        <v>266541.50492943445</v>
      </c>
      <c r="CF272" s="5">
        <f t="shared" si="126"/>
        <v>637890.99874324875</v>
      </c>
      <c r="CG272" s="5">
        <f t="shared" si="102"/>
        <v>242608.49507056546</v>
      </c>
      <c r="CH272" s="5">
        <f t="shared" si="103"/>
        <v>904432.50367268315</v>
      </c>
    </row>
    <row r="273" spans="9:86" ht="14.25" customHeight="1">
      <c r="I273" s="150"/>
      <c r="J273" s="2">
        <v>268</v>
      </c>
      <c r="K273" s="118">
        <v>52994</v>
      </c>
      <c r="L273" s="5">
        <f t="shared" si="104"/>
        <v>262176.02091810625</v>
      </c>
      <c r="M273" s="5">
        <f t="shared" si="67"/>
        <v>3825.0739145252865</v>
      </c>
      <c r="N273" s="5">
        <f t="shared" si="68"/>
        <v>2022.6137707133059</v>
      </c>
      <c r="O273" s="35">
        <f t="shared" si="69"/>
        <v>9.2576602404615474E-2</v>
      </c>
      <c r="P273" s="5">
        <f t="shared" si="70"/>
        <v>1802.4601438119805</v>
      </c>
      <c r="Q273" s="35">
        <f t="shared" si="71"/>
        <v>8.2500000000000004E-2</v>
      </c>
      <c r="R273" s="5">
        <f t="shared" si="105"/>
        <v>248996.59285260719</v>
      </c>
      <c r="S273" s="5">
        <f t="shared" si="106"/>
        <v>776123.21624016983</v>
      </c>
      <c r="T273" s="5">
        <f t="shared" si="72"/>
        <v>260153.40714739295</v>
      </c>
      <c r="U273" s="5">
        <f t="shared" si="73"/>
        <v>1025119.8090927771</v>
      </c>
      <c r="V273" s="150"/>
      <c r="W273" s="2">
        <v>268</v>
      </c>
      <c r="X273" s="118">
        <v>52994</v>
      </c>
      <c r="Y273" s="5">
        <f t="shared" si="107"/>
        <v>258312.42339511731</v>
      </c>
      <c r="Z273" s="5">
        <f t="shared" si="108"/>
        <v>3735.9623279068505</v>
      </c>
      <c r="AA273" s="5">
        <f t="shared" si="74"/>
        <v>2013.8795052727351</v>
      </c>
      <c r="AB273" s="35">
        <f t="shared" si="75"/>
        <v>9.3555523755461861E-2</v>
      </c>
      <c r="AC273" s="5">
        <f t="shared" si="76"/>
        <v>1722.0828226341155</v>
      </c>
      <c r="AD273" s="35">
        <f t="shared" si="77"/>
        <v>0.08</v>
      </c>
      <c r="AE273" s="5">
        <f t="shared" si="109"/>
        <v>252851.45611015576</v>
      </c>
      <c r="AF273" s="5">
        <f t="shared" si="110"/>
        <v>748386.44776887971</v>
      </c>
      <c r="AG273" s="5">
        <f t="shared" si="78"/>
        <v>256298.54388984459</v>
      </c>
      <c r="AH273" s="5">
        <f t="shared" si="79"/>
        <v>1001237.9038790355</v>
      </c>
      <c r="AI273" s="150"/>
      <c r="AJ273" s="2">
        <v>268</v>
      </c>
      <c r="AK273" s="118">
        <v>52994</v>
      </c>
      <c r="AL273" s="5">
        <f t="shared" si="111"/>
        <v>254422.29284052952</v>
      </c>
      <c r="AM273" s="5">
        <f t="shared" si="112"/>
        <v>3647.6129482638758</v>
      </c>
      <c r="AN273" s="5">
        <f t="shared" si="80"/>
        <v>2004.4689736687892</v>
      </c>
      <c r="AO273" s="35">
        <f t="shared" si="81"/>
        <v>9.4542138644675089E-2</v>
      </c>
      <c r="AP273" s="5">
        <f t="shared" si="82"/>
        <v>1643.1439745950865</v>
      </c>
      <c r="AQ273" s="35">
        <f t="shared" si="83"/>
        <v>7.7499999999999999E-2</v>
      </c>
      <c r="AR273" s="5">
        <f t="shared" si="113"/>
        <v>256732.17613313984</v>
      </c>
      <c r="AS273" s="5">
        <f t="shared" si="114"/>
        <v>720828.09400157945</v>
      </c>
      <c r="AT273" s="5">
        <f t="shared" si="84"/>
        <v>252417.82386686074</v>
      </c>
      <c r="AU273" s="5">
        <f t="shared" si="85"/>
        <v>977560.27013471932</v>
      </c>
      <c r="AV273" s="150"/>
      <c r="AW273" s="2">
        <v>268</v>
      </c>
      <c r="AX273" s="118">
        <v>52994</v>
      </c>
      <c r="AY273" s="5">
        <f t="shared" si="115"/>
        <v>250507.17128349733</v>
      </c>
      <c r="AZ273" s="5">
        <f t="shared" si="116"/>
        <v>3560.0506702964672</v>
      </c>
      <c r="BA273" s="5">
        <f t="shared" si="86"/>
        <v>1994.380849774609</v>
      </c>
      <c r="BB273" s="35">
        <f t="shared" si="87"/>
        <v>9.5536467378057516E-2</v>
      </c>
      <c r="BC273" s="5">
        <f t="shared" si="88"/>
        <v>1565.6698205218581</v>
      </c>
      <c r="BD273" s="35">
        <f t="shared" si="89"/>
        <v>7.4999999999999997E-2</v>
      </c>
      <c r="BE273" s="5">
        <f t="shared" si="117"/>
        <v>260637.20956627693</v>
      </c>
      <c r="BF273" s="5">
        <f t="shared" si="118"/>
        <v>693456.37007317541</v>
      </c>
      <c r="BG273" s="5">
        <f t="shared" si="90"/>
        <v>248512.79043372272</v>
      </c>
      <c r="BH273" s="5">
        <f t="shared" si="91"/>
        <v>954093.57963945228</v>
      </c>
      <c r="BI273" s="150"/>
      <c r="BJ273" s="2">
        <v>268</v>
      </c>
      <c r="BK273" s="118">
        <v>52994</v>
      </c>
      <c r="BL273" s="5">
        <f t="shared" si="119"/>
        <v>246568.67531118757</v>
      </c>
      <c r="BM273" s="5">
        <f t="shared" si="120"/>
        <v>3473.3005299060997</v>
      </c>
      <c r="BN273" s="5">
        <f t="shared" si="92"/>
        <v>1983.6147832343415</v>
      </c>
      <c r="BO273" s="35">
        <f t="shared" si="93"/>
        <v>9.6538529757563524E-2</v>
      </c>
      <c r="BP273" s="5">
        <f t="shared" si="94"/>
        <v>1489.6857466717581</v>
      </c>
      <c r="BQ273" s="35">
        <f t="shared" si="95"/>
        <v>7.2499999999999995E-2</v>
      </c>
      <c r="BR273" s="5">
        <f t="shared" si="121"/>
        <v>264564.93947204656</v>
      </c>
      <c r="BS273" s="5">
        <f t="shared" si="122"/>
        <v>666279.60254278791</v>
      </c>
      <c r="BT273" s="5">
        <f t="shared" si="96"/>
        <v>244585.06052795323</v>
      </c>
      <c r="BU273" s="5">
        <f t="shared" si="97"/>
        <v>930844.54201483447</v>
      </c>
      <c r="BV273" s="150"/>
      <c r="BW273" s="2">
        <v>268</v>
      </c>
      <c r="BX273" s="118">
        <v>52994</v>
      </c>
      <c r="BY273" s="5">
        <f t="shared" si="123"/>
        <v>242608.49507056546</v>
      </c>
      <c r="BZ273" s="5">
        <f t="shared" si="124"/>
        <v>3387.3876542048083</v>
      </c>
      <c r="CA273" s="5">
        <f t="shared" si="98"/>
        <v>1972.1714329598431</v>
      </c>
      <c r="CB273" s="35">
        <f t="shared" si="99"/>
        <v>9.7548345076022891E-2</v>
      </c>
      <c r="CC273" s="5">
        <f t="shared" si="100"/>
        <v>1415.2162212449653</v>
      </c>
      <c r="CD273" s="35">
        <f t="shared" si="101"/>
        <v>7.0000000000000007E-2</v>
      </c>
      <c r="CE273" s="5">
        <f t="shared" si="125"/>
        <v>268513.6763623943</v>
      </c>
      <c r="CF273" s="5">
        <f t="shared" si="126"/>
        <v>639306.21496449376</v>
      </c>
      <c r="CG273" s="5">
        <f t="shared" si="102"/>
        <v>240636.32363760562</v>
      </c>
      <c r="CH273" s="5">
        <f t="shared" si="103"/>
        <v>907819.891326888</v>
      </c>
    </row>
    <row r="274" spans="9:86" ht="14.25" customHeight="1">
      <c r="I274" s="150"/>
      <c r="J274" s="2">
        <v>269</v>
      </c>
      <c r="K274" s="118">
        <v>53022</v>
      </c>
      <c r="L274" s="5">
        <f t="shared" si="104"/>
        <v>260153.40714739295</v>
      </c>
      <c r="M274" s="5">
        <f t="shared" si="67"/>
        <v>3825.0739145252865</v>
      </c>
      <c r="N274" s="5">
        <f t="shared" si="68"/>
        <v>2036.5192403869598</v>
      </c>
      <c r="O274" s="35">
        <f t="shared" si="69"/>
        <v>9.3937769843612892E-2</v>
      </c>
      <c r="P274" s="5">
        <f t="shared" si="70"/>
        <v>1788.5546741383266</v>
      </c>
      <c r="Q274" s="35">
        <f t="shared" si="71"/>
        <v>8.2500000000000004E-2</v>
      </c>
      <c r="R274" s="5">
        <f t="shared" si="105"/>
        <v>251033.11209299415</v>
      </c>
      <c r="S274" s="5">
        <f t="shared" si="106"/>
        <v>777911.77091430814</v>
      </c>
      <c r="T274" s="5">
        <f t="shared" si="72"/>
        <v>258116.88790700599</v>
      </c>
      <c r="U274" s="5">
        <f t="shared" si="73"/>
        <v>1028944.8830073023</v>
      </c>
      <c r="V274" s="150"/>
      <c r="W274" s="2">
        <v>269</v>
      </c>
      <c r="X274" s="118">
        <v>53022</v>
      </c>
      <c r="Y274" s="5">
        <f t="shared" si="107"/>
        <v>256298.54388984459</v>
      </c>
      <c r="Z274" s="5">
        <f t="shared" si="108"/>
        <v>3735.9623279068505</v>
      </c>
      <c r="AA274" s="5">
        <f t="shared" si="74"/>
        <v>2027.30536864122</v>
      </c>
      <c r="AB274" s="35">
        <f t="shared" si="75"/>
        <v>9.4919245558220997E-2</v>
      </c>
      <c r="AC274" s="5">
        <f t="shared" si="76"/>
        <v>1708.6569592656306</v>
      </c>
      <c r="AD274" s="35">
        <f t="shared" si="77"/>
        <v>0.08</v>
      </c>
      <c r="AE274" s="5">
        <f t="shared" si="109"/>
        <v>254878.76147879698</v>
      </c>
      <c r="AF274" s="5">
        <f t="shared" si="110"/>
        <v>750095.10472814529</v>
      </c>
      <c r="AG274" s="5">
        <f t="shared" si="78"/>
        <v>254271.23852120337</v>
      </c>
      <c r="AH274" s="5">
        <f t="shared" si="79"/>
        <v>1004973.8662069422</v>
      </c>
      <c r="AI274" s="150"/>
      <c r="AJ274" s="2">
        <v>269</v>
      </c>
      <c r="AK274" s="118">
        <v>53022</v>
      </c>
      <c r="AL274" s="5">
        <f t="shared" si="111"/>
        <v>252417.82386686074</v>
      </c>
      <c r="AM274" s="5">
        <f t="shared" si="112"/>
        <v>3647.6129482638758</v>
      </c>
      <c r="AN274" s="5">
        <f t="shared" si="80"/>
        <v>2017.4145024570669</v>
      </c>
      <c r="AO274" s="35">
        <f t="shared" si="81"/>
        <v>9.5908338241018867E-2</v>
      </c>
      <c r="AP274" s="5">
        <f t="shared" si="82"/>
        <v>1630.1984458068089</v>
      </c>
      <c r="AQ274" s="35">
        <f t="shared" si="83"/>
        <v>7.7499999999999999E-2</v>
      </c>
      <c r="AR274" s="5">
        <f t="shared" si="113"/>
        <v>258749.59063559692</v>
      </c>
      <c r="AS274" s="5">
        <f t="shared" si="114"/>
        <v>722458.29244738631</v>
      </c>
      <c r="AT274" s="5">
        <f t="shared" si="84"/>
        <v>250400.40936440366</v>
      </c>
      <c r="AU274" s="5">
        <f t="shared" si="85"/>
        <v>981207.8830829832</v>
      </c>
      <c r="AV274" s="150"/>
      <c r="AW274" s="2">
        <v>269</v>
      </c>
      <c r="AX274" s="118">
        <v>53022</v>
      </c>
      <c r="AY274" s="5">
        <f t="shared" si="115"/>
        <v>248512.79043372272</v>
      </c>
      <c r="AZ274" s="5">
        <f t="shared" si="116"/>
        <v>3560.0506702964672</v>
      </c>
      <c r="BA274" s="5">
        <f t="shared" si="86"/>
        <v>2006.8457300857003</v>
      </c>
      <c r="BB274" s="35">
        <f t="shared" si="87"/>
        <v>9.6905067618445223E-2</v>
      </c>
      <c r="BC274" s="5">
        <f t="shared" si="88"/>
        <v>1553.2049402107668</v>
      </c>
      <c r="BD274" s="35">
        <f t="shared" si="89"/>
        <v>7.4999999999999997E-2</v>
      </c>
      <c r="BE274" s="5">
        <f t="shared" si="117"/>
        <v>262644.05529636261</v>
      </c>
      <c r="BF274" s="5">
        <f t="shared" si="118"/>
        <v>695009.5750133862</v>
      </c>
      <c r="BG274" s="5">
        <f t="shared" si="90"/>
        <v>246505.94470363701</v>
      </c>
      <c r="BH274" s="5">
        <f t="shared" si="91"/>
        <v>957653.63030974881</v>
      </c>
      <c r="BI274" s="150"/>
      <c r="BJ274" s="2">
        <v>269</v>
      </c>
      <c r="BK274" s="118">
        <v>53022</v>
      </c>
      <c r="BL274" s="5">
        <f t="shared" si="119"/>
        <v>244585.06052795323</v>
      </c>
      <c r="BM274" s="5">
        <f t="shared" si="120"/>
        <v>3473.3005299060997</v>
      </c>
      <c r="BN274" s="5">
        <f t="shared" si="92"/>
        <v>1995.5991225497155</v>
      </c>
      <c r="BO274" s="35">
        <f t="shared" si="93"/>
        <v>9.7909452927766621E-2</v>
      </c>
      <c r="BP274" s="5">
        <f t="shared" si="94"/>
        <v>1477.7014073563842</v>
      </c>
      <c r="BQ274" s="35">
        <f t="shared" si="95"/>
        <v>7.2499999999999995E-2</v>
      </c>
      <c r="BR274" s="5">
        <f t="shared" si="121"/>
        <v>266560.53859459626</v>
      </c>
      <c r="BS274" s="5">
        <f t="shared" si="122"/>
        <v>667757.30395014433</v>
      </c>
      <c r="BT274" s="5">
        <f t="shared" si="96"/>
        <v>242589.4614054035</v>
      </c>
      <c r="BU274" s="5">
        <f t="shared" si="97"/>
        <v>934317.84254474053</v>
      </c>
      <c r="BV274" s="150"/>
      <c r="BW274" s="2">
        <v>269</v>
      </c>
      <c r="BX274" s="118">
        <v>53022</v>
      </c>
      <c r="BY274" s="5">
        <f t="shared" si="123"/>
        <v>240636.32363760562</v>
      </c>
      <c r="BZ274" s="5">
        <f t="shared" si="124"/>
        <v>3387.3876542048083</v>
      </c>
      <c r="CA274" s="5">
        <f t="shared" si="98"/>
        <v>1983.6757663187755</v>
      </c>
      <c r="CB274" s="35">
        <f t="shared" si="99"/>
        <v>9.8921512912048579E-2</v>
      </c>
      <c r="CC274" s="5">
        <f t="shared" si="100"/>
        <v>1403.7118878860329</v>
      </c>
      <c r="CD274" s="35">
        <f t="shared" si="101"/>
        <v>7.0000000000000007E-2</v>
      </c>
      <c r="CE274" s="5">
        <f t="shared" si="125"/>
        <v>270497.3521287131</v>
      </c>
      <c r="CF274" s="5">
        <f t="shared" si="126"/>
        <v>640709.92685237981</v>
      </c>
      <c r="CG274" s="5">
        <f t="shared" si="102"/>
        <v>238652.64787128684</v>
      </c>
      <c r="CH274" s="5">
        <f t="shared" si="103"/>
        <v>911207.27898109285</v>
      </c>
    </row>
    <row r="275" spans="9:86" ht="14.25" customHeight="1">
      <c r="I275" s="150"/>
      <c r="J275" s="2">
        <v>270</v>
      </c>
      <c r="K275" s="118">
        <v>53053</v>
      </c>
      <c r="L275" s="5">
        <f t="shared" si="104"/>
        <v>258116.88790700599</v>
      </c>
      <c r="M275" s="5">
        <f t="shared" si="67"/>
        <v>3825.0739145252865</v>
      </c>
      <c r="N275" s="5">
        <f t="shared" si="68"/>
        <v>2050.5203101646202</v>
      </c>
      <c r="O275" s="35">
        <f t="shared" si="69"/>
        <v>9.5329848122299332E-2</v>
      </c>
      <c r="P275" s="5">
        <f t="shared" si="70"/>
        <v>1774.5536043606662</v>
      </c>
      <c r="Q275" s="35">
        <f t="shared" si="71"/>
        <v>8.2500000000000004E-2</v>
      </c>
      <c r="R275" s="5">
        <f t="shared" si="105"/>
        <v>253083.63240315879</v>
      </c>
      <c r="S275" s="5">
        <f t="shared" si="106"/>
        <v>779686.32451866881</v>
      </c>
      <c r="T275" s="5">
        <f t="shared" si="72"/>
        <v>256066.36759684136</v>
      </c>
      <c r="U275" s="5">
        <f t="shared" si="73"/>
        <v>1032769.9569218276</v>
      </c>
      <c r="V275" s="150"/>
      <c r="W275" s="2">
        <v>270</v>
      </c>
      <c r="X275" s="118">
        <v>53053</v>
      </c>
      <c r="Y275" s="5">
        <f t="shared" si="107"/>
        <v>254271.23852120337</v>
      </c>
      <c r="Z275" s="5">
        <f t="shared" si="108"/>
        <v>3735.9623279068505</v>
      </c>
      <c r="AA275" s="5">
        <f t="shared" si="74"/>
        <v>2040.8207377654946</v>
      </c>
      <c r="AB275" s="35">
        <f t="shared" si="75"/>
        <v>9.6313877242328205E-2</v>
      </c>
      <c r="AC275" s="5">
        <f t="shared" si="76"/>
        <v>1695.1415901413559</v>
      </c>
      <c r="AD275" s="35">
        <f t="shared" si="77"/>
        <v>0.08</v>
      </c>
      <c r="AE275" s="5">
        <f t="shared" si="109"/>
        <v>256919.58221656247</v>
      </c>
      <c r="AF275" s="5">
        <f t="shared" si="110"/>
        <v>751790.24631828663</v>
      </c>
      <c r="AG275" s="5">
        <f t="shared" si="78"/>
        <v>252230.41778343788</v>
      </c>
      <c r="AH275" s="5">
        <f t="shared" si="79"/>
        <v>1008709.8285348491</v>
      </c>
      <c r="AI275" s="150"/>
      <c r="AJ275" s="2">
        <v>270</v>
      </c>
      <c r="AK275" s="118">
        <v>53053</v>
      </c>
      <c r="AL275" s="5">
        <f t="shared" si="111"/>
        <v>250400.40936440366</v>
      </c>
      <c r="AM275" s="5">
        <f t="shared" si="112"/>
        <v>3647.6129482638758</v>
      </c>
      <c r="AN275" s="5">
        <f t="shared" si="80"/>
        <v>2030.4436377854354</v>
      </c>
      <c r="AO275" s="35">
        <f t="shared" si="81"/>
        <v>9.7305446565651432E-2</v>
      </c>
      <c r="AP275" s="5">
        <f t="shared" si="82"/>
        <v>1617.1693104784404</v>
      </c>
      <c r="AQ275" s="35">
        <f t="shared" si="83"/>
        <v>7.7499999999999999E-2</v>
      </c>
      <c r="AR275" s="5">
        <f t="shared" si="113"/>
        <v>260780.03427338236</v>
      </c>
      <c r="AS275" s="5">
        <f t="shared" si="114"/>
        <v>724075.4617578648</v>
      </c>
      <c r="AT275" s="5">
        <f t="shared" si="84"/>
        <v>248369.96572661822</v>
      </c>
      <c r="AU275" s="5">
        <f t="shared" si="85"/>
        <v>984855.4960312472</v>
      </c>
      <c r="AV275" s="150"/>
      <c r="AW275" s="2">
        <v>270</v>
      </c>
      <c r="AX275" s="118">
        <v>53053</v>
      </c>
      <c r="AY275" s="5">
        <f t="shared" si="115"/>
        <v>246505.94470363701</v>
      </c>
      <c r="AZ275" s="5">
        <f t="shared" si="116"/>
        <v>3560.0506702964672</v>
      </c>
      <c r="BA275" s="5">
        <f t="shared" si="86"/>
        <v>2019.3885158987359</v>
      </c>
      <c r="BB275" s="35">
        <f t="shared" si="87"/>
        <v>9.8304575250380555E-2</v>
      </c>
      <c r="BC275" s="5">
        <f t="shared" si="88"/>
        <v>1540.6621543977312</v>
      </c>
      <c r="BD275" s="35">
        <f t="shared" si="89"/>
        <v>7.4999999999999997E-2</v>
      </c>
      <c r="BE275" s="5">
        <f t="shared" si="117"/>
        <v>264663.44381226134</v>
      </c>
      <c r="BF275" s="5">
        <f t="shared" si="118"/>
        <v>696550.2371677839</v>
      </c>
      <c r="BG275" s="5">
        <f t="shared" si="90"/>
        <v>244486.55618773829</v>
      </c>
      <c r="BH275" s="5">
        <f t="shared" si="91"/>
        <v>961213.68098004523</v>
      </c>
      <c r="BI275" s="150"/>
      <c r="BJ275" s="2">
        <v>270</v>
      </c>
      <c r="BK275" s="118">
        <v>53053</v>
      </c>
      <c r="BL275" s="5">
        <f t="shared" si="119"/>
        <v>242589.4614054035</v>
      </c>
      <c r="BM275" s="5">
        <f t="shared" si="120"/>
        <v>3473.3005299060997</v>
      </c>
      <c r="BN275" s="5">
        <f t="shared" si="92"/>
        <v>2007.6558672484534</v>
      </c>
      <c r="BO275" s="35">
        <f t="shared" si="93"/>
        <v>9.931128197988906E-2</v>
      </c>
      <c r="BP275" s="5">
        <f t="shared" si="94"/>
        <v>1465.6446626576462</v>
      </c>
      <c r="BQ275" s="35">
        <f t="shared" si="95"/>
        <v>7.2499999999999995E-2</v>
      </c>
      <c r="BR275" s="5">
        <f t="shared" si="121"/>
        <v>268568.19446184475</v>
      </c>
      <c r="BS275" s="5">
        <f t="shared" si="122"/>
        <v>669222.94861280196</v>
      </c>
      <c r="BT275" s="5">
        <f t="shared" si="96"/>
        <v>240581.80553815505</v>
      </c>
      <c r="BU275" s="5">
        <f t="shared" si="97"/>
        <v>937791.14307464671</v>
      </c>
      <c r="BV275" s="150"/>
      <c r="BW275" s="2">
        <v>270</v>
      </c>
      <c r="BX275" s="118">
        <v>53053</v>
      </c>
      <c r="BY275" s="5">
        <f t="shared" si="123"/>
        <v>238652.64787128684</v>
      </c>
      <c r="BZ275" s="5">
        <f t="shared" si="124"/>
        <v>3387.3876542048083</v>
      </c>
      <c r="CA275" s="5">
        <f t="shared" si="98"/>
        <v>1995.2472082889683</v>
      </c>
      <c r="CB275" s="35">
        <f t="shared" si="99"/>
        <v>0.10032558495802167</v>
      </c>
      <c r="CC275" s="5">
        <f t="shared" si="100"/>
        <v>1392.14044591584</v>
      </c>
      <c r="CD275" s="35">
        <f t="shared" si="101"/>
        <v>7.0000000000000007E-2</v>
      </c>
      <c r="CE275" s="5">
        <f t="shared" si="125"/>
        <v>272492.59933700209</v>
      </c>
      <c r="CF275" s="5">
        <f t="shared" si="126"/>
        <v>642102.06729829567</v>
      </c>
      <c r="CG275" s="5">
        <f t="shared" si="102"/>
        <v>236657.40066299788</v>
      </c>
      <c r="CH275" s="5">
        <f t="shared" si="103"/>
        <v>914594.6666352977</v>
      </c>
    </row>
    <row r="276" spans="9:86" ht="14.25" customHeight="1">
      <c r="I276" s="150"/>
      <c r="J276" s="2">
        <v>271</v>
      </c>
      <c r="K276" s="118">
        <v>53083</v>
      </c>
      <c r="L276" s="5">
        <f t="shared" si="104"/>
        <v>256066.36759684136</v>
      </c>
      <c r="M276" s="5">
        <f t="shared" si="67"/>
        <v>3825.0739145252865</v>
      </c>
      <c r="N276" s="5">
        <f t="shared" si="68"/>
        <v>2064.6176372970021</v>
      </c>
      <c r="O276" s="35">
        <f t="shared" si="69"/>
        <v>9.675386846027037E-2</v>
      </c>
      <c r="P276" s="5">
        <f t="shared" si="70"/>
        <v>1760.4562772282843</v>
      </c>
      <c r="Q276" s="35">
        <f t="shared" si="71"/>
        <v>8.2500000000000004E-2</v>
      </c>
      <c r="R276" s="5">
        <f t="shared" si="105"/>
        <v>255148.25004045578</v>
      </c>
      <c r="S276" s="5">
        <f t="shared" si="106"/>
        <v>781446.78079589712</v>
      </c>
      <c r="T276" s="5">
        <f t="shared" si="72"/>
        <v>254001.74995954437</v>
      </c>
      <c r="U276" s="5">
        <f t="shared" si="73"/>
        <v>1036595.0308363528</v>
      </c>
      <c r="V276" s="150"/>
      <c r="W276" s="2">
        <v>271</v>
      </c>
      <c r="X276" s="118">
        <v>53083</v>
      </c>
      <c r="Y276" s="5">
        <f t="shared" si="107"/>
        <v>252230.41778343788</v>
      </c>
      <c r="Z276" s="5">
        <f t="shared" si="108"/>
        <v>3735.9623279068505</v>
      </c>
      <c r="AA276" s="5">
        <f t="shared" si="74"/>
        <v>2054.4262093505977</v>
      </c>
      <c r="AB276" s="35">
        <f t="shared" si="75"/>
        <v>9.774044989837051E-2</v>
      </c>
      <c r="AC276" s="5">
        <f t="shared" si="76"/>
        <v>1681.5361185562526</v>
      </c>
      <c r="AD276" s="35">
        <f t="shared" si="77"/>
        <v>0.08</v>
      </c>
      <c r="AE276" s="5">
        <f t="shared" si="109"/>
        <v>258974.00842591308</v>
      </c>
      <c r="AF276" s="5">
        <f t="shared" si="110"/>
        <v>753471.78243684291</v>
      </c>
      <c r="AG276" s="5">
        <f t="shared" si="78"/>
        <v>250175.99157408727</v>
      </c>
      <c r="AH276" s="5">
        <f t="shared" si="79"/>
        <v>1012445.790862756</v>
      </c>
      <c r="AI276" s="150"/>
      <c r="AJ276" s="2">
        <v>271</v>
      </c>
      <c r="AK276" s="118">
        <v>53083</v>
      </c>
      <c r="AL276" s="5">
        <f t="shared" si="111"/>
        <v>248369.96572661822</v>
      </c>
      <c r="AM276" s="5">
        <f t="shared" si="112"/>
        <v>3647.6129482638758</v>
      </c>
      <c r="AN276" s="5">
        <f t="shared" si="80"/>
        <v>2043.5569196127997</v>
      </c>
      <c r="AO276" s="35">
        <f t="shared" si="81"/>
        <v>9.8734494581948801E-2</v>
      </c>
      <c r="AP276" s="5">
        <f t="shared" si="82"/>
        <v>1604.0560286510761</v>
      </c>
      <c r="AQ276" s="35">
        <f t="shared" si="83"/>
        <v>7.7499999999999999E-2</v>
      </c>
      <c r="AR276" s="5">
        <f t="shared" si="113"/>
        <v>262823.59119299514</v>
      </c>
      <c r="AS276" s="5">
        <f t="shared" si="114"/>
        <v>725679.51778651588</v>
      </c>
      <c r="AT276" s="5">
        <f t="shared" si="84"/>
        <v>246326.40880700541</v>
      </c>
      <c r="AU276" s="5">
        <f t="shared" si="85"/>
        <v>988503.10897951107</v>
      </c>
      <c r="AV276" s="150"/>
      <c r="AW276" s="2">
        <v>271</v>
      </c>
      <c r="AX276" s="118">
        <v>53083</v>
      </c>
      <c r="AY276" s="5">
        <f t="shared" si="115"/>
        <v>244486.55618773829</v>
      </c>
      <c r="AZ276" s="5">
        <f t="shared" si="116"/>
        <v>3560.0506702964672</v>
      </c>
      <c r="BA276" s="5">
        <f t="shared" si="86"/>
        <v>2032.0096941231029</v>
      </c>
      <c r="BB276" s="35">
        <f t="shared" si="87"/>
        <v>9.9736021111741485E-2</v>
      </c>
      <c r="BC276" s="5">
        <f t="shared" si="88"/>
        <v>1528.0409761733642</v>
      </c>
      <c r="BD276" s="35">
        <f t="shared" si="89"/>
        <v>7.4999999999999997E-2</v>
      </c>
      <c r="BE276" s="5">
        <f t="shared" si="117"/>
        <v>266695.45350638445</v>
      </c>
      <c r="BF276" s="5">
        <f t="shared" si="118"/>
        <v>698078.27814395726</v>
      </c>
      <c r="BG276" s="5">
        <f t="shared" si="90"/>
        <v>242454.54649361517</v>
      </c>
      <c r="BH276" s="5">
        <f t="shared" si="91"/>
        <v>964773.73165034177</v>
      </c>
      <c r="BI276" s="150"/>
      <c r="BJ276" s="2">
        <v>271</v>
      </c>
      <c r="BK276" s="118">
        <v>53083</v>
      </c>
      <c r="BL276" s="5">
        <f t="shared" si="119"/>
        <v>240581.80553815505</v>
      </c>
      <c r="BM276" s="5">
        <f t="shared" si="120"/>
        <v>3473.3005299060997</v>
      </c>
      <c r="BN276" s="5">
        <f t="shared" si="92"/>
        <v>2019.7854547797463</v>
      </c>
      <c r="BO276" s="35">
        <f t="shared" si="93"/>
        <v>0.10074504762793884</v>
      </c>
      <c r="BP276" s="5">
        <f t="shared" si="94"/>
        <v>1453.5150751263534</v>
      </c>
      <c r="BQ276" s="35">
        <f t="shared" si="95"/>
        <v>7.2499999999999995E-2</v>
      </c>
      <c r="BR276" s="5">
        <f t="shared" si="121"/>
        <v>270587.97991662449</v>
      </c>
      <c r="BS276" s="5">
        <f t="shared" si="122"/>
        <v>670676.46368792828</v>
      </c>
      <c r="BT276" s="5">
        <f t="shared" si="96"/>
        <v>238562.0200833753</v>
      </c>
      <c r="BU276" s="5">
        <f t="shared" si="97"/>
        <v>941264.44360455277</v>
      </c>
      <c r="BV276" s="150"/>
      <c r="BW276" s="2">
        <v>271</v>
      </c>
      <c r="BX276" s="118">
        <v>53083</v>
      </c>
      <c r="BY276" s="5">
        <f t="shared" si="123"/>
        <v>236657.40066299788</v>
      </c>
      <c r="BZ276" s="5">
        <f t="shared" si="124"/>
        <v>3387.3876542048083</v>
      </c>
      <c r="CA276" s="5">
        <f t="shared" si="98"/>
        <v>2006.8861503373205</v>
      </c>
      <c r="CB276" s="35">
        <f t="shared" si="99"/>
        <v>0.10176159180562336</v>
      </c>
      <c r="CC276" s="5">
        <f t="shared" si="100"/>
        <v>1380.5015038674878</v>
      </c>
      <c r="CD276" s="35">
        <f t="shared" si="101"/>
        <v>7.0000000000000007E-2</v>
      </c>
      <c r="CE276" s="5">
        <f t="shared" si="125"/>
        <v>274499.48548733944</v>
      </c>
      <c r="CF276" s="5">
        <f t="shared" si="126"/>
        <v>643482.56880216312</v>
      </c>
      <c r="CG276" s="5">
        <f t="shared" si="102"/>
        <v>234650.51451266056</v>
      </c>
      <c r="CH276" s="5">
        <f t="shared" si="103"/>
        <v>917982.05428950256</v>
      </c>
    </row>
    <row r="277" spans="9:86" ht="14.25" customHeight="1">
      <c r="I277" s="150"/>
      <c r="J277" s="2">
        <v>272</v>
      </c>
      <c r="K277" s="118">
        <v>53114</v>
      </c>
      <c r="L277" s="5">
        <f t="shared" si="104"/>
        <v>254001.74995954437</v>
      </c>
      <c r="M277" s="5">
        <f t="shared" si="67"/>
        <v>3825.0739145252865</v>
      </c>
      <c r="N277" s="5">
        <f t="shared" si="68"/>
        <v>2078.8118835534187</v>
      </c>
      <c r="O277" s="35">
        <f t="shared" si="69"/>
        <v>9.8210908415450715E-2</v>
      </c>
      <c r="P277" s="5">
        <f t="shared" si="70"/>
        <v>1746.2620309718675</v>
      </c>
      <c r="Q277" s="35">
        <f t="shared" si="71"/>
        <v>8.2500000000000004E-2</v>
      </c>
      <c r="R277" s="5">
        <f t="shared" si="105"/>
        <v>257227.06192400921</v>
      </c>
      <c r="S277" s="5">
        <f t="shared" si="106"/>
        <v>783193.04282686894</v>
      </c>
      <c r="T277" s="5">
        <f t="shared" si="72"/>
        <v>251922.93807599094</v>
      </c>
      <c r="U277" s="5">
        <f t="shared" si="73"/>
        <v>1040420.1047508782</v>
      </c>
      <c r="V277" s="150"/>
      <c r="W277" s="2">
        <v>272</v>
      </c>
      <c r="X277" s="118">
        <v>53114</v>
      </c>
      <c r="Y277" s="5">
        <f t="shared" si="107"/>
        <v>250175.99157408727</v>
      </c>
      <c r="Z277" s="5">
        <f t="shared" si="108"/>
        <v>3735.9623279068505</v>
      </c>
      <c r="AA277" s="5">
        <f t="shared" si="74"/>
        <v>2068.1223840796019</v>
      </c>
      <c r="AB277" s="35">
        <f t="shared" si="75"/>
        <v>9.9200040950395363E-2</v>
      </c>
      <c r="AC277" s="5">
        <f t="shared" si="76"/>
        <v>1667.8399438272486</v>
      </c>
      <c r="AD277" s="35">
        <f t="shared" si="77"/>
        <v>0.08</v>
      </c>
      <c r="AE277" s="5">
        <f t="shared" si="109"/>
        <v>261042.1308099927</v>
      </c>
      <c r="AF277" s="5">
        <f t="shared" si="110"/>
        <v>755139.62238067016</v>
      </c>
      <c r="AG277" s="5">
        <f t="shared" si="78"/>
        <v>248107.86919000765</v>
      </c>
      <c r="AH277" s="5">
        <f t="shared" si="79"/>
        <v>1016181.7531906628</v>
      </c>
      <c r="AI277" s="150"/>
      <c r="AJ277" s="2">
        <v>272</v>
      </c>
      <c r="AK277" s="118">
        <v>53114</v>
      </c>
      <c r="AL277" s="5">
        <f t="shared" si="111"/>
        <v>246326.40880700541</v>
      </c>
      <c r="AM277" s="5">
        <f t="shared" si="112"/>
        <v>3647.6129482638758</v>
      </c>
      <c r="AN277" s="5">
        <f t="shared" si="80"/>
        <v>2056.7548913852988</v>
      </c>
      <c r="AO277" s="35">
        <f t="shared" si="81"/>
        <v>0.10019655958188786</v>
      </c>
      <c r="AP277" s="5">
        <f t="shared" si="82"/>
        <v>1590.8580568785767</v>
      </c>
      <c r="AQ277" s="35">
        <f t="shared" si="83"/>
        <v>7.7499999999999999E-2</v>
      </c>
      <c r="AR277" s="5">
        <f t="shared" si="113"/>
        <v>264880.34608438046</v>
      </c>
      <c r="AS277" s="5">
        <f t="shared" si="114"/>
        <v>727270.37584339443</v>
      </c>
      <c r="AT277" s="5">
        <f t="shared" si="84"/>
        <v>244269.65391562012</v>
      </c>
      <c r="AU277" s="5">
        <f t="shared" si="85"/>
        <v>992150.72192777484</v>
      </c>
      <c r="AV277" s="150"/>
      <c r="AW277" s="2">
        <v>272</v>
      </c>
      <c r="AX277" s="118">
        <v>53114</v>
      </c>
      <c r="AY277" s="5">
        <f t="shared" si="115"/>
        <v>242454.54649361517</v>
      </c>
      <c r="AZ277" s="5">
        <f t="shared" si="116"/>
        <v>3560.0506702964672</v>
      </c>
      <c r="BA277" s="5">
        <f t="shared" si="86"/>
        <v>2044.7097547113724</v>
      </c>
      <c r="BB277" s="35">
        <f t="shared" si="87"/>
        <v>0.10120048236415569</v>
      </c>
      <c r="BC277" s="5">
        <f t="shared" si="88"/>
        <v>1515.3409155850948</v>
      </c>
      <c r="BD277" s="35">
        <f t="shared" si="89"/>
        <v>7.4999999999999997E-2</v>
      </c>
      <c r="BE277" s="5">
        <f t="shared" si="117"/>
        <v>268740.16326109582</v>
      </c>
      <c r="BF277" s="5">
        <f t="shared" si="118"/>
        <v>699593.61905954231</v>
      </c>
      <c r="BG277" s="5">
        <f t="shared" si="90"/>
        <v>240409.8367389038</v>
      </c>
      <c r="BH277" s="5">
        <f t="shared" si="91"/>
        <v>968333.78232063819</v>
      </c>
      <c r="BI277" s="150"/>
      <c r="BJ277" s="2">
        <v>272</v>
      </c>
      <c r="BK277" s="118">
        <v>53114</v>
      </c>
      <c r="BL277" s="5">
        <f t="shared" si="119"/>
        <v>238562.0200833753</v>
      </c>
      <c r="BM277" s="5">
        <f t="shared" si="120"/>
        <v>3473.3005299060997</v>
      </c>
      <c r="BN277" s="5">
        <f t="shared" si="92"/>
        <v>2031.9883252357072</v>
      </c>
      <c r="BO277" s="35">
        <f t="shared" si="93"/>
        <v>0.1022118269048298</v>
      </c>
      <c r="BP277" s="5">
        <f t="shared" si="94"/>
        <v>1441.3122046703925</v>
      </c>
      <c r="BQ277" s="35">
        <f t="shared" si="95"/>
        <v>7.2499999999999995E-2</v>
      </c>
      <c r="BR277" s="5">
        <f t="shared" si="121"/>
        <v>272619.96824186022</v>
      </c>
      <c r="BS277" s="5">
        <f t="shared" si="122"/>
        <v>672117.77589259867</v>
      </c>
      <c r="BT277" s="5">
        <f t="shared" si="96"/>
        <v>236530.03175813961</v>
      </c>
      <c r="BU277" s="5">
        <f t="shared" si="97"/>
        <v>944737.74413445895</v>
      </c>
      <c r="BV277" s="150"/>
      <c r="BW277" s="2">
        <v>272</v>
      </c>
      <c r="BX277" s="118">
        <v>53114</v>
      </c>
      <c r="BY277" s="5">
        <f t="shared" si="123"/>
        <v>234650.51451266056</v>
      </c>
      <c r="BZ277" s="5">
        <f t="shared" si="124"/>
        <v>3387.3876542048083</v>
      </c>
      <c r="CA277" s="5">
        <f t="shared" si="98"/>
        <v>2018.5929862142882</v>
      </c>
      <c r="CB277" s="35">
        <f t="shared" si="99"/>
        <v>0.10323061036060291</v>
      </c>
      <c r="CC277" s="5">
        <f t="shared" si="100"/>
        <v>1368.7946679905201</v>
      </c>
      <c r="CD277" s="35">
        <f t="shared" si="101"/>
        <v>7.0000000000000007E-2</v>
      </c>
      <c r="CE277" s="5">
        <f t="shared" si="125"/>
        <v>276518.0784735537</v>
      </c>
      <c r="CF277" s="5">
        <f t="shared" si="126"/>
        <v>644851.36347015365</v>
      </c>
      <c r="CG277" s="5">
        <f t="shared" si="102"/>
        <v>232631.92152644627</v>
      </c>
      <c r="CH277" s="5">
        <f t="shared" si="103"/>
        <v>921369.44194370741</v>
      </c>
    </row>
    <row r="278" spans="9:86" ht="14.25" customHeight="1">
      <c r="I278" s="150"/>
      <c r="J278" s="2">
        <v>273</v>
      </c>
      <c r="K278" s="118">
        <v>53144</v>
      </c>
      <c r="L278" s="5">
        <f t="shared" si="104"/>
        <v>251922.93807599094</v>
      </c>
      <c r="M278" s="5">
        <f t="shared" si="67"/>
        <v>3825.0739145252865</v>
      </c>
      <c r="N278" s="5">
        <f t="shared" si="68"/>
        <v>2093.1037152528488</v>
      </c>
      <c r="O278" s="35">
        <f t="shared" si="69"/>
        <v>9.970209451692616E-2</v>
      </c>
      <c r="P278" s="5">
        <f t="shared" si="70"/>
        <v>1731.9701992724376</v>
      </c>
      <c r="Q278" s="35">
        <f t="shared" si="71"/>
        <v>8.2500000000000004E-2</v>
      </c>
      <c r="R278" s="5">
        <f t="shared" si="105"/>
        <v>259320.16563926206</v>
      </c>
      <c r="S278" s="5">
        <f t="shared" si="106"/>
        <v>784925.01302614133</v>
      </c>
      <c r="T278" s="5">
        <f t="shared" si="72"/>
        <v>249829.83436073808</v>
      </c>
      <c r="U278" s="5">
        <f t="shared" si="73"/>
        <v>1044245.1786654034</v>
      </c>
      <c r="V278" s="150"/>
      <c r="W278" s="2">
        <v>273</v>
      </c>
      <c r="X278" s="118">
        <v>53144</v>
      </c>
      <c r="Y278" s="5">
        <f t="shared" si="107"/>
        <v>248107.86919000765</v>
      </c>
      <c r="Z278" s="5">
        <f t="shared" si="108"/>
        <v>3735.9623279068505</v>
      </c>
      <c r="AA278" s="5">
        <f t="shared" si="74"/>
        <v>2081.9098666401328</v>
      </c>
      <c r="AB278" s="35">
        <f t="shared" si="75"/>
        <v>0.10069377678847019</v>
      </c>
      <c r="AC278" s="5">
        <f t="shared" si="76"/>
        <v>1654.0524612667177</v>
      </c>
      <c r="AD278" s="35">
        <f t="shared" si="77"/>
        <v>0.08</v>
      </c>
      <c r="AE278" s="5">
        <f t="shared" si="109"/>
        <v>263124.04067663284</v>
      </c>
      <c r="AF278" s="5">
        <f t="shared" si="110"/>
        <v>756793.67484193691</v>
      </c>
      <c r="AG278" s="5">
        <f t="shared" si="78"/>
        <v>246025.95932336751</v>
      </c>
      <c r="AH278" s="5">
        <f t="shared" si="79"/>
        <v>1019917.7155185698</v>
      </c>
      <c r="AI278" s="150"/>
      <c r="AJ278" s="2">
        <v>273</v>
      </c>
      <c r="AK278" s="118">
        <v>53144</v>
      </c>
      <c r="AL278" s="5">
        <f t="shared" si="111"/>
        <v>244269.65391562012</v>
      </c>
      <c r="AM278" s="5">
        <f t="shared" si="112"/>
        <v>3647.6129482638758</v>
      </c>
      <c r="AN278" s="5">
        <f t="shared" si="80"/>
        <v>2070.0381000588291</v>
      </c>
      <c r="AO278" s="35">
        <f t="shared" si="81"/>
        <v>0.10169276781833396</v>
      </c>
      <c r="AP278" s="5">
        <f t="shared" si="82"/>
        <v>1577.5748482050467</v>
      </c>
      <c r="AQ278" s="35">
        <f t="shared" si="83"/>
        <v>7.7500000000000013E-2</v>
      </c>
      <c r="AR278" s="5">
        <f t="shared" si="113"/>
        <v>266950.38418443932</v>
      </c>
      <c r="AS278" s="5">
        <f t="shared" si="114"/>
        <v>728847.95069159952</v>
      </c>
      <c r="AT278" s="5">
        <f t="shared" si="84"/>
        <v>242199.61581556129</v>
      </c>
      <c r="AU278" s="5">
        <f t="shared" si="85"/>
        <v>995798.33487603883</v>
      </c>
      <c r="AV278" s="150"/>
      <c r="AW278" s="2">
        <v>273</v>
      </c>
      <c r="AX278" s="118">
        <v>53144</v>
      </c>
      <c r="AY278" s="5">
        <f t="shared" si="115"/>
        <v>240409.8367389038</v>
      </c>
      <c r="AZ278" s="5">
        <f t="shared" si="116"/>
        <v>3560.0506702964672</v>
      </c>
      <c r="BA278" s="5">
        <f t="shared" si="86"/>
        <v>2057.4891906783187</v>
      </c>
      <c r="BB278" s="35">
        <f t="shared" si="87"/>
        <v>0.10269908512501577</v>
      </c>
      <c r="BC278" s="5">
        <f t="shared" si="88"/>
        <v>1502.5614796181487</v>
      </c>
      <c r="BD278" s="35">
        <f t="shared" si="89"/>
        <v>7.4999999999999997E-2</v>
      </c>
      <c r="BE278" s="5">
        <f t="shared" si="117"/>
        <v>270797.65245177416</v>
      </c>
      <c r="BF278" s="5">
        <f t="shared" si="118"/>
        <v>701096.1805391605</v>
      </c>
      <c r="BG278" s="5">
        <f t="shared" si="90"/>
        <v>238352.34754822549</v>
      </c>
      <c r="BH278" s="5">
        <f t="shared" si="91"/>
        <v>971893.83299093461</v>
      </c>
      <c r="BI278" s="150"/>
      <c r="BJ278" s="2">
        <v>273</v>
      </c>
      <c r="BK278" s="118">
        <v>53144</v>
      </c>
      <c r="BL278" s="5">
        <f t="shared" si="119"/>
        <v>236530.03175813961</v>
      </c>
      <c r="BM278" s="5">
        <f t="shared" si="120"/>
        <v>3473.3005299060997</v>
      </c>
      <c r="BN278" s="5">
        <f t="shared" si="92"/>
        <v>2044.2649213673396</v>
      </c>
      <c r="BO278" s="35">
        <f t="shared" si="93"/>
        <v>0.10371274579412426</v>
      </c>
      <c r="BP278" s="5">
        <f t="shared" si="94"/>
        <v>1429.03560853876</v>
      </c>
      <c r="BQ278" s="35">
        <f t="shared" si="95"/>
        <v>7.2499999999999995E-2</v>
      </c>
      <c r="BR278" s="5">
        <f t="shared" si="121"/>
        <v>274664.23316322756</v>
      </c>
      <c r="BS278" s="5">
        <f t="shared" si="122"/>
        <v>673546.81150113745</v>
      </c>
      <c r="BT278" s="5">
        <f t="shared" si="96"/>
        <v>234485.76683677227</v>
      </c>
      <c r="BU278" s="5">
        <f t="shared" si="97"/>
        <v>948211.04466436501</v>
      </c>
      <c r="BV278" s="150"/>
      <c r="BW278" s="2">
        <v>273</v>
      </c>
      <c r="BX278" s="118">
        <v>53144</v>
      </c>
      <c r="BY278" s="5">
        <f t="shared" si="123"/>
        <v>232631.92152644627</v>
      </c>
      <c r="BZ278" s="5">
        <f t="shared" si="124"/>
        <v>3387.3876542048083</v>
      </c>
      <c r="CA278" s="5">
        <f t="shared" si="98"/>
        <v>2030.3681119672051</v>
      </c>
      <c r="CB278" s="35">
        <f t="shared" si="99"/>
        <v>0.10473376647424823</v>
      </c>
      <c r="CC278" s="5">
        <f t="shared" si="100"/>
        <v>1357.0195422376032</v>
      </c>
      <c r="CD278" s="35">
        <f t="shared" si="101"/>
        <v>7.0000000000000007E-2</v>
      </c>
      <c r="CE278" s="5">
        <f t="shared" si="125"/>
        <v>278548.44658552093</v>
      </c>
      <c r="CF278" s="5">
        <f t="shared" si="126"/>
        <v>646208.38301239128</v>
      </c>
      <c r="CG278" s="5">
        <f t="shared" si="102"/>
        <v>230601.55341447907</v>
      </c>
      <c r="CH278" s="5">
        <f t="shared" si="103"/>
        <v>924756.82959791226</v>
      </c>
    </row>
    <row r="279" spans="9:86" ht="14.25" customHeight="1">
      <c r="I279" s="150"/>
      <c r="J279" s="2">
        <v>274</v>
      </c>
      <c r="K279" s="118">
        <v>53175</v>
      </c>
      <c r="L279" s="5">
        <f t="shared" si="104"/>
        <v>249829.83436073808</v>
      </c>
      <c r="M279" s="5">
        <f t="shared" si="67"/>
        <v>3825.0739145252865</v>
      </c>
      <c r="N279" s="5">
        <f t="shared" si="68"/>
        <v>2107.4938032952123</v>
      </c>
      <c r="O279" s="35">
        <f t="shared" si="69"/>
        <v>0.10122860507934986</v>
      </c>
      <c r="P279" s="5">
        <f t="shared" si="70"/>
        <v>1717.5801112300744</v>
      </c>
      <c r="Q279" s="35">
        <f t="shared" si="71"/>
        <v>8.2500000000000004E-2</v>
      </c>
      <c r="R279" s="5">
        <f t="shared" si="105"/>
        <v>261427.65944255728</v>
      </c>
      <c r="S279" s="5">
        <f t="shared" si="106"/>
        <v>786642.59313737135</v>
      </c>
      <c r="T279" s="5">
        <f t="shared" si="72"/>
        <v>247722.34055744286</v>
      </c>
      <c r="U279" s="5">
        <f t="shared" si="73"/>
        <v>1048070.2525799286</v>
      </c>
      <c r="V279" s="150"/>
      <c r="W279" s="2">
        <v>274</v>
      </c>
      <c r="X279" s="118">
        <v>53175</v>
      </c>
      <c r="Y279" s="5">
        <f t="shared" si="107"/>
        <v>246025.95932336751</v>
      </c>
      <c r="Z279" s="5">
        <f t="shared" si="108"/>
        <v>3735.9623279068505</v>
      </c>
      <c r="AA279" s="5">
        <f t="shared" si="74"/>
        <v>2095.789265751067</v>
      </c>
      <c r="AB279" s="35">
        <f t="shared" si="75"/>
        <v>0.10222283558279824</v>
      </c>
      <c r="AC279" s="5">
        <f t="shared" si="76"/>
        <v>1640.1730621557836</v>
      </c>
      <c r="AD279" s="35">
        <f t="shared" si="77"/>
        <v>0.08</v>
      </c>
      <c r="AE279" s="5">
        <f t="shared" si="109"/>
        <v>265219.82994238392</v>
      </c>
      <c r="AF279" s="5">
        <f t="shared" si="110"/>
        <v>758433.84790409275</v>
      </c>
      <c r="AG279" s="5">
        <f t="shared" si="78"/>
        <v>243930.17005761646</v>
      </c>
      <c r="AH279" s="5">
        <f t="shared" si="79"/>
        <v>1023653.6778464767</v>
      </c>
      <c r="AI279" s="150"/>
      <c r="AJ279" s="2">
        <v>274</v>
      </c>
      <c r="AK279" s="118">
        <v>53175</v>
      </c>
      <c r="AL279" s="5">
        <f t="shared" si="111"/>
        <v>242199.61581556129</v>
      </c>
      <c r="AM279" s="5">
        <f t="shared" si="112"/>
        <v>3647.6129482638758</v>
      </c>
      <c r="AN279" s="5">
        <f t="shared" si="80"/>
        <v>2083.4070961217094</v>
      </c>
      <c r="AO279" s="35">
        <f t="shared" si="81"/>
        <v>0.10322429731886555</v>
      </c>
      <c r="AP279" s="5">
        <f t="shared" si="82"/>
        <v>1564.2058521421666</v>
      </c>
      <c r="AQ279" s="35">
        <f t="shared" si="83"/>
        <v>7.7499999999999999E-2</v>
      </c>
      <c r="AR279" s="5">
        <f t="shared" si="113"/>
        <v>269033.79128056101</v>
      </c>
      <c r="AS279" s="5">
        <f t="shared" si="114"/>
        <v>730412.1565437417</v>
      </c>
      <c r="AT279" s="5">
        <f t="shared" si="84"/>
        <v>240116.20871943957</v>
      </c>
      <c r="AU279" s="5">
        <f t="shared" si="85"/>
        <v>999445.94782430271</v>
      </c>
      <c r="AV279" s="150"/>
      <c r="AW279" s="2">
        <v>274</v>
      </c>
      <c r="AX279" s="118">
        <v>53175</v>
      </c>
      <c r="AY279" s="5">
        <f t="shared" si="115"/>
        <v>238352.34754822549</v>
      </c>
      <c r="AZ279" s="5">
        <f t="shared" si="116"/>
        <v>3560.0506702964672</v>
      </c>
      <c r="BA279" s="5">
        <f t="shared" si="86"/>
        <v>2070.3484981200581</v>
      </c>
      <c r="BB279" s="35">
        <f t="shared" si="87"/>
        <v>0.10423300728101287</v>
      </c>
      <c r="BC279" s="5">
        <f t="shared" si="88"/>
        <v>1489.7021721764092</v>
      </c>
      <c r="BD279" s="35">
        <f t="shared" si="89"/>
        <v>7.4999999999999997E-2</v>
      </c>
      <c r="BE279" s="5">
        <f t="shared" si="117"/>
        <v>272868.00094989419</v>
      </c>
      <c r="BF279" s="5">
        <f t="shared" si="118"/>
        <v>702585.88271133695</v>
      </c>
      <c r="BG279" s="5">
        <f t="shared" si="90"/>
        <v>236281.99905010543</v>
      </c>
      <c r="BH279" s="5">
        <f t="shared" si="91"/>
        <v>975453.88366123114</v>
      </c>
      <c r="BI279" s="150"/>
      <c r="BJ279" s="2">
        <v>274</v>
      </c>
      <c r="BK279" s="118">
        <v>53175</v>
      </c>
      <c r="BL279" s="5">
        <f t="shared" si="119"/>
        <v>234485.76683677227</v>
      </c>
      <c r="BM279" s="5">
        <f t="shared" si="120"/>
        <v>3473.3005299060997</v>
      </c>
      <c r="BN279" s="5">
        <f t="shared" si="92"/>
        <v>2056.6156886006006</v>
      </c>
      <c r="BO279" s="35">
        <f t="shared" si="93"/>
        <v>0.10524898204327585</v>
      </c>
      <c r="BP279" s="5">
        <f t="shared" si="94"/>
        <v>1416.684841305499</v>
      </c>
      <c r="BQ279" s="35">
        <f t="shared" si="95"/>
        <v>7.2499999999999995E-2</v>
      </c>
      <c r="BR279" s="5">
        <f t="shared" si="121"/>
        <v>276720.84885182814</v>
      </c>
      <c r="BS279" s="5">
        <f t="shared" si="122"/>
        <v>674963.49634244293</v>
      </c>
      <c r="BT279" s="5">
        <f t="shared" si="96"/>
        <v>232429.15114817166</v>
      </c>
      <c r="BU279" s="5">
        <f t="shared" si="97"/>
        <v>951684.34519427107</v>
      </c>
      <c r="BV279" s="150"/>
      <c r="BW279" s="2">
        <v>274</v>
      </c>
      <c r="BX279" s="118">
        <v>53175</v>
      </c>
      <c r="BY279" s="5">
        <f t="shared" si="123"/>
        <v>230601.55341447907</v>
      </c>
      <c r="BZ279" s="5">
        <f t="shared" si="124"/>
        <v>3387.3876542048083</v>
      </c>
      <c r="CA279" s="5">
        <f t="shared" si="98"/>
        <v>2042.2119259536803</v>
      </c>
      <c r="CB279" s="35">
        <f t="shared" si="99"/>
        <v>0.10627223775633698</v>
      </c>
      <c r="CC279" s="5">
        <f t="shared" si="100"/>
        <v>1345.175728251128</v>
      </c>
      <c r="CD279" s="35">
        <f t="shared" si="101"/>
        <v>7.0000000000000007E-2</v>
      </c>
      <c r="CE279" s="5">
        <f t="shared" si="125"/>
        <v>280590.65851147461</v>
      </c>
      <c r="CF279" s="5">
        <f t="shared" si="126"/>
        <v>647553.55874064239</v>
      </c>
      <c r="CG279" s="5">
        <f t="shared" si="102"/>
        <v>228559.34148852539</v>
      </c>
      <c r="CH279" s="5">
        <f t="shared" si="103"/>
        <v>928144.217252117</v>
      </c>
    </row>
    <row r="280" spans="9:86" ht="14.25" customHeight="1">
      <c r="I280" s="150"/>
      <c r="J280" s="2">
        <v>275</v>
      </c>
      <c r="K280" s="118">
        <v>53206</v>
      </c>
      <c r="L280" s="5">
        <f t="shared" si="104"/>
        <v>247722.34055744286</v>
      </c>
      <c r="M280" s="5">
        <f t="shared" si="67"/>
        <v>3825.0739145252865</v>
      </c>
      <c r="N280" s="5">
        <f t="shared" si="68"/>
        <v>2121.9828231928668</v>
      </c>
      <c r="O280" s="35">
        <f t="shared" si="69"/>
        <v>0.10279167321370336</v>
      </c>
      <c r="P280" s="5">
        <f t="shared" si="70"/>
        <v>1703.0910913324196</v>
      </c>
      <c r="Q280" s="35">
        <f t="shared" si="71"/>
        <v>8.2500000000000004E-2</v>
      </c>
      <c r="R280" s="5">
        <f t="shared" si="105"/>
        <v>263549.64226575015</v>
      </c>
      <c r="S280" s="5">
        <f t="shared" si="106"/>
        <v>788345.68422870373</v>
      </c>
      <c r="T280" s="5">
        <f t="shared" si="72"/>
        <v>245600.35773424999</v>
      </c>
      <c r="U280" s="5">
        <f t="shared" si="73"/>
        <v>1051895.3264944539</v>
      </c>
      <c r="V280" s="150"/>
      <c r="W280" s="2">
        <v>275</v>
      </c>
      <c r="X280" s="118">
        <v>53206</v>
      </c>
      <c r="Y280" s="5">
        <f t="shared" si="107"/>
        <v>243930.17005761646</v>
      </c>
      <c r="Z280" s="5">
        <f t="shared" si="108"/>
        <v>3735.9623279068505</v>
      </c>
      <c r="AA280" s="5">
        <f t="shared" si="74"/>
        <v>2109.7611941894074</v>
      </c>
      <c r="AB280" s="35">
        <f t="shared" si="75"/>
        <v>0.10378845029416806</v>
      </c>
      <c r="AC280" s="5">
        <f t="shared" si="76"/>
        <v>1626.2011337174431</v>
      </c>
      <c r="AD280" s="35">
        <f t="shared" si="77"/>
        <v>0.08</v>
      </c>
      <c r="AE280" s="5">
        <f t="shared" si="109"/>
        <v>267329.59113657335</v>
      </c>
      <c r="AF280" s="5">
        <f t="shared" si="110"/>
        <v>760060.04903781018</v>
      </c>
      <c r="AG280" s="5">
        <f t="shared" si="78"/>
        <v>241820.40886342706</v>
      </c>
      <c r="AH280" s="5">
        <f t="shared" si="79"/>
        <v>1027389.6401743835</v>
      </c>
      <c r="AI280" s="150"/>
      <c r="AJ280" s="2">
        <v>275</v>
      </c>
      <c r="AK280" s="118">
        <v>53206</v>
      </c>
      <c r="AL280" s="5">
        <f t="shared" si="111"/>
        <v>240116.20871943957</v>
      </c>
      <c r="AM280" s="5">
        <f t="shared" si="112"/>
        <v>3647.6129482638758</v>
      </c>
      <c r="AN280" s="5">
        <f t="shared" si="80"/>
        <v>2096.8624336174953</v>
      </c>
      <c r="AO280" s="35">
        <f t="shared" si="81"/>
        <v>0.10479238089591252</v>
      </c>
      <c r="AP280" s="5">
        <f t="shared" si="82"/>
        <v>1550.7505146463805</v>
      </c>
      <c r="AQ280" s="35">
        <f t="shared" si="83"/>
        <v>7.7499999999999999E-2</v>
      </c>
      <c r="AR280" s="5">
        <f t="shared" si="113"/>
        <v>271130.65371417848</v>
      </c>
      <c r="AS280" s="5">
        <f t="shared" si="114"/>
        <v>731962.90705838811</v>
      </c>
      <c r="AT280" s="5">
        <f t="shared" si="84"/>
        <v>238019.34628582207</v>
      </c>
      <c r="AU280" s="5">
        <f t="shared" si="85"/>
        <v>1003093.5607725666</v>
      </c>
      <c r="AV280" s="150"/>
      <c r="AW280" s="2">
        <v>275</v>
      </c>
      <c r="AX280" s="118">
        <v>53206</v>
      </c>
      <c r="AY280" s="5">
        <f t="shared" si="115"/>
        <v>236281.99905010543</v>
      </c>
      <c r="AZ280" s="5">
        <f t="shared" si="116"/>
        <v>3560.0506702964672</v>
      </c>
      <c r="BA280" s="5">
        <f t="shared" si="86"/>
        <v>2083.2881762333081</v>
      </c>
      <c r="BB280" s="35">
        <f t="shared" si="87"/>
        <v>0.10580348149796368</v>
      </c>
      <c r="BC280" s="5">
        <f t="shared" si="88"/>
        <v>1476.7624940631588</v>
      </c>
      <c r="BD280" s="35">
        <f t="shared" si="89"/>
        <v>7.4999999999999997E-2</v>
      </c>
      <c r="BE280" s="5">
        <f t="shared" si="117"/>
        <v>274951.28912612749</v>
      </c>
      <c r="BF280" s="5">
        <f t="shared" si="118"/>
        <v>704062.64520540007</v>
      </c>
      <c r="BG280" s="5">
        <f t="shared" si="90"/>
        <v>234198.71087387213</v>
      </c>
      <c r="BH280" s="5">
        <f t="shared" si="91"/>
        <v>979013.93433152756</v>
      </c>
      <c r="BI280" s="150"/>
      <c r="BJ280" s="2">
        <v>275</v>
      </c>
      <c r="BK280" s="118">
        <v>53206</v>
      </c>
      <c r="BL280" s="5">
        <f t="shared" si="119"/>
        <v>232429.15114817166</v>
      </c>
      <c r="BM280" s="5">
        <f t="shared" si="120"/>
        <v>3473.3005299060997</v>
      </c>
      <c r="BN280" s="5">
        <f t="shared" si="92"/>
        <v>2069.0410750525625</v>
      </c>
      <c r="BO280" s="35">
        <f t="shared" si="93"/>
        <v>0.10682176817314447</v>
      </c>
      <c r="BP280" s="5">
        <f t="shared" si="94"/>
        <v>1404.2594548535371</v>
      </c>
      <c r="BQ280" s="35">
        <f t="shared" si="95"/>
        <v>7.2499999999999995E-2</v>
      </c>
      <c r="BR280" s="5">
        <f t="shared" si="121"/>
        <v>278789.88992688071</v>
      </c>
      <c r="BS280" s="5">
        <f t="shared" si="122"/>
        <v>676367.75579729641</v>
      </c>
      <c r="BT280" s="5">
        <f t="shared" si="96"/>
        <v>230360.11007311911</v>
      </c>
      <c r="BU280" s="5">
        <f t="shared" si="97"/>
        <v>955157.64572417713</v>
      </c>
      <c r="BV280" s="150"/>
      <c r="BW280" s="2">
        <v>275</v>
      </c>
      <c r="BX280" s="118">
        <v>53206</v>
      </c>
      <c r="BY280" s="5">
        <f t="shared" si="123"/>
        <v>228559.34148852539</v>
      </c>
      <c r="BZ280" s="5">
        <f t="shared" si="124"/>
        <v>3387.3876542048083</v>
      </c>
      <c r="CA280" s="5">
        <f t="shared" si="98"/>
        <v>2054.1248288550769</v>
      </c>
      <c r="CB280" s="35">
        <f t="shared" si="99"/>
        <v>0.10784725658434061</v>
      </c>
      <c r="CC280" s="5">
        <f t="shared" si="100"/>
        <v>1333.2628253497314</v>
      </c>
      <c r="CD280" s="35">
        <f t="shared" si="101"/>
        <v>7.0000000000000007E-2</v>
      </c>
      <c r="CE280" s="5">
        <f t="shared" si="125"/>
        <v>282644.78334032971</v>
      </c>
      <c r="CF280" s="5">
        <f t="shared" si="126"/>
        <v>648886.82156599208</v>
      </c>
      <c r="CG280" s="5">
        <f t="shared" si="102"/>
        <v>226505.21665967032</v>
      </c>
      <c r="CH280" s="5">
        <f t="shared" si="103"/>
        <v>931531.60490632174</v>
      </c>
    </row>
    <row r="281" spans="9:86" ht="14.25" customHeight="1">
      <c r="I281" s="150"/>
      <c r="J281" s="2">
        <v>276</v>
      </c>
      <c r="K281" s="118">
        <v>53236</v>
      </c>
      <c r="L281" s="5">
        <f t="shared" si="104"/>
        <v>245600.35773424999</v>
      </c>
      <c r="M281" s="5">
        <f t="shared" si="67"/>
        <v>3825.0739145252865</v>
      </c>
      <c r="N281" s="5">
        <f t="shared" si="68"/>
        <v>2136.5714551023175</v>
      </c>
      <c r="O281" s="35">
        <f t="shared" si="69"/>
        <v>0.10439259005058185</v>
      </c>
      <c r="P281" s="5">
        <f t="shared" si="70"/>
        <v>1688.5024594229687</v>
      </c>
      <c r="Q281" s="35">
        <f t="shared" si="71"/>
        <v>8.2500000000000004E-2</v>
      </c>
      <c r="R281" s="5">
        <f t="shared" si="105"/>
        <v>265686.21372085245</v>
      </c>
      <c r="S281" s="5">
        <f t="shared" si="106"/>
        <v>790034.18668812665</v>
      </c>
      <c r="T281" s="5">
        <f t="shared" si="72"/>
        <v>243463.78627914767</v>
      </c>
      <c r="U281" s="5">
        <f t="shared" si="73"/>
        <v>1055720.400408979</v>
      </c>
      <c r="V281" s="150"/>
      <c r="W281" s="2">
        <v>276</v>
      </c>
      <c r="X281" s="118">
        <v>53236</v>
      </c>
      <c r="Y281" s="5">
        <f t="shared" si="107"/>
        <v>241820.40886342706</v>
      </c>
      <c r="Z281" s="5">
        <f t="shared" si="108"/>
        <v>3735.9623279068505</v>
      </c>
      <c r="AA281" s="5">
        <f t="shared" si="74"/>
        <v>2123.8262688173368</v>
      </c>
      <c r="AB281" s="35">
        <f t="shared" si="75"/>
        <v>0.1053919118969058</v>
      </c>
      <c r="AC281" s="5">
        <f t="shared" si="76"/>
        <v>1612.1360590895138</v>
      </c>
      <c r="AD281" s="35">
        <f t="shared" si="77"/>
        <v>0.08</v>
      </c>
      <c r="AE281" s="5">
        <f t="shared" si="109"/>
        <v>269453.4174053907</v>
      </c>
      <c r="AF281" s="5">
        <f t="shared" si="110"/>
        <v>761672.18509689975</v>
      </c>
      <c r="AG281" s="5">
        <f t="shared" si="78"/>
        <v>239696.58259460973</v>
      </c>
      <c r="AH281" s="5">
        <f t="shared" si="79"/>
        <v>1031125.6025022904</v>
      </c>
      <c r="AI281" s="150"/>
      <c r="AJ281" s="2">
        <v>276</v>
      </c>
      <c r="AK281" s="118">
        <v>53236</v>
      </c>
      <c r="AL281" s="5">
        <f t="shared" si="111"/>
        <v>238019.34628582207</v>
      </c>
      <c r="AM281" s="5">
        <f t="shared" si="112"/>
        <v>3647.6129482638758</v>
      </c>
      <c r="AN281" s="5">
        <f t="shared" si="80"/>
        <v>2110.4046701679417</v>
      </c>
      <c r="AO281" s="35">
        <f t="shared" si="81"/>
        <v>0.10639830936937503</v>
      </c>
      <c r="AP281" s="5">
        <f t="shared" si="82"/>
        <v>1537.2082780959342</v>
      </c>
      <c r="AQ281" s="35">
        <f t="shared" si="83"/>
        <v>7.7499999999999999E-2</v>
      </c>
      <c r="AR281" s="5">
        <f t="shared" si="113"/>
        <v>273241.05838434643</v>
      </c>
      <c r="AS281" s="5">
        <f t="shared" si="114"/>
        <v>733500.11533648404</v>
      </c>
      <c r="AT281" s="5">
        <f t="shared" si="84"/>
        <v>235908.94161565413</v>
      </c>
      <c r="AU281" s="5">
        <f t="shared" si="85"/>
        <v>1006741.1737208305</v>
      </c>
      <c r="AV281" s="150"/>
      <c r="AW281" s="2">
        <v>276</v>
      </c>
      <c r="AX281" s="118">
        <v>53236</v>
      </c>
      <c r="AY281" s="5">
        <f t="shared" si="115"/>
        <v>234198.71087387213</v>
      </c>
      <c r="AZ281" s="5">
        <f t="shared" si="116"/>
        <v>3560.0506702964672</v>
      </c>
      <c r="BA281" s="5">
        <f t="shared" si="86"/>
        <v>2096.3087273347664</v>
      </c>
      <c r="BB281" s="35">
        <f t="shared" si="87"/>
        <v>0.1074117984430957</v>
      </c>
      <c r="BC281" s="5">
        <f t="shared" si="88"/>
        <v>1463.7419429617007</v>
      </c>
      <c r="BD281" s="35">
        <f t="shared" si="89"/>
        <v>7.4999999999999997E-2</v>
      </c>
      <c r="BE281" s="5">
        <f t="shared" si="117"/>
        <v>277047.59785346227</v>
      </c>
      <c r="BF281" s="5">
        <f t="shared" si="118"/>
        <v>705526.38714836177</v>
      </c>
      <c r="BG281" s="5">
        <f t="shared" si="90"/>
        <v>232102.40214653735</v>
      </c>
      <c r="BH281" s="5">
        <f t="shared" si="91"/>
        <v>982573.9850018241</v>
      </c>
      <c r="BI281" s="150"/>
      <c r="BJ281" s="2">
        <v>276</v>
      </c>
      <c r="BK281" s="118">
        <v>53236</v>
      </c>
      <c r="BL281" s="5">
        <f t="shared" si="119"/>
        <v>230360.11007311911</v>
      </c>
      <c r="BM281" s="5">
        <f t="shared" si="120"/>
        <v>3473.3005299060997</v>
      </c>
      <c r="BN281" s="5">
        <f t="shared" si="92"/>
        <v>2081.5415315476716</v>
      </c>
      <c r="BO281" s="35">
        <f t="shared" si="93"/>
        <v>0.10843239469994861</v>
      </c>
      <c r="BP281" s="5">
        <f t="shared" si="94"/>
        <v>1391.758998358428</v>
      </c>
      <c r="BQ281" s="35">
        <f t="shared" si="95"/>
        <v>7.2499999999999995E-2</v>
      </c>
      <c r="BR281" s="5">
        <f t="shared" si="121"/>
        <v>280871.43145842839</v>
      </c>
      <c r="BS281" s="5">
        <f t="shared" si="122"/>
        <v>677759.5147956548</v>
      </c>
      <c r="BT281" s="5">
        <f t="shared" si="96"/>
        <v>228278.56854157144</v>
      </c>
      <c r="BU281" s="5">
        <f t="shared" si="97"/>
        <v>958630.94625408319</v>
      </c>
      <c r="BV281" s="150"/>
      <c r="BW281" s="2">
        <v>276</v>
      </c>
      <c r="BX281" s="118">
        <v>53236</v>
      </c>
      <c r="BY281" s="5">
        <f t="shared" si="123"/>
        <v>226505.21665967032</v>
      </c>
      <c r="BZ281" s="5">
        <f t="shared" si="124"/>
        <v>3387.3876542048083</v>
      </c>
      <c r="CA281" s="5">
        <f t="shared" si="98"/>
        <v>2066.1072236900645</v>
      </c>
      <c r="CB281" s="35">
        <f t="shared" si="99"/>
        <v>0.10946011332504231</v>
      </c>
      <c r="CC281" s="5">
        <f t="shared" si="100"/>
        <v>1321.2804305147436</v>
      </c>
      <c r="CD281" s="35">
        <f t="shared" si="101"/>
        <v>7.0000000000000007E-2</v>
      </c>
      <c r="CE281" s="5">
        <f t="shared" si="125"/>
        <v>284710.89056401979</v>
      </c>
      <c r="CF281" s="5">
        <f t="shared" si="126"/>
        <v>650208.1019965068</v>
      </c>
      <c r="CG281" s="5">
        <f t="shared" si="102"/>
        <v>224439.10943598027</v>
      </c>
      <c r="CH281" s="5">
        <f t="shared" si="103"/>
        <v>934918.99256052659</v>
      </c>
    </row>
    <row r="282" spans="9:86" ht="14.25" customHeight="1">
      <c r="I282" s="150"/>
      <c r="J282" s="2">
        <v>277</v>
      </c>
      <c r="K282" s="118">
        <v>53267</v>
      </c>
      <c r="L282" s="5">
        <f t="shared" si="104"/>
        <v>243463.78627914767</v>
      </c>
      <c r="M282" s="5">
        <f t="shared" si="67"/>
        <v>3825.0739145252865</v>
      </c>
      <c r="N282" s="5">
        <f t="shared" si="68"/>
        <v>2151.2603838561463</v>
      </c>
      <c r="O282" s="35">
        <f t="shared" si="69"/>
        <v>0.10603270819371458</v>
      </c>
      <c r="P282" s="5">
        <f t="shared" si="70"/>
        <v>1673.8135306691402</v>
      </c>
      <c r="Q282" s="35">
        <f t="shared" si="71"/>
        <v>8.2500000000000004E-2</v>
      </c>
      <c r="R282" s="5">
        <f t="shared" si="105"/>
        <v>267837.47410470858</v>
      </c>
      <c r="S282" s="5">
        <f t="shared" si="106"/>
        <v>791708.00021879585</v>
      </c>
      <c r="T282" s="5">
        <f t="shared" si="72"/>
        <v>241312.52589529153</v>
      </c>
      <c r="U282" s="5">
        <f t="shared" si="73"/>
        <v>1059545.4743235044</v>
      </c>
      <c r="V282" s="150"/>
      <c r="W282" s="2">
        <v>277</v>
      </c>
      <c r="X282" s="118">
        <v>53267</v>
      </c>
      <c r="Y282" s="5">
        <f t="shared" si="107"/>
        <v>239696.58259460973</v>
      </c>
      <c r="Z282" s="5">
        <f t="shared" si="108"/>
        <v>3735.9623279068505</v>
      </c>
      <c r="AA282" s="5">
        <f t="shared" si="74"/>
        <v>2137.985110609452</v>
      </c>
      <c r="AB282" s="35">
        <f t="shared" si="75"/>
        <v>0.10703457283203824</v>
      </c>
      <c r="AC282" s="5">
        <f t="shared" si="76"/>
        <v>1597.9772172973983</v>
      </c>
      <c r="AD282" s="35">
        <f t="shared" si="77"/>
        <v>0.08</v>
      </c>
      <c r="AE282" s="5">
        <f t="shared" si="109"/>
        <v>271591.40251600015</v>
      </c>
      <c r="AF282" s="5">
        <f t="shared" si="110"/>
        <v>763270.16231419716</v>
      </c>
      <c r="AG282" s="5">
        <f t="shared" si="78"/>
        <v>237558.59748400029</v>
      </c>
      <c r="AH282" s="5">
        <f t="shared" si="79"/>
        <v>1034861.5648301973</v>
      </c>
      <c r="AI282" s="150"/>
      <c r="AJ282" s="2">
        <v>277</v>
      </c>
      <c r="AK282" s="118">
        <v>53267</v>
      </c>
      <c r="AL282" s="5">
        <f t="shared" si="111"/>
        <v>235908.94161565413</v>
      </c>
      <c r="AM282" s="5">
        <f t="shared" si="112"/>
        <v>3647.6129482638758</v>
      </c>
      <c r="AN282" s="5">
        <f t="shared" si="80"/>
        <v>2124.0343669961094</v>
      </c>
      <c r="AO282" s="35">
        <f t="shared" si="81"/>
        <v>0.10804343501942948</v>
      </c>
      <c r="AP282" s="5">
        <f t="shared" si="82"/>
        <v>1523.5785812677661</v>
      </c>
      <c r="AQ282" s="35">
        <f t="shared" si="83"/>
        <v>7.7499999999999999E-2</v>
      </c>
      <c r="AR282" s="5">
        <f t="shared" si="113"/>
        <v>275365.09275134251</v>
      </c>
      <c r="AS282" s="5">
        <f t="shared" si="114"/>
        <v>735023.69391775178</v>
      </c>
      <c r="AT282" s="5">
        <f t="shared" si="84"/>
        <v>233784.90724865801</v>
      </c>
      <c r="AU282" s="5">
        <f t="shared" si="85"/>
        <v>1010388.7866690943</v>
      </c>
      <c r="AV282" s="150"/>
      <c r="AW282" s="2">
        <v>277</v>
      </c>
      <c r="AX282" s="118">
        <v>53267</v>
      </c>
      <c r="AY282" s="5">
        <f t="shared" si="115"/>
        <v>232102.40214653735</v>
      </c>
      <c r="AZ282" s="5">
        <f t="shared" si="116"/>
        <v>3560.0506702964672</v>
      </c>
      <c r="BA282" s="5">
        <f t="shared" si="86"/>
        <v>2109.4106568806092</v>
      </c>
      <c r="BB282" s="35">
        <f t="shared" si="87"/>
        <v>0.10905931023749615</v>
      </c>
      <c r="BC282" s="5">
        <f t="shared" si="88"/>
        <v>1450.6400134158582</v>
      </c>
      <c r="BD282" s="35">
        <f t="shared" si="89"/>
        <v>7.4999999999999983E-2</v>
      </c>
      <c r="BE282" s="5">
        <f t="shared" si="117"/>
        <v>279157.00851034286</v>
      </c>
      <c r="BF282" s="5">
        <f t="shared" si="118"/>
        <v>706977.0271617776</v>
      </c>
      <c r="BG282" s="5">
        <f t="shared" si="90"/>
        <v>229992.99148965674</v>
      </c>
      <c r="BH282" s="5">
        <f t="shared" si="91"/>
        <v>986134.03567212052</v>
      </c>
      <c r="BI282" s="150"/>
      <c r="BJ282" s="2">
        <v>277</v>
      </c>
      <c r="BK282" s="118">
        <v>53267</v>
      </c>
      <c r="BL282" s="5">
        <f t="shared" si="119"/>
        <v>228278.56854157144</v>
      </c>
      <c r="BM282" s="5">
        <f t="shared" si="120"/>
        <v>3473.3005299060997</v>
      </c>
      <c r="BN282" s="5">
        <f t="shared" si="92"/>
        <v>2094.1175116341055</v>
      </c>
      <c r="BO282" s="35">
        <f t="shared" si="93"/>
        <v>0.11008221358735651</v>
      </c>
      <c r="BP282" s="5">
        <f t="shared" si="94"/>
        <v>1379.1830182719941</v>
      </c>
      <c r="BQ282" s="35">
        <f t="shared" si="95"/>
        <v>7.2499999999999995E-2</v>
      </c>
      <c r="BR282" s="5">
        <f t="shared" si="121"/>
        <v>282965.54897006252</v>
      </c>
      <c r="BS282" s="5">
        <f t="shared" si="122"/>
        <v>679138.69781392685</v>
      </c>
      <c r="BT282" s="5">
        <f t="shared" si="96"/>
        <v>226184.45102993734</v>
      </c>
      <c r="BU282" s="5">
        <f t="shared" si="97"/>
        <v>962104.24678398937</v>
      </c>
      <c r="BV282" s="150"/>
      <c r="BW282" s="2">
        <v>277</v>
      </c>
      <c r="BX282" s="118">
        <v>53267</v>
      </c>
      <c r="BY282" s="5">
        <f t="shared" si="123"/>
        <v>224439.10943598027</v>
      </c>
      <c r="BZ282" s="5">
        <f t="shared" si="124"/>
        <v>3387.3876542048083</v>
      </c>
      <c r="CA282" s="5">
        <f t="shared" si="98"/>
        <v>2078.1595158282566</v>
      </c>
      <c r="CB282" s="35">
        <f t="shared" si="99"/>
        <v>0.11111215978627134</v>
      </c>
      <c r="CC282" s="5">
        <f t="shared" si="100"/>
        <v>1309.2281383765517</v>
      </c>
      <c r="CD282" s="35">
        <f t="shared" si="101"/>
        <v>7.0000000000000007E-2</v>
      </c>
      <c r="CE282" s="5">
        <f t="shared" si="125"/>
        <v>286789.05007984804</v>
      </c>
      <c r="CF282" s="5">
        <f t="shared" si="126"/>
        <v>651517.33013488341</v>
      </c>
      <c r="CG282" s="5">
        <f t="shared" si="102"/>
        <v>222360.94992015202</v>
      </c>
      <c r="CH282" s="5">
        <f t="shared" si="103"/>
        <v>938306.38021473144</v>
      </c>
    </row>
    <row r="283" spans="9:86" ht="14.25" customHeight="1">
      <c r="I283" s="150"/>
      <c r="J283" s="2">
        <v>278</v>
      </c>
      <c r="K283" s="118">
        <v>53297</v>
      </c>
      <c r="L283" s="5">
        <f t="shared" si="104"/>
        <v>241312.52589529153</v>
      </c>
      <c r="M283" s="5">
        <f t="shared" si="67"/>
        <v>3825.0739145252865</v>
      </c>
      <c r="N283" s="5">
        <f t="shared" si="68"/>
        <v>2166.0502989951574</v>
      </c>
      <c r="O283" s="35">
        <f t="shared" si="69"/>
        <v>0.10771344542313729</v>
      </c>
      <c r="P283" s="5">
        <f t="shared" si="70"/>
        <v>1659.0236155301293</v>
      </c>
      <c r="Q283" s="35">
        <f t="shared" si="71"/>
        <v>8.2500000000000004E-2</v>
      </c>
      <c r="R283" s="5">
        <f t="shared" si="105"/>
        <v>270003.52440370375</v>
      </c>
      <c r="S283" s="5">
        <f t="shared" si="106"/>
        <v>793367.02383432596</v>
      </c>
      <c r="T283" s="5">
        <f t="shared" si="72"/>
        <v>239146.47559629637</v>
      </c>
      <c r="U283" s="5">
        <f t="shared" si="73"/>
        <v>1063370.5482380297</v>
      </c>
      <c r="V283" s="150"/>
      <c r="W283" s="2">
        <v>278</v>
      </c>
      <c r="X283" s="118">
        <v>53297</v>
      </c>
      <c r="Y283" s="5">
        <f t="shared" si="107"/>
        <v>237558.59748400029</v>
      </c>
      <c r="Z283" s="5">
        <f t="shared" si="108"/>
        <v>3735.9623279068505</v>
      </c>
      <c r="AA283" s="5">
        <f t="shared" si="74"/>
        <v>2152.2383446801819</v>
      </c>
      <c r="AB283" s="35">
        <f t="shared" si="75"/>
        <v>0.10871785071008275</v>
      </c>
      <c r="AC283" s="5">
        <f t="shared" si="76"/>
        <v>1583.7239832266687</v>
      </c>
      <c r="AD283" s="35">
        <f t="shared" si="77"/>
        <v>0.08</v>
      </c>
      <c r="AE283" s="5">
        <f t="shared" si="109"/>
        <v>273743.64086068032</v>
      </c>
      <c r="AF283" s="5">
        <f t="shared" si="110"/>
        <v>764853.88629742386</v>
      </c>
      <c r="AG283" s="5">
        <f t="shared" si="78"/>
        <v>235406.35913932012</v>
      </c>
      <c r="AH283" s="5">
        <f t="shared" si="79"/>
        <v>1038597.5271581041</v>
      </c>
      <c r="AI283" s="150"/>
      <c r="AJ283" s="2">
        <v>278</v>
      </c>
      <c r="AK283" s="118">
        <v>53297</v>
      </c>
      <c r="AL283" s="5">
        <f t="shared" si="111"/>
        <v>233784.90724865801</v>
      </c>
      <c r="AM283" s="5">
        <f t="shared" si="112"/>
        <v>3647.6129482638758</v>
      </c>
      <c r="AN283" s="5">
        <f t="shared" si="80"/>
        <v>2137.7520889496263</v>
      </c>
      <c r="AO283" s="35">
        <f t="shared" si="81"/>
        <v>0.10972917528893547</v>
      </c>
      <c r="AP283" s="5">
        <f t="shared" si="82"/>
        <v>1509.8608593142496</v>
      </c>
      <c r="AQ283" s="35">
        <f t="shared" si="83"/>
        <v>7.7499999999999999E-2</v>
      </c>
      <c r="AR283" s="5">
        <f t="shared" si="113"/>
        <v>277502.84484029212</v>
      </c>
      <c r="AS283" s="5">
        <f t="shared" si="114"/>
        <v>736533.55477706599</v>
      </c>
      <c r="AT283" s="5">
        <f t="shared" si="84"/>
        <v>231647.15515970837</v>
      </c>
      <c r="AU283" s="5">
        <f t="shared" si="85"/>
        <v>1014036.3996173581</v>
      </c>
      <c r="AV283" s="150"/>
      <c r="AW283" s="2">
        <v>278</v>
      </c>
      <c r="AX283" s="118">
        <v>53297</v>
      </c>
      <c r="AY283" s="5">
        <f t="shared" si="115"/>
        <v>229992.99148965674</v>
      </c>
      <c r="AZ283" s="5">
        <f t="shared" si="116"/>
        <v>3560.0506702964672</v>
      </c>
      <c r="BA283" s="5">
        <f t="shared" si="86"/>
        <v>2122.5944734861127</v>
      </c>
      <c r="BB283" s="35">
        <f t="shared" si="87"/>
        <v>0.1107474341581354</v>
      </c>
      <c r="BC283" s="5">
        <f t="shared" si="88"/>
        <v>1437.4561968103544</v>
      </c>
      <c r="BD283" s="35">
        <f t="shared" si="89"/>
        <v>7.4999999999999997E-2</v>
      </c>
      <c r="BE283" s="5">
        <f t="shared" si="117"/>
        <v>281279.60298382898</v>
      </c>
      <c r="BF283" s="5">
        <f t="shared" si="118"/>
        <v>708414.48335858795</v>
      </c>
      <c r="BG283" s="5">
        <f t="shared" si="90"/>
        <v>227870.39701617061</v>
      </c>
      <c r="BH283" s="5">
        <f t="shared" si="91"/>
        <v>989694.08634241694</v>
      </c>
      <c r="BI283" s="150"/>
      <c r="BJ283" s="2">
        <v>278</v>
      </c>
      <c r="BK283" s="118">
        <v>53297</v>
      </c>
      <c r="BL283" s="5">
        <f t="shared" si="119"/>
        <v>226184.45102993734</v>
      </c>
      <c r="BM283" s="5">
        <f t="shared" si="120"/>
        <v>3473.3005299060997</v>
      </c>
      <c r="BN283" s="5">
        <f t="shared" si="92"/>
        <v>2106.7694716002284</v>
      </c>
      <c r="BO283" s="35">
        <f t="shared" si="93"/>
        <v>0.11177264194812653</v>
      </c>
      <c r="BP283" s="5">
        <f t="shared" si="94"/>
        <v>1366.5310583058713</v>
      </c>
      <c r="BQ283" s="35">
        <f t="shared" si="95"/>
        <v>7.2499999999999995E-2</v>
      </c>
      <c r="BR283" s="5">
        <f t="shared" si="121"/>
        <v>285072.31844166276</v>
      </c>
      <c r="BS283" s="5">
        <f t="shared" si="122"/>
        <v>680505.22887223272</v>
      </c>
      <c r="BT283" s="5">
        <f t="shared" si="96"/>
        <v>224077.68155833712</v>
      </c>
      <c r="BU283" s="5">
        <f t="shared" si="97"/>
        <v>965577.54731389554</v>
      </c>
      <c r="BV283" s="150"/>
      <c r="BW283" s="2">
        <v>278</v>
      </c>
      <c r="BX283" s="118">
        <v>53297</v>
      </c>
      <c r="BY283" s="5">
        <f t="shared" si="123"/>
        <v>222360.94992015202</v>
      </c>
      <c r="BZ283" s="5">
        <f t="shared" si="124"/>
        <v>3387.3876542048083</v>
      </c>
      <c r="CA283" s="5">
        <f t="shared" si="98"/>
        <v>2090.2821130039215</v>
      </c>
      <c r="CB283" s="35">
        <f t="shared" si="99"/>
        <v>0.11280481291815983</v>
      </c>
      <c r="CC283" s="5">
        <f t="shared" si="100"/>
        <v>1297.1055412008868</v>
      </c>
      <c r="CD283" s="35">
        <f t="shared" si="101"/>
        <v>7.0000000000000007E-2</v>
      </c>
      <c r="CE283" s="5">
        <f t="shared" si="125"/>
        <v>288879.33219285193</v>
      </c>
      <c r="CF283" s="5">
        <f t="shared" si="126"/>
        <v>652814.43567608425</v>
      </c>
      <c r="CG283" s="5">
        <f t="shared" si="102"/>
        <v>220270.6678071481</v>
      </c>
      <c r="CH283" s="5">
        <f t="shared" si="103"/>
        <v>941693.76786893618</v>
      </c>
    </row>
    <row r="284" spans="9:86" ht="14.25" customHeight="1">
      <c r="I284" s="150"/>
      <c r="J284" s="2">
        <v>279</v>
      </c>
      <c r="K284" s="118">
        <v>53328</v>
      </c>
      <c r="L284" s="5">
        <f t="shared" si="104"/>
        <v>239146.47559629637</v>
      </c>
      <c r="M284" s="5">
        <f t="shared" si="67"/>
        <v>3825.0739145252865</v>
      </c>
      <c r="N284" s="5">
        <f t="shared" si="68"/>
        <v>2180.9418948007487</v>
      </c>
      <c r="O284" s="35">
        <f t="shared" si="69"/>
        <v>0.10943628866932921</v>
      </c>
      <c r="P284" s="5">
        <f t="shared" si="70"/>
        <v>1644.1320197245375</v>
      </c>
      <c r="Q284" s="35">
        <f t="shared" si="71"/>
        <v>8.2500000000000004E-2</v>
      </c>
      <c r="R284" s="5">
        <f t="shared" si="105"/>
        <v>272184.4662985045</v>
      </c>
      <c r="S284" s="5">
        <f t="shared" si="106"/>
        <v>795011.15585405054</v>
      </c>
      <c r="T284" s="5">
        <f t="shared" si="72"/>
        <v>236965.53370149562</v>
      </c>
      <c r="U284" s="5">
        <f t="shared" si="73"/>
        <v>1067195.622152555</v>
      </c>
      <c r="V284" s="150"/>
      <c r="W284" s="2">
        <v>279</v>
      </c>
      <c r="X284" s="118">
        <v>53328</v>
      </c>
      <c r="Y284" s="5">
        <f t="shared" si="107"/>
        <v>235406.35913932012</v>
      </c>
      <c r="Z284" s="5">
        <f t="shared" si="108"/>
        <v>3735.9623279068505</v>
      </c>
      <c r="AA284" s="5">
        <f t="shared" si="74"/>
        <v>2166.5866003113829</v>
      </c>
      <c r="AB284" s="35">
        <f t="shared" si="75"/>
        <v>0.11044323228477287</v>
      </c>
      <c r="AC284" s="5">
        <f t="shared" si="76"/>
        <v>1569.3757275954677</v>
      </c>
      <c r="AD284" s="35">
        <f t="shared" si="77"/>
        <v>0.08</v>
      </c>
      <c r="AE284" s="5">
        <f t="shared" si="109"/>
        <v>275910.22746099171</v>
      </c>
      <c r="AF284" s="5">
        <f t="shared" si="110"/>
        <v>766423.26202501927</v>
      </c>
      <c r="AG284" s="5">
        <f t="shared" si="78"/>
        <v>233239.77253900873</v>
      </c>
      <c r="AH284" s="5">
        <f t="shared" si="79"/>
        <v>1042333.489486011</v>
      </c>
      <c r="AI284" s="150"/>
      <c r="AJ284" s="2">
        <v>279</v>
      </c>
      <c r="AK284" s="118">
        <v>53328</v>
      </c>
      <c r="AL284" s="5">
        <f t="shared" si="111"/>
        <v>231647.15515970837</v>
      </c>
      <c r="AM284" s="5">
        <f t="shared" si="112"/>
        <v>3647.6129482638758</v>
      </c>
      <c r="AN284" s="5">
        <f t="shared" si="80"/>
        <v>2151.5584045240926</v>
      </c>
      <c r="AO284" s="35">
        <f t="shared" si="81"/>
        <v>0.11145701675675013</v>
      </c>
      <c r="AP284" s="5">
        <f t="shared" si="82"/>
        <v>1496.0545437397832</v>
      </c>
      <c r="AQ284" s="35">
        <f t="shared" si="83"/>
        <v>7.7499999999999999E-2</v>
      </c>
      <c r="AR284" s="5">
        <f t="shared" si="113"/>
        <v>279654.40324481623</v>
      </c>
      <c r="AS284" s="5">
        <f t="shared" si="114"/>
        <v>738029.60932080576</v>
      </c>
      <c r="AT284" s="5">
        <f t="shared" si="84"/>
        <v>229495.59675518429</v>
      </c>
      <c r="AU284" s="5">
        <f t="shared" si="85"/>
        <v>1017684.012565622</v>
      </c>
      <c r="AV284" s="150"/>
      <c r="AW284" s="2">
        <v>279</v>
      </c>
      <c r="AX284" s="118">
        <v>53328</v>
      </c>
      <c r="AY284" s="5">
        <f t="shared" si="115"/>
        <v>227870.39701617061</v>
      </c>
      <c r="AZ284" s="5">
        <f t="shared" si="116"/>
        <v>3560.0506702964672</v>
      </c>
      <c r="BA284" s="5">
        <f t="shared" si="86"/>
        <v>2135.8606889454013</v>
      </c>
      <c r="BB284" s="35">
        <f t="shared" si="87"/>
        <v>0.11247765661077067</v>
      </c>
      <c r="BC284" s="5">
        <f t="shared" si="88"/>
        <v>1424.1899813510661</v>
      </c>
      <c r="BD284" s="35">
        <f t="shared" si="89"/>
        <v>7.4999999999999983E-2</v>
      </c>
      <c r="BE284" s="5">
        <f t="shared" si="117"/>
        <v>283415.46367277438</v>
      </c>
      <c r="BF284" s="5">
        <f t="shared" si="118"/>
        <v>709838.67333993898</v>
      </c>
      <c r="BG284" s="5">
        <f t="shared" si="90"/>
        <v>225734.53632722521</v>
      </c>
      <c r="BH284" s="5">
        <f t="shared" si="91"/>
        <v>993254.13701271336</v>
      </c>
      <c r="BI284" s="150"/>
      <c r="BJ284" s="2">
        <v>279</v>
      </c>
      <c r="BK284" s="118">
        <v>53328</v>
      </c>
      <c r="BL284" s="5">
        <f t="shared" si="119"/>
        <v>224077.68155833712</v>
      </c>
      <c r="BM284" s="5">
        <f t="shared" si="120"/>
        <v>3473.3005299060997</v>
      </c>
      <c r="BN284" s="5">
        <f t="shared" si="92"/>
        <v>2119.4978704911464</v>
      </c>
      <c r="BO284" s="35">
        <f t="shared" si="93"/>
        <v>0.11350516601659943</v>
      </c>
      <c r="BP284" s="5">
        <f t="shared" si="94"/>
        <v>1353.8026594149535</v>
      </c>
      <c r="BQ284" s="35">
        <f t="shared" si="95"/>
        <v>7.2499999999999995E-2</v>
      </c>
      <c r="BR284" s="5">
        <f t="shared" si="121"/>
        <v>287191.81631215388</v>
      </c>
      <c r="BS284" s="5">
        <f t="shared" si="122"/>
        <v>681859.03153164766</v>
      </c>
      <c r="BT284" s="5">
        <f t="shared" si="96"/>
        <v>221958.18368784597</v>
      </c>
      <c r="BU284" s="5">
        <f t="shared" si="97"/>
        <v>969050.8478438016</v>
      </c>
      <c r="BV284" s="150"/>
      <c r="BW284" s="2">
        <v>279</v>
      </c>
      <c r="BX284" s="118">
        <v>53328</v>
      </c>
      <c r="BY284" s="5">
        <f t="shared" si="123"/>
        <v>220270.6678071481</v>
      </c>
      <c r="BZ284" s="5">
        <f t="shared" si="124"/>
        <v>3387.3876542048083</v>
      </c>
      <c r="CA284" s="5">
        <f t="shared" si="98"/>
        <v>2102.4754253297779</v>
      </c>
      <c r="CB284" s="35">
        <f t="shared" si="99"/>
        <v>0.11453955878522376</v>
      </c>
      <c r="CC284" s="5">
        <f t="shared" si="100"/>
        <v>1284.9122288750307</v>
      </c>
      <c r="CD284" s="35">
        <f t="shared" si="101"/>
        <v>7.0000000000000007E-2</v>
      </c>
      <c r="CE284" s="5">
        <f t="shared" si="125"/>
        <v>290981.80761818169</v>
      </c>
      <c r="CF284" s="5">
        <f t="shared" si="126"/>
        <v>654099.34790495923</v>
      </c>
      <c r="CG284" s="5">
        <f t="shared" si="102"/>
        <v>218168.19238181831</v>
      </c>
      <c r="CH284" s="5">
        <f t="shared" si="103"/>
        <v>945081.15552314091</v>
      </c>
    </row>
    <row r="285" spans="9:86" ht="14.25" customHeight="1">
      <c r="I285" s="150"/>
      <c r="J285" s="2">
        <v>280</v>
      </c>
      <c r="K285" s="118">
        <v>53359</v>
      </c>
      <c r="L285" s="5">
        <f t="shared" si="104"/>
        <v>236965.53370149562</v>
      </c>
      <c r="M285" s="5">
        <f t="shared" si="67"/>
        <v>3825.0739145252865</v>
      </c>
      <c r="N285" s="5">
        <f t="shared" si="68"/>
        <v>2195.9358703275038</v>
      </c>
      <c r="O285" s="35">
        <f t="shared" si="69"/>
        <v>0.11120279828173057</v>
      </c>
      <c r="P285" s="5">
        <f t="shared" si="70"/>
        <v>1629.1380441977824</v>
      </c>
      <c r="Q285" s="35">
        <f t="shared" si="71"/>
        <v>8.2500000000000004E-2</v>
      </c>
      <c r="R285" s="5">
        <f t="shared" si="105"/>
        <v>274380.40216883202</v>
      </c>
      <c r="S285" s="5">
        <f t="shared" si="106"/>
        <v>796640.29389824835</v>
      </c>
      <c r="T285" s="5">
        <f t="shared" si="72"/>
        <v>234769.59783116812</v>
      </c>
      <c r="U285" s="5">
        <f t="shared" si="73"/>
        <v>1071020.6960670804</v>
      </c>
      <c r="V285" s="150"/>
      <c r="W285" s="2">
        <v>280</v>
      </c>
      <c r="X285" s="118">
        <v>53359</v>
      </c>
      <c r="Y285" s="5">
        <f t="shared" si="107"/>
        <v>233239.77253900873</v>
      </c>
      <c r="Z285" s="5">
        <f t="shared" si="108"/>
        <v>3735.9623279068505</v>
      </c>
      <c r="AA285" s="5">
        <f t="shared" si="74"/>
        <v>2181.0305109801257</v>
      </c>
      <c r="AB285" s="35">
        <f t="shared" si="75"/>
        <v>0.1122122777211346</v>
      </c>
      <c r="AC285" s="5">
        <f t="shared" si="76"/>
        <v>1554.9318169267249</v>
      </c>
      <c r="AD285" s="35">
        <f t="shared" si="77"/>
        <v>0.08</v>
      </c>
      <c r="AE285" s="5">
        <f t="shared" si="109"/>
        <v>278091.25797197182</v>
      </c>
      <c r="AF285" s="5">
        <f t="shared" si="110"/>
        <v>767978.19384194596</v>
      </c>
      <c r="AG285" s="5">
        <f t="shared" si="78"/>
        <v>231058.74202802862</v>
      </c>
      <c r="AH285" s="5">
        <f t="shared" si="79"/>
        <v>1046069.4518139178</v>
      </c>
      <c r="AI285" s="150"/>
      <c r="AJ285" s="2">
        <v>280</v>
      </c>
      <c r="AK285" s="118">
        <v>53359</v>
      </c>
      <c r="AL285" s="5">
        <f t="shared" si="111"/>
        <v>229495.59675518429</v>
      </c>
      <c r="AM285" s="5">
        <f t="shared" si="112"/>
        <v>3647.6129482638758</v>
      </c>
      <c r="AN285" s="5">
        <f t="shared" si="80"/>
        <v>2165.4538858866435</v>
      </c>
      <c r="AO285" s="35">
        <f t="shared" si="81"/>
        <v>0.11322851940536288</v>
      </c>
      <c r="AP285" s="5">
        <f t="shared" si="82"/>
        <v>1482.159062377232</v>
      </c>
      <c r="AQ285" s="35">
        <f t="shared" si="83"/>
        <v>7.7500000000000013E-2</v>
      </c>
      <c r="AR285" s="5">
        <f t="shared" si="113"/>
        <v>281819.85713070288</v>
      </c>
      <c r="AS285" s="5">
        <f t="shared" si="114"/>
        <v>739511.76838318293</v>
      </c>
      <c r="AT285" s="5">
        <f t="shared" si="84"/>
        <v>227330.14286929765</v>
      </c>
      <c r="AU285" s="5">
        <f t="shared" si="85"/>
        <v>1021331.6255138859</v>
      </c>
      <c r="AV285" s="150"/>
      <c r="AW285" s="2">
        <v>280</v>
      </c>
      <c r="AX285" s="118">
        <v>53359</v>
      </c>
      <c r="AY285" s="5">
        <f t="shared" si="115"/>
        <v>225734.53632722521</v>
      </c>
      <c r="AZ285" s="5">
        <f t="shared" si="116"/>
        <v>3560.0506702964672</v>
      </c>
      <c r="BA285" s="5">
        <f t="shared" si="86"/>
        <v>2149.20981825131</v>
      </c>
      <c r="BB285" s="35">
        <f t="shared" si="87"/>
        <v>0.11425153739713863</v>
      </c>
      <c r="BC285" s="5">
        <f t="shared" si="88"/>
        <v>1410.8408520451574</v>
      </c>
      <c r="BD285" s="35">
        <f t="shared" si="89"/>
        <v>7.4999999999999983E-2</v>
      </c>
      <c r="BE285" s="5">
        <f t="shared" si="117"/>
        <v>285564.67349102569</v>
      </c>
      <c r="BF285" s="5">
        <f t="shared" si="118"/>
        <v>711249.51419198408</v>
      </c>
      <c r="BG285" s="5">
        <f t="shared" si="90"/>
        <v>223585.3265089739</v>
      </c>
      <c r="BH285" s="5">
        <f t="shared" si="91"/>
        <v>996814.18768300978</v>
      </c>
      <c r="BI285" s="150"/>
      <c r="BJ285" s="2">
        <v>280</v>
      </c>
      <c r="BK285" s="118">
        <v>53359</v>
      </c>
      <c r="BL285" s="5">
        <f t="shared" si="119"/>
        <v>221958.18368784597</v>
      </c>
      <c r="BM285" s="5">
        <f t="shared" si="120"/>
        <v>3473.3005299060997</v>
      </c>
      <c r="BN285" s="5">
        <f t="shared" si="92"/>
        <v>2132.3031701253635</v>
      </c>
      <c r="BO285" s="35">
        <f t="shared" si="93"/>
        <v>0.1152813454154495</v>
      </c>
      <c r="BP285" s="5">
        <f t="shared" si="94"/>
        <v>1340.9973597807361</v>
      </c>
      <c r="BQ285" s="35">
        <f t="shared" si="95"/>
        <v>7.2499999999999995E-2</v>
      </c>
      <c r="BR285" s="5">
        <f t="shared" si="121"/>
        <v>289324.11948227923</v>
      </c>
      <c r="BS285" s="5">
        <f t="shared" si="122"/>
        <v>683200.02889142837</v>
      </c>
      <c r="BT285" s="5">
        <f t="shared" si="96"/>
        <v>219825.88051772062</v>
      </c>
      <c r="BU285" s="5">
        <f t="shared" si="97"/>
        <v>972524.14837370766</v>
      </c>
      <c r="BV285" s="150"/>
      <c r="BW285" s="2">
        <v>280</v>
      </c>
      <c r="BX285" s="118">
        <v>53359</v>
      </c>
      <c r="BY285" s="5">
        <f t="shared" si="123"/>
        <v>218168.19238181831</v>
      </c>
      <c r="BZ285" s="5">
        <f t="shared" si="124"/>
        <v>3387.3876542048083</v>
      </c>
      <c r="CA285" s="5">
        <f t="shared" si="98"/>
        <v>2114.739865310868</v>
      </c>
      <c r="CB285" s="35">
        <f t="shared" si="99"/>
        <v>0.11631795683267196</v>
      </c>
      <c r="CC285" s="5">
        <f t="shared" si="100"/>
        <v>1272.6477888939403</v>
      </c>
      <c r="CD285" s="35">
        <f t="shared" si="101"/>
        <v>7.0000000000000007E-2</v>
      </c>
      <c r="CE285" s="5">
        <f t="shared" si="125"/>
        <v>293096.54748349253</v>
      </c>
      <c r="CF285" s="5">
        <f t="shared" si="126"/>
        <v>655371.99569385312</v>
      </c>
      <c r="CG285" s="5">
        <f t="shared" si="102"/>
        <v>216053.45251650744</v>
      </c>
      <c r="CH285" s="5">
        <f t="shared" si="103"/>
        <v>948468.54317734565</v>
      </c>
    </row>
    <row r="286" spans="9:86" ht="14.25" customHeight="1">
      <c r="I286" s="150"/>
      <c r="J286" s="2">
        <v>281</v>
      </c>
      <c r="K286" s="118">
        <v>53387</v>
      </c>
      <c r="L286" s="5">
        <f t="shared" si="104"/>
        <v>234769.59783116812</v>
      </c>
      <c r="M286" s="5">
        <f t="shared" si="67"/>
        <v>3825.0739145252865</v>
      </c>
      <c r="N286" s="5">
        <f t="shared" si="68"/>
        <v>2211.0329294360054</v>
      </c>
      <c r="O286" s="35">
        <f t="shared" si="69"/>
        <v>0.11301461261739919</v>
      </c>
      <c r="P286" s="5">
        <f t="shared" si="70"/>
        <v>1614.0409850892809</v>
      </c>
      <c r="Q286" s="35">
        <f t="shared" si="71"/>
        <v>8.2500000000000004E-2</v>
      </c>
      <c r="R286" s="5">
        <f t="shared" si="105"/>
        <v>276591.43509826803</v>
      </c>
      <c r="S286" s="5">
        <f t="shared" si="106"/>
        <v>798254.33488333761</v>
      </c>
      <c r="T286" s="5">
        <f t="shared" si="72"/>
        <v>232558.56490173211</v>
      </c>
      <c r="U286" s="5">
        <f t="shared" si="73"/>
        <v>1074845.7699816057</v>
      </c>
      <c r="V286" s="150"/>
      <c r="W286" s="2">
        <v>281</v>
      </c>
      <c r="X286" s="118">
        <v>53387</v>
      </c>
      <c r="Y286" s="5">
        <f t="shared" si="107"/>
        <v>231058.74202802862</v>
      </c>
      <c r="Z286" s="5">
        <f t="shared" si="108"/>
        <v>3735.9623279068505</v>
      </c>
      <c r="AA286" s="5">
        <f t="shared" si="74"/>
        <v>2195.5707143866593</v>
      </c>
      <c r="AB286" s="35">
        <f t="shared" si="75"/>
        <v>0.11402662518366824</v>
      </c>
      <c r="AC286" s="5">
        <f t="shared" si="76"/>
        <v>1540.391613520191</v>
      </c>
      <c r="AD286" s="35">
        <f t="shared" si="77"/>
        <v>0.08</v>
      </c>
      <c r="AE286" s="5">
        <f t="shared" si="109"/>
        <v>280286.82868635847</v>
      </c>
      <c r="AF286" s="5">
        <f t="shared" si="110"/>
        <v>769518.58545546618</v>
      </c>
      <c r="AG286" s="5">
        <f t="shared" si="78"/>
        <v>228863.17131364197</v>
      </c>
      <c r="AH286" s="5">
        <f t="shared" si="79"/>
        <v>1049805.4141418247</v>
      </c>
      <c r="AI286" s="150"/>
      <c r="AJ286" s="2">
        <v>281</v>
      </c>
      <c r="AK286" s="118">
        <v>53387</v>
      </c>
      <c r="AL286" s="5">
        <f t="shared" si="111"/>
        <v>227330.14286929765</v>
      </c>
      <c r="AM286" s="5">
        <f t="shared" si="112"/>
        <v>3647.6129482638758</v>
      </c>
      <c r="AN286" s="5">
        <f t="shared" si="80"/>
        <v>2179.4391088996617</v>
      </c>
      <c r="AO286" s="35">
        <f t="shared" si="81"/>
        <v>0.11504532120860292</v>
      </c>
      <c r="AP286" s="5">
        <f t="shared" si="82"/>
        <v>1468.173839364214</v>
      </c>
      <c r="AQ286" s="35">
        <f t="shared" si="83"/>
        <v>7.7499999999999999E-2</v>
      </c>
      <c r="AR286" s="5">
        <f t="shared" si="113"/>
        <v>283999.29623960255</v>
      </c>
      <c r="AS286" s="5">
        <f t="shared" si="114"/>
        <v>740979.94222254714</v>
      </c>
      <c r="AT286" s="5">
        <f t="shared" si="84"/>
        <v>225150.703760398</v>
      </c>
      <c r="AU286" s="5">
        <f t="shared" si="85"/>
        <v>1024979.2384621496</v>
      </c>
      <c r="AV286" s="150"/>
      <c r="AW286" s="2">
        <v>281</v>
      </c>
      <c r="AX286" s="118">
        <v>53387</v>
      </c>
      <c r="AY286" s="5">
        <f t="shared" si="115"/>
        <v>223585.3265089739</v>
      </c>
      <c r="AZ286" s="5">
        <f t="shared" si="116"/>
        <v>3560.0506702964672</v>
      </c>
      <c r="BA286" s="5">
        <f t="shared" si="86"/>
        <v>2162.6423796153804</v>
      </c>
      <c r="BB286" s="35">
        <f t="shared" si="87"/>
        <v>0.11607071430218815</v>
      </c>
      <c r="BC286" s="5">
        <f t="shared" si="88"/>
        <v>1397.4082906810868</v>
      </c>
      <c r="BD286" s="35">
        <f t="shared" si="89"/>
        <v>7.4999999999999997E-2</v>
      </c>
      <c r="BE286" s="5">
        <f t="shared" si="117"/>
        <v>287727.31587064109</v>
      </c>
      <c r="BF286" s="5">
        <f t="shared" si="118"/>
        <v>712646.92248266516</v>
      </c>
      <c r="BG286" s="5">
        <f t="shared" si="90"/>
        <v>221422.68412935853</v>
      </c>
      <c r="BH286" s="5">
        <f t="shared" si="91"/>
        <v>1000374.2383533062</v>
      </c>
      <c r="BI286" s="150"/>
      <c r="BJ286" s="2">
        <v>281</v>
      </c>
      <c r="BK286" s="118">
        <v>53387</v>
      </c>
      <c r="BL286" s="5">
        <f t="shared" si="119"/>
        <v>219825.88051772062</v>
      </c>
      <c r="BM286" s="5">
        <f t="shared" si="120"/>
        <v>3473.3005299060997</v>
      </c>
      <c r="BN286" s="5">
        <f t="shared" si="92"/>
        <v>2145.1858351115375</v>
      </c>
      <c r="BO286" s="35">
        <f t="shared" si="93"/>
        <v>0.11710281774244191</v>
      </c>
      <c r="BP286" s="5">
        <f t="shared" si="94"/>
        <v>1328.1146947945622</v>
      </c>
      <c r="BQ286" s="35">
        <f t="shared" si="95"/>
        <v>7.2500000000000009E-2</v>
      </c>
      <c r="BR286" s="5">
        <f t="shared" si="121"/>
        <v>291469.30531739077</v>
      </c>
      <c r="BS286" s="5">
        <f t="shared" si="122"/>
        <v>684528.1435862229</v>
      </c>
      <c r="BT286" s="5">
        <f t="shared" si="96"/>
        <v>217680.69468260909</v>
      </c>
      <c r="BU286" s="5">
        <f t="shared" si="97"/>
        <v>975997.44890361372</v>
      </c>
      <c r="BV286" s="150"/>
      <c r="BW286" s="2">
        <v>281</v>
      </c>
      <c r="BX286" s="118">
        <v>53387</v>
      </c>
      <c r="BY286" s="5">
        <f t="shared" si="123"/>
        <v>216053.45251650744</v>
      </c>
      <c r="BZ286" s="5">
        <f t="shared" si="124"/>
        <v>3387.3876542048083</v>
      </c>
      <c r="CA286" s="5">
        <f t="shared" si="98"/>
        <v>2127.0758478585149</v>
      </c>
      <c r="CB286" s="35">
        <f t="shared" si="99"/>
        <v>0.11814164447268882</v>
      </c>
      <c r="CC286" s="5">
        <f t="shared" si="100"/>
        <v>1260.3118063462935</v>
      </c>
      <c r="CD286" s="35">
        <f t="shared" si="101"/>
        <v>7.0000000000000007E-2</v>
      </c>
      <c r="CE286" s="5">
        <f t="shared" si="125"/>
        <v>295223.62333135103</v>
      </c>
      <c r="CF286" s="5">
        <f t="shared" si="126"/>
        <v>656632.30750019941</v>
      </c>
      <c r="CG286" s="5">
        <f t="shared" si="102"/>
        <v>213926.37666864894</v>
      </c>
      <c r="CH286" s="5">
        <f t="shared" si="103"/>
        <v>951855.93083155039</v>
      </c>
    </row>
    <row r="287" spans="9:86" ht="14.25" customHeight="1">
      <c r="I287" s="150"/>
      <c r="J287" s="2">
        <v>282</v>
      </c>
      <c r="K287" s="118">
        <v>53418</v>
      </c>
      <c r="L287" s="5">
        <f t="shared" si="104"/>
        <v>232558.56490173211</v>
      </c>
      <c r="M287" s="5">
        <f t="shared" si="67"/>
        <v>3825.0739145252865</v>
      </c>
      <c r="N287" s="5">
        <f t="shared" si="68"/>
        <v>2226.2337808258781</v>
      </c>
      <c r="O287" s="35">
        <f t="shared" si="69"/>
        <v>0.11487345297817309</v>
      </c>
      <c r="P287" s="5">
        <f t="shared" si="70"/>
        <v>1598.8401336994082</v>
      </c>
      <c r="Q287" s="35">
        <f t="shared" si="71"/>
        <v>8.249999999999999E-2</v>
      </c>
      <c r="R287" s="5">
        <f t="shared" si="105"/>
        <v>278817.66887909389</v>
      </c>
      <c r="S287" s="5">
        <f t="shared" si="106"/>
        <v>799853.17501703696</v>
      </c>
      <c r="T287" s="5">
        <f t="shared" si="72"/>
        <v>230332.33112090622</v>
      </c>
      <c r="U287" s="5">
        <f t="shared" si="73"/>
        <v>1078670.8438961308</v>
      </c>
      <c r="V287" s="150"/>
      <c r="W287" s="2">
        <v>282</v>
      </c>
      <c r="X287" s="118">
        <v>53418</v>
      </c>
      <c r="Y287" s="5">
        <f t="shared" si="107"/>
        <v>228863.17131364197</v>
      </c>
      <c r="Z287" s="5">
        <f t="shared" si="108"/>
        <v>3735.9623279068505</v>
      </c>
      <c r="AA287" s="5">
        <f t="shared" si="74"/>
        <v>2210.2078524825706</v>
      </c>
      <c r="AB287" s="35">
        <f t="shared" si="75"/>
        <v>0.11588799577300057</v>
      </c>
      <c r="AC287" s="5">
        <f t="shared" si="76"/>
        <v>1525.7544754242799</v>
      </c>
      <c r="AD287" s="35">
        <f t="shared" si="77"/>
        <v>0.08</v>
      </c>
      <c r="AE287" s="5">
        <f t="shared" si="109"/>
        <v>282497.03653884103</v>
      </c>
      <c r="AF287" s="5">
        <f t="shared" si="110"/>
        <v>771044.33993089048</v>
      </c>
      <c r="AG287" s="5">
        <f t="shared" si="78"/>
        <v>226652.96346115941</v>
      </c>
      <c r="AH287" s="5">
        <f t="shared" si="79"/>
        <v>1053541.3764697316</v>
      </c>
      <c r="AI287" s="150"/>
      <c r="AJ287" s="2">
        <v>282</v>
      </c>
      <c r="AK287" s="118">
        <v>53418</v>
      </c>
      <c r="AL287" s="5">
        <f t="shared" si="111"/>
        <v>225150.703760398</v>
      </c>
      <c r="AM287" s="5">
        <f t="shared" si="112"/>
        <v>3647.6129482638758</v>
      </c>
      <c r="AN287" s="5">
        <f t="shared" si="80"/>
        <v>2193.5146531446389</v>
      </c>
      <c r="AO287" s="35">
        <f t="shared" si="81"/>
        <v>0.11690914306777975</v>
      </c>
      <c r="AP287" s="5">
        <f t="shared" si="82"/>
        <v>1454.098295119237</v>
      </c>
      <c r="AQ287" s="35">
        <f t="shared" si="83"/>
        <v>7.7499999999999999E-2</v>
      </c>
      <c r="AR287" s="5">
        <f t="shared" si="113"/>
        <v>286192.81089274719</v>
      </c>
      <c r="AS287" s="5">
        <f t="shared" si="114"/>
        <v>742434.04051766638</v>
      </c>
      <c r="AT287" s="5">
        <f t="shared" si="84"/>
        <v>222957.18910725336</v>
      </c>
      <c r="AU287" s="5">
        <f t="shared" si="85"/>
        <v>1028626.8514104136</v>
      </c>
      <c r="AV287" s="150"/>
      <c r="AW287" s="2">
        <v>282</v>
      </c>
      <c r="AX287" s="118">
        <v>53418</v>
      </c>
      <c r="AY287" s="5">
        <f t="shared" si="115"/>
        <v>221422.68412935853</v>
      </c>
      <c r="AZ287" s="5">
        <f t="shared" si="116"/>
        <v>3560.0506702964672</v>
      </c>
      <c r="BA287" s="5">
        <f t="shared" si="86"/>
        <v>2176.1588944879768</v>
      </c>
      <c r="BB287" s="35">
        <f t="shared" si="87"/>
        <v>0.11793690802971017</v>
      </c>
      <c r="BC287" s="5">
        <f t="shared" si="88"/>
        <v>1383.8917758084906</v>
      </c>
      <c r="BD287" s="35">
        <f t="shared" si="89"/>
        <v>7.4999999999999983E-2</v>
      </c>
      <c r="BE287" s="5">
        <f t="shared" si="117"/>
        <v>289903.47476512904</v>
      </c>
      <c r="BF287" s="5">
        <f t="shared" si="118"/>
        <v>714030.81425847369</v>
      </c>
      <c r="BG287" s="5">
        <f t="shared" si="90"/>
        <v>219246.52523487055</v>
      </c>
      <c r="BH287" s="5">
        <f t="shared" si="91"/>
        <v>1003934.2890236027</v>
      </c>
      <c r="BI287" s="150"/>
      <c r="BJ287" s="2">
        <v>282</v>
      </c>
      <c r="BK287" s="118">
        <v>53418</v>
      </c>
      <c r="BL287" s="5">
        <f t="shared" si="119"/>
        <v>217680.69468260909</v>
      </c>
      <c r="BM287" s="5">
        <f t="shared" si="120"/>
        <v>3473.3005299060997</v>
      </c>
      <c r="BN287" s="5">
        <f t="shared" si="92"/>
        <v>2158.1463328653363</v>
      </c>
      <c r="BO287" s="35">
        <f t="shared" si="93"/>
        <v>0.11897130350555177</v>
      </c>
      <c r="BP287" s="5">
        <f t="shared" si="94"/>
        <v>1315.1541970407632</v>
      </c>
      <c r="BQ287" s="35">
        <f t="shared" si="95"/>
        <v>7.2499999999999995E-2</v>
      </c>
      <c r="BR287" s="5">
        <f t="shared" si="121"/>
        <v>293627.45165025612</v>
      </c>
      <c r="BS287" s="5">
        <f t="shared" si="122"/>
        <v>685843.29778326361</v>
      </c>
      <c r="BT287" s="5">
        <f t="shared" si="96"/>
        <v>215522.54834974374</v>
      </c>
      <c r="BU287" s="5">
        <f t="shared" si="97"/>
        <v>979470.74943351978</v>
      </c>
      <c r="BV287" s="150"/>
      <c r="BW287" s="2">
        <v>282</v>
      </c>
      <c r="BX287" s="118">
        <v>53418</v>
      </c>
      <c r="BY287" s="5">
        <f t="shared" si="123"/>
        <v>213926.37666864894</v>
      </c>
      <c r="BZ287" s="5">
        <f t="shared" si="124"/>
        <v>3387.3876542048083</v>
      </c>
      <c r="CA287" s="5">
        <f t="shared" si="98"/>
        <v>2139.4837903043563</v>
      </c>
      <c r="CB287" s="35">
        <f t="shared" si="99"/>
        <v>0.12001234201904187</v>
      </c>
      <c r="CC287" s="5">
        <f t="shared" si="100"/>
        <v>1247.9038639004523</v>
      </c>
      <c r="CD287" s="35">
        <f t="shared" si="101"/>
        <v>7.0000000000000007E-2</v>
      </c>
      <c r="CE287" s="5">
        <f t="shared" si="125"/>
        <v>297363.10712165537</v>
      </c>
      <c r="CF287" s="5">
        <f t="shared" si="126"/>
        <v>657880.21136409987</v>
      </c>
      <c r="CG287" s="5">
        <f t="shared" si="102"/>
        <v>211786.89287834457</v>
      </c>
      <c r="CH287" s="5">
        <f t="shared" si="103"/>
        <v>955243.31848575524</v>
      </c>
    </row>
    <row r="288" spans="9:86" ht="14.25" customHeight="1">
      <c r="I288" s="150"/>
      <c r="J288" s="2">
        <v>283</v>
      </c>
      <c r="K288" s="118">
        <v>53448</v>
      </c>
      <c r="L288" s="5">
        <f t="shared" si="104"/>
        <v>230332.33112090622</v>
      </c>
      <c r="M288" s="5">
        <f t="shared" si="67"/>
        <v>3825.0739145252865</v>
      </c>
      <c r="N288" s="5">
        <f t="shared" si="68"/>
        <v>2241.5391380690562</v>
      </c>
      <c r="O288" s="35">
        <f t="shared" si="69"/>
        <v>0.11678112892761508</v>
      </c>
      <c r="P288" s="5">
        <f t="shared" si="70"/>
        <v>1583.5347764562302</v>
      </c>
      <c r="Q288" s="35">
        <f t="shared" si="71"/>
        <v>8.2500000000000004E-2</v>
      </c>
      <c r="R288" s="5">
        <f t="shared" si="105"/>
        <v>281059.20801716298</v>
      </c>
      <c r="S288" s="5">
        <f t="shared" si="106"/>
        <v>801436.70979349315</v>
      </c>
      <c r="T288" s="5">
        <f t="shared" si="72"/>
        <v>228090.79198283717</v>
      </c>
      <c r="U288" s="5">
        <f t="shared" si="73"/>
        <v>1082495.9178106561</v>
      </c>
      <c r="V288" s="150"/>
      <c r="W288" s="2">
        <v>283</v>
      </c>
      <c r="X288" s="118">
        <v>53448</v>
      </c>
      <c r="Y288" s="5">
        <f t="shared" si="107"/>
        <v>226652.96346115941</v>
      </c>
      <c r="Z288" s="5">
        <f t="shared" si="108"/>
        <v>3735.9623279068505</v>
      </c>
      <c r="AA288" s="5">
        <f t="shared" si="74"/>
        <v>2224.9425714991212</v>
      </c>
      <c r="AB288" s="35">
        <f t="shared" si="75"/>
        <v>0.117798198842279</v>
      </c>
      <c r="AC288" s="5">
        <f t="shared" si="76"/>
        <v>1511.0197564077296</v>
      </c>
      <c r="AD288" s="35">
        <f t="shared" si="77"/>
        <v>0.08</v>
      </c>
      <c r="AE288" s="5">
        <f t="shared" si="109"/>
        <v>284721.97911034012</v>
      </c>
      <c r="AF288" s="5">
        <f t="shared" si="110"/>
        <v>772555.35968729819</v>
      </c>
      <c r="AG288" s="5">
        <f t="shared" si="78"/>
        <v>224428.02088966029</v>
      </c>
      <c r="AH288" s="5">
        <f t="shared" si="79"/>
        <v>1057277.3387976382</v>
      </c>
      <c r="AI288" s="150"/>
      <c r="AJ288" s="2">
        <v>283</v>
      </c>
      <c r="AK288" s="118">
        <v>53448</v>
      </c>
      <c r="AL288" s="5">
        <f t="shared" si="111"/>
        <v>222957.18910725336</v>
      </c>
      <c r="AM288" s="5">
        <f t="shared" si="112"/>
        <v>3647.6129482638758</v>
      </c>
      <c r="AN288" s="5">
        <f t="shared" si="80"/>
        <v>2207.6811019461975</v>
      </c>
      <c r="AO288" s="35">
        <f t="shared" si="81"/>
        <v>0.11882179412752791</v>
      </c>
      <c r="AP288" s="5">
        <f t="shared" si="82"/>
        <v>1439.931846317678</v>
      </c>
      <c r="AQ288" s="35">
        <f t="shared" si="83"/>
        <v>7.7499999999999999E-2</v>
      </c>
      <c r="AR288" s="5">
        <f t="shared" si="113"/>
        <v>288400.49199469341</v>
      </c>
      <c r="AS288" s="5">
        <f t="shared" si="114"/>
        <v>743873.9723639841</v>
      </c>
      <c r="AT288" s="5">
        <f t="shared" si="84"/>
        <v>220749.50800530717</v>
      </c>
      <c r="AU288" s="5">
        <f t="shared" si="85"/>
        <v>1032274.4643586775</v>
      </c>
      <c r="AV288" s="150"/>
      <c r="AW288" s="2">
        <v>283</v>
      </c>
      <c r="AX288" s="118">
        <v>53448</v>
      </c>
      <c r="AY288" s="5">
        <f t="shared" si="115"/>
        <v>219246.52523487055</v>
      </c>
      <c r="AZ288" s="5">
        <f t="shared" si="116"/>
        <v>3560.0506702964672</v>
      </c>
      <c r="BA288" s="5">
        <f t="shared" si="86"/>
        <v>2189.7598875785261</v>
      </c>
      <c r="BB288" s="35">
        <f t="shared" si="87"/>
        <v>0.11985192751763168</v>
      </c>
      <c r="BC288" s="5">
        <f t="shared" si="88"/>
        <v>1370.2907827179408</v>
      </c>
      <c r="BD288" s="35">
        <f t="shared" si="89"/>
        <v>7.4999999999999997E-2</v>
      </c>
      <c r="BE288" s="5">
        <f t="shared" si="117"/>
        <v>292093.23465270759</v>
      </c>
      <c r="BF288" s="5">
        <f t="shared" si="118"/>
        <v>715401.10504119168</v>
      </c>
      <c r="BG288" s="5">
        <f t="shared" si="90"/>
        <v>217056.76534729204</v>
      </c>
      <c r="BH288" s="5">
        <f t="shared" si="91"/>
        <v>1007494.3396938993</v>
      </c>
      <c r="BI288" s="150"/>
      <c r="BJ288" s="2">
        <v>283</v>
      </c>
      <c r="BK288" s="118">
        <v>53448</v>
      </c>
      <c r="BL288" s="5">
        <f t="shared" si="119"/>
        <v>215522.54834974374</v>
      </c>
      <c r="BM288" s="5">
        <f t="shared" si="120"/>
        <v>3473.3005299060997</v>
      </c>
      <c r="BN288" s="5">
        <f t="shared" si="92"/>
        <v>2171.1851336263981</v>
      </c>
      <c r="BO288" s="35">
        <f t="shared" si="93"/>
        <v>0.12088861143770785</v>
      </c>
      <c r="BP288" s="5">
        <f t="shared" si="94"/>
        <v>1302.1153962797018</v>
      </c>
      <c r="BQ288" s="35">
        <f t="shared" si="95"/>
        <v>7.2500000000000009E-2</v>
      </c>
      <c r="BR288" s="5">
        <f t="shared" si="121"/>
        <v>295798.63678388251</v>
      </c>
      <c r="BS288" s="5">
        <f t="shared" si="122"/>
        <v>687145.41317954333</v>
      </c>
      <c r="BT288" s="5">
        <f t="shared" si="96"/>
        <v>213351.36321611734</v>
      </c>
      <c r="BU288" s="5">
        <f t="shared" si="97"/>
        <v>982944.04996342584</v>
      </c>
      <c r="BV288" s="150"/>
      <c r="BW288" s="2">
        <v>283</v>
      </c>
      <c r="BX288" s="118">
        <v>53448</v>
      </c>
      <c r="BY288" s="5">
        <f t="shared" si="123"/>
        <v>211786.89287834457</v>
      </c>
      <c r="BZ288" s="5">
        <f t="shared" si="124"/>
        <v>3387.3876542048083</v>
      </c>
      <c r="CA288" s="5">
        <f t="shared" si="98"/>
        <v>2151.9641124144646</v>
      </c>
      <c r="CB288" s="35">
        <f t="shared" si="99"/>
        <v>0.12193185800127512</v>
      </c>
      <c r="CC288" s="5">
        <f t="shared" si="100"/>
        <v>1235.4235417903435</v>
      </c>
      <c r="CD288" s="35">
        <f t="shared" si="101"/>
        <v>7.0000000000000007E-2</v>
      </c>
      <c r="CE288" s="5">
        <f t="shared" si="125"/>
        <v>299515.07123406982</v>
      </c>
      <c r="CF288" s="5">
        <f t="shared" si="126"/>
        <v>659115.63490589021</v>
      </c>
      <c r="CG288" s="5">
        <f t="shared" si="102"/>
        <v>209634.92876593012</v>
      </c>
      <c r="CH288" s="5">
        <f t="shared" si="103"/>
        <v>958630.70613996009</v>
      </c>
    </row>
    <row r="289" spans="9:86" ht="14.25" customHeight="1">
      <c r="I289" s="150"/>
      <c r="J289" s="2">
        <v>284</v>
      </c>
      <c r="K289" s="118">
        <v>53479</v>
      </c>
      <c r="L289" s="5">
        <f t="shared" si="104"/>
        <v>228090.79198283717</v>
      </c>
      <c r="M289" s="5">
        <f t="shared" si="67"/>
        <v>3825.0739145252865</v>
      </c>
      <c r="N289" s="5">
        <f t="shared" si="68"/>
        <v>2256.9497196432812</v>
      </c>
      <c r="O289" s="35">
        <f t="shared" si="69"/>
        <v>0.11873954402226497</v>
      </c>
      <c r="P289" s="5">
        <f t="shared" si="70"/>
        <v>1568.1241948820054</v>
      </c>
      <c r="Q289" s="35">
        <f t="shared" si="71"/>
        <v>8.2500000000000004E-2</v>
      </c>
      <c r="R289" s="5">
        <f t="shared" si="105"/>
        <v>283316.15773680626</v>
      </c>
      <c r="S289" s="5">
        <f t="shared" si="106"/>
        <v>803004.83398837515</v>
      </c>
      <c r="T289" s="5">
        <f t="shared" si="72"/>
        <v>225833.84226319389</v>
      </c>
      <c r="U289" s="5">
        <f t="shared" si="73"/>
        <v>1086320.9917251815</v>
      </c>
      <c r="V289" s="150"/>
      <c r="W289" s="2">
        <v>284</v>
      </c>
      <c r="X289" s="118">
        <v>53479</v>
      </c>
      <c r="Y289" s="5">
        <f t="shared" si="107"/>
        <v>224428.02088966029</v>
      </c>
      <c r="Z289" s="5">
        <f t="shared" si="108"/>
        <v>3735.9623279068505</v>
      </c>
      <c r="AA289" s="5">
        <f t="shared" si="74"/>
        <v>2239.7755219757819</v>
      </c>
      <c r="AB289" s="35">
        <f t="shared" si="75"/>
        <v>0.11975913772783109</v>
      </c>
      <c r="AC289" s="5">
        <f t="shared" si="76"/>
        <v>1496.1868059310686</v>
      </c>
      <c r="AD289" s="35">
        <f t="shared" si="77"/>
        <v>0.08</v>
      </c>
      <c r="AE289" s="5">
        <f t="shared" si="109"/>
        <v>286961.75463231589</v>
      </c>
      <c r="AF289" s="5">
        <f t="shared" si="110"/>
        <v>774051.54649322922</v>
      </c>
      <c r="AG289" s="5">
        <f t="shared" si="78"/>
        <v>222188.24536768452</v>
      </c>
      <c r="AH289" s="5">
        <f t="shared" si="79"/>
        <v>1061013.3011255451</v>
      </c>
      <c r="AI289" s="150"/>
      <c r="AJ289" s="2">
        <v>284</v>
      </c>
      <c r="AK289" s="118">
        <v>53479</v>
      </c>
      <c r="AL289" s="5">
        <f t="shared" si="111"/>
        <v>220749.50800530717</v>
      </c>
      <c r="AM289" s="5">
        <f t="shared" si="112"/>
        <v>3647.6129482638758</v>
      </c>
      <c r="AN289" s="5">
        <f t="shared" si="80"/>
        <v>2221.9390423962668</v>
      </c>
      <c r="AO289" s="35">
        <f t="shared" si="81"/>
        <v>0.1207851775058732</v>
      </c>
      <c r="AP289" s="5">
        <f t="shared" si="82"/>
        <v>1425.6739058676087</v>
      </c>
      <c r="AQ289" s="35">
        <f t="shared" si="83"/>
        <v>7.7499999999999986E-2</v>
      </c>
      <c r="AR289" s="5">
        <f t="shared" si="113"/>
        <v>290622.43103708967</v>
      </c>
      <c r="AS289" s="5">
        <f t="shared" si="114"/>
        <v>745299.64626985171</v>
      </c>
      <c r="AT289" s="5">
        <f t="shared" si="84"/>
        <v>218527.56896291091</v>
      </c>
      <c r="AU289" s="5">
        <f t="shared" si="85"/>
        <v>1035922.0773069414</v>
      </c>
      <c r="AV289" s="150"/>
      <c r="AW289" s="2">
        <v>284</v>
      </c>
      <c r="AX289" s="118">
        <v>53479</v>
      </c>
      <c r="AY289" s="5">
        <f t="shared" si="115"/>
        <v>217056.76534729204</v>
      </c>
      <c r="AZ289" s="5">
        <f t="shared" si="116"/>
        <v>3560.0506702964672</v>
      </c>
      <c r="BA289" s="5">
        <f t="shared" si="86"/>
        <v>2203.445886875892</v>
      </c>
      <c r="BB289" s="35">
        <f t="shared" si="87"/>
        <v>0.12181767566748908</v>
      </c>
      <c r="BC289" s="5">
        <f t="shared" si="88"/>
        <v>1356.6047834205751</v>
      </c>
      <c r="BD289" s="35">
        <f t="shared" si="89"/>
        <v>7.4999999999999997E-2</v>
      </c>
      <c r="BE289" s="5">
        <f t="shared" si="117"/>
        <v>294296.6805395835</v>
      </c>
      <c r="BF289" s="5">
        <f t="shared" si="118"/>
        <v>716757.70982461225</v>
      </c>
      <c r="BG289" s="5">
        <f t="shared" si="90"/>
        <v>214853.31946041615</v>
      </c>
      <c r="BH289" s="5">
        <f t="shared" si="91"/>
        <v>1011054.3903641957</v>
      </c>
      <c r="BI289" s="150"/>
      <c r="BJ289" s="2">
        <v>284</v>
      </c>
      <c r="BK289" s="118">
        <v>53479</v>
      </c>
      <c r="BL289" s="5">
        <f t="shared" si="119"/>
        <v>213351.36321611734</v>
      </c>
      <c r="BM289" s="5">
        <f t="shared" si="120"/>
        <v>3473.3005299060997</v>
      </c>
      <c r="BN289" s="5">
        <f t="shared" si="92"/>
        <v>2184.302710475391</v>
      </c>
      <c r="BO289" s="35">
        <f t="shared" si="93"/>
        <v>0.12285664422567219</v>
      </c>
      <c r="BP289" s="5">
        <f t="shared" si="94"/>
        <v>1288.9978194307089</v>
      </c>
      <c r="BQ289" s="35">
        <f t="shared" si="95"/>
        <v>7.2499999999999995E-2</v>
      </c>
      <c r="BR289" s="5">
        <f t="shared" si="121"/>
        <v>297982.93949435791</v>
      </c>
      <c r="BS289" s="5">
        <f t="shared" si="122"/>
        <v>688434.410998974</v>
      </c>
      <c r="BT289" s="5">
        <f t="shared" si="96"/>
        <v>211167.06050564194</v>
      </c>
      <c r="BU289" s="5">
        <f t="shared" si="97"/>
        <v>986417.35049333191</v>
      </c>
      <c r="BV289" s="150"/>
      <c r="BW289" s="2">
        <v>284</v>
      </c>
      <c r="BX289" s="118">
        <v>53479</v>
      </c>
      <c r="BY289" s="5">
        <f t="shared" si="123"/>
        <v>209634.92876593012</v>
      </c>
      <c r="BZ289" s="5">
        <f t="shared" si="124"/>
        <v>3387.3876542048083</v>
      </c>
      <c r="CA289" s="5">
        <f t="shared" si="98"/>
        <v>2164.5172364035493</v>
      </c>
      <c r="CB289" s="35">
        <f t="shared" si="99"/>
        <v>0.12390209489299533</v>
      </c>
      <c r="CC289" s="5">
        <f t="shared" si="100"/>
        <v>1222.870417801259</v>
      </c>
      <c r="CD289" s="35">
        <f t="shared" si="101"/>
        <v>7.0000000000000007E-2</v>
      </c>
      <c r="CE289" s="5">
        <f t="shared" si="125"/>
        <v>301679.58847047336</v>
      </c>
      <c r="CF289" s="5">
        <f t="shared" si="126"/>
        <v>660338.50532369153</v>
      </c>
      <c r="CG289" s="5">
        <f t="shared" si="102"/>
        <v>207470.41152952658</v>
      </c>
      <c r="CH289" s="5">
        <f t="shared" si="103"/>
        <v>962018.09379416495</v>
      </c>
    </row>
    <row r="290" spans="9:86" ht="14.25" customHeight="1">
      <c r="I290" s="150"/>
      <c r="J290" s="2">
        <v>285</v>
      </c>
      <c r="K290" s="118">
        <v>53509</v>
      </c>
      <c r="L290" s="5">
        <f t="shared" si="104"/>
        <v>225833.84226319389</v>
      </c>
      <c r="M290" s="5">
        <f t="shared" si="67"/>
        <v>3825.0739145252865</v>
      </c>
      <c r="N290" s="5">
        <f t="shared" si="68"/>
        <v>2272.4662489658285</v>
      </c>
      <c r="O290" s="35">
        <f t="shared" si="69"/>
        <v>0.12075070199535948</v>
      </c>
      <c r="P290" s="5">
        <f t="shared" si="70"/>
        <v>1552.6076655594579</v>
      </c>
      <c r="Q290" s="35">
        <f t="shared" si="71"/>
        <v>8.2500000000000004E-2</v>
      </c>
      <c r="R290" s="5">
        <f t="shared" si="105"/>
        <v>285588.62398577208</v>
      </c>
      <c r="S290" s="5">
        <f t="shared" si="106"/>
        <v>804557.44165393466</v>
      </c>
      <c r="T290" s="5">
        <f t="shared" si="72"/>
        <v>223561.37601422807</v>
      </c>
      <c r="U290" s="5">
        <f t="shared" si="73"/>
        <v>1090146.0656397068</v>
      </c>
      <c r="V290" s="150"/>
      <c r="W290" s="2">
        <v>285</v>
      </c>
      <c r="X290" s="118">
        <v>53509</v>
      </c>
      <c r="Y290" s="5">
        <f t="shared" si="107"/>
        <v>222188.24536768452</v>
      </c>
      <c r="Z290" s="5">
        <f t="shared" si="108"/>
        <v>3735.9623279068505</v>
      </c>
      <c r="AA290" s="5">
        <f t="shared" si="74"/>
        <v>2254.7073587889536</v>
      </c>
      <c r="AB290" s="35">
        <f t="shared" si="75"/>
        <v>0.12177281593224459</v>
      </c>
      <c r="AC290" s="5">
        <f t="shared" si="76"/>
        <v>1481.254969117897</v>
      </c>
      <c r="AD290" s="35">
        <f t="shared" si="77"/>
        <v>0.08</v>
      </c>
      <c r="AE290" s="5">
        <f t="shared" si="109"/>
        <v>289216.46199110482</v>
      </c>
      <c r="AF290" s="5">
        <f t="shared" si="110"/>
        <v>775532.80146234715</v>
      </c>
      <c r="AG290" s="5">
        <f t="shared" si="78"/>
        <v>219933.53800889556</v>
      </c>
      <c r="AH290" s="5">
        <f t="shared" si="79"/>
        <v>1064749.2634534519</v>
      </c>
      <c r="AI290" s="150"/>
      <c r="AJ290" s="2">
        <v>285</v>
      </c>
      <c r="AK290" s="118">
        <v>53509</v>
      </c>
      <c r="AL290" s="5">
        <f t="shared" si="111"/>
        <v>218527.56896291091</v>
      </c>
      <c r="AM290" s="5">
        <f t="shared" si="112"/>
        <v>3647.6129482638758</v>
      </c>
      <c r="AN290" s="5">
        <f t="shared" si="80"/>
        <v>2236.2890653784098</v>
      </c>
      <c r="AO290" s="35">
        <f t="shared" si="81"/>
        <v>0.12280129647667251</v>
      </c>
      <c r="AP290" s="5">
        <f t="shared" si="82"/>
        <v>1411.3238828854662</v>
      </c>
      <c r="AQ290" s="35">
        <f t="shared" si="83"/>
        <v>7.7499999999999999E-2</v>
      </c>
      <c r="AR290" s="5">
        <f t="shared" si="113"/>
        <v>292858.7201024681</v>
      </c>
      <c r="AS290" s="5">
        <f t="shared" si="114"/>
        <v>746710.97015273722</v>
      </c>
      <c r="AT290" s="5">
        <f t="shared" si="84"/>
        <v>216291.27989753251</v>
      </c>
      <c r="AU290" s="5">
        <f t="shared" si="85"/>
        <v>1039569.6902552054</v>
      </c>
      <c r="AV290" s="150"/>
      <c r="AW290" s="2">
        <v>285</v>
      </c>
      <c r="AX290" s="118">
        <v>53509</v>
      </c>
      <c r="AY290" s="5">
        <f t="shared" si="115"/>
        <v>214853.31946041615</v>
      </c>
      <c r="AZ290" s="5">
        <f t="shared" si="116"/>
        <v>3560.0506702964672</v>
      </c>
      <c r="BA290" s="5">
        <f t="shared" si="86"/>
        <v>2217.2174236688661</v>
      </c>
      <c r="BB290" s="35">
        <f t="shared" si="87"/>
        <v>0.12383615552622776</v>
      </c>
      <c r="BC290" s="5">
        <f t="shared" si="88"/>
        <v>1342.8332466276008</v>
      </c>
      <c r="BD290" s="35">
        <f t="shared" si="89"/>
        <v>7.4999999999999997E-2</v>
      </c>
      <c r="BE290" s="5">
        <f t="shared" si="117"/>
        <v>296513.89796325238</v>
      </c>
      <c r="BF290" s="5">
        <f t="shared" si="118"/>
        <v>718100.54307123984</v>
      </c>
      <c r="BG290" s="5">
        <f t="shared" si="90"/>
        <v>212636.1020367473</v>
      </c>
      <c r="BH290" s="5">
        <f t="shared" si="91"/>
        <v>1014614.4410344922</v>
      </c>
      <c r="BI290" s="150"/>
      <c r="BJ290" s="2">
        <v>285</v>
      </c>
      <c r="BK290" s="118">
        <v>53509</v>
      </c>
      <c r="BL290" s="5">
        <f t="shared" si="119"/>
        <v>211167.06050564194</v>
      </c>
      <c r="BM290" s="5">
        <f t="shared" si="120"/>
        <v>3473.3005299060997</v>
      </c>
      <c r="BN290" s="5">
        <f t="shared" si="92"/>
        <v>2197.4995393511799</v>
      </c>
      <c r="BO290" s="35">
        <f t="shared" si="93"/>
        <v>0.12487740469119996</v>
      </c>
      <c r="BP290" s="5">
        <f t="shared" si="94"/>
        <v>1275.80099055492</v>
      </c>
      <c r="BQ290" s="35">
        <f t="shared" si="95"/>
        <v>7.2499999999999995E-2</v>
      </c>
      <c r="BR290" s="5">
        <f t="shared" si="121"/>
        <v>300180.43903370912</v>
      </c>
      <c r="BS290" s="5">
        <f t="shared" si="122"/>
        <v>689710.21198952897</v>
      </c>
      <c r="BT290" s="5">
        <f t="shared" si="96"/>
        <v>208969.56096629077</v>
      </c>
      <c r="BU290" s="5">
        <f t="shared" si="97"/>
        <v>989890.65102323808</v>
      </c>
      <c r="BV290" s="150"/>
      <c r="BW290" s="2">
        <v>285</v>
      </c>
      <c r="BX290" s="118">
        <v>53509</v>
      </c>
      <c r="BY290" s="5">
        <f t="shared" si="123"/>
        <v>207470.41152952658</v>
      </c>
      <c r="BZ290" s="5">
        <f t="shared" si="124"/>
        <v>3387.3876542048083</v>
      </c>
      <c r="CA290" s="5">
        <f t="shared" si="98"/>
        <v>2177.1435869492366</v>
      </c>
      <c r="CB290" s="35">
        <f t="shared" si="99"/>
        <v>0.12592505529239142</v>
      </c>
      <c r="CC290" s="5">
        <f t="shared" si="100"/>
        <v>1210.2440672555717</v>
      </c>
      <c r="CD290" s="35">
        <f t="shared" si="101"/>
        <v>7.0000000000000007E-2</v>
      </c>
      <c r="CE290" s="5">
        <f t="shared" si="125"/>
        <v>303856.73205742257</v>
      </c>
      <c r="CF290" s="5">
        <f t="shared" si="126"/>
        <v>661548.74939094705</v>
      </c>
      <c r="CG290" s="5">
        <f t="shared" si="102"/>
        <v>205293.26794257734</v>
      </c>
      <c r="CH290" s="5">
        <f t="shared" si="103"/>
        <v>965405.48144836957</v>
      </c>
    </row>
    <row r="291" spans="9:86" ht="14.25" customHeight="1">
      <c r="I291" s="150"/>
      <c r="J291" s="2">
        <v>286</v>
      </c>
      <c r="K291" s="118">
        <v>53540</v>
      </c>
      <c r="L291" s="5">
        <f t="shared" si="104"/>
        <v>223561.37601422807</v>
      </c>
      <c r="M291" s="5">
        <f t="shared" si="67"/>
        <v>3825.0739145252865</v>
      </c>
      <c r="N291" s="5">
        <f t="shared" si="68"/>
        <v>2288.0894544274688</v>
      </c>
      <c r="O291" s="35">
        <f t="shared" si="69"/>
        <v>0.12281671343525002</v>
      </c>
      <c r="P291" s="5">
        <f t="shared" si="70"/>
        <v>1536.9844600978179</v>
      </c>
      <c r="Q291" s="35">
        <f t="shared" si="71"/>
        <v>8.2500000000000004E-2</v>
      </c>
      <c r="R291" s="5">
        <f t="shared" si="105"/>
        <v>287876.71344019956</v>
      </c>
      <c r="S291" s="5">
        <f t="shared" si="106"/>
        <v>806094.42611403251</v>
      </c>
      <c r="T291" s="5">
        <f t="shared" si="72"/>
        <v>221273.28655980059</v>
      </c>
      <c r="U291" s="5">
        <f t="shared" si="73"/>
        <v>1093971.1395542321</v>
      </c>
      <c r="V291" s="150"/>
      <c r="W291" s="2">
        <v>286</v>
      </c>
      <c r="X291" s="118">
        <v>53540</v>
      </c>
      <c r="Y291" s="5">
        <f t="shared" si="107"/>
        <v>219933.53800889556</v>
      </c>
      <c r="Z291" s="5">
        <f t="shared" si="108"/>
        <v>3735.9623279068505</v>
      </c>
      <c r="AA291" s="5">
        <f t="shared" si="74"/>
        <v>2269.73874118088</v>
      </c>
      <c r="AB291" s="35">
        <f t="shared" si="75"/>
        <v>0.12384134380209408</v>
      </c>
      <c r="AC291" s="5">
        <f t="shared" si="76"/>
        <v>1466.2235867259706</v>
      </c>
      <c r="AD291" s="35">
        <f t="shared" si="77"/>
        <v>0.08</v>
      </c>
      <c r="AE291" s="5">
        <f t="shared" si="109"/>
        <v>291486.20073228568</v>
      </c>
      <c r="AF291" s="5">
        <f t="shared" si="110"/>
        <v>776999.02504907316</v>
      </c>
      <c r="AG291" s="5">
        <f t="shared" si="78"/>
        <v>217663.79926771467</v>
      </c>
      <c r="AH291" s="5">
        <f t="shared" si="79"/>
        <v>1068485.2257813588</v>
      </c>
      <c r="AI291" s="150"/>
      <c r="AJ291" s="2">
        <v>286</v>
      </c>
      <c r="AK291" s="118">
        <v>53540</v>
      </c>
      <c r="AL291" s="5">
        <f t="shared" si="111"/>
        <v>216291.27989753251</v>
      </c>
      <c r="AM291" s="5">
        <f t="shared" si="112"/>
        <v>3647.6129482638758</v>
      </c>
      <c r="AN291" s="5">
        <f t="shared" si="80"/>
        <v>2250.7317655923116</v>
      </c>
      <c r="AO291" s="35">
        <f t="shared" si="81"/>
        <v>0.1248722611466495</v>
      </c>
      <c r="AP291" s="5">
        <f t="shared" si="82"/>
        <v>1396.8811826715641</v>
      </c>
      <c r="AQ291" s="35">
        <f t="shared" si="83"/>
        <v>7.7499999999999999E-2</v>
      </c>
      <c r="AR291" s="5">
        <f t="shared" si="113"/>
        <v>295109.45186806039</v>
      </c>
      <c r="AS291" s="5">
        <f t="shared" si="114"/>
        <v>748107.85133540875</v>
      </c>
      <c r="AT291" s="5">
        <f t="shared" si="84"/>
        <v>214040.54813194019</v>
      </c>
      <c r="AU291" s="5">
        <f t="shared" si="85"/>
        <v>1043217.3032034691</v>
      </c>
      <c r="AV291" s="150"/>
      <c r="AW291" s="2">
        <v>286</v>
      </c>
      <c r="AX291" s="118">
        <v>53540</v>
      </c>
      <c r="AY291" s="5">
        <f t="shared" si="115"/>
        <v>212636.1020367473</v>
      </c>
      <c r="AZ291" s="5">
        <f t="shared" si="116"/>
        <v>3560.0506702964672</v>
      </c>
      <c r="BA291" s="5">
        <f t="shared" si="86"/>
        <v>2231.0750325667968</v>
      </c>
      <c r="BB291" s="35">
        <f t="shared" si="87"/>
        <v>0.1259094769625467</v>
      </c>
      <c r="BC291" s="5">
        <f t="shared" si="88"/>
        <v>1328.9756377296706</v>
      </c>
      <c r="BD291" s="35">
        <f t="shared" si="89"/>
        <v>7.4999999999999997E-2</v>
      </c>
      <c r="BE291" s="5">
        <f t="shared" si="117"/>
        <v>298744.97299581917</v>
      </c>
      <c r="BF291" s="5">
        <f t="shared" si="118"/>
        <v>719429.51870896947</v>
      </c>
      <c r="BG291" s="5">
        <f t="shared" si="90"/>
        <v>210405.02700418051</v>
      </c>
      <c r="BH291" s="5">
        <f t="shared" si="91"/>
        <v>1018174.4917047886</v>
      </c>
      <c r="BI291" s="150"/>
      <c r="BJ291" s="2">
        <v>286</v>
      </c>
      <c r="BK291" s="118">
        <v>53540</v>
      </c>
      <c r="BL291" s="5">
        <f t="shared" si="119"/>
        <v>208969.56096629077</v>
      </c>
      <c r="BM291" s="5">
        <f t="shared" si="120"/>
        <v>3473.3005299060997</v>
      </c>
      <c r="BN291" s="5">
        <f t="shared" si="92"/>
        <v>2210.7760990680927</v>
      </c>
      <c r="BO291" s="35">
        <f t="shared" si="93"/>
        <v>0.12695300246669228</v>
      </c>
      <c r="BP291" s="5">
        <f t="shared" si="94"/>
        <v>1262.5244308380068</v>
      </c>
      <c r="BQ291" s="35">
        <f t="shared" si="95"/>
        <v>7.2499999999999995E-2</v>
      </c>
      <c r="BR291" s="5">
        <f t="shared" si="121"/>
        <v>302391.21513277723</v>
      </c>
      <c r="BS291" s="5">
        <f t="shared" si="122"/>
        <v>690972.73642036703</v>
      </c>
      <c r="BT291" s="5">
        <f t="shared" si="96"/>
        <v>206758.78486722268</v>
      </c>
      <c r="BU291" s="5">
        <f t="shared" si="97"/>
        <v>993363.95155314426</v>
      </c>
      <c r="BV291" s="150"/>
      <c r="BW291" s="2">
        <v>286</v>
      </c>
      <c r="BX291" s="118">
        <v>53540</v>
      </c>
      <c r="BY291" s="5">
        <f t="shared" si="123"/>
        <v>205293.26794257734</v>
      </c>
      <c r="BZ291" s="5">
        <f t="shared" si="124"/>
        <v>3387.3876542048083</v>
      </c>
      <c r="CA291" s="5">
        <f t="shared" si="98"/>
        <v>2189.8435912064406</v>
      </c>
      <c r="CB291" s="35">
        <f t="shared" si="99"/>
        <v>0.12800284859719585</v>
      </c>
      <c r="CC291" s="5">
        <f t="shared" si="100"/>
        <v>1197.544062998368</v>
      </c>
      <c r="CD291" s="35">
        <f t="shared" si="101"/>
        <v>7.0000000000000007E-2</v>
      </c>
      <c r="CE291" s="5">
        <f t="shared" si="125"/>
        <v>306046.57564862899</v>
      </c>
      <c r="CF291" s="5">
        <f t="shared" si="126"/>
        <v>662746.29345394543</v>
      </c>
      <c r="CG291" s="5">
        <f t="shared" si="102"/>
        <v>203103.42435137089</v>
      </c>
      <c r="CH291" s="5">
        <f t="shared" si="103"/>
        <v>968792.86910257442</v>
      </c>
    </row>
    <row r="292" spans="9:86" ht="14.25" customHeight="1">
      <c r="I292" s="150"/>
      <c r="J292" s="2">
        <v>287</v>
      </c>
      <c r="K292" s="118">
        <v>53571</v>
      </c>
      <c r="L292" s="5">
        <f t="shared" si="104"/>
        <v>221273.28655980059</v>
      </c>
      <c r="M292" s="5">
        <f t="shared" si="67"/>
        <v>3825.0739145252865</v>
      </c>
      <c r="N292" s="5">
        <f t="shared" si="68"/>
        <v>2303.8200694266575</v>
      </c>
      <c r="O292" s="35">
        <f t="shared" si="69"/>
        <v>0.12493980300531406</v>
      </c>
      <c r="P292" s="5">
        <f t="shared" si="70"/>
        <v>1521.253845098629</v>
      </c>
      <c r="Q292" s="35">
        <f t="shared" si="71"/>
        <v>8.2500000000000004E-2</v>
      </c>
      <c r="R292" s="5">
        <f t="shared" si="105"/>
        <v>290180.53350962623</v>
      </c>
      <c r="S292" s="5">
        <f t="shared" si="106"/>
        <v>807615.67995913117</v>
      </c>
      <c r="T292" s="5">
        <f t="shared" si="72"/>
        <v>218969.46649037392</v>
      </c>
      <c r="U292" s="5">
        <f t="shared" si="73"/>
        <v>1097796.2134687575</v>
      </c>
      <c r="V292" s="150"/>
      <c r="W292" s="2">
        <v>287</v>
      </c>
      <c r="X292" s="118">
        <v>53571</v>
      </c>
      <c r="Y292" s="5">
        <f t="shared" si="107"/>
        <v>217663.79926771467</v>
      </c>
      <c r="Z292" s="5">
        <f t="shared" si="108"/>
        <v>3735.9623279068505</v>
      </c>
      <c r="AA292" s="5">
        <f t="shared" si="74"/>
        <v>2284.8703327887524</v>
      </c>
      <c r="AB292" s="35">
        <f t="shared" si="75"/>
        <v>0.12596694574710526</v>
      </c>
      <c r="AC292" s="5">
        <f t="shared" si="76"/>
        <v>1451.0919951180979</v>
      </c>
      <c r="AD292" s="35">
        <f t="shared" si="77"/>
        <v>0.08</v>
      </c>
      <c r="AE292" s="5">
        <f t="shared" si="109"/>
        <v>293771.07106507441</v>
      </c>
      <c r="AF292" s="5">
        <f t="shared" si="110"/>
        <v>778450.11704419123</v>
      </c>
      <c r="AG292" s="5">
        <f t="shared" si="78"/>
        <v>215378.92893492591</v>
      </c>
      <c r="AH292" s="5">
        <f t="shared" si="79"/>
        <v>1072221.1881092656</v>
      </c>
      <c r="AI292" s="150"/>
      <c r="AJ292" s="2">
        <v>287</v>
      </c>
      <c r="AK292" s="118">
        <v>53571</v>
      </c>
      <c r="AL292" s="5">
        <f t="shared" si="111"/>
        <v>214040.54813194019</v>
      </c>
      <c r="AM292" s="5">
        <f t="shared" si="112"/>
        <v>3647.6129482638758</v>
      </c>
      <c r="AN292" s="5">
        <f t="shared" si="80"/>
        <v>2265.2677415784287</v>
      </c>
      <c r="AO292" s="35">
        <f t="shared" si="81"/>
        <v>0.12700029567381177</v>
      </c>
      <c r="AP292" s="5">
        <f t="shared" si="82"/>
        <v>1382.345206685447</v>
      </c>
      <c r="AQ292" s="35">
        <f t="shared" si="83"/>
        <v>7.7499999999999999E-2</v>
      </c>
      <c r="AR292" s="5">
        <f t="shared" si="113"/>
        <v>297374.71960963885</v>
      </c>
      <c r="AS292" s="5">
        <f t="shared" si="114"/>
        <v>749490.19654209423</v>
      </c>
      <c r="AT292" s="5">
        <f t="shared" si="84"/>
        <v>211775.28039036176</v>
      </c>
      <c r="AU292" s="5">
        <f t="shared" si="85"/>
        <v>1046864.9161517331</v>
      </c>
      <c r="AV292" s="150"/>
      <c r="AW292" s="2">
        <v>287</v>
      </c>
      <c r="AX292" s="118">
        <v>53571</v>
      </c>
      <c r="AY292" s="5">
        <f t="shared" si="115"/>
        <v>210405.02700418051</v>
      </c>
      <c r="AZ292" s="5">
        <f t="shared" si="116"/>
        <v>3560.0506702964672</v>
      </c>
      <c r="BA292" s="5">
        <f t="shared" si="86"/>
        <v>2245.0192515203389</v>
      </c>
      <c r="BB292" s="35">
        <f t="shared" si="87"/>
        <v>0.12803986388456773</v>
      </c>
      <c r="BC292" s="5">
        <f t="shared" si="88"/>
        <v>1315.031418776128</v>
      </c>
      <c r="BD292" s="35">
        <f t="shared" si="89"/>
        <v>7.4999999999999997E-2</v>
      </c>
      <c r="BE292" s="5">
        <f t="shared" si="117"/>
        <v>300989.99224733951</v>
      </c>
      <c r="BF292" s="5">
        <f t="shared" si="118"/>
        <v>720744.55012774561</v>
      </c>
      <c r="BG292" s="5">
        <f t="shared" si="90"/>
        <v>208160.00775266017</v>
      </c>
      <c r="BH292" s="5">
        <f t="shared" si="91"/>
        <v>1021734.5423750852</v>
      </c>
      <c r="BI292" s="150"/>
      <c r="BJ292" s="2">
        <v>287</v>
      </c>
      <c r="BK292" s="118">
        <v>53571</v>
      </c>
      <c r="BL292" s="5">
        <f t="shared" si="119"/>
        <v>206758.78486722268</v>
      </c>
      <c r="BM292" s="5">
        <f t="shared" si="120"/>
        <v>3473.3005299060997</v>
      </c>
      <c r="BN292" s="5">
        <f t="shared" si="92"/>
        <v>2224.132871333296</v>
      </c>
      <c r="BO292" s="35">
        <f t="shared" si="93"/>
        <v>0.12908566121211829</v>
      </c>
      <c r="BP292" s="5">
        <f t="shared" si="94"/>
        <v>1249.1676585728037</v>
      </c>
      <c r="BQ292" s="35">
        <f t="shared" si="95"/>
        <v>7.2499999999999995E-2</v>
      </c>
      <c r="BR292" s="5">
        <f t="shared" si="121"/>
        <v>304615.34800411051</v>
      </c>
      <c r="BS292" s="5">
        <f t="shared" si="122"/>
        <v>692221.90407893981</v>
      </c>
      <c r="BT292" s="5">
        <f t="shared" si="96"/>
        <v>204534.65199588938</v>
      </c>
      <c r="BU292" s="5">
        <f t="shared" si="97"/>
        <v>996837.25208305032</v>
      </c>
      <c r="BV292" s="150"/>
      <c r="BW292" s="2">
        <v>287</v>
      </c>
      <c r="BX292" s="118">
        <v>53571</v>
      </c>
      <c r="BY292" s="5">
        <f t="shared" si="123"/>
        <v>203103.42435137089</v>
      </c>
      <c r="BZ292" s="5">
        <f t="shared" si="124"/>
        <v>3387.3876542048083</v>
      </c>
      <c r="CA292" s="5">
        <f t="shared" si="98"/>
        <v>2202.6176788218113</v>
      </c>
      <c r="CB292" s="35">
        <f t="shared" si="99"/>
        <v>0.13013769822085883</v>
      </c>
      <c r="CC292" s="5">
        <f t="shared" si="100"/>
        <v>1184.769975382997</v>
      </c>
      <c r="CD292" s="35">
        <f t="shared" si="101"/>
        <v>7.0000000000000007E-2</v>
      </c>
      <c r="CE292" s="5">
        <f t="shared" si="125"/>
        <v>308249.19332745078</v>
      </c>
      <c r="CF292" s="5">
        <f t="shared" si="126"/>
        <v>663931.06342932838</v>
      </c>
      <c r="CG292" s="5">
        <f t="shared" si="102"/>
        <v>200900.80667254908</v>
      </c>
      <c r="CH292" s="5">
        <f t="shared" si="103"/>
        <v>972180.25675677916</v>
      </c>
    </row>
    <row r="293" spans="9:86" ht="14.25" customHeight="1">
      <c r="I293" s="150"/>
      <c r="J293" s="2">
        <v>288</v>
      </c>
      <c r="K293" s="118">
        <v>53601</v>
      </c>
      <c r="L293" s="5">
        <f t="shared" si="104"/>
        <v>218969.46649037392</v>
      </c>
      <c r="M293" s="5">
        <f t="shared" si="67"/>
        <v>3825.0739145252865</v>
      </c>
      <c r="N293" s="5">
        <f t="shared" si="68"/>
        <v>2319.6588324039658</v>
      </c>
      <c r="O293" s="35">
        <f t="shared" si="69"/>
        <v>0.12712231725728426</v>
      </c>
      <c r="P293" s="5">
        <f t="shared" si="70"/>
        <v>1505.4150821213207</v>
      </c>
      <c r="Q293" s="35">
        <f t="shared" si="71"/>
        <v>8.2500000000000004E-2</v>
      </c>
      <c r="R293" s="5">
        <f t="shared" si="105"/>
        <v>292500.19234203018</v>
      </c>
      <c r="S293" s="5">
        <f t="shared" si="106"/>
        <v>809121.09504125244</v>
      </c>
      <c r="T293" s="5">
        <f t="shared" si="72"/>
        <v>216649.80765796994</v>
      </c>
      <c r="U293" s="5">
        <f t="shared" si="73"/>
        <v>1101621.2873832826</v>
      </c>
      <c r="V293" s="150"/>
      <c r="W293" s="2">
        <v>288</v>
      </c>
      <c r="X293" s="118">
        <v>53601</v>
      </c>
      <c r="Y293" s="5">
        <f t="shared" si="107"/>
        <v>215378.92893492591</v>
      </c>
      <c r="Z293" s="5">
        <f t="shared" si="108"/>
        <v>3735.9623279068505</v>
      </c>
      <c r="AA293" s="5">
        <f t="shared" si="74"/>
        <v>2300.1028016740111</v>
      </c>
      <c r="AB293" s="35">
        <f t="shared" si="75"/>
        <v>0.12815196805267567</v>
      </c>
      <c r="AC293" s="5">
        <f t="shared" si="76"/>
        <v>1435.8595262328395</v>
      </c>
      <c r="AD293" s="35">
        <f t="shared" si="77"/>
        <v>0.08</v>
      </c>
      <c r="AE293" s="5">
        <f t="shared" si="109"/>
        <v>296071.1738667484</v>
      </c>
      <c r="AF293" s="5">
        <f t="shared" si="110"/>
        <v>779885.97657042404</v>
      </c>
      <c r="AG293" s="5">
        <f t="shared" si="78"/>
        <v>213078.82613325189</v>
      </c>
      <c r="AH293" s="5">
        <f t="shared" si="79"/>
        <v>1075957.1504371725</v>
      </c>
      <c r="AI293" s="150"/>
      <c r="AJ293" s="2">
        <v>288</v>
      </c>
      <c r="AK293" s="118">
        <v>53601</v>
      </c>
      <c r="AL293" s="5">
        <f t="shared" si="111"/>
        <v>211775.28039036176</v>
      </c>
      <c r="AM293" s="5">
        <f t="shared" si="112"/>
        <v>3647.6129482638758</v>
      </c>
      <c r="AN293" s="5">
        <f t="shared" si="80"/>
        <v>2279.8975957427892</v>
      </c>
      <c r="AO293" s="35">
        <f t="shared" si="81"/>
        <v>0.12918774607916236</v>
      </c>
      <c r="AP293" s="5">
        <f t="shared" si="82"/>
        <v>1367.7153525210863</v>
      </c>
      <c r="AQ293" s="35">
        <f t="shared" si="83"/>
        <v>7.7499999999999999E-2</v>
      </c>
      <c r="AR293" s="5">
        <f t="shared" si="113"/>
        <v>299654.61720538163</v>
      </c>
      <c r="AS293" s="5">
        <f t="shared" si="114"/>
        <v>750857.91189461527</v>
      </c>
      <c r="AT293" s="5">
        <f t="shared" si="84"/>
        <v>209495.38279461898</v>
      </c>
      <c r="AU293" s="5">
        <f t="shared" si="85"/>
        <v>1050512.5290999969</v>
      </c>
      <c r="AV293" s="150"/>
      <c r="AW293" s="2">
        <v>288</v>
      </c>
      <c r="AX293" s="118">
        <v>53601</v>
      </c>
      <c r="AY293" s="5">
        <f t="shared" si="115"/>
        <v>208160.00775266017</v>
      </c>
      <c r="AZ293" s="5">
        <f t="shared" si="116"/>
        <v>3560.0506702964672</v>
      </c>
      <c r="BA293" s="5">
        <f t="shared" si="86"/>
        <v>2259.0506218423411</v>
      </c>
      <c r="BB293" s="35">
        <f t="shared" si="87"/>
        <v>0.13022966205073874</v>
      </c>
      <c r="BC293" s="5">
        <f t="shared" si="88"/>
        <v>1301.000048454126</v>
      </c>
      <c r="BD293" s="35">
        <f t="shared" si="89"/>
        <v>7.5000000000000011E-2</v>
      </c>
      <c r="BE293" s="5">
        <f t="shared" si="117"/>
        <v>303249.04286918184</v>
      </c>
      <c r="BF293" s="5">
        <f t="shared" si="118"/>
        <v>722045.55017619976</v>
      </c>
      <c r="BG293" s="5">
        <f t="shared" si="90"/>
        <v>205900.95713081781</v>
      </c>
      <c r="BH293" s="5">
        <f t="shared" si="91"/>
        <v>1025294.5930453816</v>
      </c>
      <c r="BI293" s="150"/>
      <c r="BJ293" s="2">
        <v>288</v>
      </c>
      <c r="BK293" s="118">
        <v>53601</v>
      </c>
      <c r="BL293" s="5">
        <f t="shared" si="119"/>
        <v>204534.65199588938</v>
      </c>
      <c r="BM293" s="5">
        <f t="shared" si="120"/>
        <v>3473.3005299060997</v>
      </c>
      <c r="BN293" s="5">
        <f t="shared" si="92"/>
        <v>2237.5703407642677</v>
      </c>
      <c r="BO293" s="35">
        <f t="shared" si="93"/>
        <v>0.13127772642510885</v>
      </c>
      <c r="BP293" s="5">
        <f t="shared" si="94"/>
        <v>1235.7301891418317</v>
      </c>
      <c r="BQ293" s="35">
        <f t="shared" si="95"/>
        <v>7.2500000000000009E-2</v>
      </c>
      <c r="BR293" s="5">
        <f t="shared" si="121"/>
        <v>306852.91834487475</v>
      </c>
      <c r="BS293" s="5">
        <f t="shared" si="122"/>
        <v>693457.63426808163</v>
      </c>
      <c r="BT293" s="5">
        <f t="shared" si="96"/>
        <v>202297.0816551251</v>
      </c>
      <c r="BU293" s="5">
        <f t="shared" si="97"/>
        <v>1000310.5526129564</v>
      </c>
      <c r="BV293" s="150"/>
      <c r="BW293" s="2">
        <v>288</v>
      </c>
      <c r="BX293" s="118">
        <v>53601</v>
      </c>
      <c r="BY293" s="5">
        <f t="shared" si="123"/>
        <v>200900.80667254908</v>
      </c>
      <c r="BZ293" s="5">
        <f t="shared" si="124"/>
        <v>3387.3876542048083</v>
      </c>
      <c r="CA293" s="5">
        <f t="shared" si="98"/>
        <v>2215.4662819482719</v>
      </c>
      <c r="CB293" s="35">
        <f t="shared" si="99"/>
        <v>0.13233194940183332</v>
      </c>
      <c r="CC293" s="5">
        <f t="shared" si="100"/>
        <v>1171.9213722565364</v>
      </c>
      <c r="CD293" s="35">
        <f t="shared" si="101"/>
        <v>7.0000000000000007E-2</v>
      </c>
      <c r="CE293" s="5">
        <f t="shared" si="125"/>
        <v>310464.65960939904</v>
      </c>
      <c r="CF293" s="5">
        <f t="shared" si="126"/>
        <v>665102.98480158497</v>
      </c>
      <c r="CG293" s="5">
        <f t="shared" si="102"/>
        <v>198685.34039060082</v>
      </c>
      <c r="CH293" s="5">
        <f t="shared" si="103"/>
        <v>975567.64441098401</v>
      </c>
    </row>
    <row r="294" spans="9:86" ht="14.25" customHeight="1">
      <c r="I294" s="150"/>
      <c r="J294" s="2">
        <v>289</v>
      </c>
      <c r="K294" s="118">
        <v>53632</v>
      </c>
      <c r="L294" s="5">
        <f t="shared" si="104"/>
        <v>216649.80765796994</v>
      </c>
      <c r="M294" s="5">
        <f t="shared" si="67"/>
        <v>3825.0739145252865</v>
      </c>
      <c r="N294" s="5">
        <f t="shared" si="68"/>
        <v>2335.606486876743</v>
      </c>
      <c r="O294" s="35">
        <f t="shared" si="69"/>
        <v>0.12936673309568883</v>
      </c>
      <c r="P294" s="5">
        <f t="shared" si="70"/>
        <v>1489.4674276485434</v>
      </c>
      <c r="Q294" s="35">
        <f t="shared" si="71"/>
        <v>8.2500000000000004E-2</v>
      </c>
      <c r="R294" s="5">
        <f t="shared" si="105"/>
        <v>294835.7988289069</v>
      </c>
      <c r="S294" s="5">
        <f t="shared" si="106"/>
        <v>810610.56246890093</v>
      </c>
      <c r="T294" s="5">
        <f t="shared" si="72"/>
        <v>214314.20117109318</v>
      </c>
      <c r="U294" s="5">
        <f t="shared" si="73"/>
        <v>1105446.3612978079</v>
      </c>
      <c r="V294" s="150"/>
      <c r="W294" s="2">
        <v>289</v>
      </c>
      <c r="X294" s="118">
        <v>53632</v>
      </c>
      <c r="Y294" s="5">
        <f t="shared" si="107"/>
        <v>213078.82613325189</v>
      </c>
      <c r="Z294" s="5">
        <f t="shared" si="108"/>
        <v>3735.9623279068505</v>
      </c>
      <c r="AA294" s="5">
        <f t="shared" si="74"/>
        <v>2315.4368203518379</v>
      </c>
      <c r="AB294" s="35">
        <f t="shared" si="75"/>
        <v>0.13039888734343863</v>
      </c>
      <c r="AC294" s="5">
        <f t="shared" si="76"/>
        <v>1420.5255075550126</v>
      </c>
      <c r="AD294" s="35">
        <f t="shared" si="77"/>
        <v>0.08</v>
      </c>
      <c r="AE294" s="5">
        <f t="shared" si="109"/>
        <v>298386.61068710021</v>
      </c>
      <c r="AF294" s="5">
        <f t="shared" si="110"/>
        <v>781306.50207797904</v>
      </c>
      <c r="AG294" s="5">
        <f t="shared" si="78"/>
        <v>210763.38931290005</v>
      </c>
      <c r="AH294" s="5">
        <f t="shared" si="79"/>
        <v>1079693.1127650794</v>
      </c>
      <c r="AI294" s="150"/>
      <c r="AJ294" s="2">
        <v>289</v>
      </c>
      <c r="AK294" s="118">
        <v>53632</v>
      </c>
      <c r="AL294" s="5">
        <f t="shared" si="111"/>
        <v>209495.38279461898</v>
      </c>
      <c r="AM294" s="5">
        <f t="shared" si="112"/>
        <v>3647.6129482638758</v>
      </c>
      <c r="AN294" s="5">
        <f t="shared" si="80"/>
        <v>2294.6219343819612</v>
      </c>
      <c r="AO294" s="35">
        <f t="shared" si="81"/>
        <v>0.131437088709388</v>
      </c>
      <c r="AP294" s="5">
        <f t="shared" si="82"/>
        <v>1352.9910138819143</v>
      </c>
      <c r="AQ294" s="35">
        <f t="shared" si="83"/>
        <v>7.7499999999999999E-2</v>
      </c>
      <c r="AR294" s="5">
        <f t="shared" si="113"/>
        <v>301949.23913976358</v>
      </c>
      <c r="AS294" s="5">
        <f t="shared" si="114"/>
        <v>752210.90290849714</v>
      </c>
      <c r="AT294" s="5">
        <f t="shared" si="84"/>
        <v>207200.76086023703</v>
      </c>
      <c r="AU294" s="5">
        <f t="shared" si="85"/>
        <v>1054160.1420482607</v>
      </c>
      <c r="AV294" s="150"/>
      <c r="AW294" s="2">
        <v>289</v>
      </c>
      <c r="AX294" s="118">
        <v>53632</v>
      </c>
      <c r="AY294" s="5">
        <f t="shared" si="115"/>
        <v>205900.95713081781</v>
      </c>
      <c r="AZ294" s="5">
        <f t="shared" si="116"/>
        <v>3560.0506702964672</v>
      </c>
      <c r="BA294" s="5">
        <f t="shared" si="86"/>
        <v>2273.1696882288561</v>
      </c>
      <c r="BB294" s="35">
        <f t="shared" si="87"/>
        <v>0.13248134753164528</v>
      </c>
      <c r="BC294" s="5">
        <f t="shared" si="88"/>
        <v>1286.8809820676113</v>
      </c>
      <c r="BD294" s="35">
        <f t="shared" si="89"/>
        <v>7.4999999999999997E-2</v>
      </c>
      <c r="BE294" s="5">
        <f t="shared" si="117"/>
        <v>305522.2125574107</v>
      </c>
      <c r="BF294" s="5">
        <f t="shared" si="118"/>
        <v>723332.43115826743</v>
      </c>
      <c r="BG294" s="5">
        <f t="shared" si="90"/>
        <v>203627.78744258895</v>
      </c>
      <c r="BH294" s="5">
        <f t="shared" si="91"/>
        <v>1028854.6437156781</v>
      </c>
      <c r="BI294" s="150"/>
      <c r="BJ294" s="2">
        <v>289</v>
      </c>
      <c r="BK294" s="118">
        <v>53632</v>
      </c>
      <c r="BL294" s="5">
        <f t="shared" si="119"/>
        <v>202297.0816551251</v>
      </c>
      <c r="BM294" s="5">
        <f t="shared" si="120"/>
        <v>3473.3005299060997</v>
      </c>
      <c r="BN294" s="5">
        <f t="shared" si="92"/>
        <v>2251.0889949063858</v>
      </c>
      <c r="BO294" s="35">
        <f t="shared" si="93"/>
        <v>0.13353167390189222</v>
      </c>
      <c r="BP294" s="5">
        <f t="shared" si="94"/>
        <v>1222.2115349997141</v>
      </c>
      <c r="BQ294" s="35">
        <f t="shared" si="95"/>
        <v>7.2499999999999995E-2</v>
      </c>
      <c r="BR294" s="5">
        <f t="shared" si="121"/>
        <v>309104.00733978115</v>
      </c>
      <c r="BS294" s="5">
        <f t="shared" si="122"/>
        <v>694679.84580308129</v>
      </c>
      <c r="BT294" s="5">
        <f t="shared" si="96"/>
        <v>200045.99266021873</v>
      </c>
      <c r="BU294" s="5">
        <f t="shared" si="97"/>
        <v>1003783.8531428624</v>
      </c>
      <c r="BV294" s="150"/>
      <c r="BW294" s="2">
        <v>289</v>
      </c>
      <c r="BX294" s="118">
        <v>53632</v>
      </c>
      <c r="BY294" s="5">
        <f t="shared" si="123"/>
        <v>198685.34039060082</v>
      </c>
      <c r="BZ294" s="5">
        <f t="shared" si="124"/>
        <v>3387.3876542048083</v>
      </c>
      <c r="CA294" s="5">
        <f t="shared" si="98"/>
        <v>2228.389835259637</v>
      </c>
      <c r="CB294" s="35">
        <f t="shared" si="99"/>
        <v>0.13458807766363351</v>
      </c>
      <c r="CC294" s="5">
        <f t="shared" si="100"/>
        <v>1158.9978189451715</v>
      </c>
      <c r="CD294" s="35">
        <f t="shared" si="101"/>
        <v>7.0000000000000007E-2</v>
      </c>
      <c r="CE294" s="5">
        <f t="shared" si="125"/>
        <v>312693.04944465868</v>
      </c>
      <c r="CF294" s="5">
        <f t="shared" si="126"/>
        <v>666261.98262053018</v>
      </c>
      <c r="CG294" s="5">
        <f t="shared" si="102"/>
        <v>196456.95055534117</v>
      </c>
      <c r="CH294" s="5">
        <f t="shared" si="103"/>
        <v>978955.03206518886</v>
      </c>
    </row>
    <row r="295" spans="9:86" ht="14.25" customHeight="1">
      <c r="I295" s="150"/>
      <c r="J295" s="2">
        <v>290</v>
      </c>
      <c r="K295" s="118">
        <v>53662</v>
      </c>
      <c r="L295" s="5">
        <f t="shared" si="104"/>
        <v>214314.20117109318</v>
      </c>
      <c r="M295" s="5">
        <f t="shared" si="67"/>
        <v>3825.0739145252865</v>
      </c>
      <c r="N295" s="5">
        <f t="shared" si="68"/>
        <v>2351.6637814740207</v>
      </c>
      <c r="O295" s="35">
        <f t="shared" si="69"/>
        <v>0.13167566695759669</v>
      </c>
      <c r="P295" s="5">
        <f t="shared" si="70"/>
        <v>1473.4101330512656</v>
      </c>
      <c r="Q295" s="35">
        <f t="shared" si="71"/>
        <v>8.2500000000000004E-2</v>
      </c>
      <c r="R295" s="5">
        <f t="shared" si="105"/>
        <v>297187.4626103809</v>
      </c>
      <c r="S295" s="5">
        <f t="shared" si="106"/>
        <v>812083.97260195215</v>
      </c>
      <c r="T295" s="5">
        <f t="shared" si="72"/>
        <v>211962.53738961916</v>
      </c>
      <c r="U295" s="5">
        <f t="shared" si="73"/>
        <v>1109271.435212333</v>
      </c>
      <c r="V295" s="150"/>
      <c r="W295" s="2">
        <v>290</v>
      </c>
      <c r="X295" s="118">
        <v>53662</v>
      </c>
      <c r="Y295" s="5">
        <f t="shared" si="107"/>
        <v>210763.38931290005</v>
      </c>
      <c r="Z295" s="5">
        <f t="shared" si="108"/>
        <v>3735.9623279068505</v>
      </c>
      <c r="AA295" s="5">
        <f t="shared" si="74"/>
        <v>2330.8730658208501</v>
      </c>
      <c r="AB295" s="35">
        <f t="shared" si="75"/>
        <v>0.13271031976205855</v>
      </c>
      <c r="AC295" s="5">
        <f t="shared" si="76"/>
        <v>1405.0892620860004</v>
      </c>
      <c r="AD295" s="35">
        <f t="shared" si="77"/>
        <v>0.08</v>
      </c>
      <c r="AE295" s="5">
        <f t="shared" si="109"/>
        <v>300717.48375292105</v>
      </c>
      <c r="AF295" s="5">
        <f t="shared" si="110"/>
        <v>782711.591340065</v>
      </c>
      <c r="AG295" s="5">
        <f t="shared" si="78"/>
        <v>208432.51624707921</v>
      </c>
      <c r="AH295" s="5">
        <f t="shared" si="79"/>
        <v>1083429.075092986</v>
      </c>
      <c r="AI295" s="150"/>
      <c r="AJ295" s="2">
        <v>290</v>
      </c>
      <c r="AK295" s="118">
        <v>53662</v>
      </c>
      <c r="AL295" s="5">
        <f t="shared" si="111"/>
        <v>207200.76086023703</v>
      </c>
      <c r="AM295" s="5">
        <f t="shared" si="112"/>
        <v>3647.6129482638758</v>
      </c>
      <c r="AN295" s="5">
        <f t="shared" si="80"/>
        <v>2309.4413677081784</v>
      </c>
      <c r="AO295" s="35">
        <f t="shared" si="81"/>
        <v>0.13375093941470403</v>
      </c>
      <c r="AP295" s="5">
        <f t="shared" si="82"/>
        <v>1338.1715805556976</v>
      </c>
      <c r="AQ295" s="35">
        <f t="shared" si="83"/>
        <v>7.7500000000000013E-2</v>
      </c>
      <c r="AR295" s="5">
        <f t="shared" si="113"/>
        <v>304258.68050747178</v>
      </c>
      <c r="AS295" s="5">
        <f t="shared" si="114"/>
        <v>753549.07448905287</v>
      </c>
      <c r="AT295" s="5">
        <f t="shared" si="84"/>
        <v>204891.31949252886</v>
      </c>
      <c r="AU295" s="5">
        <f t="shared" si="85"/>
        <v>1057807.7549965247</v>
      </c>
      <c r="AV295" s="150"/>
      <c r="AW295" s="2">
        <v>290</v>
      </c>
      <c r="AX295" s="118">
        <v>53662</v>
      </c>
      <c r="AY295" s="5">
        <f t="shared" si="115"/>
        <v>203627.78744258895</v>
      </c>
      <c r="AZ295" s="5">
        <f t="shared" si="116"/>
        <v>3560.0506702964672</v>
      </c>
      <c r="BA295" s="5">
        <f t="shared" si="86"/>
        <v>2287.3769987802862</v>
      </c>
      <c r="BB295" s="35">
        <f t="shared" si="87"/>
        <v>0.13479753588690493</v>
      </c>
      <c r="BC295" s="5">
        <f t="shared" si="88"/>
        <v>1272.6736715161808</v>
      </c>
      <c r="BD295" s="35">
        <f t="shared" si="89"/>
        <v>7.4999999999999997E-2</v>
      </c>
      <c r="BE295" s="5">
        <f t="shared" si="117"/>
        <v>307809.589556191</v>
      </c>
      <c r="BF295" s="5">
        <f t="shared" si="118"/>
        <v>724605.10482978355</v>
      </c>
      <c r="BG295" s="5">
        <f t="shared" si="90"/>
        <v>201340.41044380865</v>
      </c>
      <c r="BH295" s="5">
        <f t="shared" si="91"/>
        <v>1032414.6943859746</v>
      </c>
      <c r="BI295" s="150"/>
      <c r="BJ295" s="2">
        <v>290</v>
      </c>
      <c r="BK295" s="118">
        <v>53662</v>
      </c>
      <c r="BL295" s="5">
        <f t="shared" si="119"/>
        <v>200045.99266021873</v>
      </c>
      <c r="BM295" s="5">
        <f t="shared" si="120"/>
        <v>3473.3005299060997</v>
      </c>
      <c r="BN295" s="5">
        <f t="shared" si="92"/>
        <v>2264.6893242506112</v>
      </c>
      <c r="BO295" s="35">
        <f t="shared" si="93"/>
        <v>0.13585011891323739</v>
      </c>
      <c r="BP295" s="5">
        <f t="shared" si="94"/>
        <v>1208.6112056554882</v>
      </c>
      <c r="BQ295" s="35">
        <f t="shared" si="95"/>
        <v>7.2499999999999995E-2</v>
      </c>
      <c r="BR295" s="5">
        <f t="shared" si="121"/>
        <v>311368.69666403177</v>
      </c>
      <c r="BS295" s="5">
        <f t="shared" si="122"/>
        <v>695888.45700873679</v>
      </c>
      <c r="BT295" s="5">
        <f t="shared" si="96"/>
        <v>197781.30333596811</v>
      </c>
      <c r="BU295" s="5">
        <f t="shared" si="97"/>
        <v>1007257.1536727685</v>
      </c>
      <c r="BV295" s="150"/>
      <c r="BW295" s="2">
        <v>290</v>
      </c>
      <c r="BX295" s="118">
        <v>53662</v>
      </c>
      <c r="BY295" s="5">
        <f t="shared" si="123"/>
        <v>196456.95055534117</v>
      </c>
      <c r="BZ295" s="5">
        <f t="shared" si="124"/>
        <v>3387.3876542048083</v>
      </c>
      <c r="CA295" s="5">
        <f t="shared" si="98"/>
        <v>2241.388775965318</v>
      </c>
      <c r="CB295" s="35">
        <f t="shared" si="99"/>
        <v>0.13690869798982819</v>
      </c>
      <c r="CC295" s="5">
        <f t="shared" si="100"/>
        <v>1145.9988782394903</v>
      </c>
      <c r="CD295" s="35">
        <f t="shared" si="101"/>
        <v>7.0000000000000007E-2</v>
      </c>
      <c r="CE295" s="5">
        <f t="shared" si="125"/>
        <v>314934.438220624</v>
      </c>
      <c r="CF295" s="5">
        <f t="shared" si="126"/>
        <v>667407.98149876972</v>
      </c>
      <c r="CG295" s="5">
        <f t="shared" si="102"/>
        <v>194215.56177937586</v>
      </c>
      <c r="CH295" s="5">
        <f t="shared" si="103"/>
        <v>982342.41971939371</v>
      </c>
    </row>
    <row r="296" spans="9:86" ht="14.25" customHeight="1">
      <c r="I296" s="150"/>
      <c r="J296" s="2">
        <v>291</v>
      </c>
      <c r="K296" s="118">
        <v>53693</v>
      </c>
      <c r="L296" s="5">
        <f t="shared" si="104"/>
        <v>211962.53738961916</v>
      </c>
      <c r="M296" s="5">
        <f t="shared" si="67"/>
        <v>3825.0739145252865</v>
      </c>
      <c r="N296" s="5">
        <f t="shared" si="68"/>
        <v>2367.8314699716548</v>
      </c>
      <c r="O296" s="35">
        <f t="shared" si="69"/>
        <v>0.13405188477919885</v>
      </c>
      <c r="P296" s="5">
        <f t="shared" si="70"/>
        <v>1457.2424445536317</v>
      </c>
      <c r="Q296" s="35">
        <f t="shared" si="71"/>
        <v>8.2500000000000004E-2</v>
      </c>
      <c r="R296" s="5">
        <f t="shared" si="105"/>
        <v>299555.29408035253</v>
      </c>
      <c r="S296" s="5">
        <f t="shared" si="106"/>
        <v>813541.21504650579</v>
      </c>
      <c r="T296" s="5">
        <f t="shared" si="72"/>
        <v>209594.7059196475</v>
      </c>
      <c r="U296" s="5">
        <f t="shared" si="73"/>
        <v>1113096.5091268583</v>
      </c>
      <c r="V296" s="150"/>
      <c r="W296" s="2">
        <v>291</v>
      </c>
      <c r="X296" s="118">
        <v>53693</v>
      </c>
      <c r="Y296" s="5">
        <f t="shared" si="107"/>
        <v>208432.51624707921</v>
      </c>
      <c r="Z296" s="5">
        <f t="shared" si="108"/>
        <v>3735.9623279068505</v>
      </c>
      <c r="AA296" s="5">
        <f t="shared" si="74"/>
        <v>2346.412219592989</v>
      </c>
      <c r="AB296" s="35">
        <f t="shared" si="75"/>
        <v>0.13508903093478072</v>
      </c>
      <c r="AC296" s="5">
        <f t="shared" si="76"/>
        <v>1389.5501083138615</v>
      </c>
      <c r="AD296" s="35">
        <f t="shared" si="77"/>
        <v>0.08</v>
      </c>
      <c r="AE296" s="5">
        <f t="shared" si="109"/>
        <v>303063.89597251406</v>
      </c>
      <c r="AF296" s="5">
        <f t="shared" si="110"/>
        <v>784101.14144837891</v>
      </c>
      <c r="AG296" s="5">
        <f t="shared" si="78"/>
        <v>206086.10402748623</v>
      </c>
      <c r="AH296" s="5">
        <f t="shared" si="79"/>
        <v>1087165.0374208931</v>
      </c>
      <c r="AI296" s="150"/>
      <c r="AJ296" s="2">
        <v>291</v>
      </c>
      <c r="AK296" s="118">
        <v>53693</v>
      </c>
      <c r="AL296" s="5">
        <f t="shared" si="111"/>
        <v>204891.31949252886</v>
      </c>
      <c r="AM296" s="5">
        <f t="shared" si="112"/>
        <v>3647.6129482638758</v>
      </c>
      <c r="AN296" s="5">
        <f t="shared" si="80"/>
        <v>2324.3565098746267</v>
      </c>
      <c r="AO296" s="35">
        <f t="shared" si="81"/>
        <v>0.13613206351337193</v>
      </c>
      <c r="AP296" s="5">
        <f t="shared" si="82"/>
        <v>1323.2564383892488</v>
      </c>
      <c r="AQ296" s="35">
        <f t="shared" si="83"/>
        <v>7.7499999999999999E-2</v>
      </c>
      <c r="AR296" s="5">
        <f t="shared" si="113"/>
        <v>306583.03701734642</v>
      </c>
      <c r="AS296" s="5">
        <f t="shared" si="114"/>
        <v>754872.33092744218</v>
      </c>
      <c r="AT296" s="5">
        <f t="shared" si="84"/>
        <v>202566.96298265422</v>
      </c>
      <c r="AU296" s="5">
        <f t="shared" si="85"/>
        <v>1061455.3679447887</v>
      </c>
      <c r="AV296" s="150"/>
      <c r="AW296" s="2">
        <v>291</v>
      </c>
      <c r="AX296" s="118">
        <v>53693</v>
      </c>
      <c r="AY296" s="5">
        <f t="shared" si="115"/>
        <v>201340.41044380865</v>
      </c>
      <c r="AZ296" s="5">
        <f t="shared" si="116"/>
        <v>3560.0506702964672</v>
      </c>
      <c r="BA296" s="5">
        <f t="shared" si="86"/>
        <v>2301.6731050226631</v>
      </c>
      <c r="BB296" s="35">
        <f t="shared" si="87"/>
        <v>0.1371809921286534</v>
      </c>
      <c r="BC296" s="5">
        <f t="shared" si="88"/>
        <v>1258.3775652738041</v>
      </c>
      <c r="BD296" s="35">
        <f t="shared" si="89"/>
        <v>7.5000000000000011E-2</v>
      </c>
      <c r="BE296" s="5">
        <f t="shared" si="117"/>
        <v>310111.26266121364</v>
      </c>
      <c r="BF296" s="5">
        <f t="shared" si="118"/>
        <v>725863.48239505733</v>
      </c>
      <c r="BG296" s="5">
        <f t="shared" si="90"/>
        <v>199038.73733878598</v>
      </c>
      <c r="BH296" s="5">
        <f t="shared" si="91"/>
        <v>1035974.745056271</v>
      </c>
      <c r="BI296" s="150"/>
      <c r="BJ296" s="2">
        <v>291</v>
      </c>
      <c r="BK296" s="118">
        <v>53693</v>
      </c>
      <c r="BL296" s="5">
        <f t="shared" si="119"/>
        <v>197781.30333596811</v>
      </c>
      <c r="BM296" s="5">
        <f t="shared" si="120"/>
        <v>3473.3005299060997</v>
      </c>
      <c r="BN296" s="5">
        <f t="shared" si="92"/>
        <v>2278.3718222512925</v>
      </c>
      <c r="BO296" s="35">
        <f t="shared" si="93"/>
        <v>0.1382358261669086</v>
      </c>
      <c r="BP296" s="5">
        <f t="shared" si="94"/>
        <v>1194.9287076548073</v>
      </c>
      <c r="BQ296" s="35">
        <f t="shared" si="95"/>
        <v>7.2499999999999995E-2</v>
      </c>
      <c r="BR296" s="5">
        <f t="shared" si="121"/>
        <v>313647.06848628307</v>
      </c>
      <c r="BS296" s="5">
        <f t="shared" si="122"/>
        <v>697083.38571639161</v>
      </c>
      <c r="BT296" s="5">
        <f t="shared" si="96"/>
        <v>195502.93151371682</v>
      </c>
      <c r="BU296" s="5">
        <f t="shared" si="97"/>
        <v>1010730.4542026747</v>
      </c>
      <c r="BV296" s="150"/>
      <c r="BW296" s="2">
        <v>291</v>
      </c>
      <c r="BX296" s="118">
        <v>53693</v>
      </c>
      <c r="BY296" s="5">
        <f t="shared" si="123"/>
        <v>194215.56177937586</v>
      </c>
      <c r="BZ296" s="5">
        <f t="shared" si="124"/>
        <v>3387.3876542048083</v>
      </c>
      <c r="CA296" s="5">
        <f t="shared" si="98"/>
        <v>2254.4635438251157</v>
      </c>
      <c r="CB296" s="35">
        <f t="shared" si="99"/>
        <v>0.13929657478546223</v>
      </c>
      <c r="CC296" s="5">
        <f t="shared" si="100"/>
        <v>1132.9241103796926</v>
      </c>
      <c r="CD296" s="35">
        <f t="shared" si="101"/>
        <v>7.0000000000000007E-2</v>
      </c>
      <c r="CE296" s="5">
        <f t="shared" si="125"/>
        <v>317188.90176444914</v>
      </c>
      <c r="CF296" s="5">
        <f t="shared" si="126"/>
        <v>668540.90560914937</v>
      </c>
      <c r="CG296" s="5">
        <f t="shared" si="102"/>
        <v>191961.09823555074</v>
      </c>
      <c r="CH296" s="5">
        <f t="shared" si="103"/>
        <v>985729.80737359845</v>
      </c>
    </row>
    <row r="297" spans="9:86" ht="14.25" customHeight="1">
      <c r="I297" s="150"/>
      <c r="J297" s="2">
        <v>292</v>
      </c>
      <c r="K297" s="118">
        <v>53724</v>
      </c>
      <c r="L297" s="5">
        <f t="shared" si="104"/>
        <v>209594.7059196475</v>
      </c>
      <c r="M297" s="5">
        <f t="shared" si="67"/>
        <v>3825.0739145252865</v>
      </c>
      <c r="N297" s="5">
        <f t="shared" si="68"/>
        <v>2384.11031132771</v>
      </c>
      <c r="O297" s="35">
        <f t="shared" si="69"/>
        <v>0.13649831282904873</v>
      </c>
      <c r="P297" s="5">
        <f t="shared" si="70"/>
        <v>1440.9636031975765</v>
      </c>
      <c r="Q297" s="35">
        <f t="shared" si="71"/>
        <v>8.2500000000000004E-2</v>
      </c>
      <c r="R297" s="5">
        <f t="shared" si="105"/>
        <v>301939.40439168026</v>
      </c>
      <c r="S297" s="5">
        <f t="shared" si="106"/>
        <v>814982.17864970339</v>
      </c>
      <c r="T297" s="5">
        <f t="shared" si="72"/>
        <v>207210.5956083198</v>
      </c>
      <c r="U297" s="5">
        <f t="shared" si="73"/>
        <v>1116921.5830413837</v>
      </c>
      <c r="V297" s="150"/>
      <c r="W297" s="2">
        <v>292</v>
      </c>
      <c r="X297" s="118">
        <v>53724</v>
      </c>
      <c r="Y297" s="5">
        <f t="shared" si="107"/>
        <v>206086.10402748623</v>
      </c>
      <c r="Z297" s="5">
        <f t="shared" si="108"/>
        <v>3735.9623279068505</v>
      </c>
      <c r="AA297" s="5">
        <f t="shared" si="74"/>
        <v>2362.0549677236086</v>
      </c>
      <c r="AB297" s="35">
        <f t="shared" si="75"/>
        <v>0.13753794680355014</v>
      </c>
      <c r="AC297" s="5">
        <f t="shared" si="76"/>
        <v>1373.9073601832417</v>
      </c>
      <c r="AD297" s="35">
        <f t="shared" si="77"/>
        <v>8.0000000000000016E-2</v>
      </c>
      <c r="AE297" s="5">
        <f t="shared" si="109"/>
        <v>305425.95094023767</v>
      </c>
      <c r="AF297" s="5">
        <f t="shared" si="110"/>
        <v>785475.0488085621</v>
      </c>
      <c r="AG297" s="5">
        <f t="shared" si="78"/>
        <v>203724.04905976262</v>
      </c>
      <c r="AH297" s="5">
        <f t="shared" si="79"/>
        <v>1090900.9997487997</v>
      </c>
      <c r="AI297" s="150"/>
      <c r="AJ297" s="2">
        <v>292</v>
      </c>
      <c r="AK297" s="118">
        <v>53724</v>
      </c>
      <c r="AL297" s="5">
        <f t="shared" si="111"/>
        <v>202566.96298265422</v>
      </c>
      <c r="AM297" s="5">
        <f t="shared" si="112"/>
        <v>3647.6129482638758</v>
      </c>
      <c r="AN297" s="5">
        <f t="shared" si="80"/>
        <v>2339.3679790009005</v>
      </c>
      <c r="AO297" s="35">
        <f t="shared" si="81"/>
        <v>0.13858338662269742</v>
      </c>
      <c r="AP297" s="5">
        <f t="shared" si="82"/>
        <v>1308.2449692629752</v>
      </c>
      <c r="AQ297" s="35">
        <f t="shared" si="83"/>
        <v>7.7499999999999999E-2</v>
      </c>
      <c r="AR297" s="5">
        <f t="shared" si="113"/>
        <v>308922.40499634732</v>
      </c>
      <c r="AS297" s="5">
        <f t="shared" si="114"/>
        <v>756180.57589670515</v>
      </c>
      <c r="AT297" s="5">
        <f t="shared" si="84"/>
        <v>200227.59500365332</v>
      </c>
      <c r="AU297" s="5">
        <f t="shared" si="85"/>
        <v>1065102.9808930524</v>
      </c>
      <c r="AV297" s="150"/>
      <c r="AW297" s="2">
        <v>292</v>
      </c>
      <c r="AX297" s="118">
        <v>53724</v>
      </c>
      <c r="AY297" s="5">
        <f t="shared" si="115"/>
        <v>199038.73733878598</v>
      </c>
      <c r="AZ297" s="5">
        <f t="shared" si="116"/>
        <v>3560.0506702964672</v>
      </c>
      <c r="BA297" s="5">
        <f t="shared" si="86"/>
        <v>2316.058561929055</v>
      </c>
      <c r="BB297" s="35">
        <f t="shared" si="87"/>
        <v>0.13963464155142022</v>
      </c>
      <c r="BC297" s="5">
        <f t="shared" si="88"/>
        <v>1243.9921083674124</v>
      </c>
      <c r="BD297" s="35">
        <f t="shared" si="89"/>
        <v>7.4999999999999997E-2</v>
      </c>
      <c r="BE297" s="5">
        <f t="shared" si="117"/>
        <v>312427.32122314267</v>
      </c>
      <c r="BF297" s="5">
        <f t="shared" si="118"/>
        <v>727107.47450342472</v>
      </c>
      <c r="BG297" s="5">
        <f t="shared" si="90"/>
        <v>196722.67877685692</v>
      </c>
      <c r="BH297" s="5">
        <f t="shared" si="91"/>
        <v>1039534.7957265674</v>
      </c>
      <c r="BI297" s="150"/>
      <c r="BJ297" s="2">
        <v>292</v>
      </c>
      <c r="BK297" s="118">
        <v>53724</v>
      </c>
      <c r="BL297" s="5">
        <f t="shared" si="119"/>
        <v>195502.93151371682</v>
      </c>
      <c r="BM297" s="5">
        <f t="shared" si="120"/>
        <v>3473.3005299060997</v>
      </c>
      <c r="BN297" s="5">
        <f t="shared" si="92"/>
        <v>2292.1369853440606</v>
      </c>
      <c r="BO297" s="35">
        <f t="shared" si="93"/>
        <v>0.1406917206364186</v>
      </c>
      <c r="BP297" s="5">
        <f t="shared" si="94"/>
        <v>1181.1635445620391</v>
      </c>
      <c r="BQ297" s="35">
        <f t="shared" si="95"/>
        <v>7.2499999999999995E-2</v>
      </c>
      <c r="BR297" s="5">
        <f t="shared" si="121"/>
        <v>315939.20547162712</v>
      </c>
      <c r="BS297" s="5">
        <f t="shared" si="122"/>
        <v>698264.54926095367</v>
      </c>
      <c r="BT297" s="5">
        <f t="shared" si="96"/>
        <v>193210.79452837276</v>
      </c>
      <c r="BU297" s="5">
        <f t="shared" si="97"/>
        <v>1014203.7547325809</v>
      </c>
      <c r="BV297" s="150"/>
      <c r="BW297" s="2">
        <v>292</v>
      </c>
      <c r="BX297" s="118">
        <v>53724</v>
      </c>
      <c r="BY297" s="5">
        <f t="shared" si="123"/>
        <v>191961.09823555074</v>
      </c>
      <c r="BZ297" s="5">
        <f t="shared" si="124"/>
        <v>3387.3876542048083</v>
      </c>
      <c r="CA297" s="5">
        <f t="shared" si="98"/>
        <v>2267.6145811640954</v>
      </c>
      <c r="CB297" s="35">
        <f t="shared" si="99"/>
        <v>0.14175463270468863</v>
      </c>
      <c r="CC297" s="5">
        <f t="shared" si="100"/>
        <v>1119.7730730407127</v>
      </c>
      <c r="CD297" s="35">
        <f t="shared" si="101"/>
        <v>7.0000000000000007E-2</v>
      </c>
      <c r="CE297" s="5">
        <f t="shared" si="125"/>
        <v>319456.51634561323</v>
      </c>
      <c r="CF297" s="5">
        <f t="shared" si="126"/>
        <v>669660.67868219013</v>
      </c>
      <c r="CG297" s="5">
        <f t="shared" si="102"/>
        <v>189693.48365438665</v>
      </c>
      <c r="CH297" s="5">
        <f t="shared" si="103"/>
        <v>989117.1950278033</v>
      </c>
    </row>
    <row r="298" spans="9:86" ht="14.25" customHeight="1">
      <c r="I298" s="150"/>
      <c r="J298" s="2">
        <v>293</v>
      </c>
      <c r="K298" s="118">
        <v>53752</v>
      </c>
      <c r="L298" s="5">
        <f t="shared" si="104"/>
        <v>207210.5956083198</v>
      </c>
      <c r="M298" s="5">
        <f t="shared" si="67"/>
        <v>3825.0739145252865</v>
      </c>
      <c r="N298" s="5">
        <f t="shared" si="68"/>
        <v>2400.5010697180878</v>
      </c>
      <c r="O298" s="35">
        <f t="shared" si="69"/>
        <v>0.13901804949717761</v>
      </c>
      <c r="P298" s="5">
        <f t="shared" si="70"/>
        <v>1424.5728448071986</v>
      </c>
      <c r="Q298" s="35">
        <f t="shared" si="71"/>
        <v>8.2500000000000004E-2</v>
      </c>
      <c r="R298" s="5">
        <f t="shared" si="105"/>
        <v>304339.90546139836</v>
      </c>
      <c r="S298" s="5">
        <f t="shared" si="106"/>
        <v>816406.75149451056</v>
      </c>
      <c r="T298" s="5">
        <f t="shared" si="72"/>
        <v>204810.0945386017</v>
      </c>
      <c r="U298" s="5">
        <f t="shared" si="73"/>
        <v>1120746.656955909</v>
      </c>
      <c r="V298" s="150"/>
      <c r="W298" s="2">
        <v>293</v>
      </c>
      <c r="X298" s="118">
        <v>53752</v>
      </c>
      <c r="Y298" s="5">
        <f t="shared" si="107"/>
        <v>203724.04905976262</v>
      </c>
      <c r="Z298" s="5">
        <f t="shared" si="108"/>
        <v>3735.9623279068505</v>
      </c>
      <c r="AA298" s="5">
        <f t="shared" si="74"/>
        <v>2377.8020008417661</v>
      </c>
      <c r="AB298" s="35">
        <f t="shared" si="75"/>
        <v>0.14006016541390667</v>
      </c>
      <c r="AC298" s="5">
        <f t="shared" si="76"/>
        <v>1358.1603270650842</v>
      </c>
      <c r="AD298" s="35">
        <f t="shared" si="77"/>
        <v>0.08</v>
      </c>
      <c r="AE298" s="5">
        <f t="shared" si="109"/>
        <v>307803.75294107944</v>
      </c>
      <c r="AF298" s="5">
        <f t="shared" si="110"/>
        <v>786833.20913562714</v>
      </c>
      <c r="AG298" s="5">
        <f t="shared" si="78"/>
        <v>201346.24705892085</v>
      </c>
      <c r="AH298" s="5">
        <f t="shared" si="79"/>
        <v>1094636.9620767066</v>
      </c>
      <c r="AI298" s="150"/>
      <c r="AJ298" s="2">
        <v>293</v>
      </c>
      <c r="AK298" s="118">
        <v>53752</v>
      </c>
      <c r="AL298" s="5">
        <f t="shared" si="111"/>
        <v>200227.59500365332</v>
      </c>
      <c r="AM298" s="5">
        <f t="shared" si="112"/>
        <v>3647.6129482638758</v>
      </c>
      <c r="AN298" s="5">
        <f t="shared" si="80"/>
        <v>2354.4763971986149</v>
      </c>
      <c r="AO298" s="35">
        <f t="shared" si="81"/>
        <v>0.14110800644570429</v>
      </c>
      <c r="AP298" s="5">
        <f t="shared" si="82"/>
        <v>1293.1365510652611</v>
      </c>
      <c r="AQ298" s="35">
        <f t="shared" si="83"/>
        <v>7.7499999999999999E-2</v>
      </c>
      <c r="AR298" s="5">
        <f t="shared" si="113"/>
        <v>311276.88139354595</v>
      </c>
      <c r="AS298" s="5">
        <f t="shared" si="114"/>
        <v>757473.71244777041</v>
      </c>
      <c r="AT298" s="5">
        <f t="shared" si="84"/>
        <v>197873.11860645469</v>
      </c>
      <c r="AU298" s="5">
        <f t="shared" si="85"/>
        <v>1068750.5938413164</v>
      </c>
      <c r="AV298" s="150"/>
      <c r="AW298" s="2">
        <v>293</v>
      </c>
      <c r="AX298" s="118">
        <v>53752</v>
      </c>
      <c r="AY298" s="5">
        <f t="shared" si="115"/>
        <v>196722.67877685692</v>
      </c>
      <c r="AZ298" s="5">
        <f t="shared" si="116"/>
        <v>3560.0506702964672</v>
      </c>
      <c r="BA298" s="5">
        <f t="shared" si="86"/>
        <v>2330.5339279411114</v>
      </c>
      <c r="BB298" s="35">
        <f t="shared" si="87"/>
        <v>0.14216158151758249</v>
      </c>
      <c r="BC298" s="5">
        <f t="shared" si="88"/>
        <v>1229.5167423553557</v>
      </c>
      <c r="BD298" s="35">
        <f t="shared" si="89"/>
        <v>7.5000000000000011E-2</v>
      </c>
      <c r="BE298" s="5">
        <f t="shared" si="117"/>
        <v>314757.85515108379</v>
      </c>
      <c r="BF298" s="5">
        <f t="shared" si="118"/>
        <v>728336.99124578002</v>
      </c>
      <c r="BG298" s="5">
        <f t="shared" si="90"/>
        <v>194392.14484891581</v>
      </c>
      <c r="BH298" s="5">
        <f t="shared" si="91"/>
        <v>1043094.8463968638</v>
      </c>
      <c r="BI298" s="150"/>
      <c r="BJ298" s="2">
        <v>293</v>
      </c>
      <c r="BK298" s="118">
        <v>53752</v>
      </c>
      <c r="BL298" s="5">
        <f t="shared" si="119"/>
        <v>193210.79452837276</v>
      </c>
      <c r="BM298" s="5">
        <f t="shared" si="120"/>
        <v>3473.3005299060997</v>
      </c>
      <c r="BN298" s="5">
        <f t="shared" si="92"/>
        <v>2305.9853129638477</v>
      </c>
      <c r="BO298" s="35">
        <f t="shared" si="93"/>
        <v>0.143220899345262</v>
      </c>
      <c r="BP298" s="5">
        <f t="shared" si="94"/>
        <v>1167.3152169422522</v>
      </c>
      <c r="BQ298" s="35">
        <f t="shared" si="95"/>
        <v>7.2500000000000009E-2</v>
      </c>
      <c r="BR298" s="5">
        <f t="shared" si="121"/>
        <v>318245.19078459096</v>
      </c>
      <c r="BS298" s="5">
        <f t="shared" si="122"/>
        <v>699431.8644778959</v>
      </c>
      <c r="BT298" s="5">
        <f t="shared" si="96"/>
        <v>190904.80921540892</v>
      </c>
      <c r="BU298" s="5">
        <f t="shared" si="97"/>
        <v>1017677.0552624869</v>
      </c>
      <c r="BV298" s="150"/>
      <c r="BW298" s="2">
        <v>293</v>
      </c>
      <c r="BX298" s="118">
        <v>53752</v>
      </c>
      <c r="BY298" s="5">
        <f t="shared" si="123"/>
        <v>189693.48365438665</v>
      </c>
      <c r="BZ298" s="5">
        <f t="shared" si="124"/>
        <v>3387.3876542048083</v>
      </c>
      <c r="CA298" s="5">
        <f t="shared" si="98"/>
        <v>2280.8423328875529</v>
      </c>
      <c r="CB298" s="35">
        <f t="shared" si="99"/>
        <v>0.14428596843378022</v>
      </c>
      <c r="CC298" s="5">
        <f t="shared" si="100"/>
        <v>1106.5453213172555</v>
      </c>
      <c r="CD298" s="35">
        <f t="shared" si="101"/>
        <v>7.0000000000000007E-2</v>
      </c>
      <c r="CE298" s="5">
        <f t="shared" si="125"/>
        <v>321737.35867850081</v>
      </c>
      <c r="CF298" s="5">
        <f t="shared" si="126"/>
        <v>670767.22400350741</v>
      </c>
      <c r="CG298" s="5">
        <f t="shared" si="102"/>
        <v>187412.6413214991</v>
      </c>
      <c r="CH298" s="5">
        <f t="shared" si="103"/>
        <v>992504.58268200816</v>
      </c>
    </row>
    <row r="299" spans="9:86" ht="14.25" customHeight="1">
      <c r="I299" s="150"/>
      <c r="J299" s="2">
        <v>294</v>
      </c>
      <c r="K299" s="118">
        <v>53783</v>
      </c>
      <c r="L299" s="5">
        <f t="shared" si="104"/>
        <v>204810.0945386017</v>
      </c>
      <c r="M299" s="5">
        <f t="shared" si="67"/>
        <v>3825.0739145252865</v>
      </c>
      <c r="N299" s="5">
        <f t="shared" si="68"/>
        <v>2417.0045145723998</v>
      </c>
      <c r="O299" s="35">
        <f t="shared" si="69"/>
        <v>0.1416143781399517</v>
      </c>
      <c r="P299" s="5">
        <f t="shared" si="70"/>
        <v>1408.0693999528867</v>
      </c>
      <c r="Q299" s="35">
        <f t="shared" si="71"/>
        <v>8.2500000000000004E-2</v>
      </c>
      <c r="R299" s="5">
        <f t="shared" si="105"/>
        <v>306756.90997597075</v>
      </c>
      <c r="S299" s="5">
        <f t="shared" si="106"/>
        <v>817814.82089446345</v>
      </c>
      <c r="T299" s="5">
        <f t="shared" si="72"/>
        <v>202393.09002402931</v>
      </c>
      <c r="U299" s="5">
        <f t="shared" si="73"/>
        <v>1124571.7308704341</v>
      </c>
      <c r="V299" s="150"/>
      <c r="W299" s="2">
        <v>294</v>
      </c>
      <c r="X299" s="118">
        <v>53783</v>
      </c>
      <c r="Y299" s="5">
        <f t="shared" si="107"/>
        <v>201346.24705892085</v>
      </c>
      <c r="Z299" s="5">
        <f t="shared" si="108"/>
        <v>3735.9623279068505</v>
      </c>
      <c r="AA299" s="5">
        <f t="shared" si="74"/>
        <v>2393.6540141807113</v>
      </c>
      <c r="AB299" s="35">
        <f t="shared" si="75"/>
        <v>0.14265896975851231</v>
      </c>
      <c r="AC299" s="5">
        <f t="shared" si="76"/>
        <v>1342.3083137261392</v>
      </c>
      <c r="AD299" s="35">
        <f t="shared" si="77"/>
        <v>8.0000000000000016E-2</v>
      </c>
      <c r="AE299" s="5">
        <f t="shared" si="109"/>
        <v>310197.40695526014</v>
      </c>
      <c r="AF299" s="5">
        <f t="shared" si="110"/>
        <v>788175.51744935324</v>
      </c>
      <c r="AG299" s="5">
        <f t="shared" si="78"/>
        <v>198952.59304474015</v>
      </c>
      <c r="AH299" s="5">
        <f t="shared" si="79"/>
        <v>1098372.9244046134</v>
      </c>
      <c r="AI299" s="150"/>
      <c r="AJ299" s="2">
        <v>294</v>
      </c>
      <c r="AK299" s="118">
        <v>53783</v>
      </c>
      <c r="AL299" s="5">
        <f t="shared" si="111"/>
        <v>197873.11860645469</v>
      </c>
      <c r="AM299" s="5">
        <f t="shared" si="112"/>
        <v>3647.6129482638758</v>
      </c>
      <c r="AN299" s="5">
        <f t="shared" si="80"/>
        <v>2369.6823905971892</v>
      </c>
      <c r="AO299" s="35">
        <f t="shared" si="81"/>
        <v>0.14370920561333222</v>
      </c>
      <c r="AP299" s="5">
        <f t="shared" si="82"/>
        <v>1277.9305576666866</v>
      </c>
      <c r="AQ299" s="35">
        <f t="shared" si="83"/>
        <v>7.7499999999999999E-2</v>
      </c>
      <c r="AR299" s="5">
        <f t="shared" si="113"/>
        <v>313646.56378414313</v>
      </c>
      <c r="AS299" s="5">
        <f t="shared" si="114"/>
        <v>758751.6430054371</v>
      </c>
      <c r="AT299" s="5">
        <f t="shared" si="84"/>
        <v>195503.43621585751</v>
      </c>
      <c r="AU299" s="5">
        <f t="shared" si="85"/>
        <v>1072398.2067895802</v>
      </c>
      <c r="AV299" s="150"/>
      <c r="AW299" s="2">
        <v>294</v>
      </c>
      <c r="AX299" s="118">
        <v>53783</v>
      </c>
      <c r="AY299" s="5">
        <f t="shared" si="115"/>
        <v>194392.14484891581</v>
      </c>
      <c r="AZ299" s="5">
        <f t="shared" si="116"/>
        <v>3560.0506702964672</v>
      </c>
      <c r="BA299" s="5">
        <f t="shared" si="86"/>
        <v>2345.0997649907436</v>
      </c>
      <c r="BB299" s="35">
        <f t="shared" si="87"/>
        <v>0.14476509429823226</v>
      </c>
      <c r="BC299" s="5">
        <f t="shared" si="88"/>
        <v>1214.9509053057236</v>
      </c>
      <c r="BD299" s="35">
        <f t="shared" si="89"/>
        <v>7.4999999999999997E-2</v>
      </c>
      <c r="BE299" s="5">
        <f t="shared" si="117"/>
        <v>317102.95491607452</v>
      </c>
      <c r="BF299" s="5">
        <f t="shared" si="118"/>
        <v>729551.94215108571</v>
      </c>
      <c r="BG299" s="5">
        <f t="shared" si="90"/>
        <v>192047.04508392507</v>
      </c>
      <c r="BH299" s="5">
        <f t="shared" si="91"/>
        <v>1046654.8970671602</v>
      </c>
      <c r="BI299" s="150"/>
      <c r="BJ299" s="2">
        <v>294</v>
      </c>
      <c r="BK299" s="118">
        <v>53783</v>
      </c>
      <c r="BL299" s="5">
        <f t="shared" si="119"/>
        <v>190904.80921540892</v>
      </c>
      <c r="BM299" s="5">
        <f t="shared" si="120"/>
        <v>3473.3005299060997</v>
      </c>
      <c r="BN299" s="5">
        <f t="shared" si="92"/>
        <v>2319.9173075630042</v>
      </c>
      <c r="BO299" s="35">
        <f t="shared" si="93"/>
        <v>0.14582664420645208</v>
      </c>
      <c r="BP299" s="5">
        <f t="shared" si="94"/>
        <v>1153.3832223430957</v>
      </c>
      <c r="BQ299" s="35">
        <f t="shared" si="95"/>
        <v>7.2500000000000009E-2</v>
      </c>
      <c r="BR299" s="5">
        <f t="shared" si="121"/>
        <v>320565.10809215397</v>
      </c>
      <c r="BS299" s="5">
        <f t="shared" si="122"/>
        <v>700585.24770023895</v>
      </c>
      <c r="BT299" s="5">
        <f t="shared" si="96"/>
        <v>188584.89190784591</v>
      </c>
      <c r="BU299" s="5">
        <f t="shared" si="97"/>
        <v>1021150.355792393</v>
      </c>
      <c r="BV299" s="150"/>
      <c r="BW299" s="2">
        <v>294</v>
      </c>
      <c r="BX299" s="118">
        <v>53783</v>
      </c>
      <c r="BY299" s="5">
        <f t="shared" si="123"/>
        <v>187412.6413214991</v>
      </c>
      <c r="BZ299" s="5">
        <f t="shared" si="124"/>
        <v>3387.3876542048083</v>
      </c>
      <c r="CA299" s="5">
        <f t="shared" si="98"/>
        <v>2294.1472464960634</v>
      </c>
      <c r="CB299" s="35">
        <f t="shared" si="99"/>
        <v>0.14689386352933642</v>
      </c>
      <c r="CC299" s="5">
        <f t="shared" si="100"/>
        <v>1093.2404077087449</v>
      </c>
      <c r="CD299" s="35">
        <f t="shared" si="101"/>
        <v>7.0000000000000007E-2</v>
      </c>
      <c r="CE299" s="5">
        <f t="shared" si="125"/>
        <v>324031.50592499686</v>
      </c>
      <c r="CF299" s="5">
        <f t="shared" si="126"/>
        <v>671860.46441121621</v>
      </c>
      <c r="CG299" s="5">
        <f t="shared" si="102"/>
        <v>185118.49407500305</v>
      </c>
      <c r="CH299" s="5">
        <f t="shared" si="103"/>
        <v>995891.97033621301</v>
      </c>
    </row>
    <row r="300" spans="9:86" ht="14.25" customHeight="1">
      <c r="I300" s="150"/>
      <c r="J300" s="2">
        <v>295</v>
      </c>
      <c r="K300" s="118">
        <v>53813</v>
      </c>
      <c r="L300" s="5">
        <f t="shared" si="104"/>
        <v>202393.09002402931</v>
      </c>
      <c r="M300" s="5">
        <f t="shared" si="67"/>
        <v>3825.0739145252865</v>
      </c>
      <c r="N300" s="5">
        <f t="shared" si="68"/>
        <v>2433.6214206100849</v>
      </c>
      <c r="O300" s="35">
        <f t="shared" si="69"/>
        <v>0.14429078109264407</v>
      </c>
      <c r="P300" s="5">
        <f t="shared" si="70"/>
        <v>1391.4524939152016</v>
      </c>
      <c r="Q300" s="35">
        <f t="shared" si="71"/>
        <v>8.2500000000000004E-2</v>
      </c>
      <c r="R300" s="5">
        <f t="shared" si="105"/>
        <v>309190.53139658086</v>
      </c>
      <c r="S300" s="5">
        <f t="shared" si="106"/>
        <v>819206.27338837867</v>
      </c>
      <c r="T300" s="5">
        <f t="shared" si="72"/>
        <v>199959.46860341923</v>
      </c>
      <c r="U300" s="5">
        <f t="shared" si="73"/>
        <v>1128396.8047849596</v>
      </c>
      <c r="V300" s="150"/>
      <c r="W300" s="2">
        <v>295</v>
      </c>
      <c r="X300" s="118">
        <v>53813</v>
      </c>
      <c r="Y300" s="5">
        <f t="shared" si="107"/>
        <v>198952.59304474015</v>
      </c>
      <c r="Z300" s="5">
        <f t="shared" si="108"/>
        <v>3735.9623279068505</v>
      </c>
      <c r="AA300" s="5">
        <f t="shared" si="74"/>
        <v>2409.6117076085829</v>
      </c>
      <c r="AB300" s="35">
        <f t="shared" si="75"/>
        <v>0.14533784178827244</v>
      </c>
      <c r="AC300" s="5">
        <f t="shared" si="76"/>
        <v>1326.3506202982678</v>
      </c>
      <c r="AD300" s="35">
        <f t="shared" si="77"/>
        <v>0.08</v>
      </c>
      <c r="AE300" s="5">
        <f t="shared" si="109"/>
        <v>312607.01866286871</v>
      </c>
      <c r="AF300" s="5">
        <f t="shared" si="110"/>
        <v>789501.86806965154</v>
      </c>
      <c r="AG300" s="5">
        <f t="shared" si="78"/>
        <v>196542.98133713155</v>
      </c>
      <c r="AH300" s="5">
        <f t="shared" si="79"/>
        <v>1102108.8867325203</v>
      </c>
      <c r="AI300" s="150"/>
      <c r="AJ300" s="2">
        <v>295</v>
      </c>
      <c r="AK300" s="118">
        <v>53813</v>
      </c>
      <c r="AL300" s="5">
        <f t="shared" si="111"/>
        <v>195503.43621585751</v>
      </c>
      <c r="AM300" s="5">
        <f t="shared" si="112"/>
        <v>3647.6129482638758</v>
      </c>
      <c r="AN300" s="5">
        <f t="shared" si="80"/>
        <v>2384.9865893697961</v>
      </c>
      <c r="AO300" s="35">
        <f t="shared" si="81"/>
        <v>0.14639046569410713</v>
      </c>
      <c r="AP300" s="5">
        <f t="shared" si="82"/>
        <v>1262.6263588940797</v>
      </c>
      <c r="AQ300" s="35">
        <f t="shared" si="83"/>
        <v>7.7499999999999999E-2</v>
      </c>
      <c r="AR300" s="5">
        <f t="shared" si="113"/>
        <v>316031.5503735129</v>
      </c>
      <c r="AS300" s="5">
        <f t="shared" si="114"/>
        <v>760014.26936433115</v>
      </c>
      <c r="AT300" s="5">
        <f t="shared" si="84"/>
        <v>193118.44962648771</v>
      </c>
      <c r="AU300" s="5">
        <f t="shared" si="85"/>
        <v>1076045.8197378442</v>
      </c>
      <c r="AV300" s="150"/>
      <c r="AW300" s="2">
        <v>295</v>
      </c>
      <c r="AX300" s="118">
        <v>53813</v>
      </c>
      <c r="AY300" s="5">
        <f t="shared" si="115"/>
        <v>192047.04508392507</v>
      </c>
      <c r="AZ300" s="5">
        <f t="shared" si="116"/>
        <v>3560.0506702964672</v>
      </c>
      <c r="BA300" s="5">
        <f t="shared" si="86"/>
        <v>2359.7566385219357</v>
      </c>
      <c r="BB300" s="35">
        <f t="shared" si="87"/>
        <v>0.1474486610813959</v>
      </c>
      <c r="BC300" s="5">
        <f t="shared" si="88"/>
        <v>1200.2940317745315</v>
      </c>
      <c r="BD300" s="35">
        <f t="shared" si="89"/>
        <v>7.4999999999999997E-2</v>
      </c>
      <c r="BE300" s="5">
        <f t="shared" si="117"/>
        <v>319462.71155459643</v>
      </c>
      <c r="BF300" s="5">
        <f t="shared" si="118"/>
        <v>730752.23618286022</v>
      </c>
      <c r="BG300" s="5">
        <f t="shared" si="90"/>
        <v>189687.28844540313</v>
      </c>
      <c r="BH300" s="5">
        <f t="shared" si="91"/>
        <v>1050214.9477374568</v>
      </c>
      <c r="BI300" s="150"/>
      <c r="BJ300" s="2">
        <v>295</v>
      </c>
      <c r="BK300" s="118">
        <v>53813</v>
      </c>
      <c r="BL300" s="5">
        <f t="shared" si="119"/>
        <v>188584.89190784591</v>
      </c>
      <c r="BM300" s="5">
        <f t="shared" si="120"/>
        <v>3473.3005299060997</v>
      </c>
      <c r="BN300" s="5">
        <f t="shared" si="92"/>
        <v>2333.9334746295308</v>
      </c>
      <c r="BO300" s="35">
        <f t="shared" si="93"/>
        <v>0.1485124360292891</v>
      </c>
      <c r="BP300" s="5">
        <f t="shared" si="94"/>
        <v>1139.3670552765691</v>
      </c>
      <c r="BQ300" s="35">
        <f t="shared" si="95"/>
        <v>7.2499999999999995E-2</v>
      </c>
      <c r="BR300" s="5">
        <f t="shared" si="121"/>
        <v>322899.0415667835</v>
      </c>
      <c r="BS300" s="5">
        <f t="shared" si="122"/>
        <v>701724.61475551547</v>
      </c>
      <c r="BT300" s="5">
        <f t="shared" si="96"/>
        <v>186250.95843321638</v>
      </c>
      <c r="BU300" s="5">
        <f t="shared" si="97"/>
        <v>1024623.656322299</v>
      </c>
      <c r="BV300" s="150"/>
      <c r="BW300" s="2">
        <v>295</v>
      </c>
      <c r="BX300" s="118">
        <v>53813</v>
      </c>
      <c r="BY300" s="5">
        <f t="shared" si="123"/>
        <v>185118.49407500305</v>
      </c>
      <c r="BZ300" s="5">
        <f t="shared" si="124"/>
        <v>3387.3876542048083</v>
      </c>
      <c r="CA300" s="5">
        <f t="shared" si="98"/>
        <v>2307.5297721006236</v>
      </c>
      <c r="CB300" s="35">
        <f t="shared" si="99"/>
        <v>0.14958179842359992</v>
      </c>
      <c r="CC300" s="5">
        <f t="shared" si="100"/>
        <v>1079.8578821041845</v>
      </c>
      <c r="CD300" s="35">
        <f t="shared" si="101"/>
        <v>7.0000000000000007E-2</v>
      </c>
      <c r="CE300" s="5">
        <f t="shared" si="125"/>
        <v>326339.03569709748</v>
      </c>
      <c r="CF300" s="5">
        <f t="shared" si="126"/>
        <v>672940.32229332044</v>
      </c>
      <c r="CG300" s="5">
        <f t="shared" si="102"/>
        <v>182810.96430290243</v>
      </c>
      <c r="CH300" s="5">
        <f t="shared" si="103"/>
        <v>999279.35799041786</v>
      </c>
    </row>
    <row r="301" spans="9:86" ht="14.25" customHeight="1">
      <c r="I301" s="150"/>
      <c r="J301" s="2">
        <v>296</v>
      </c>
      <c r="K301" s="118">
        <v>53844</v>
      </c>
      <c r="L301" s="5">
        <f t="shared" si="104"/>
        <v>199959.46860341923</v>
      </c>
      <c r="M301" s="5">
        <f t="shared" si="67"/>
        <v>3825.0739145252865</v>
      </c>
      <c r="N301" s="5">
        <f t="shared" si="68"/>
        <v>2450.3525678767792</v>
      </c>
      <c r="O301" s="35">
        <f t="shared" si="69"/>
        <v>0.14705095497547521</v>
      </c>
      <c r="P301" s="5">
        <f t="shared" si="70"/>
        <v>1374.7213466485073</v>
      </c>
      <c r="Q301" s="35">
        <f t="shared" si="71"/>
        <v>8.2500000000000004E-2</v>
      </c>
      <c r="R301" s="5">
        <f t="shared" si="105"/>
        <v>311640.88396445767</v>
      </c>
      <c r="S301" s="5">
        <f t="shared" si="106"/>
        <v>820580.9947350272</v>
      </c>
      <c r="T301" s="5">
        <f t="shared" si="72"/>
        <v>197509.11603554245</v>
      </c>
      <c r="U301" s="5">
        <f t="shared" si="73"/>
        <v>1132221.8786994847</v>
      </c>
      <c r="V301" s="150"/>
      <c r="W301" s="2">
        <v>296</v>
      </c>
      <c r="X301" s="118">
        <v>53844</v>
      </c>
      <c r="Y301" s="5">
        <f t="shared" si="107"/>
        <v>196542.98133713155</v>
      </c>
      <c r="Z301" s="5">
        <f t="shared" si="108"/>
        <v>3735.9623279068505</v>
      </c>
      <c r="AA301" s="5">
        <f t="shared" si="74"/>
        <v>2425.6757856593067</v>
      </c>
      <c r="AB301" s="35">
        <f t="shared" si="75"/>
        <v>0.14810047771679183</v>
      </c>
      <c r="AC301" s="5">
        <f t="shared" si="76"/>
        <v>1310.2865422475438</v>
      </c>
      <c r="AD301" s="35">
        <f t="shared" si="77"/>
        <v>0.08</v>
      </c>
      <c r="AE301" s="5">
        <f t="shared" si="109"/>
        <v>315032.694448528</v>
      </c>
      <c r="AF301" s="5">
        <f t="shared" si="110"/>
        <v>790812.15461189905</v>
      </c>
      <c r="AG301" s="5">
        <f t="shared" si="78"/>
        <v>194117.30555147224</v>
      </c>
      <c r="AH301" s="5">
        <f t="shared" si="79"/>
        <v>1105844.8490604269</v>
      </c>
      <c r="AI301" s="150"/>
      <c r="AJ301" s="2">
        <v>296</v>
      </c>
      <c r="AK301" s="118">
        <v>53844</v>
      </c>
      <c r="AL301" s="5">
        <f t="shared" si="111"/>
        <v>193118.44962648771</v>
      </c>
      <c r="AM301" s="5">
        <f t="shared" si="112"/>
        <v>3647.6129482638758</v>
      </c>
      <c r="AN301" s="5">
        <f t="shared" si="80"/>
        <v>2400.3896277594758</v>
      </c>
      <c r="AO301" s="35">
        <f t="shared" si="81"/>
        <v>0.14915548249701216</v>
      </c>
      <c r="AP301" s="5">
        <f t="shared" si="82"/>
        <v>1247.2233205043997</v>
      </c>
      <c r="AQ301" s="35">
        <f t="shared" si="83"/>
        <v>7.7499999999999986E-2</v>
      </c>
      <c r="AR301" s="5">
        <f t="shared" si="113"/>
        <v>318431.94000127236</v>
      </c>
      <c r="AS301" s="5">
        <f t="shared" si="114"/>
        <v>761261.49268483557</v>
      </c>
      <c r="AT301" s="5">
        <f t="shared" si="84"/>
        <v>190718.05999872822</v>
      </c>
      <c r="AU301" s="5">
        <f t="shared" si="85"/>
        <v>1079693.4326861079</v>
      </c>
      <c r="AV301" s="150"/>
      <c r="AW301" s="2">
        <v>296</v>
      </c>
      <c r="AX301" s="118">
        <v>53844</v>
      </c>
      <c r="AY301" s="5">
        <f t="shared" si="115"/>
        <v>189687.28844540313</v>
      </c>
      <c r="AZ301" s="5">
        <f t="shared" si="116"/>
        <v>3560.0506702964672</v>
      </c>
      <c r="BA301" s="5">
        <f t="shared" si="86"/>
        <v>2374.5051175126978</v>
      </c>
      <c r="BB301" s="35">
        <f t="shared" si="87"/>
        <v>0.15021597727332001</v>
      </c>
      <c r="BC301" s="5">
        <f t="shared" si="88"/>
        <v>1185.5455527837694</v>
      </c>
      <c r="BD301" s="35">
        <f t="shared" si="89"/>
        <v>7.4999999999999983E-2</v>
      </c>
      <c r="BE301" s="5">
        <f t="shared" si="117"/>
        <v>321837.21667210915</v>
      </c>
      <c r="BF301" s="5">
        <f t="shared" si="118"/>
        <v>731937.78173564398</v>
      </c>
      <c r="BG301" s="5">
        <f t="shared" si="90"/>
        <v>187312.78332789044</v>
      </c>
      <c r="BH301" s="5">
        <f t="shared" si="91"/>
        <v>1053774.9984077532</v>
      </c>
      <c r="BI301" s="150"/>
      <c r="BJ301" s="2">
        <v>296</v>
      </c>
      <c r="BK301" s="118">
        <v>53844</v>
      </c>
      <c r="BL301" s="5">
        <f t="shared" si="119"/>
        <v>186250.95843321638</v>
      </c>
      <c r="BM301" s="5">
        <f t="shared" si="120"/>
        <v>3473.3005299060997</v>
      </c>
      <c r="BN301" s="5">
        <f t="shared" si="92"/>
        <v>2348.0343227054173</v>
      </c>
      <c r="BO301" s="35">
        <f t="shared" si="93"/>
        <v>0.15128196981906092</v>
      </c>
      <c r="BP301" s="5">
        <f t="shared" si="94"/>
        <v>1125.2662072006822</v>
      </c>
      <c r="BQ301" s="35">
        <f t="shared" si="95"/>
        <v>7.2499999999999981E-2</v>
      </c>
      <c r="BR301" s="5">
        <f t="shared" si="121"/>
        <v>325247.07588948891</v>
      </c>
      <c r="BS301" s="5">
        <f t="shared" si="122"/>
        <v>702849.88096271618</v>
      </c>
      <c r="BT301" s="5">
        <f t="shared" si="96"/>
        <v>183902.92411051097</v>
      </c>
      <c r="BU301" s="5">
        <f t="shared" si="97"/>
        <v>1028096.9568522051</v>
      </c>
      <c r="BV301" s="150"/>
      <c r="BW301" s="2">
        <v>296</v>
      </c>
      <c r="BX301" s="118">
        <v>53844</v>
      </c>
      <c r="BY301" s="5">
        <f t="shared" si="123"/>
        <v>182810.96430290243</v>
      </c>
      <c r="BZ301" s="5">
        <f t="shared" si="124"/>
        <v>3387.3876542048083</v>
      </c>
      <c r="CA301" s="5">
        <f t="shared" si="98"/>
        <v>2320.9903624378776</v>
      </c>
      <c r="CB301" s="35">
        <f t="shared" si="99"/>
        <v>0.15235346772257213</v>
      </c>
      <c r="CC301" s="5">
        <f t="shared" si="100"/>
        <v>1066.3972917669309</v>
      </c>
      <c r="CD301" s="35">
        <f t="shared" si="101"/>
        <v>7.0000000000000007E-2</v>
      </c>
      <c r="CE301" s="5">
        <f t="shared" si="125"/>
        <v>328660.02605953533</v>
      </c>
      <c r="CF301" s="5">
        <f t="shared" si="126"/>
        <v>674006.71958508738</v>
      </c>
      <c r="CG301" s="5">
        <f t="shared" si="102"/>
        <v>180489.97394046455</v>
      </c>
      <c r="CH301" s="5">
        <f t="shared" si="103"/>
        <v>1002666.7456446227</v>
      </c>
    </row>
    <row r="302" spans="9:86" ht="14.25" customHeight="1">
      <c r="I302" s="150"/>
      <c r="J302" s="2">
        <v>297</v>
      </c>
      <c r="K302" s="118">
        <v>53874</v>
      </c>
      <c r="L302" s="5">
        <f t="shared" si="104"/>
        <v>197509.11603554245</v>
      </c>
      <c r="M302" s="5">
        <f t="shared" si="67"/>
        <v>3825.0739145252865</v>
      </c>
      <c r="N302" s="5">
        <f t="shared" si="68"/>
        <v>2467.1987417809323</v>
      </c>
      <c r="O302" s="35">
        <f t="shared" si="69"/>
        <v>0.14989882743459507</v>
      </c>
      <c r="P302" s="5">
        <f t="shared" si="70"/>
        <v>1357.8751727443544</v>
      </c>
      <c r="Q302" s="35">
        <f t="shared" si="71"/>
        <v>8.2500000000000004E-2</v>
      </c>
      <c r="R302" s="5">
        <f t="shared" si="105"/>
        <v>314108.08270623861</v>
      </c>
      <c r="S302" s="5">
        <f t="shared" si="106"/>
        <v>821938.86990777159</v>
      </c>
      <c r="T302" s="5">
        <f t="shared" si="72"/>
        <v>195041.91729376151</v>
      </c>
      <c r="U302" s="5">
        <f t="shared" si="73"/>
        <v>1136046.9526140103</v>
      </c>
      <c r="V302" s="150"/>
      <c r="W302" s="2">
        <v>297</v>
      </c>
      <c r="X302" s="118">
        <v>53874</v>
      </c>
      <c r="Y302" s="5">
        <f t="shared" si="107"/>
        <v>194117.30555147224</v>
      </c>
      <c r="Z302" s="5">
        <f t="shared" si="108"/>
        <v>3735.9623279068505</v>
      </c>
      <c r="AA302" s="5">
        <f t="shared" si="74"/>
        <v>2441.8469575637023</v>
      </c>
      <c r="AB302" s="35">
        <f t="shared" si="75"/>
        <v>0.1509508047596233</v>
      </c>
      <c r="AC302" s="5">
        <f t="shared" si="76"/>
        <v>1294.1153703431482</v>
      </c>
      <c r="AD302" s="35">
        <f t="shared" si="77"/>
        <v>0.08</v>
      </c>
      <c r="AE302" s="5">
        <f t="shared" si="109"/>
        <v>317474.54140609171</v>
      </c>
      <c r="AF302" s="5">
        <f t="shared" si="110"/>
        <v>792106.26998224226</v>
      </c>
      <c r="AG302" s="5">
        <f t="shared" si="78"/>
        <v>191675.45859390852</v>
      </c>
      <c r="AH302" s="5">
        <f t="shared" si="79"/>
        <v>1109580.811388334</v>
      </c>
      <c r="AI302" s="150"/>
      <c r="AJ302" s="2">
        <v>297</v>
      </c>
      <c r="AK302" s="118">
        <v>53874</v>
      </c>
      <c r="AL302" s="5">
        <f t="shared" si="111"/>
        <v>190718.05999872822</v>
      </c>
      <c r="AM302" s="5">
        <f t="shared" si="112"/>
        <v>3647.6129482638758</v>
      </c>
      <c r="AN302" s="5">
        <f t="shared" si="80"/>
        <v>2415.8921441054226</v>
      </c>
      <c r="AO302" s="35">
        <f t="shared" si="81"/>
        <v>0.15200818280900294</v>
      </c>
      <c r="AP302" s="5">
        <f t="shared" si="82"/>
        <v>1231.7208041584531</v>
      </c>
      <c r="AQ302" s="35">
        <f t="shared" si="83"/>
        <v>7.7499999999999999E-2</v>
      </c>
      <c r="AR302" s="5">
        <f t="shared" si="113"/>
        <v>320847.83214537776</v>
      </c>
      <c r="AS302" s="5">
        <f t="shared" si="114"/>
        <v>762493.21348899405</v>
      </c>
      <c r="AT302" s="5">
        <f t="shared" si="84"/>
        <v>188302.16785462279</v>
      </c>
      <c r="AU302" s="5">
        <f t="shared" si="85"/>
        <v>1083341.0456343717</v>
      </c>
      <c r="AV302" s="150"/>
      <c r="AW302" s="2">
        <v>297</v>
      </c>
      <c r="AX302" s="118">
        <v>53874</v>
      </c>
      <c r="AY302" s="5">
        <f t="shared" si="115"/>
        <v>187312.78332789044</v>
      </c>
      <c r="AZ302" s="5">
        <f t="shared" si="116"/>
        <v>3560.0506702964672</v>
      </c>
      <c r="BA302" s="5">
        <f t="shared" si="86"/>
        <v>2389.345774497152</v>
      </c>
      <c r="BB302" s="35">
        <f t="shared" si="87"/>
        <v>0.15307096923425303</v>
      </c>
      <c r="BC302" s="5">
        <f t="shared" si="88"/>
        <v>1170.7048957993152</v>
      </c>
      <c r="BD302" s="35">
        <f t="shared" si="89"/>
        <v>7.4999999999999997E-2</v>
      </c>
      <c r="BE302" s="5">
        <f t="shared" si="117"/>
        <v>324226.56244660629</v>
      </c>
      <c r="BF302" s="5">
        <f t="shared" si="118"/>
        <v>733108.48663144326</v>
      </c>
      <c r="BG302" s="5">
        <f t="shared" si="90"/>
        <v>184923.43755339331</v>
      </c>
      <c r="BH302" s="5">
        <f t="shared" si="91"/>
        <v>1057335.0490780496</v>
      </c>
      <c r="BI302" s="150"/>
      <c r="BJ302" s="2">
        <v>297</v>
      </c>
      <c r="BK302" s="118">
        <v>53874</v>
      </c>
      <c r="BL302" s="5">
        <f t="shared" si="119"/>
        <v>183902.92411051097</v>
      </c>
      <c r="BM302" s="5">
        <f t="shared" si="120"/>
        <v>3473.3005299060997</v>
      </c>
      <c r="BN302" s="5">
        <f t="shared" si="92"/>
        <v>2362.2203634050957</v>
      </c>
      <c r="BO302" s="35">
        <f t="shared" si="93"/>
        <v>0.15413917151109069</v>
      </c>
      <c r="BP302" s="5">
        <f t="shared" si="94"/>
        <v>1111.0801665010038</v>
      </c>
      <c r="BQ302" s="35">
        <f t="shared" si="95"/>
        <v>7.2499999999999995E-2</v>
      </c>
      <c r="BR302" s="5">
        <f t="shared" si="121"/>
        <v>327609.29625289398</v>
      </c>
      <c r="BS302" s="5">
        <f t="shared" si="122"/>
        <v>703960.96112921718</v>
      </c>
      <c r="BT302" s="5">
        <f t="shared" si="96"/>
        <v>181540.70374710587</v>
      </c>
      <c r="BU302" s="5">
        <f t="shared" si="97"/>
        <v>1031570.2573821112</v>
      </c>
      <c r="BV302" s="150"/>
      <c r="BW302" s="2">
        <v>297</v>
      </c>
      <c r="BX302" s="118">
        <v>53874</v>
      </c>
      <c r="BY302" s="5">
        <f t="shared" si="123"/>
        <v>180489.97394046455</v>
      </c>
      <c r="BZ302" s="5">
        <f t="shared" si="124"/>
        <v>3387.3876542048083</v>
      </c>
      <c r="CA302" s="5">
        <f t="shared" si="98"/>
        <v>2334.5294728854315</v>
      </c>
      <c r="CB302" s="35">
        <f t="shared" si="99"/>
        <v>0.15521279693832657</v>
      </c>
      <c r="CC302" s="5">
        <f t="shared" si="100"/>
        <v>1052.8581813193766</v>
      </c>
      <c r="CD302" s="35">
        <f t="shared" si="101"/>
        <v>7.0000000000000007E-2</v>
      </c>
      <c r="CE302" s="5">
        <f t="shared" si="125"/>
        <v>330994.55553242075</v>
      </c>
      <c r="CF302" s="5">
        <f t="shared" si="126"/>
        <v>675059.57776640682</v>
      </c>
      <c r="CG302" s="5">
        <f t="shared" si="102"/>
        <v>178155.44446757913</v>
      </c>
      <c r="CH302" s="5">
        <f t="shared" si="103"/>
        <v>1006054.1332988276</v>
      </c>
    </row>
    <row r="303" spans="9:86" ht="14.25" customHeight="1">
      <c r="I303" s="150"/>
      <c r="J303" s="2">
        <v>298</v>
      </c>
      <c r="K303" s="118">
        <v>53905</v>
      </c>
      <c r="L303" s="5">
        <f t="shared" si="104"/>
        <v>195041.91729376151</v>
      </c>
      <c r="M303" s="5">
        <f t="shared" si="67"/>
        <v>3825.0739145252865</v>
      </c>
      <c r="N303" s="5">
        <f t="shared" si="68"/>
        <v>2484.1607331306759</v>
      </c>
      <c r="O303" s="35">
        <f t="shared" si="69"/>
        <v>0.15283857547744478</v>
      </c>
      <c r="P303" s="5">
        <f t="shared" si="70"/>
        <v>1340.9131813946103</v>
      </c>
      <c r="Q303" s="35">
        <f t="shared" si="71"/>
        <v>8.2500000000000004E-2</v>
      </c>
      <c r="R303" s="5">
        <f t="shared" si="105"/>
        <v>316592.24343936931</v>
      </c>
      <c r="S303" s="5">
        <f t="shared" si="106"/>
        <v>823279.78308916616</v>
      </c>
      <c r="T303" s="5">
        <f t="shared" si="72"/>
        <v>192557.75656063083</v>
      </c>
      <c r="U303" s="5">
        <f t="shared" si="73"/>
        <v>1139872.0265285354</v>
      </c>
      <c r="V303" s="150"/>
      <c r="W303" s="2">
        <v>298</v>
      </c>
      <c r="X303" s="118">
        <v>53905</v>
      </c>
      <c r="Y303" s="5">
        <f t="shared" si="107"/>
        <v>191675.45859390852</v>
      </c>
      <c r="Z303" s="5">
        <f t="shared" si="108"/>
        <v>3735.9623279068505</v>
      </c>
      <c r="AA303" s="5">
        <f t="shared" si="74"/>
        <v>2458.1259372807936</v>
      </c>
      <c r="AB303" s="35">
        <f t="shared" si="75"/>
        <v>0.15389299946773133</v>
      </c>
      <c r="AC303" s="5">
        <f t="shared" si="76"/>
        <v>1277.836390626057</v>
      </c>
      <c r="AD303" s="35">
        <f t="shared" si="77"/>
        <v>0.08</v>
      </c>
      <c r="AE303" s="5">
        <f t="shared" si="109"/>
        <v>319932.66734337248</v>
      </c>
      <c r="AF303" s="5">
        <f t="shared" si="110"/>
        <v>793384.10637286829</v>
      </c>
      <c r="AG303" s="5">
        <f t="shared" si="78"/>
        <v>189217.33265662772</v>
      </c>
      <c r="AH303" s="5">
        <f t="shared" si="79"/>
        <v>1113316.7737162407</v>
      </c>
      <c r="AI303" s="150"/>
      <c r="AJ303" s="2">
        <v>298</v>
      </c>
      <c r="AK303" s="118">
        <v>53905</v>
      </c>
      <c r="AL303" s="5">
        <f t="shared" si="111"/>
        <v>188302.16785462279</v>
      </c>
      <c r="AM303" s="5">
        <f t="shared" si="112"/>
        <v>3647.6129482638758</v>
      </c>
      <c r="AN303" s="5">
        <f t="shared" si="80"/>
        <v>2431.4947808694369</v>
      </c>
      <c r="AO303" s="35">
        <f t="shared" si="81"/>
        <v>0.15495274272657253</v>
      </c>
      <c r="AP303" s="5">
        <f t="shared" si="82"/>
        <v>1216.1181673944388</v>
      </c>
      <c r="AQ303" s="35">
        <f t="shared" si="83"/>
        <v>7.7499999999999999E-2</v>
      </c>
      <c r="AR303" s="5">
        <f t="shared" si="113"/>
        <v>323279.32692624722</v>
      </c>
      <c r="AS303" s="5">
        <f t="shared" si="114"/>
        <v>763709.33165638847</v>
      </c>
      <c r="AT303" s="5">
        <f t="shared" si="84"/>
        <v>185870.67307375337</v>
      </c>
      <c r="AU303" s="5">
        <f t="shared" si="85"/>
        <v>1086988.6585826357</v>
      </c>
      <c r="AV303" s="150"/>
      <c r="AW303" s="2">
        <v>298</v>
      </c>
      <c r="AX303" s="118">
        <v>53905</v>
      </c>
      <c r="AY303" s="5">
        <f t="shared" si="115"/>
        <v>184923.43755339331</v>
      </c>
      <c r="AZ303" s="5">
        <f t="shared" si="116"/>
        <v>3560.0506702964672</v>
      </c>
      <c r="BA303" s="5">
        <f t="shared" si="86"/>
        <v>2404.279185587759</v>
      </c>
      <c r="BB303" s="35">
        <f t="shared" si="87"/>
        <v>0.1560178126081114</v>
      </c>
      <c r="BC303" s="5">
        <f t="shared" si="88"/>
        <v>1155.7714847087082</v>
      </c>
      <c r="BD303" s="35">
        <f t="shared" si="89"/>
        <v>7.5000000000000011E-2</v>
      </c>
      <c r="BE303" s="5">
        <f t="shared" si="117"/>
        <v>326630.84163219406</v>
      </c>
      <c r="BF303" s="5">
        <f t="shared" si="118"/>
        <v>734264.25811615202</v>
      </c>
      <c r="BG303" s="5">
        <f t="shared" si="90"/>
        <v>182519.15836780553</v>
      </c>
      <c r="BH303" s="5">
        <f t="shared" si="91"/>
        <v>1060895.099748346</v>
      </c>
      <c r="BI303" s="150"/>
      <c r="BJ303" s="2">
        <v>298</v>
      </c>
      <c r="BK303" s="118">
        <v>53905</v>
      </c>
      <c r="BL303" s="5">
        <f t="shared" si="119"/>
        <v>181540.70374710587</v>
      </c>
      <c r="BM303" s="5">
        <f t="shared" si="120"/>
        <v>3473.3005299060997</v>
      </c>
      <c r="BN303" s="5">
        <f t="shared" si="92"/>
        <v>2376.4921114340018</v>
      </c>
      <c r="BO303" s="35">
        <f t="shared" si="93"/>
        <v>0.15708821629850411</v>
      </c>
      <c r="BP303" s="5">
        <f t="shared" si="94"/>
        <v>1096.8084184720979</v>
      </c>
      <c r="BQ303" s="35">
        <f t="shared" si="95"/>
        <v>7.2499999999999981E-2</v>
      </c>
      <c r="BR303" s="5">
        <f t="shared" si="121"/>
        <v>329985.78836432798</v>
      </c>
      <c r="BS303" s="5">
        <f t="shared" si="122"/>
        <v>705057.76954768924</v>
      </c>
      <c r="BT303" s="5">
        <f t="shared" si="96"/>
        <v>179164.21163567188</v>
      </c>
      <c r="BU303" s="5">
        <f t="shared" si="97"/>
        <v>1035043.5579120172</v>
      </c>
      <c r="BV303" s="150"/>
      <c r="BW303" s="2">
        <v>298</v>
      </c>
      <c r="BX303" s="118">
        <v>53905</v>
      </c>
      <c r="BY303" s="5">
        <f t="shared" si="123"/>
        <v>178155.44446757913</v>
      </c>
      <c r="BZ303" s="5">
        <f t="shared" si="124"/>
        <v>3387.3876542048083</v>
      </c>
      <c r="CA303" s="5">
        <f t="shared" si="98"/>
        <v>2348.1475614772635</v>
      </c>
      <c r="CB303" s="35">
        <f t="shared" si="99"/>
        <v>0.15816396081487691</v>
      </c>
      <c r="CC303" s="5">
        <f t="shared" si="100"/>
        <v>1039.2400927275451</v>
      </c>
      <c r="CD303" s="35">
        <f t="shared" si="101"/>
        <v>7.0000000000000007E-2</v>
      </c>
      <c r="CE303" s="5">
        <f t="shared" si="125"/>
        <v>333342.70309389802</v>
      </c>
      <c r="CF303" s="5">
        <f t="shared" si="126"/>
        <v>676098.8178591344</v>
      </c>
      <c r="CG303" s="5">
        <f t="shared" si="102"/>
        <v>175807.29690610187</v>
      </c>
      <c r="CH303" s="5">
        <f t="shared" si="103"/>
        <v>1009441.5209530324</v>
      </c>
    </row>
    <row r="304" spans="9:86" ht="14.25" customHeight="1">
      <c r="I304" s="150"/>
      <c r="J304" s="2">
        <v>299</v>
      </c>
      <c r="K304" s="118">
        <v>53936</v>
      </c>
      <c r="L304" s="5">
        <f t="shared" si="104"/>
        <v>192557.75656063083</v>
      </c>
      <c r="M304" s="5">
        <f t="shared" si="67"/>
        <v>3825.0739145252865</v>
      </c>
      <c r="N304" s="5">
        <f t="shared" si="68"/>
        <v>2501.2393381709494</v>
      </c>
      <c r="O304" s="35">
        <f t="shared" si="69"/>
        <v>0.15587464558250907</v>
      </c>
      <c r="P304" s="5">
        <f t="shared" si="70"/>
        <v>1323.8345763543371</v>
      </c>
      <c r="Q304" s="35">
        <f t="shared" si="71"/>
        <v>8.2500000000000004E-2</v>
      </c>
      <c r="R304" s="5">
        <f t="shared" si="105"/>
        <v>319093.48277754028</v>
      </c>
      <c r="S304" s="5">
        <f t="shared" si="106"/>
        <v>824603.61766552052</v>
      </c>
      <c r="T304" s="5">
        <f t="shared" si="72"/>
        <v>190056.51722245989</v>
      </c>
      <c r="U304" s="5">
        <f t="shared" si="73"/>
        <v>1143697.1004430607</v>
      </c>
      <c r="V304" s="150"/>
      <c r="W304" s="2">
        <v>299</v>
      </c>
      <c r="X304" s="118">
        <v>53936</v>
      </c>
      <c r="Y304" s="5">
        <f t="shared" si="107"/>
        <v>189217.33265662772</v>
      </c>
      <c r="Z304" s="5">
        <f t="shared" si="108"/>
        <v>3735.9623279068505</v>
      </c>
      <c r="AA304" s="5">
        <f t="shared" si="74"/>
        <v>2474.5134435293321</v>
      </c>
      <c r="AB304" s="35">
        <f t="shared" si="75"/>
        <v>0.15693150783516177</v>
      </c>
      <c r="AC304" s="5">
        <f t="shared" si="76"/>
        <v>1261.4488843775182</v>
      </c>
      <c r="AD304" s="35">
        <f t="shared" si="77"/>
        <v>0.08</v>
      </c>
      <c r="AE304" s="5">
        <f t="shared" si="109"/>
        <v>322407.18078690179</v>
      </c>
      <c r="AF304" s="5">
        <f t="shared" si="110"/>
        <v>794645.55525724578</v>
      </c>
      <c r="AG304" s="5">
        <f t="shared" si="78"/>
        <v>186742.81921309838</v>
      </c>
      <c r="AH304" s="5">
        <f t="shared" si="79"/>
        <v>1117052.7360441475</v>
      </c>
      <c r="AI304" s="150"/>
      <c r="AJ304" s="2">
        <v>299</v>
      </c>
      <c r="AK304" s="118">
        <v>53936</v>
      </c>
      <c r="AL304" s="5">
        <f t="shared" si="111"/>
        <v>185870.67307375337</v>
      </c>
      <c r="AM304" s="5">
        <f t="shared" si="112"/>
        <v>3647.6129482638758</v>
      </c>
      <c r="AN304" s="5">
        <f t="shared" si="80"/>
        <v>2447.1981846625522</v>
      </c>
      <c r="AO304" s="35">
        <f t="shared" si="81"/>
        <v>0.15799360776133881</v>
      </c>
      <c r="AP304" s="5">
        <f t="shared" si="82"/>
        <v>1200.4147636013238</v>
      </c>
      <c r="AQ304" s="35">
        <f t="shared" si="83"/>
        <v>7.7499999999999999E-2</v>
      </c>
      <c r="AR304" s="5">
        <f t="shared" si="113"/>
        <v>325726.52511090977</v>
      </c>
      <c r="AS304" s="5">
        <f t="shared" si="114"/>
        <v>764909.74641998985</v>
      </c>
      <c r="AT304" s="5">
        <f t="shared" si="84"/>
        <v>183423.47488909081</v>
      </c>
      <c r="AU304" s="5">
        <f t="shared" si="85"/>
        <v>1090636.2715308997</v>
      </c>
      <c r="AV304" s="150"/>
      <c r="AW304" s="2">
        <v>299</v>
      </c>
      <c r="AX304" s="118">
        <v>53936</v>
      </c>
      <c r="AY304" s="5">
        <f t="shared" si="115"/>
        <v>182519.15836780553</v>
      </c>
      <c r="AZ304" s="5">
        <f t="shared" si="116"/>
        <v>3560.0506702964672</v>
      </c>
      <c r="BA304" s="5">
        <f t="shared" si="86"/>
        <v>2419.3059304976828</v>
      </c>
      <c r="BB304" s="35">
        <f t="shared" si="87"/>
        <v>0.1590609524259842</v>
      </c>
      <c r="BC304" s="5">
        <f t="shared" si="88"/>
        <v>1140.7447397987844</v>
      </c>
      <c r="BD304" s="35">
        <f t="shared" si="89"/>
        <v>7.4999999999999983E-2</v>
      </c>
      <c r="BE304" s="5">
        <f t="shared" si="117"/>
        <v>329050.14756269177</v>
      </c>
      <c r="BF304" s="5">
        <f t="shared" si="118"/>
        <v>735405.00285595085</v>
      </c>
      <c r="BG304" s="5">
        <f t="shared" si="90"/>
        <v>180099.85243730785</v>
      </c>
      <c r="BH304" s="5">
        <f t="shared" si="91"/>
        <v>1064455.1504186427</v>
      </c>
      <c r="BI304" s="150"/>
      <c r="BJ304" s="2">
        <v>299</v>
      </c>
      <c r="BK304" s="118">
        <v>53936</v>
      </c>
      <c r="BL304" s="5">
        <f t="shared" si="119"/>
        <v>179164.21163567188</v>
      </c>
      <c r="BM304" s="5">
        <f t="shared" si="120"/>
        <v>3473.3005299060997</v>
      </c>
      <c r="BN304" s="5">
        <f t="shared" si="92"/>
        <v>2390.8500846072488</v>
      </c>
      <c r="BO304" s="35">
        <f t="shared" si="93"/>
        <v>0.16013354873365077</v>
      </c>
      <c r="BP304" s="5">
        <f t="shared" si="94"/>
        <v>1082.4504452988508</v>
      </c>
      <c r="BQ304" s="35">
        <f t="shared" si="95"/>
        <v>7.2499999999999981E-2</v>
      </c>
      <c r="BR304" s="5">
        <f t="shared" si="121"/>
        <v>332376.63844893523</v>
      </c>
      <c r="BS304" s="5">
        <f t="shared" si="122"/>
        <v>706140.21999298804</v>
      </c>
      <c r="BT304" s="5">
        <f t="shared" si="96"/>
        <v>176773.36155106462</v>
      </c>
      <c r="BU304" s="5">
        <f t="shared" si="97"/>
        <v>1038516.8584419233</v>
      </c>
      <c r="BV304" s="150"/>
      <c r="BW304" s="2">
        <v>299</v>
      </c>
      <c r="BX304" s="118">
        <v>53936</v>
      </c>
      <c r="BY304" s="5">
        <f t="shared" si="123"/>
        <v>175807.29690610187</v>
      </c>
      <c r="BZ304" s="5">
        <f t="shared" si="124"/>
        <v>3387.3876542048083</v>
      </c>
      <c r="CA304" s="5">
        <f t="shared" si="98"/>
        <v>2361.845088919214</v>
      </c>
      <c r="CB304" s="35">
        <f t="shared" si="99"/>
        <v>0.16121140342751539</v>
      </c>
      <c r="CC304" s="5">
        <f t="shared" si="100"/>
        <v>1025.5425652855943</v>
      </c>
      <c r="CD304" s="35">
        <f t="shared" si="101"/>
        <v>7.0000000000000007E-2</v>
      </c>
      <c r="CE304" s="5">
        <f t="shared" si="125"/>
        <v>335704.54818281723</v>
      </c>
      <c r="CF304" s="5">
        <f t="shared" si="126"/>
        <v>677124.36042441998</v>
      </c>
      <c r="CG304" s="5">
        <f t="shared" si="102"/>
        <v>173445.45181718265</v>
      </c>
      <c r="CH304" s="5">
        <f t="shared" si="103"/>
        <v>1012828.9086072373</v>
      </c>
    </row>
    <row r="305" spans="9:86" ht="14.25" customHeight="1">
      <c r="I305" s="150"/>
      <c r="J305" s="2">
        <v>300</v>
      </c>
      <c r="K305" s="118">
        <v>53966</v>
      </c>
      <c r="L305" s="5">
        <f t="shared" si="104"/>
        <v>190056.51722245989</v>
      </c>
      <c r="M305" s="5">
        <f t="shared" si="67"/>
        <v>3825.0739145252865</v>
      </c>
      <c r="N305" s="5">
        <f t="shared" si="68"/>
        <v>2518.4353586208745</v>
      </c>
      <c r="O305" s="35">
        <f t="shared" si="69"/>
        <v>0.15901177578707681</v>
      </c>
      <c r="P305" s="5">
        <f t="shared" si="70"/>
        <v>1306.6385559044118</v>
      </c>
      <c r="Q305" s="35">
        <f t="shared" si="71"/>
        <v>8.2500000000000004E-2</v>
      </c>
      <c r="R305" s="5">
        <f t="shared" si="105"/>
        <v>321611.91813616117</v>
      </c>
      <c r="S305" s="5">
        <f t="shared" si="106"/>
        <v>825910.2562214249</v>
      </c>
      <c r="T305" s="5">
        <f t="shared" si="72"/>
        <v>187538.081863839</v>
      </c>
      <c r="U305" s="5">
        <f t="shared" si="73"/>
        <v>1147522.1743575861</v>
      </c>
      <c r="V305" s="150"/>
      <c r="W305" s="2">
        <v>300</v>
      </c>
      <c r="X305" s="118">
        <v>53966</v>
      </c>
      <c r="Y305" s="5">
        <f t="shared" si="107"/>
        <v>186742.81921309838</v>
      </c>
      <c r="Z305" s="5">
        <f t="shared" si="108"/>
        <v>3735.9623279068505</v>
      </c>
      <c r="AA305" s="5">
        <f t="shared" si="74"/>
        <v>2491.0101998195278</v>
      </c>
      <c r="AB305" s="35">
        <f t="shared" si="75"/>
        <v>0.16007106738451585</v>
      </c>
      <c r="AC305" s="5">
        <f t="shared" si="76"/>
        <v>1244.9521280873225</v>
      </c>
      <c r="AD305" s="35">
        <f t="shared" si="77"/>
        <v>7.9999999999999988E-2</v>
      </c>
      <c r="AE305" s="5">
        <f t="shared" si="109"/>
        <v>324898.19098672131</v>
      </c>
      <c r="AF305" s="5">
        <f t="shared" si="110"/>
        <v>795890.50738533307</v>
      </c>
      <c r="AG305" s="5">
        <f t="shared" si="78"/>
        <v>184251.80901327886</v>
      </c>
      <c r="AH305" s="5">
        <f t="shared" si="79"/>
        <v>1120788.6983720544</v>
      </c>
      <c r="AI305" s="150"/>
      <c r="AJ305" s="2">
        <v>300</v>
      </c>
      <c r="AK305" s="118">
        <v>53966</v>
      </c>
      <c r="AL305" s="5">
        <f t="shared" si="111"/>
        <v>183423.47488909081</v>
      </c>
      <c r="AM305" s="5">
        <f t="shared" si="112"/>
        <v>3647.6129482638758</v>
      </c>
      <c r="AN305" s="5">
        <f t="shared" si="80"/>
        <v>2463.0030062718311</v>
      </c>
      <c r="AO305" s="35">
        <f t="shared" si="81"/>
        <v>0.16113551492323097</v>
      </c>
      <c r="AP305" s="5">
        <f t="shared" si="82"/>
        <v>1184.6099419920447</v>
      </c>
      <c r="AQ305" s="35">
        <f t="shared" si="83"/>
        <v>7.7499999999999986E-2</v>
      </c>
      <c r="AR305" s="5">
        <f t="shared" si="113"/>
        <v>328189.52811718162</v>
      </c>
      <c r="AS305" s="5">
        <f t="shared" si="114"/>
        <v>766094.35636198195</v>
      </c>
      <c r="AT305" s="5">
        <f t="shared" si="84"/>
        <v>180960.47188281897</v>
      </c>
      <c r="AU305" s="5">
        <f t="shared" si="85"/>
        <v>1094283.8844791637</v>
      </c>
      <c r="AV305" s="150"/>
      <c r="AW305" s="2">
        <v>300</v>
      </c>
      <c r="AX305" s="118">
        <v>53966</v>
      </c>
      <c r="AY305" s="5">
        <f t="shared" si="115"/>
        <v>180099.85243730785</v>
      </c>
      <c r="AZ305" s="5">
        <f t="shared" si="116"/>
        <v>3560.0506702964672</v>
      </c>
      <c r="BA305" s="5">
        <f t="shared" si="86"/>
        <v>2434.4265925632931</v>
      </c>
      <c r="BB305" s="35">
        <f t="shared" si="87"/>
        <v>0.16220512518703203</v>
      </c>
      <c r="BC305" s="5">
        <f t="shared" si="88"/>
        <v>1125.6240777331741</v>
      </c>
      <c r="BD305" s="35">
        <f t="shared" si="89"/>
        <v>7.5000000000000011E-2</v>
      </c>
      <c r="BE305" s="5">
        <f t="shared" si="117"/>
        <v>331484.57415525505</v>
      </c>
      <c r="BF305" s="5">
        <f t="shared" si="118"/>
        <v>736530.62693368399</v>
      </c>
      <c r="BG305" s="5">
        <f t="shared" si="90"/>
        <v>177665.42584474458</v>
      </c>
      <c r="BH305" s="5">
        <f t="shared" si="91"/>
        <v>1068015.2010889391</v>
      </c>
      <c r="BI305" s="150"/>
      <c r="BJ305" s="2">
        <v>300</v>
      </c>
      <c r="BK305" s="118">
        <v>53966</v>
      </c>
      <c r="BL305" s="5">
        <f t="shared" si="119"/>
        <v>176773.36155106462</v>
      </c>
      <c r="BM305" s="5">
        <f t="shared" si="120"/>
        <v>3473.3005299060997</v>
      </c>
      <c r="BN305" s="5">
        <f t="shared" si="92"/>
        <v>2405.2948038684176</v>
      </c>
      <c r="BO305" s="35">
        <f t="shared" si="93"/>
        <v>0.16327990480671595</v>
      </c>
      <c r="BP305" s="5">
        <f t="shared" si="94"/>
        <v>1068.0057260376821</v>
      </c>
      <c r="BQ305" s="35">
        <f t="shared" si="95"/>
        <v>7.2499999999999995E-2</v>
      </c>
      <c r="BR305" s="5">
        <f t="shared" si="121"/>
        <v>334781.93325280363</v>
      </c>
      <c r="BS305" s="5">
        <f t="shared" si="122"/>
        <v>707208.22571902571</v>
      </c>
      <c r="BT305" s="5">
        <f t="shared" si="96"/>
        <v>174368.06674719619</v>
      </c>
      <c r="BU305" s="5">
        <f t="shared" si="97"/>
        <v>1041990.1589718293</v>
      </c>
      <c r="BV305" s="150"/>
      <c r="BW305" s="2">
        <v>300</v>
      </c>
      <c r="BX305" s="118">
        <v>53966</v>
      </c>
      <c r="BY305" s="5">
        <f t="shared" si="123"/>
        <v>173445.45181718265</v>
      </c>
      <c r="BZ305" s="5">
        <f t="shared" si="124"/>
        <v>3387.3876542048083</v>
      </c>
      <c r="CA305" s="5">
        <f t="shared" si="98"/>
        <v>2375.6225186045763</v>
      </c>
      <c r="CB305" s="35">
        <f t="shared" si="99"/>
        <v>0.1643598602591364</v>
      </c>
      <c r="CC305" s="5">
        <f t="shared" si="100"/>
        <v>1011.7651356002322</v>
      </c>
      <c r="CD305" s="35">
        <f t="shared" si="101"/>
        <v>7.0000000000000007E-2</v>
      </c>
      <c r="CE305" s="5">
        <f t="shared" si="125"/>
        <v>338080.1707014218</v>
      </c>
      <c r="CF305" s="5">
        <f t="shared" si="126"/>
        <v>678136.12556002021</v>
      </c>
      <c r="CG305" s="5">
        <f t="shared" si="102"/>
        <v>171069.82929857809</v>
      </c>
      <c r="CH305" s="5">
        <f t="shared" si="103"/>
        <v>1016216.296261442</v>
      </c>
    </row>
    <row r="306" spans="9:86" ht="14.25" customHeight="1">
      <c r="I306" s="150"/>
      <c r="J306" s="2">
        <v>301</v>
      </c>
      <c r="K306" s="118">
        <v>53997</v>
      </c>
      <c r="L306" s="5">
        <f t="shared" si="104"/>
        <v>187538.081863839</v>
      </c>
      <c r="M306" s="5">
        <f t="shared" si="67"/>
        <v>3825.0739145252865</v>
      </c>
      <c r="N306" s="5">
        <f t="shared" si="68"/>
        <v>2535.7496017113936</v>
      </c>
      <c r="O306" s="35">
        <f t="shared" si="69"/>
        <v>0.1622550199837787</v>
      </c>
      <c r="P306" s="5">
        <f t="shared" si="70"/>
        <v>1289.3243128138931</v>
      </c>
      <c r="Q306" s="35">
        <f t="shared" si="71"/>
        <v>8.2500000000000004E-2</v>
      </c>
      <c r="R306" s="5">
        <f t="shared" si="105"/>
        <v>324147.66773787257</v>
      </c>
      <c r="S306" s="5">
        <f t="shared" si="106"/>
        <v>827199.58053423883</v>
      </c>
      <c r="T306" s="5">
        <f t="shared" si="72"/>
        <v>185002.3322621276</v>
      </c>
      <c r="U306" s="5">
        <f t="shared" si="73"/>
        <v>1151347.2482721114</v>
      </c>
      <c r="V306" s="150"/>
      <c r="W306" s="2">
        <v>301</v>
      </c>
      <c r="X306" s="118">
        <v>53997</v>
      </c>
      <c r="Y306" s="5">
        <f t="shared" si="107"/>
        <v>184251.80901327886</v>
      </c>
      <c r="Z306" s="5">
        <f t="shared" si="108"/>
        <v>3735.9623279068505</v>
      </c>
      <c r="AA306" s="5">
        <f t="shared" si="74"/>
        <v>2507.6169344849914</v>
      </c>
      <c r="AB306" s="35">
        <f t="shared" si="75"/>
        <v>0.16331673146097164</v>
      </c>
      <c r="AC306" s="5">
        <f t="shared" si="76"/>
        <v>1228.3453934218592</v>
      </c>
      <c r="AD306" s="35">
        <f t="shared" si="77"/>
        <v>0.08</v>
      </c>
      <c r="AE306" s="5">
        <f t="shared" si="109"/>
        <v>327405.80792120629</v>
      </c>
      <c r="AF306" s="5">
        <f t="shared" si="110"/>
        <v>797118.8527787549</v>
      </c>
      <c r="AG306" s="5">
        <f t="shared" si="78"/>
        <v>181744.19207879389</v>
      </c>
      <c r="AH306" s="5">
        <f t="shared" si="79"/>
        <v>1124524.6606999612</v>
      </c>
      <c r="AI306" s="150"/>
      <c r="AJ306" s="2">
        <v>301</v>
      </c>
      <c r="AK306" s="118">
        <v>53997</v>
      </c>
      <c r="AL306" s="5">
        <f t="shared" si="111"/>
        <v>180960.47188281897</v>
      </c>
      <c r="AM306" s="5">
        <f t="shared" si="112"/>
        <v>3647.6129482638758</v>
      </c>
      <c r="AN306" s="5">
        <f t="shared" si="80"/>
        <v>2478.9099006873366</v>
      </c>
      <c r="AO306" s="35">
        <f t="shared" si="81"/>
        <v>0.16438351701199513</v>
      </c>
      <c r="AP306" s="5">
        <f t="shared" si="82"/>
        <v>1168.7030475765391</v>
      </c>
      <c r="AQ306" s="35">
        <f t="shared" si="83"/>
        <v>7.7499999999999999E-2</v>
      </c>
      <c r="AR306" s="5">
        <f t="shared" si="113"/>
        <v>330668.43801786896</v>
      </c>
      <c r="AS306" s="5">
        <f t="shared" si="114"/>
        <v>767263.05940955854</v>
      </c>
      <c r="AT306" s="5">
        <f t="shared" si="84"/>
        <v>178481.56198213162</v>
      </c>
      <c r="AU306" s="5">
        <f t="shared" si="85"/>
        <v>1097931.4974274274</v>
      </c>
      <c r="AV306" s="150"/>
      <c r="AW306" s="2">
        <v>301</v>
      </c>
      <c r="AX306" s="118">
        <v>53997</v>
      </c>
      <c r="AY306" s="5">
        <f t="shared" si="115"/>
        <v>177665.42584474458</v>
      </c>
      <c r="AZ306" s="5">
        <f t="shared" si="116"/>
        <v>3560.0506702964672</v>
      </c>
      <c r="BA306" s="5">
        <f t="shared" si="86"/>
        <v>2449.6417587668138</v>
      </c>
      <c r="BB306" s="35">
        <f t="shared" si="87"/>
        <v>0.16545538314747638</v>
      </c>
      <c r="BC306" s="5">
        <f t="shared" si="88"/>
        <v>1110.4089115296536</v>
      </c>
      <c r="BD306" s="35">
        <f t="shared" si="89"/>
        <v>7.4999999999999997E-2</v>
      </c>
      <c r="BE306" s="5">
        <f t="shared" si="117"/>
        <v>333934.21591402189</v>
      </c>
      <c r="BF306" s="5">
        <f t="shared" si="118"/>
        <v>737641.03584521369</v>
      </c>
      <c r="BG306" s="5">
        <f t="shared" si="90"/>
        <v>175215.78408597776</v>
      </c>
      <c r="BH306" s="5">
        <f t="shared" si="91"/>
        <v>1071575.2517592355</v>
      </c>
      <c r="BI306" s="150"/>
      <c r="BJ306" s="2">
        <v>301</v>
      </c>
      <c r="BK306" s="118">
        <v>53997</v>
      </c>
      <c r="BL306" s="5">
        <f t="shared" si="119"/>
        <v>174368.06674719619</v>
      </c>
      <c r="BM306" s="5">
        <f t="shared" si="120"/>
        <v>3473.3005299060997</v>
      </c>
      <c r="BN306" s="5">
        <f t="shared" si="92"/>
        <v>2419.8267933084562</v>
      </c>
      <c r="BO306" s="35">
        <f t="shared" si="93"/>
        <v>0.1665323362321926</v>
      </c>
      <c r="BP306" s="5">
        <f t="shared" si="94"/>
        <v>1053.4737365976437</v>
      </c>
      <c r="BQ306" s="35">
        <f t="shared" si="95"/>
        <v>7.2499999999999995E-2</v>
      </c>
      <c r="BR306" s="5">
        <f t="shared" si="121"/>
        <v>337201.76004611206</v>
      </c>
      <c r="BS306" s="5">
        <f t="shared" si="122"/>
        <v>708261.6994556234</v>
      </c>
      <c r="BT306" s="5">
        <f t="shared" si="96"/>
        <v>171948.23995388774</v>
      </c>
      <c r="BU306" s="5">
        <f t="shared" si="97"/>
        <v>1045463.4595017354</v>
      </c>
      <c r="BV306" s="150"/>
      <c r="BW306" s="2">
        <v>301</v>
      </c>
      <c r="BX306" s="118">
        <v>53997</v>
      </c>
      <c r="BY306" s="5">
        <f t="shared" si="123"/>
        <v>171069.82929857809</v>
      </c>
      <c r="BZ306" s="5">
        <f t="shared" si="124"/>
        <v>3387.3876542048083</v>
      </c>
      <c r="CA306" s="5">
        <f t="shared" si="98"/>
        <v>2389.4803166297693</v>
      </c>
      <c r="CB306" s="35">
        <f t="shared" si="99"/>
        <v>0.16761438248419158</v>
      </c>
      <c r="CC306" s="5">
        <f t="shared" si="100"/>
        <v>997.90733757503892</v>
      </c>
      <c r="CD306" s="35">
        <f t="shared" si="101"/>
        <v>7.0000000000000007E-2</v>
      </c>
      <c r="CE306" s="5">
        <f t="shared" si="125"/>
        <v>340469.65101805155</v>
      </c>
      <c r="CF306" s="5">
        <f t="shared" si="126"/>
        <v>679134.0328975952</v>
      </c>
      <c r="CG306" s="5">
        <f t="shared" si="102"/>
        <v>168680.34898194831</v>
      </c>
      <c r="CH306" s="5">
        <f t="shared" si="103"/>
        <v>1019603.6839156467</v>
      </c>
    </row>
    <row r="307" spans="9:86" ht="14.25" customHeight="1">
      <c r="I307" s="150"/>
      <c r="J307" s="2">
        <v>302</v>
      </c>
      <c r="K307" s="118">
        <v>54027</v>
      </c>
      <c r="L307" s="5">
        <f t="shared" si="104"/>
        <v>185002.3322621276</v>
      </c>
      <c r="M307" s="5">
        <f t="shared" si="67"/>
        <v>3825.0739145252865</v>
      </c>
      <c r="N307" s="5">
        <f t="shared" si="68"/>
        <v>2553.1828802231594</v>
      </c>
      <c r="O307" s="35">
        <f t="shared" si="69"/>
        <v>0.16560977468795918</v>
      </c>
      <c r="P307" s="5">
        <f t="shared" si="70"/>
        <v>1271.8910343021273</v>
      </c>
      <c r="Q307" s="35">
        <f t="shared" si="71"/>
        <v>8.2500000000000004E-2</v>
      </c>
      <c r="R307" s="5">
        <f t="shared" si="105"/>
        <v>326700.85061809572</v>
      </c>
      <c r="S307" s="5">
        <f t="shared" si="106"/>
        <v>828471.47156854102</v>
      </c>
      <c r="T307" s="5">
        <f t="shared" si="72"/>
        <v>182449.14938190446</v>
      </c>
      <c r="U307" s="5">
        <f t="shared" si="73"/>
        <v>1155172.3221866367</v>
      </c>
      <c r="V307" s="150"/>
      <c r="W307" s="2">
        <v>302</v>
      </c>
      <c r="X307" s="118">
        <v>54027</v>
      </c>
      <c r="Y307" s="5">
        <f t="shared" si="107"/>
        <v>181744.19207879389</v>
      </c>
      <c r="Z307" s="5">
        <f t="shared" si="108"/>
        <v>3735.9623279068505</v>
      </c>
      <c r="AA307" s="5">
        <f t="shared" si="74"/>
        <v>2524.3343807148913</v>
      </c>
      <c r="AB307" s="35">
        <f t="shared" si="75"/>
        <v>0.16667389599688451</v>
      </c>
      <c r="AC307" s="5">
        <f t="shared" si="76"/>
        <v>1211.6279471919593</v>
      </c>
      <c r="AD307" s="35">
        <f t="shared" si="77"/>
        <v>0.08</v>
      </c>
      <c r="AE307" s="5">
        <f t="shared" si="109"/>
        <v>329930.14230192115</v>
      </c>
      <c r="AF307" s="5">
        <f t="shared" si="110"/>
        <v>798330.48072594684</v>
      </c>
      <c r="AG307" s="5">
        <f t="shared" si="78"/>
        <v>179219.85769807899</v>
      </c>
      <c r="AH307" s="5">
        <f t="shared" si="79"/>
        <v>1128260.6230278681</v>
      </c>
      <c r="AI307" s="150"/>
      <c r="AJ307" s="2">
        <v>302</v>
      </c>
      <c r="AK307" s="118">
        <v>54027</v>
      </c>
      <c r="AL307" s="5">
        <f t="shared" si="111"/>
        <v>178481.56198213162</v>
      </c>
      <c r="AM307" s="5">
        <f t="shared" si="112"/>
        <v>3647.6129482638758</v>
      </c>
      <c r="AN307" s="5">
        <f t="shared" si="80"/>
        <v>2494.9195271292756</v>
      </c>
      <c r="AO307" s="35">
        <f t="shared" si="81"/>
        <v>0.16774300937902259</v>
      </c>
      <c r="AP307" s="5">
        <f t="shared" si="82"/>
        <v>1152.6934211346002</v>
      </c>
      <c r="AQ307" s="35">
        <f t="shared" si="83"/>
        <v>7.7500000000000013E-2</v>
      </c>
      <c r="AR307" s="5">
        <f t="shared" si="113"/>
        <v>333163.35754499823</v>
      </c>
      <c r="AS307" s="5">
        <f t="shared" si="114"/>
        <v>768415.75283069315</v>
      </c>
      <c r="AT307" s="5">
        <f t="shared" si="84"/>
        <v>175986.64245500235</v>
      </c>
      <c r="AU307" s="5">
        <f t="shared" si="85"/>
        <v>1101579.1103756914</v>
      </c>
      <c r="AV307" s="150"/>
      <c r="AW307" s="2">
        <v>302</v>
      </c>
      <c r="AX307" s="118">
        <v>54027</v>
      </c>
      <c r="AY307" s="5">
        <f t="shared" si="115"/>
        <v>175215.78408597776</v>
      </c>
      <c r="AZ307" s="5">
        <f t="shared" si="116"/>
        <v>3560.0506702964672</v>
      </c>
      <c r="BA307" s="5">
        <f t="shared" si="86"/>
        <v>2464.9520197591064</v>
      </c>
      <c r="BB307" s="35">
        <f t="shared" si="87"/>
        <v>0.16881712107965546</v>
      </c>
      <c r="BC307" s="5">
        <f t="shared" si="88"/>
        <v>1095.098650537361</v>
      </c>
      <c r="BD307" s="35">
        <f t="shared" si="89"/>
        <v>7.4999999999999997E-2</v>
      </c>
      <c r="BE307" s="5">
        <f t="shared" si="117"/>
        <v>336399.16793378099</v>
      </c>
      <c r="BF307" s="5">
        <f t="shared" si="118"/>
        <v>738736.134495751</v>
      </c>
      <c r="BG307" s="5">
        <f t="shared" si="90"/>
        <v>172750.83206621866</v>
      </c>
      <c r="BH307" s="5">
        <f t="shared" si="91"/>
        <v>1075135.3024295319</v>
      </c>
      <c r="BI307" s="150"/>
      <c r="BJ307" s="2">
        <v>302</v>
      </c>
      <c r="BK307" s="118">
        <v>54027</v>
      </c>
      <c r="BL307" s="5">
        <f t="shared" si="119"/>
        <v>171948.23995388774</v>
      </c>
      <c r="BM307" s="5">
        <f t="shared" si="120"/>
        <v>3473.3005299060997</v>
      </c>
      <c r="BN307" s="5">
        <f t="shared" si="92"/>
        <v>2434.4465801846945</v>
      </c>
      <c r="BO307" s="35">
        <f t="shared" si="93"/>
        <v>0.16989623720516497</v>
      </c>
      <c r="BP307" s="5">
        <f t="shared" si="94"/>
        <v>1038.8539497214051</v>
      </c>
      <c r="BQ307" s="35">
        <f t="shared" si="95"/>
        <v>7.2499999999999995E-2</v>
      </c>
      <c r="BR307" s="5">
        <f t="shared" si="121"/>
        <v>339636.20662629674</v>
      </c>
      <c r="BS307" s="5">
        <f t="shared" si="122"/>
        <v>709300.55340534484</v>
      </c>
      <c r="BT307" s="5">
        <f t="shared" si="96"/>
        <v>169513.79337370305</v>
      </c>
      <c r="BU307" s="5">
        <f t="shared" si="97"/>
        <v>1048936.7600316415</v>
      </c>
      <c r="BV307" s="150"/>
      <c r="BW307" s="2">
        <v>302</v>
      </c>
      <c r="BX307" s="118">
        <v>54027</v>
      </c>
      <c r="BY307" s="5">
        <f t="shared" si="123"/>
        <v>168680.34898194831</v>
      </c>
      <c r="BZ307" s="5">
        <f t="shared" si="124"/>
        <v>3387.3876542048083</v>
      </c>
      <c r="CA307" s="5">
        <f t="shared" si="98"/>
        <v>2403.4189518101098</v>
      </c>
      <c r="CB307" s="35">
        <f t="shared" si="99"/>
        <v>0.17098036372220099</v>
      </c>
      <c r="CC307" s="5">
        <f t="shared" si="100"/>
        <v>983.96870239469854</v>
      </c>
      <c r="CD307" s="35">
        <f t="shared" si="101"/>
        <v>7.0000000000000007E-2</v>
      </c>
      <c r="CE307" s="5">
        <f t="shared" si="125"/>
        <v>342873.06996986165</v>
      </c>
      <c r="CF307" s="5">
        <f t="shared" si="126"/>
        <v>680118.00159998995</v>
      </c>
      <c r="CG307" s="5">
        <f t="shared" si="102"/>
        <v>166276.9300301382</v>
      </c>
      <c r="CH307" s="5">
        <f t="shared" si="103"/>
        <v>1022991.0715698516</v>
      </c>
    </row>
    <row r="308" spans="9:86" ht="14.25" customHeight="1">
      <c r="I308" s="150"/>
      <c r="J308" s="2">
        <v>303</v>
      </c>
      <c r="K308" s="118">
        <v>54058</v>
      </c>
      <c r="L308" s="5">
        <f t="shared" si="104"/>
        <v>182449.14938190446</v>
      </c>
      <c r="M308" s="5">
        <f t="shared" si="67"/>
        <v>3825.0739145252865</v>
      </c>
      <c r="N308" s="5">
        <f t="shared" si="68"/>
        <v>2570.7360125246933</v>
      </c>
      <c r="O308" s="35">
        <f t="shared" si="69"/>
        <v>0.16908180857408781</v>
      </c>
      <c r="P308" s="5">
        <f t="shared" si="70"/>
        <v>1254.3379020005932</v>
      </c>
      <c r="Q308" s="35">
        <f t="shared" si="71"/>
        <v>8.2500000000000004E-2</v>
      </c>
      <c r="R308" s="5">
        <f t="shared" si="105"/>
        <v>329271.58663062041</v>
      </c>
      <c r="S308" s="5">
        <f t="shared" si="106"/>
        <v>829725.80947054166</v>
      </c>
      <c r="T308" s="5">
        <f t="shared" si="72"/>
        <v>179878.41336937976</v>
      </c>
      <c r="U308" s="5">
        <f t="shared" si="73"/>
        <v>1158997.3961011621</v>
      </c>
      <c r="V308" s="150"/>
      <c r="W308" s="2">
        <v>303</v>
      </c>
      <c r="X308" s="118">
        <v>54058</v>
      </c>
      <c r="Y308" s="5">
        <f t="shared" si="107"/>
        <v>179219.85769807899</v>
      </c>
      <c r="Z308" s="5">
        <f t="shared" si="108"/>
        <v>3735.9623279068505</v>
      </c>
      <c r="AA308" s="5">
        <f t="shared" si="74"/>
        <v>2541.1632765863237</v>
      </c>
      <c r="AB308" s="35">
        <f t="shared" si="75"/>
        <v>0.17014832904513985</v>
      </c>
      <c r="AC308" s="5">
        <f t="shared" si="76"/>
        <v>1194.7990513205268</v>
      </c>
      <c r="AD308" s="35">
        <f t="shared" si="77"/>
        <v>8.0000000000000016E-2</v>
      </c>
      <c r="AE308" s="5">
        <f t="shared" si="109"/>
        <v>332471.30557850748</v>
      </c>
      <c r="AF308" s="5">
        <f t="shared" si="110"/>
        <v>799525.27977726737</v>
      </c>
      <c r="AG308" s="5">
        <f t="shared" si="78"/>
        <v>176678.69442149266</v>
      </c>
      <c r="AH308" s="5">
        <f t="shared" si="79"/>
        <v>1131996.585355775</v>
      </c>
      <c r="AI308" s="150"/>
      <c r="AJ308" s="2">
        <v>303</v>
      </c>
      <c r="AK308" s="118">
        <v>54058</v>
      </c>
      <c r="AL308" s="5">
        <f t="shared" si="111"/>
        <v>175986.64245500235</v>
      </c>
      <c r="AM308" s="5">
        <f t="shared" si="112"/>
        <v>3647.6129482638758</v>
      </c>
      <c r="AN308" s="5">
        <f t="shared" si="80"/>
        <v>2511.0325490753189</v>
      </c>
      <c r="AO308" s="35">
        <f t="shared" si="81"/>
        <v>0.17121975945764359</v>
      </c>
      <c r="AP308" s="5">
        <f t="shared" si="82"/>
        <v>1136.5803991885568</v>
      </c>
      <c r="AQ308" s="35">
        <f t="shared" si="83"/>
        <v>7.7499999999999999E-2</v>
      </c>
      <c r="AR308" s="5">
        <f t="shared" si="113"/>
        <v>335674.39009407355</v>
      </c>
      <c r="AS308" s="5">
        <f t="shared" si="114"/>
        <v>769552.33322988171</v>
      </c>
      <c r="AT308" s="5">
        <f t="shared" si="84"/>
        <v>173475.60990592703</v>
      </c>
      <c r="AU308" s="5">
        <f t="shared" si="85"/>
        <v>1105226.7233239552</v>
      </c>
      <c r="AV308" s="150"/>
      <c r="AW308" s="2">
        <v>303</v>
      </c>
      <c r="AX308" s="118">
        <v>54058</v>
      </c>
      <c r="AY308" s="5">
        <f t="shared" si="115"/>
        <v>172750.83206621866</v>
      </c>
      <c r="AZ308" s="5">
        <f t="shared" si="116"/>
        <v>3560.0506702964672</v>
      </c>
      <c r="BA308" s="5">
        <f t="shared" si="86"/>
        <v>2480.3579698826006</v>
      </c>
      <c r="BB308" s="35">
        <f t="shared" si="87"/>
        <v>0.17229610579925886</v>
      </c>
      <c r="BC308" s="5">
        <f t="shared" si="88"/>
        <v>1079.6927004138665</v>
      </c>
      <c r="BD308" s="35">
        <f t="shared" si="89"/>
        <v>7.4999999999999997E-2</v>
      </c>
      <c r="BE308" s="5">
        <f t="shared" si="117"/>
        <v>338879.5259036636</v>
      </c>
      <c r="BF308" s="5">
        <f t="shared" si="118"/>
        <v>739815.82719616487</v>
      </c>
      <c r="BG308" s="5">
        <f t="shared" si="90"/>
        <v>170270.47409633605</v>
      </c>
      <c r="BH308" s="5">
        <f t="shared" si="91"/>
        <v>1078695.3530998286</v>
      </c>
      <c r="BI308" s="150"/>
      <c r="BJ308" s="2">
        <v>303</v>
      </c>
      <c r="BK308" s="118">
        <v>54058</v>
      </c>
      <c r="BL308" s="5">
        <f t="shared" si="119"/>
        <v>169513.79337370305</v>
      </c>
      <c r="BM308" s="5">
        <f t="shared" si="120"/>
        <v>3473.3005299060997</v>
      </c>
      <c r="BN308" s="5">
        <f t="shared" si="92"/>
        <v>2449.1546949399772</v>
      </c>
      <c r="BO308" s="35">
        <f t="shared" si="93"/>
        <v>0.17337737392548386</v>
      </c>
      <c r="BP308" s="5">
        <f t="shared" si="94"/>
        <v>1024.1458349661225</v>
      </c>
      <c r="BQ308" s="35">
        <f t="shared" si="95"/>
        <v>7.2499999999999981E-2</v>
      </c>
      <c r="BR308" s="5">
        <f t="shared" si="121"/>
        <v>342085.36132123671</v>
      </c>
      <c r="BS308" s="5">
        <f t="shared" si="122"/>
        <v>710324.69924031093</v>
      </c>
      <c r="BT308" s="5">
        <f t="shared" si="96"/>
        <v>167064.63867876309</v>
      </c>
      <c r="BU308" s="5">
        <f t="shared" si="97"/>
        <v>1052410.0605615475</v>
      </c>
      <c r="BV308" s="150"/>
      <c r="BW308" s="2">
        <v>303</v>
      </c>
      <c r="BX308" s="118">
        <v>54058</v>
      </c>
      <c r="BY308" s="5">
        <f t="shared" si="123"/>
        <v>166276.9300301382</v>
      </c>
      <c r="BZ308" s="5">
        <f t="shared" si="124"/>
        <v>3387.3876542048083</v>
      </c>
      <c r="CA308" s="5">
        <f t="shared" si="98"/>
        <v>2417.4388956956686</v>
      </c>
      <c r="CB308" s="35">
        <f t="shared" si="99"/>
        <v>0.17446356955886788</v>
      </c>
      <c r="CC308" s="5">
        <f t="shared" si="100"/>
        <v>969.94875850913957</v>
      </c>
      <c r="CD308" s="35">
        <f t="shared" si="101"/>
        <v>7.0000000000000007E-2</v>
      </c>
      <c r="CE308" s="5">
        <f t="shared" si="125"/>
        <v>345290.50886555732</v>
      </c>
      <c r="CF308" s="5">
        <f t="shared" si="126"/>
        <v>681087.95035849907</v>
      </c>
      <c r="CG308" s="5">
        <f t="shared" si="102"/>
        <v>163859.49113444253</v>
      </c>
      <c r="CH308" s="5">
        <f t="shared" si="103"/>
        <v>1026378.4592240565</v>
      </c>
    </row>
    <row r="309" spans="9:86" ht="14.25" customHeight="1">
      <c r="I309" s="150"/>
      <c r="J309" s="2">
        <v>304</v>
      </c>
      <c r="K309" s="118">
        <v>54089</v>
      </c>
      <c r="L309" s="5">
        <f t="shared" si="104"/>
        <v>179878.41336937976</v>
      </c>
      <c r="M309" s="5">
        <f t="shared" si="67"/>
        <v>3825.0739145252865</v>
      </c>
      <c r="N309" s="5">
        <f t="shared" si="68"/>
        <v>2588.4098226108008</v>
      </c>
      <c r="O309" s="35">
        <f t="shared" si="69"/>
        <v>0.17267729512126678</v>
      </c>
      <c r="P309" s="5">
        <f t="shared" si="70"/>
        <v>1236.6640919144859</v>
      </c>
      <c r="Q309" s="35">
        <f t="shared" si="71"/>
        <v>8.2500000000000004E-2</v>
      </c>
      <c r="R309" s="5">
        <f t="shared" si="105"/>
        <v>331859.9964532312</v>
      </c>
      <c r="S309" s="5">
        <f t="shared" si="106"/>
        <v>830962.4735624562</v>
      </c>
      <c r="T309" s="5">
        <f t="shared" si="72"/>
        <v>177290.00354676897</v>
      </c>
      <c r="U309" s="5">
        <f t="shared" si="73"/>
        <v>1162822.4700156874</v>
      </c>
      <c r="V309" s="150"/>
      <c r="W309" s="2">
        <v>304</v>
      </c>
      <c r="X309" s="118">
        <v>54089</v>
      </c>
      <c r="Y309" s="5">
        <f t="shared" si="107"/>
        <v>176678.69442149266</v>
      </c>
      <c r="Z309" s="5">
        <f t="shared" si="108"/>
        <v>3735.9623279068505</v>
      </c>
      <c r="AA309" s="5">
        <f t="shared" si="74"/>
        <v>2558.1043650968995</v>
      </c>
      <c r="AB309" s="35">
        <f t="shared" si="75"/>
        <v>0.17374620342127978</v>
      </c>
      <c r="AC309" s="5">
        <f t="shared" si="76"/>
        <v>1177.8579628099512</v>
      </c>
      <c r="AD309" s="35">
        <f t="shared" si="77"/>
        <v>0.08</v>
      </c>
      <c r="AE309" s="5">
        <f t="shared" si="109"/>
        <v>335029.40994360438</v>
      </c>
      <c r="AF309" s="5">
        <f t="shared" si="110"/>
        <v>800703.13774007733</v>
      </c>
      <c r="AG309" s="5">
        <f t="shared" si="78"/>
        <v>174120.59005639577</v>
      </c>
      <c r="AH309" s="5">
        <f t="shared" si="79"/>
        <v>1135732.5476836818</v>
      </c>
      <c r="AI309" s="150"/>
      <c r="AJ309" s="2">
        <v>304</v>
      </c>
      <c r="AK309" s="118">
        <v>54089</v>
      </c>
      <c r="AL309" s="5">
        <f t="shared" si="111"/>
        <v>173475.60990592703</v>
      </c>
      <c r="AM309" s="5">
        <f t="shared" si="112"/>
        <v>3647.6129482638758</v>
      </c>
      <c r="AN309" s="5">
        <f t="shared" si="80"/>
        <v>2527.2496342880968</v>
      </c>
      <c r="AO309" s="35">
        <f t="shared" si="81"/>
        <v>0.17481993940187324</v>
      </c>
      <c r="AP309" s="5">
        <f t="shared" si="82"/>
        <v>1120.3633139757787</v>
      </c>
      <c r="AQ309" s="35">
        <f t="shared" si="83"/>
        <v>7.7499999999999999E-2</v>
      </c>
      <c r="AR309" s="5">
        <f t="shared" si="113"/>
        <v>338201.63972836162</v>
      </c>
      <c r="AS309" s="5">
        <f t="shared" si="114"/>
        <v>770672.69654385746</v>
      </c>
      <c r="AT309" s="5">
        <f t="shared" si="84"/>
        <v>170948.36027163893</v>
      </c>
      <c r="AU309" s="5">
        <f t="shared" si="85"/>
        <v>1108874.3362722192</v>
      </c>
      <c r="AV309" s="150"/>
      <c r="AW309" s="2">
        <v>304</v>
      </c>
      <c r="AX309" s="118">
        <v>54089</v>
      </c>
      <c r="AY309" s="5">
        <f t="shared" si="115"/>
        <v>170270.47409633605</v>
      </c>
      <c r="AZ309" s="5">
        <f t="shared" si="116"/>
        <v>3560.0506702964672</v>
      </c>
      <c r="BA309" s="5">
        <f t="shared" si="86"/>
        <v>2495.8602071943669</v>
      </c>
      <c r="BB309" s="35">
        <f t="shared" si="87"/>
        <v>0.17589850880069222</v>
      </c>
      <c r="BC309" s="5">
        <f t="shared" si="88"/>
        <v>1064.1904631021002</v>
      </c>
      <c r="BD309" s="35">
        <f t="shared" si="89"/>
        <v>7.4999999999999997E-2</v>
      </c>
      <c r="BE309" s="5">
        <f t="shared" si="117"/>
        <v>341375.38611085794</v>
      </c>
      <c r="BF309" s="5">
        <f t="shared" si="118"/>
        <v>740880.01765926694</v>
      </c>
      <c r="BG309" s="5">
        <f t="shared" si="90"/>
        <v>167774.61388914168</v>
      </c>
      <c r="BH309" s="5">
        <f t="shared" si="91"/>
        <v>1082255.403770125</v>
      </c>
      <c r="BI309" s="150"/>
      <c r="BJ309" s="2">
        <v>304</v>
      </c>
      <c r="BK309" s="118">
        <v>54089</v>
      </c>
      <c r="BL309" s="5">
        <f t="shared" si="119"/>
        <v>167064.63867876309</v>
      </c>
      <c r="BM309" s="5">
        <f t="shared" si="120"/>
        <v>3473.3005299060997</v>
      </c>
      <c r="BN309" s="5">
        <f t="shared" si="92"/>
        <v>2463.9516712219061</v>
      </c>
      <c r="BO309" s="35">
        <f t="shared" si="93"/>
        <v>0.1769819172297496</v>
      </c>
      <c r="BP309" s="5">
        <f t="shared" si="94"/>
        <v>1009.3488586841936</v>
      </c>
      <c r="BQ309" s="35">
        <f t="shared" si="95"/>
        <v>7.2499999999999995E-2</v>
      </c>
      <c r="BR309" s="5">
        <f t="shared" si="121"/>
        <v>344549.31299245864</v>
      </c>
      <c r="BS309" s="5">
        <f t="shared" si="122"/>
        <v>711334.04809899512</v>
      </c>
      <c r="BT309" s="5">
        <f t="shared" si="96"/>
        <v>164600.68700754119</v>
      </c>
      <c r="BU309" s="5">
        <f t="shared" si="97"/>
        <v>1055883.3610914538</v>
      </c>
      <c r="BV309" s="150"/>
      <c r="BW309" s="2">
        <v>304</v>
      </c>
      <c r="BX309" s="118">
        <v>54089</v>
      </c>
      <c r="BY309" s="5">
        <f t="shared" si="123"/>
        <v>163859.49113444253</v>
      </c>
      <c r="BZ309" s="5">
        <f t="shared" si="124"/>
        <v>3387.3876542048083</v>
      </c>
      <c r="CA309" s="5">
        <f t="shared" si="98"/>
        <v>2431.5406225872266</v>
      </c>
      <c r="CB309" s="35">
        <f t="shared" si="99"/>
        <v>0.17807017017468041</v>
      </c>
      <c r="CC309" s="5">
        <f t="shared" si="100"/>
        <v>955.84703161758148</v>
      </c>
      <c r="CD309" s="35">
        <f t="shared" si="101"/>
        <v>7.0000000000000007E-2</v>
      </c>
      <c r="CE309" s="5">
        <f t="shared" si="125"/>
        <v>347722.04948814452</v>
      </c>
      <c r="CF309" s="5">
        <f t="shared" si="126"/>
        <v>682043.79739011661</v>
      </c>
      <c r="CG309" s="5">
        <f t="shared" si="102"/>
        <v>161427.95051185531</v>
      </c>
      <c r="CH309" s="5">
        <f t="shared" si="103"/>
        <v>1029765.8468782611</v>
      </c>
    </row>
    <row r="310" spans="9:86" ht="14.25" customHeight="1">
      <c r="I310" s="150"/>
      <c r="J310" s="2">
        <v>305</v>
      </c>
      <c r="K310" s="118">
        <v>54118</v>
      </c>
      <c r="L310" s="5">
        <f t="shared" si="104"/>
        <v>177290.00354676897</v>
      </c>
      <c r="M310" s="5">
        <f t="shared" si="67"/>
        <v>3825.0739145252865</v>
      </c>
      <c r="N310" s="5">
        <f t="shared" si="68"/>
        <v>2606.20514014125</v>
      </c>
      <c r="O310" s="35">
        <f t="shared" si="69"/>
        <v>0.17640284875647158</v>
      </c>
      <c r="P310" s="5">
        <f t="shared" si="70"/>
        <v>1218.8687743840367</v>
      </c>
      <c r="Q310" s="35">
        <f t="shared" si="71"/>
        <v>8.2500000000000004E-2</v>
      </c>
      <c r="R310" s="5">
        <f t="shared" si="105"/>
        <v>334466.20159337245</v>
      </c>
      <c r="S310" s="5">
        <f t="shared" si="106"/>
        <v>832181.34233684023</v>
      </c>
      <c r="T310" s="5">
        <f t="shared" si="72"/>
        <v>174683.79840662773</v>
      </c>
      <c r="U310" s="5">
        <f t="shared" si="73"/>
        <v>1166647.5439302127</v>
      </c>
      <c r="V310" s="150"/>
      <c r="W310" s="2">
        <v>305</v>
      </c>
      <c r="X310" s="118">
        <v>54118</v>
      </c>
      <c r="Y310" s="5">
        <f t="shared" si="107"/>
        <v>174120.59005639577</v>
      </c>
      <c r="Z310" s="5">
        <f t="shared" si="108"/>
        <v>3735.9623279068505</v>
      </c>
      <c r="AA310" s="5">
        <f t="shared" si="74"/>
        <v>2575.158394197545</v>
      </c>
      <c r="AB310" s="35">
        <f t="shared" si="75"/>
        <v>0.17747413284300123</v>
      </c>
      <c r="AC310" s="5">
        <f t="shared" si="76"/>
        <v>1160.8039337093053</v>
      </c>
      <c r="AD310" s="35">
        <f t="shared" si="77"/>
        <v>8.0000000000000016E-2</v>
      </c>
      <c r="AE310" s="5">
        <f t="shared" si="109"/>
        <v>337604.5683378019</v>
      </c>
      <c r="AF310" s="5">
        <f t="shared" si="110"/>
        <v>801863.94167378661</v>
      </c>
      <c r="AG310" s="5">
        <f t="shared" si="78"/>
        <v>171545.43166219821</v>
      </c>
      <c r="AH310" s="5">
        <f t="shared" si="79"/>
        <v>1139468.5100115885</v>
      </c>
      <c r="AI310" s="150"/>
      <c r="AJ310" s="2">
        <v>305</v>
      </c>
      <c r="AK310" s="118">
        <v>54118</v>
      </c>
      <c r="AL310" s="5">
        <f t="shared" si="111"/>
        <v>170948.36027163893</v>
      </c>
      <c r="AM310" s="5">
        <f t="shared" si="112"/>
        <v>3647.6129482638758</v>
      </c>
      <c r="AN310" s="5">
        <f t="shared" si="80"/>
        <v>2543.5714548428741</v>
      </c>
      <c r="AO310" s="35">
        <f t="shared" si="81"/>
        <v>0.17855016222216646</v>
      </c>
      <c r="AP310" s="5">
        <f t="shared" si="82"/>
        <v>1104.0414934210014</v>
      </c>
      <c r="AQ310" s="35">
        <f t="shared" si="83"/>
        <v>7.7499999999999999E-2</v>
      </c>
      <c r="AR310" s="5">
        <f t="shared" si="113"/>
        <v>340745.21118320449</v>
      </c>
      <c r="AS310" s="5">
        <f t="shared" si="114"/>
        <v>771776.73803727841</v>
      </c>
      <c r="AT310" s="5">
        <f t="shared" si="84"/>
        <v>168404.78881679606</v>
      </c>
      <c r="AU310" s="5">
        <f t="shared" si="85"/>
        <v>1112521.949220483</v>
      </c>
      <c r="AV310" s="150"/>
      <c r="AW310" s="2">
        <v>305</v>
      </c>
      <c r="AX310" s="118">
        <v>54118</v>
      </c>
      <c r="AY310" s="5">
        <f t="shared" si="115"/>
        <v>167774.61388914168</v>
      </c>
      <c r="AZ310" s="5">
        <f t="shared" si="116"/>
        <v>3560.0506702964672</v>
      </c>
      <c r="BA310" s="5">
        <f t="shared" si="86"/>
        <v>2511.4593334893316</v>
      </c>
      <c r="BB310" s="35">
        <f t="shared" si="87"/>
        <v>0.17963094238908853</v>
      </c>
      <c r="BC310" s="5">
        <f t="shared" si="88"/>
        <v>1048.5913368071353</v>
      </c>
      <c r="BD310" s="35">
        <f t="shared" si="89"/>
        <v>7.4999999999999997E-2</v>
      </c>
      <c r="BE310" s="5">
        <f t="shared" si="117"/>
        <v>343886.8454443473</v>
      </c>
      <c r="BF310" s="5">
        <f t="shared" si="118"/>
        <v>741928.60899607406</v>
      </c>
      <c r="BG310" s="5">
        <f t="shared" si="90"/>
        <v>165263.15455565235</v>
      </c>
      <c r="BH310" s="5">
        <f t="shared" si="91"/>
        <v>1085815.4544404214</v>
      </c>
      <c r="BI310" s="150"/>
      <c r="BJ310" s="2">
        <v>305</v>
      </c>
      <c r="BK310" s="118">
        <v>54118</v>
      </c>
      <c r="BL310" s="5">
        <f t="shared" si="119"/>
        <v>164600.68700754119</v>
      </c>
      <c r="BM310" s="5">
        <f t="shared" si="120"/>
        <v>3473.3005299060997</v>
      </c>
      <c r="BN310" s="5">
        <f t="shared" si="92"/>
        <v>2478.8380459022051</v>
      </c>
      <c r="BO310" s="35">
        <f t="shared" si="93"/>
        <v>0.18071647871957935</v>
      </c>
      <c r="BP310" s="5">
        <f t="shared" si="94"/>
        <v>994.4624840038947</v>
      </c>
      <c r="BQ310" s="35">
        <f t="shared" si="95"/>
        <v>7.2499999999999995E-2</v>
      </c>
      <c r="BR310" s="5">
        <f t="shared" si="121"/>
        <v>347028.15103836084</v>
      </c>
      <c r="BS310" s="5">
        <f t="shared" si="122"/>
        <v>712328.51058299898</v>
      </c>
      <c r="BT310" s="5">
        <f t="shared" si="96"/>
        <v>162121.84896163899</v>
      </c>
      <c r="BU310" s="5">
        <f t="shared" si="97"/>
        <v>1059356.6616213599</v>
      </c>
      <c r="BV310" s="150"/>
      <c r="BW310" s="2">
        <v>305</v>
      </c>
      <c r="BX310" s="118">
        <v>54118</v>
      </c>
      <c r="BY310" s="5">
        <f t="shared" si="123"/>
        <v>161427.95051185531</v>
      </c>
      <c r="BZ310" s="5">
        <f t="shared" si="124"/>
        <v>3387.3876542048083</v>
      </c>
      <c r="CA310" s="5">
        <f t="shared" si="98"/>
        <v>2445.7246095523187</v>
      </c>
      <c r="CB310" s="35">
        <f t="shared" si="99"/>
        <v>0.18180677646943458</v>
      </c>
      <c r="CC310" s="5">
        <f t="shared" si="100"/>
        <v>941.66304465248936</v>
      </c>
      <c r="CD310" s="35">
        <f t="shared" si="101"/>
        <v>7.0000000000000007E-2</v>
      </c>
      <c r="CE310" s="5">
        <f t="shared" si="125"/>
        <v>350167.77409769682</v>
      </c>
      <c r="CF310" s="5">
        <f t="shared" si="126"/>
        <v>682985.46043476905</v>
      </c>
      <c r="CG310" s="5">
        <f t="shared" si="102"/>
        <v>158982.22590230298</v>
      </c>
      <c r="CH310" s="5">
        <f t="shared" si="103"/>
        <v>1033153.2345324659</v>
      </c>
    </row>
    <row r="311" spans="9:86" ht="14.25" customHeight="1">
      <c r="I311" s="150"/>
      <c r="J311" s="2">
        <v>306</v>
      </c>
      <c r="K311" s="118">
        <v>54149</v>
      </c>
      <c r="L311" s="5">
        <f t="shared" si="104"/>
        <v>174683.79840662773</v>
      </c>
      <c r="M311" s="5">
        <f t="shared" si="67"/>
        <v>3825.0739145252865</v>
      </c>
      <c r="N311" s="5">
        <f t="shared" si="68"/>
        <v>2624.1228004797208</v>
      </c>
      <c r="O311" s="35">
        <f t="shared" si="69"/>
        <v>0.18026556494069171</v>
      </c>
      <c r="P311" s="5">
        <f t="shared" si="70"/>
        <v>1200.9511140455656</v>
      </c>
      <c r="Q311" s="35">
        <f t="shared" si="71"/>
        <v>8.2500000000000004E-2</v>
      </c>
      <c r="R311" s="5">
        <f t="shared" si="105"/>
        <v>337090.32439385215</v>
      </c>
      <c r="S311" s="5">
        <f t="shared" si="106"/>
        <v>833382.2934508858</v>
      </c>
      <c r="T311" s="5">
        <f t="shared" si="72"/>
        <v>172059.675606148</v>
      </c>
      <c r="U311" s="5">
        <f t="shared" si="73"/>
        <v>1170472.6178447381</v>
      </c>
      <c r="V311" s="150"/>
      <c r="W311" s="2">
        <v>306</v>
      </c>
      <c r="X311" s="118">
        <v>54149</v>
      </c>
      <c r="Y311" s="5">
        <f t="shared" si="107"/>
        <v>171545.43166219821</v>
      </c>
      <c r="Z311" s="5">
        <f t="shared" si="108"/>
        <v>3735.9623279068505</v>
      </c>
      <c r="AA311" s="5">
        <f t="shared" si="74"/>
        <v>2592.326116825529</v>
      </c>
      <c r="AB311" s="35">
        <f t="shared" si="75"/>
        <v>0.18133921201214531</v>
      </c>
      <c r="AC311" s="5">
        <f t="shared" si="76"/>
        <v>1143.6362110813216</v>
      </c>
      <c r="AD311" s="35">
        <f t="shared" si="77"/>
        <v>0.08</v>
      </c>
      <c r="AE311" s="5">
        <f t="shared" si="109"/>
        <v>340196.89445462741</v>
      </c>
      <c r="AF311" s="5">
        <f t="shared" si="110"/>
        <v>803007.5778848679</v>
      </c>
      <c r="AG311" s="5">
        <f t="shared" si="78"/>
        <v>168953.10554537267</v>
      </c>
      <c r="AH311" s="5">
        <f t="shared" si="79"/>
        <v>1143204.4723394953</v>
      </c>
      <c r="AI311" s="150"/>
      <c r="AJ311" s="2">
        <v>306</v>
      </c>
      <c r="AK311" s="118">
        <v>54149</v>
      </c>
      <c r="AL311" s="5">
        <f t="shared" si="111"/>
        <v>168404.78881679606</v>
      </c>
      <c r="AM311" s="5">
        <f t="shared" si="112"/>
        <v>3647.6129482638758</v>
      </c>
      <c r="AN311" s="5">
        <f t="shared" si="80"/>
        <v>2559.9986871554011</v>
      </c>
      <c r="AO311" s="35">
        <f t="shared" si="81"/>
        <v>0.18241752186325544</v>
      </c>
      <c r="AP311" s="5">
        <f t="shared" si="82"/>
        <v>1087.6142611084745</v>
      </c>
      <c r="AQ311" s="35">
        <f t="shared" si="83"/>
        <v>7.7499999999999986E-2</v>
      </c>
      <c r="AR311" s="5">
        <f t="shared" si="113"/>
        <v>343305.20987035992</v>
      </c>
      <c r="AS311" s="5">
        <f t="shared" si="114"/>
        <v>772864.35229838686</v>
      </c>
      <c r="AT311" s="5">
        <f t="shared" si="84"/>
        <v>165844.79012964066</v>
      </c>
      <c r="AU311" s="5">
        <f t="shared" si="85"/>
        <v>1116169.5621687467</v>
      </c>
      <c r="AV311" s="150"/>
      <c r="AW311" s="2">
        <v>306</v>
      </c>
      <c r="AX311" s="118">
        <v>54149</v>
      </c>
      <c r="AY311" s="5">
        <f t="shared" si="115"/>
        <v>165263.15455565235</v>
      </c>
      <c r="AZ311" s="5">
        <f t="shared" si="116"/>
        <v>3560.0506702964672</v>
      </c>
      <c r="BA311" s="5">
        <f t="shared" si="86"/>
        <v>2527.1559543236399</v>
      </c>
      <c r="BB311" s="35">
        <f t="shared" si="87"/>
        <v>0.18350049975399352</v>
      </c>
      <c r="BC311" s="5">
        <f t="shared" si="88"/>
        <v>1032.894715972827</v>
      </c>
      <c r="BD311" s="35">
        <f t="shared" si="89"/>
        <v>7.4999999999999997E-2</v>
      </c>
      <c r="BE311" s="5">
        <f t="shared" si="117"/>
        <v>346414.00139867095</v>
      </c>
      <c r="BF311" s="5">
        <f t="shared" si="118"/>
        <v>742961.50371204689</v>
      </c>
      <c r="BG311" s="5">
        <f t="shared" si="90"/>
        <v>162735.9986013287</v>
      </c>
      <c r="BH311" s="5">
        <f t="shared" si="91"/>
        <v>1089375.5051107178</v>
      </c>
      <c r="BI311" s="150"/>
      <c r="BJ311" s="2">
        <v>306</v>
      </c>
      <c r="BK311" s="118">
        <v>54149</v>
      </c>
      <c r="BL311" s="5">
        <f t="shared" si="119"/>
        <v>162121.84896163899</v>
      </c>
      <c r="BM311" s="5">
        <f t="shared" si="120"/>
        <v>3473.3005299060997</v>
      </c>
      <c r="BN311" s="5">
        <f t="shared" si="92"/>
        <v>2493.8143590961972</v>
      </c>
      <c r="BO311" s="35">
        <f t="shared" si="93"/>
        <v>0.18458815083114033</v>
      </c>
      <c r="BP311" s="5">
        <f t="shared" si="94"/>
        <v>979.48617080990221</v>
      </c>
      <c r="BQ311" s="35">
        <f t="shared" si="95"/>
        <v>7.2499999999999995E-2</v>
      </c>
      <c r="BR311" s="5">
        <f t="shared" si="121"/>
        <v>349521.96539745701</v>
      </c>
      <c r="BS311" s="5">
        <f t="shared" si="122"/>
        <v>713307.99675380893</v>
      </c>
      <c r="BT311" s="5">
        <f t="shared" si="96"/>
        <v>159628.03460254279</v>
      </c>
      <c r="BU311" s="5">
        <f t="shared" si="97"/>
        <v>1062829.9621512659</v>
      </c>
      <c r="BV311" s="150"/>
      <c r="BW311" s="2">
        <v>306</v>
      </c>
      <c r="BX311" s="118">
        <v>54149</v>
      </c>
      <c r="BY311" s="5">
        <f t="shared" si="123"/>
        <v>158982.22590230298</v>
      </c>
      <c r="BZ311" s="5">
        <f t="shared" si="124"/>
        <v>3387.3876542048083</v>
      </c>
      <c r="CA311" s="5">
        <f t="shared" si="98"/>
        <v>2459.9913364413742</v>
      </c>
      <c r="CB311" s="35">
        <f t="shared" si="99"/>
        <v>0.18568048012761451</v>
      </c>
      <c r="CC311" s="5">
        <f t="shared" si="100"/>
        <v>927.39631776343413</v>
      </c>
      <c r="CD311" s="35">
        <f t="shared" si="101"/>
        <v>7.0000000000000007E-2</v>
      </c>
      <c r="CE311" s="5">
        <f t="shared" si="125"/>
        <v>352627.76543413819</v>
      </c>
      <c r="CF311" s="5">
        <f t="shared" si="126"/>
        <v>683912.85675253253</v>
      </c>
      <c r="CG311" s="5">
        <f t="shared" si="102"/>
        <v>156522.23456586161</v>
      </c>
      <c r="CH311" s="5">
        <f t="shared" si="103"/>
        <v>1036540.6221866708</v>
      </c>
    </row>
    <row r="312" spans="9:86" ht="14.25" customHeight="1">
      <c r="I312" s="150"/>
      <c r="J312" s="2">
        <v>307</v>
      </c>
      <c r="K312" s="118">
        <v>54179</v>
      </c>
      <c r="L312" s="5">
        <f t="shared" si="104"/>
        <v>172059.675606148</v>
      </c>
      <c r="M312" s="5">
        <f t="shared" si="67"/>
        <v>3825.0739145252865</v>
      </c>
      <c r="N312" s="5">
        <f t="shared" si="68"/>
        <v>2642.1636447330193</v>
      </c>
      <c r="O312" s="35">
        <f t="shared" si="69"/>
        <v>0.18427306470908703</v>
      </c>
      <c r="P312" s="5">
        <f t="shared" si="70"/>
        <v>1182.9102697922674</v>
      </c>
      <c r="Q312" s="35">
        <f t="shared" si="71"/>
        <v>8.249999999999999E-2</v>
      </c>
      <c r="R312" s="5">
        <f t="shared" si="105"/>
        <v>339732.48803858517</v>
      </c>
      <c r="S312" s="5">
        <f t="shared" si="106"/>
        <v>834565.20372067811</v>
      </c>
      <c r="T312" s="5">
        <f t="shared" si="72"/>
        <v>169417.51196141497</v>
      </c>
      <c r="U312" s="5">
        <f t="shared" si="73"/>
        <v>1174297.6917592632</v>
      </c>
      <c r="V312" s="150"/>
      <c r="W312" s="2">
        <v>307</v>
      </c>
      <c r="X312" s="118">
        <v>54179</v>
      </c>
      <c r="Y312" s="5">
        <f t="shared" si="107"/>
        <v>168953.10554537267</v>
      </c>
      <c r="Z312" s="5">
        <f t="shared" si="108"/>
        <v>3735.9623279068505</v>
      </c>
      <c r="AA312" s="5">
        <f t="shared" si="74"/>
        <v>2609.6082909376992</v>
      </c>
      <c r="AB312" s="35">
        <f t="shared" si="75"/>
        <v>0.18534906115024091</v>
      </c>
      <c r="AC312" s="5">
        <f t="shared" si="76"/>
        <v>1126.3540369691511</v>
      </c>
      <c r="AD312" s="35">
        <f t="shared" si="77"/>
        <v>7.9999999999999988E-2</v>
      </c>
      <c r="AE312" s="5">
        <f t="shared" si="109"/>
        <v>342806.50274556509</v>
      </c>
      <c r="AF312" s="5">
        <f t="shared" si="110"/>
        <v>804133.93192183704</v>
      </c>
      <c r="AG312" s="5">
        <f t="shared" si="78"/>
        <v>166343.49725443497</v>
      </c>
      <c r="AH312" s="5">
        <f t="shared" si="79"/>
        <v>1146940.4346674022</v>
      </c>
      <c r="AI312" s="150"/>
      <c r="AJ312" s="2">
        <v>307</v>
      </c>
      <c r="AK312" s="118">
        <v>54179</v>
      </c>
      <c r="AL312" s="5">
        <f t="shared" si="111"/>
        <v>165844.79012964066</v>
      </c>
      <c r="AM312" s="5">
        <f t="shared" si="112"/>
        <v>3647.6129482638758</v>
      </c>
      <c r="AN312" s="5">
        <f t="shared" si="80"/>
        <v>2576.5320120099468</v>
      </c>
      <c r="AO312" s="35">
        <f t="shared" si="81"/>
        <v>0.18642963773508048</v>
      </c>
      <c r="AP312" s="5">
        <f t="shared" si="82"/>
        <v>1071.0809362539292</v>
      </c>
      <c r="AQ312" s="35">
        <f t="shared" si="83"/>
        <v>7.7499999999999986E-2</v>
      </c>
      <c r="AR312" s="5">
        <f t="shared" si="113"/>
        <v>345881.74188236985</v>
      </c>
      <c r="AS312" s="5">
        <f t="shared" si="114"/>
        <v>773935.43323464075</v>
      </c>
      <c r="AT312" s="5">
        <f t="shared" si="84"/>
        <v>163268.25811763073</v>
      </c>
      <c r="AU312" s="5">
        <f t="shared" si="85"/>
        <v>1119817.1751170107</v>
      </c>
      <c r="AV312" s="150"/>
      <c r="AW312" s="2">
        <v>307</v>
      </c>
      <c r="AX312" s="118">
        <v>54179</v>
      </c>
      <c r="AY312" s="5">
        <f t="shared" si="115"/>
        <v>162735.9986013287</v>
      </c>
      <c r="AZ312" s="5">
        <f t="shared" si="116"/>
        <v>3560.0506702964672</v>
      </c>
      <c r="BA312" s="5">
        <f t="shared" si="86"/>
        <v>2542.9506790381629</v>
      </c>
      <c r="BB312" s="35">
        <f t="shared" si="87"/>
        <v>0.18751479949568334</v>
      </c>
      <c r="BC312" s="5">
        <f t="shared" si="88"/>
        <v>1017.0999912583043</v>
      </c>
      <c r="BD312" s="35">
        <f t="shared" si="89"/>
        <v>7.4999999999999997E-2</v>
      </c>
      <c r="BE312" s="5">
        <f t="shared" si="117"/>
        <v>348956.95207770914</v>
      </c>
      <c r="BF312" s="5">
        <f t="shared" si="118"/>
        <v>743978.60370330524</v>
      </c>
      <c r="BG312" s="5">
        <f t="shared" si="90"/>
        <v>160193.04792229054</v>
      </c>
      <c r="BH312" s="5">
        <f t="shared" si="91"/>
        <v>1092935.5557810143</v>
      </c>
      <c r="BI312" s="150"/>
      <c r="BJ312" s="2">
        <v>307</v>
      </c>
      <c r="BK312" s="118">
        <v>54179</v>
      </c>
      <c r="BL312" s="5">
        <f t="shared" si="119"/>
        <v>159628.03460254279</v>
      </c>
      <c r="BM312" s="5">
        <f t="shared" si="120"/>
        <v>3473.3005299060997</v>
      </c>
      <c r="BN312" s="5">
        <f t="shared" si="92"/>
        <v>2508.8811541824034</v>
      </c>
      <c r="BO312" s="35">
        <f t="shared" si="93"/>
        <v>0.18860455135685333</v>
      </c>
      <c r="BP312" s="5">
        <f t="shared" si="94"/>
        <v>964.41937572369602</v>
      </c>
      <c r="BQ312" s="35">
        <f t="shared" si="95"/>
        <v>7.2499999999999995E-2</v>
      </c>
      <c r="BR312" s="5">
        <f t="shared" si="121"/>
        <v>352030.84655163944</v>
      </c>
      <c r="BS312" s="5">
        <f t="shared" si="122"/>
        <v>714272.41612953262</v>
      </c>
      <c r="BT312" s="5">
        <f t="shared" si="96"/>
        <v>157119.15344836039</v>
      </c>
      <c r="BU312" s="5">
        <f t="shared" si="97"/>
        <v>1066303.262681172</v>
      </c>
      <c r="BV312" s="150"/>
      <c r="BW312" s="2">
        <v>307</v>
      </c>
      <c r="BX312" s="118">
        <v>54179</v>
      </c>
      <c r="BY312" s="5">
        <f t="shared" si="123"/>
        <v>156522.23456586161</v>
      </c>
      <c r="BZ312" s="5">
        <f t="shared" si="124"/>
        <v>3387.3876542048083</v>
      </c>
      <c r="CA312" s="5">
        <f t="shared" si="98"/>
        <v>2474.341285903949</v>
      </c>
      <c r="CB312" s="35">
        <f t="shared" si="99"/>
        <v>0.18969889813548191</v>
      </c>
      <c r="CC312" s="5">
        <f t="shared" si="100"/>
        <v>913.0463683008594</v>
      </c>
      <c r="CD312" s="35">
        <f t="shared" si="101"/>
        <v>7.0000000000000007E-2</v>
      </c>
      <c r="CE312" s="5">
        <f t="shared" si="125"/>
        <v>355102.10672004212</v>
      </c>
      <c r="CF312" s="5">
        <f t="shared" si="126"/>
        <v>684825.90312083345</v>
      </c>
      <c r="CG312" s="5">
        <f t="shared" si="102"/>
        <v>154047.89327995767</v>
      </c>
      <c r="CH312" s="5">
        <f t="shared" si="103"/>
        <v>1039928.0098408756</v>
      </c>
    </row>
    <row r="313" spans="9:86" ht="14.25" customHeight="1">
      <c r="I313" s="150"/>
      <c r="J313" s="2">
        <v>308</v>
      </c>
      <c r="K313" s="118">
        <v>54210</v>
      </c>
      <c r="L313" s="5">
        <f t="shared" si="104"/>
        <v>169417.51196141497</v>
      </c>
      <c r="M313" s="5">
        <f t="shared" si="67"/>
        <v>3825.0739145252865</v>
      </c>
      <c r="N313" s="5">
        <f t="shared" si="68"/>
        <v>2660.3285197905584</v>
      </c>
      <c r="O313" s="35">
        <f t="shared" si="69"/>
        <v>0.18843354425342651</v>
      </c>
      <c r="P313" s="5">
        <f t="shared" si="70"/>
        <v>1164.7453947347281</v>
      </c>
      <c r="Q313" s="35">
        <f t="shared" si="71"/>
        <v>8.2500000000000018E-2</v>
      </c>
      <c r="R313" s="5">
        <f t="shared" si="105"/>
        <v>342392.81655837572</v>
      </c>
      <c r="S313" s="5">
        <f t="shared" si="106"/>
        <v>835729.94911541289</v>
      </c>
      <c r="T313" s="5">
        <f t="shared" si="72"/>
        <v>166757.18344162442</v>
      </c>
      <c r="U313" s="5">
        <f t="shared" si="73"/>
        <v>1178122.7656737887</v>
      </c>
      <c r="V313" s="150"/>
      <c r="W313" s="2">
        <v>308</v>
      </c>
      <c r="X313" s="118">
        <v>54210</v>
      </c>
      <c r="Y313" s="5">
        <f t="shared" si="107"/>
        <v>166343.49725443497</v>
      </c>
      <c r="Z313" s="5">
        <f t="shared" si="108"/>
        <v>3735.9623279068505</v>
      </c>
      <c r="AA313" s="5">
        <f t="shared" si="74"/>
        <v>2627.0056795439505</v>
      </c>
      <c r="AB313" s="35">
        <f t="shared" si="75"/>
        <v>0.18951187557580901</v>
      </c>
      <c r="AC313" s="5">
        <f t="shared" si="76"/>
        <v>1108.9566483628998</v>
      </c>
      <c r="AD313" s="35">
        <f t="shared" si="77"/>
        <v>0.08</v>
      </c>
      <c r="AE313" s="5">
        <f t="shared" si="109"/>
        <v>345433.50842510903</v>
      </c>
      <c r="AF313" s="5">
        <f t="shared" si="110"/>
        <v>805242.88857019995</v>
      </c>
      <c r="AG313" s="5">
        <f t="shared" si="78"/>
        <v>163716.49157489103</v>
      </c>
      <c r="AH313" s="5">
        <f t="shared" si="79"/>
        <v>1150676.396995309</v>
      </c>
      <c r="AI313" s="150"/>
      <c r="AJ313" s="2">
        <v>308</v>
      </c>
      <c r="AK313" s="118">
        <v>54210</v>
      </c>
      <c r="AL313" s="5">
        <f t="shared" si="111"/>
        <v>163268.25811763073</v>
      </c>
      <c r="AM313" s="5">
        <f t="shared" si="112"/>
        <v>3647.6129482638758</v>
      </c>
      <c r="AN313" s="5">
        <f t="shared" si="80"/>
        <v>2593.1721145875108</v>
      </c>
      <c r="AO313" s="35">
        <f t="shared" si="81"/>
        <v>0.19059470428495867</v>
      </c>
      <c r="AP313" s="5">
        <f t="shared" si="82"/>
        <v>1054.4408336763652</v>
      </c>
      <c r="AQ313" s="35">
        <f t="shared" si="83"/>
        <v>7.7499999999999999E-2</v>
      </c>
      <c r="AR313" s="5">
        <f t="shared" si="113"/>
        <v>348474.91399695736</v>
      </c>
      <c r="AS313" s="5">
        <f t="shared" si="114"/>
        <v>774989.87406831712</v>
      </c>
      <c r="AT313" s="5">
        <f t="shared" si="84"/>
        <v>160675.08600304322</v>
      </c>
      <c r="AU313" s="5">
        <f t="shared" si="85"/>
        <v>1123464.7880652745</v>
      </c>
      <c r="AV313" s="150"/>
      <c r="AW313" s="2">
        <v>308</v>
      </c>
      <c r="AX313" s="118">
        <v>54210</v>
      </c>
      <c r="AY313" s="5">
        <f t="shared" si="115"/>
        <v>160193.04792229054</v>
      </c>
      <c r="AZ313" s="5">
        <f t="shared" si="116"/>
        <v>3560.0506702964672</v>
      </c>
      <c r="BA313" s="5">
        <f t="shared" si="86"/>
        <v>2558.8441207821515</v>
      </c>
      <c r="BB313" s="35">
        <f t="shared" si="87"/>
        <v>0.19168203519219712</v>
      </c>
      <c r="BC313" s="5">
        <f t="shared" si="88"/>
        <v>1001.2065495143158</v>
      </c>
      <c r="BD313" s="35">
        <f t="shared" si="89"/>
        <v>7.4999999999999997E-2</v>
      </c>
      <c r="BE313" s="5">
        <f t="shared" si="117"/>
        <v>351515.7961984913</v>
      </c>
      <c r="BF313" s="5">
        <f t="shared" si="118"/>
        <v>744979.81025281956</v>
      </c>
      <c r="BG313" s="5">
        <f t="shared" si="90"/>
        <v>157634.20380150838</v>
      </c>
      <c r="BH313" s="5">
        <f t="shared" si="91"/>
        <v>1096495.6064513109</v>
      </c>
      <c r="BI313" s="150"/>
      <c r="BJ313" s="2">
        <v>308</v>
      </c>
      <c r="BK313" s="118">
        <v>54210</v>
      </c>
      <c r="BL313" s="5">
        <f t="shared" si="119"/>
        <v>157119.15344836039</v>
      </c>
      <c r="BM313" s="5">
        <f t="shared" si="120"/>
        <v>3473.3005299060997</v>
      </c>
      <c r="BN313" s="5">
        <f t="shared" si="92"/>
        <v>2524.0389778222557</v>
      </c>
      <c r="BO313" s="35">
        <f t="shared" si="93"/>
        <v>0.19277387300728954</v>
      </c>
      <c r="BP313" s="5">
        <f t="shared" si="94"/>
        <v>949.26155208384398</v>
      </c>
      <c r="BQ313" s="35">
        <f t="shared" si="95"/>
        <v>7.2499999999999995E-2</v>
      </c>
      <c r="BR313" s="5">
        <f t="shared" si="121"/>
        <v>354554.88552946167</v>
      </c>
      <c r="BS313" s="5">
        <f t="shared" si="122"/>
        <v>715221.67768161651</v>
      </c>
      <c r="BT313" s="5">
        <f t="shared" si="96"/>
        <v>154595.11447053813</v>
      </c>
      <c r="BU313" s="5">
        <f t="shared" si="97"/>
        <v>1069776.5632110783</v>
      </c>
      <c r="BV313" s="150"/>
      <c r="BW313" s="2">
        <v>308</v>
      </c>
      <c r="BX313" s="118">
        <v>54210</v>
      </c>
      <c r="BY313" s="5">
        <f t="shared" si="123"/>
        <v>154047.89327995767</v>
      </c>
      <c r="BZ313" s="5">
        <f t="shared" si="124"/>
        <v>3387.3876542048083</v>
      </c>
      <c r="CA313" s="5">
        <f t="shared" si="98"/>
        <v>2488.7749434050552</v>
      </c>
      <c r="CB313" s="35">
        <f t="shared" si="99"/>
        <v>0.19387022233783624</v>
      </c>
      <c r="CC313" s="5">
        <f t="shared" si="100"/>
        <v>898.61271079975313</v>
      </c>
      <c r="CD313" s="35">
        <f t="shared" si="101"/>
        <v>7.0000000000000007E-2</v>
      </c>
      <c r="CE313" s="5">
        <f t="shared" si="125"/>
        <v>357590.88166344719</v>
      </c>
      <c r="CF313" s="5">
        <f t="shared" si="126"/>
        <v>685724.51583163324</v>
      </c>
      <c r="CG313" s="5">
        <f t="shared" si="102"/>
        <v>151559.11833655261</v>
      </c>
      <c r="CH313" s="5">
        <f t="shared" si="103"/>
        <v>1043315.3974950805</v>
      </c>
    </row>
    <row r="314" spans="9:86" ht="14.25" customHeight="1">
      <c r="I314" s="150"/>
      <c r="J314" s="2">
        <v>309</v>
      </c>
      <c r="K314" s="118">
        <v>54240</v>
      </c>
      <c r="L314" s="5">
        <f t="shared" si="104"/>
        <v>166757.18344162442</v>
      </c>
      <c r="M314" s="5">
        <f t="shared" si="67"/>
        <v>3825.0739145252865</v>
      </c>
      <c r="N314" s="5">
        <f t="shared" si="68"/>
        <v>2678.6182783641189</v>
      </c>
      <c r="O314" s="35">
        <f t="shared" si="69"/>
        <v>0.19275583022557863</v>
      </c>
      <c r="P314" s="5">
        <f t="shared" si="70"/>
        <v>1146.4556361611678</v>
      </c>
      <c r="Q314" s="35">
        <f t="shared" si="71"/>
        <v>8.249999999999999E-2</v>
      </c>
      <c r="R314" s="5">
        <f t="shared" si="105"/>
        <v>345071.43483673985</v>
      </c>
      <c r="S314" s="5">
        <f t="shared" si="106"/>
        <v>836876.40475157404</v>
      </c>
      <c r="T314" s="5">
        <f t="shared" si="72"/>
        <v>164078.5651632603</v>
      </c>
      <c r="U314" s="5">
        <f t="shared" si="73"/>
        <v>1181947.8395883138</v>
      </c>
      <c r="V314" s="150"/>
      <c r="W314" s="2">
        <v>309</v>
      </c>
      <c r="X314" s="118">
        <v>54240</v>
      </c>
      <c r="Y314" s="5">
        <f t="shared" si="107"/>
        <v>163716.49157489103</v>
      </c>
      <c r="Z314" s="5">
        <f t="shared" si="108"/>
        <v>3735.9623279068505</v>
      </c>
      <c r="AA314" s="5">
        <f t="shared" si="74"/>
        <v>2644.5190507409102</v>
      </c>
      <c r="AB314" s="35">
        <f t="shared" si="75"/>
        <v>0.19383648100212503</v>
      </c>
      <c r="AC314" s="5">
        <f t="shared" si="76"/>
        <v>1091.4432771659403</v>
      </c>
      <c r="AD314" s="35">
        <f t="shared" si="77"/>
        <v>8.0000000000000016E-2</v>
      </c>
      <c r="AE314" s="5">
        <f t="shared" si="109"/>
        <v>348078.02747584996</v>
      </c>
      <c r="AF314" s="5">
        <f t="shared" si="110"/>
        <v>806334.33184736595</v>
      </c>
      <c r="AG314" s="5">
        <f t="shared" si="78"/>
        <v>161071.97252415013</v>
      </c>
      <c r="AH314" s="5">
        <f t="shared" si="79"/>
        <v>1154412.3593232159</v>
      </c>
      <c r="AI314" s="150"/>
      <c r="AJ314" s="2">
        <v>309</v>
      </c>
      <c r="AK314" s="118">
        <v>54240</v>
      </c>
      <c r="AL314" s="5">
        <f t="shared" si="111"/>
        <v>160675.08600304322</v>
      </c>
      <c r="AM314" s="5">
        <f t="shared" si="112"/>
        <v>3647.6129482638758</v>
      </c>
      <c r="AN314" s="5">
        <f t="shared" si="80"/>
        <v>2609.9196844942217</v>
      </c>
      <c r="AO314" s="35">
        <f t="shared" si="81"/>
        <v>0.19492154628961875</v>
      </c>
      <c r="AP314" s="5">
        <f t="shared" si="82"/>
        <v>1037.6932637696541</v>
      </c>
      <c r="AQ314" s="35">
        <f t="shared" si="83"/>
        <v>7.7499999999999999E-2</v>
      </c>
      <c r="AR314" s="5">
        <f t="shared" si="113"/>
        <v>351084.83368145156</v>
      </c>
      <c r="AS314" s="5">
        <f t="shared" si="114"/>
        <v>776027.56733208674</v>
      </c>
      <c r="AT314" s="5">
        <f t="shared" si="84"/>
        <v>158065.16631854899</v>
      </c>
      <c r="AU314" s="5">
        <f t="shared" si="85"/>
        <v>1127112.4010135382</v>
      </c>
      <c r="AV314" s="150"/>
      <c r="AW314" s="2">
        <v>309</v>
      </c>
      <c r="AX314" s="118">
        <v>54240</v>
      </c>
      <c r="AY314" s="5">
        <f t="shared" si="115"/>
        <v>157634.20380150838</v>
      </c>
      <c r="AZ314" s="5">
        <f t="shared" si="116"/>
        <v>3560.0506702964672</v>
      </c>
      <c r="BA314" s="5">
        <f t="shared" si="86"/>
        <v>2574.83689653704</v>
      </c>
      <c r="BB314" s="35">
        <f t="shared" si="87"/>
        <v>0.19601103068564374</v>
      </c>
      <c r="BC314" s="5">
        <f t="shared" si="88"/>
        <v>985.21377375942734</v>
      </c>
      <c r="BD314" s="35">
        <f t="shared" si="89"/>
        <v>7.4999999999999997E-2</v>
      </c>
      <c r="BE314" s="5">
        <f t="shared" si="117"/>
        <v>354090.63309502834</v>
      </c>
      <c r="BF314" s="5">
        <f t="shared" si="118"/>
        <v>745965.02402657899</v>
      </c>
      <c r="BG314" s="5">
        <f t="shared" si="90"/>
        <v>155059.36690497134</v>
      </c>
      <c r="BH314" s="5">
        <f t="shared" si="91"/>
        <v>1100055.6571216073</v>
      </c>
      <c r="BI314" s="150"/>
      <c r="BJ314" s="2">
        <v>309</v>
      </c>
      <c r="BK314" s="118">
        <v>54240</v>
      </c>
      <c r="BL314" s="5">
        <f t="shared" si="119"/>
        <v>154595.11447053813</v>
      </c>
      <c r="BM314" s="5">
        <f t="shared" si="120"/>
        <v>3473.3005299060997</v>
      </c>
      <c r="BN314" s="5">
        <f t="shared" si="92"/>
        <v>2539.288379979932</v>
      </c>
      <c r="BO314" s="35">
        <f t="shared" si="93"/>
        <v>0.197104938691748</v>
      </c>
      <c r="BP314" s="5">
        <f t="shared" si="94"/>
        <v>934.01214992616781</v>
      </c>
      <c r="BQ314" s="35">
        <f t="shared" si="95"/>
        <v>7.2499999999999995E-2</v>
      </c>
      <c r="BR314" s="5">
        <f t="shared" si="121"/>
        <v>357094.17390944163</v>
      </c>
      <c r="BS314" s="5">
        <f t="shared" si="122"/>
        <v>716155.68983154267</v>
      </c>
      <c r="BT314" s="5">
        <f t="shared" si="96"/>
        <v>152055.8260905582</v>
      </c>
      <c r="BU314" s="5">
        <f t="shared" si="97"/>
        <v>1073249.8637409844</v>
      </c>
      <c r="BV314" s="150"/>
      <c r="BW314" s="2">
        <v>309</v>
      </c>
      <c r="BX314" s="118">
        <v>54240</v>
      </c>
      <c r="BY314" s="5">
        <f t="shared" si="123"/>
        <v>151559.11833655261</v>
      </c>
      <c r="BZ314" s="5">
        <f t="shared" si="124"/>
        <v>3387.3876542048083</v>
      </c>
      <c r="CA314" s="5">
        <f t="shared" si="98"/>
        <v>2503.2927972415846</v>
      </c>
      <c r="CB314" s="35">
        <f t="shared" si="99"/>
        <v>0.19820327471286278</v>
      </c>
      <c r="CC314" s="5">
        <f t="shared" si="100"/>
        <v>884.09485696322361</v>
      </c>
      <c r="CD314" s="35">
        <f t="shared" si="101"/>
        <v>7.0000000000000007E-2</v>
      </c>
      <c r="CE314" s="5">
        <f t="shared" si="125"/>
        <v>360094.17446068878</v>
      </c>
      <c r="CF314" s="5">
        <f t="shared" si="126"/>
        <v>686608.6106885965</v>
      </c>
      <c r="CG314" s="5">
        <f t="shared" si="102"/>
        <v>149055.82553931102</v>
      </c>
      <c r="CH314" s="5">
        <f t="shared" si="103"/>
        <v>1046702.7851492853</v>
      </c>
    </row>
    <row r="315" spans="9:86" ht="14.25" customHeight="1">
      <c r="I315" s="150"/>
      <c r="J315" s="2">
        <v>310</v>
      </c>
      <c r="K315" s="118">
        <v>54271</v>
      </c>
      <c r="L315" s="5">
        <f t="shared" si="104"/>
        <v>164078.5651632603</v>
      </c>
      <c r="M315" s="5">
        <f t="shared" si="67"/>
        <v>3825.0739145252865</v>
      </c>
      <c r="N315" s="5">
        <f t="shared" si="68"/>
        <v>2697.0337790278718</v>
      </c>
      <c r="O315" s="35">
        <f t="shared" si="69"/>
        <v>0.19724944154729446</v>
      </c>
      <c r="P315" s="5">
        <f t="shared" si="70"/>
        <v>1128.0401354974144</v>
      </c>
      <c r="Q315" s="35">
        <f t="shared" si="71"/>
        <v>8.249999999999999E-2</v>
      </c>
      <c r="R315" s="5">
        <f t="shared" si="105"/>
        <v>347768.46861576772</v>
      </c>
      <c r="S315" s="5">
        <f t="shared" si="106"/>
        <v>838004.4448870715</v>
      </c>
      <c r="T315" s="5">
        <f t="shared" si="72"/>
        <v>161381.53138423242</v>
      </c>
      <c r="U315" s="5">
        <f t="shared" si="73"/>
        <v>1185772.9135028392</v>
      </c>
      <c r="V315" s="150"/>
      <c r="W315" s="2">
        <v>310</v>
      </c>
      <c r="X315" s="118">
        <v>54271</v>
      </c>
      <c r="Y315" s="5">
        <f t="shared" si="107"/>
        <v>161071.97252415013</v>
      </c>
      <c r="Z315" s="5">
        <f t="shared" si="108"/>
        <v>3735.9623279068505</v>
      </c>
      <c r="AA315" s="5">
        <f t="shared" si="74"/>
        <v>2662.1491777458496</v>
      </c>
      <c r="AB315" s="35">
        <f t="shared" si="75"/>
        <v>0.19833239534060115</v>
      </c>
      <c r="AC315" s="5">
        <f t="shared" si="76"/>
        <v>1073.813150161001</v>
      </c>
      <c r="AD315" s="35">
        <f t="shared" si="77"/>
        <v>0.08</v>
      </c>
      <c r="AE315" s="5">
        <f t="shared" si="109"/>
        <v>350740.17665359582</v>
      </c>
      <c r="AF315" s="5">
        <f t="shared" si="110"/>
        <v>807408.14499752689</v>
      </c>
      <c r="AG315" s="5">
        <f t="shared" si="78"/>
        <v>158409.82334640427</v>
      </c>
      <c r="AH315" s="5">
        <f t="shared" si="79"/>
        <v>1158148.3216511228</v>
      </c>
      <c r="AI315" s="150"/>
      <c r="AJ315" s="2">
        <v>310</v>
      </c>
      <c r="AK315" s="118">
        <v>54271</v>
      </c>
      <c r="AL315" s="5">
        <f t="shared" si="111"/>
        <v>158065.16631854899</v>
      </c>
      <c r="AM315" s="5">
        <f t="shared" si="112"/>
        <v>3647.6129482638758</v>
      </c>
      <c r="AN315" s="5">
        <f t="shared" si="80"/>
        <v>2626.7754157899135</v>
      </c>
      <c r="AO315" s="35">
        <f t="shared" si="81"/>
        <v>0.1994196806521813</v>
      </c>
      <c r="AP315" s="5">
        <f t="shared" si="82"/>
        <v>1020.8375324739623</v>
      </c>
      <c r="AQ315" s="35">
        <f t="shared" si="83"/>
        <v>7.7499999999999999E-2</v>
      </c>
      <c r="AR315" s="5">
        <f t="shared" si="113"/>
        <v>353711.60909724148</v>
      </c>
      <c r="AS315" s="5">
        <f t="shared" si="114"/>
        <v>777048.4048645607</v>
      </c>
      <c r="AT315" s="5">
        <f t="shared" si="84"/>
        <v>155438.39090275907</v>
      </c>
      <c r="AU315" s="5">
        <f t="shared" si="85"/>
        <v>1130760.0139618022</v>
      </c>
      <c r="AV315" s="150"/>
      <c r="AW315" s="2">
        <v>310</v>
      </c>
      <c r="AX315" s="118">
        <v>54271</v>
      </c>
      <c r="AY315" s="5">
        <f t="shared" si="115"/>
        <v>155059.36690497134</v>
      </c>
      <c r="AZ315" s="5">
        <f t="shared" si="116"/>
        <v>3560.0506702964672</v>
      </c>
      <c r="BA315" s="5">
        <f t="shared" si="86"/>
        <v>2590.9296271403964</v>
      </c>
      <c r="BB315" s="35">
        <f t="shared" si="87"/>
        <v>0.20051130187277932</v>
      </c>
      <c r="BC315" s="5">
        <f t="shared" si="88"/>
        <v>969.12104315607075</v>
      </c>
      <c r="BD315" s="35">
        <f t="shared" si="89"/>
        <v>7.4999999999999997E-2</v>
      </c>
      <c r="BE315" s="5">
        <f t="shared" si="117"/>
        <v>356681.56272216875</v>
      </c>
      <c r="BF315" s="5">
        <f t="shared" si="118"/>
        <v>746934.14506973501</v>
      </c>
      <c r="BG315" s="5">
        <f t="shared" si="90"/>
        <v>152468.43727783093</v>
      </c>
      <c r="BH315" s="5">
        <f t="shared" si="91"/>
        <v>1103615.7077919038</v>
      </c>
      <c r="BI315" s="150"/>
      <c r="BJ315" s="2">
        <v>310</v>
      </c>
      <c r="BK315" s="118">
        <v>54271</v>
      </c>
      <c r="BL315" s="5">
        <f t="shared" si="119"/>
        <v>152055.8260905582</v>
      </c>
      <c r="BM315" s="5">
        <f t="shared" si="120"/>
        <v>3473.3005299060997</v>
      </c>
      <c r="BN315" s="5">
        <f t="shared" si="92"/>
        <v>2554.6299139423104</v>
      </c>
      <c r="BO315" s="35">
        <f t="shared" si="93"/>
        <v>0.20160726330243034</v>
      </c>
      <c r="BP315" s="5">
        <f t="shared" si="94"/>
        <v>918.67061596378915</v>
      </c>
      <c r="BQ315" s="35">
        <f t="shared" si="95"/>
        <v>7.2499999999999995E-2</v>
      </c>
      <c r="BR315" s="5">
        <f t="shared" si="121"/>
        <v>359648.80382338393</v>
      </c>
      <c r="BS315" s="5">
        <f t="shared" si="122"/>
        <v>717074.36044750642</v>
      </c>
      <c r="BT315" s="5">
        <f t="shared" si="96"/>
        <v>149501.19617661589</v>
      </c>
      <c r="BU315" s="5">
        <f t="shared" si="97"/>
        <v>1076723.1642708904</v>
      </c>
      <c r="BV315" s="150"/>
      <c r="BW315" s="2">
        <v>310</v>
      </c>
      <c r="BX315" s="118">
        <v>54271</v>
      </c>
      <c r="BY315" s="5">
        <f t="shared" si="123"/>
        <v>149055.82553931102</v>
      </c>
      <c r="BZ315" s="5">
        <f t="shared" si="124"/>
        <v>3387.3876542048083</v>
      </c>
      <c r="CA315" s="5">
        <f t="shared" si="98"/>
        <v>2517.8953385588275</v>
      </c>
      <c r="CB315" s="35">
        <f t="shared" si="99"/>
        <v>0.20270756914990409</v>
      </c>
      <c r="CC315" s="5">
        <f t="shared" si="100"/>
        <v>869.49231564598097</v>
      </c>
      <c r="CD315" s="35">
        <f t="shared" si="101"/>
        <v>7.0000000000000007E-2</v>
      </c>
      <c r="CE315" s="5">
        <f t="shared" si="125"/>
        <v>362612.06979924761</v>
      </c>
      <c r="CF315" s="5">
        <f t="shared" si="126"/>
        <v>687478.10300424253</v>
      </c>
      <c r="CG315" s="5">
        <f t="shared" si="102"/>
        <v>146537.93020075219</v>
      </c>
      <c r="CH315" s="5">
        <f t="shared" si="103"/>
        <v>1050090.1728034902</v>
      </c>
    </row>
    <row r="316" spans="9:86" ht="14.25" customHeight="1">
      <c r="I316" s="150"/>
      <c r="J316" s="2">
        <v>311</v>
      </c>
      <c r="K316" s="118">
        <v>54302</v>
      </c>
      <c r="L316" s="5">
        <f t="shared" si="104"/>
        <v>161381.53138423242</v>
      </c>
      <c r="M316" s="5">
        <f t="shared" si="67"/>
        <v>3825.0739145252865</v>
      </c>
      <c r="N316" s="5">
        <f t="shared" si="68"/>
        <v>2715.5758862586886</v>
      </c>
      <c r="O316" s="35">
        <f t="shared" si="69"/>
        <v>0.20192465863716624</v>
      </c>
      <c r="P316" s="5">
        <f t="shared" si="70"/>
        <v>1109.4980282665979</v>
      </c>
      <c r="Q316" s="35">
        <f t="shared" si="71"/>
        <v>8.2500000000000004E-2</v>
      </c>
      <c r="R316" s="5">
        <f t="shared" si="105"/>
        <v>350484.0445020264</v>
      </c>
      <c r="S316" s="5">
        <f t="shared" si="106"/>
        <v>839113.94291533809</v>
      </c>
      <c r="T316" s="5">
        <f t="shared" si="72"/>
        <v>158665.95549797374</v>
      </c>
      <c r="U316" s="5">
        <f t="shared" si="73"/>
        <v>1189597.9874173645</v>
      </c>
      <c r="V316" s="150"/>
      <c r="W316" s="2">
        <v>311</v>
      </c>
      <c r="X316" s="118">
        <v>54302</v>
      </c>
      <c r="Y316" s="5">
        <f t="shared" si="107"/>
        <v>158409.82334640427</v>
      </c>
      <c r="Z316" s="5">
        <f t="shared" si="108"/>
        <v>3735.9623279068505</v>
      </c>
      <c r="AA316" s="5">
        <f t="shared" si="74"/>
        <v>2679.896838930822</v>
      </c>
      <c r="AB316" s="35">
        <f t="shared" si="75"/>
        <v>0.20300989792057511</v>
      </c>
      <c r="AC316" s="5">
        <f t="shared" si="76"/>
        <v>1056.0654889760285</v>
      </c>
      <c r="AD316" s="35">
        <f t="shared" si="77"/>
        <v>0.08</v>
      </c>
      <c r="AE316" s="5">
        <f t="shared" si="109"/>
        <v>353420.07349252666</v>
      </c>
      <c r="AF316" s="5">
        <f t="shared" si="110"/>
        <v>808464.21048650297</v>
      </c>
      <c r="AG316" s="5">
        <f t="shared" si="78"/>
        <v>155729.92650747346</v>
      </c>
      <c r="AH316" s="5">
        <f t="shared" si="79"/>
        <v>1161884.2839790296</v>
      </c>
      <c r="AI316" s="150"/>
      <c r="AJ316" s="2">
        <v>311</v>
      </c>
      <c r="AK316" s="118">
        <v>54302</v>
      </c>
      <c r="AL316" s="5">
        <f t="shared" si="111"/>
        <v>155438.39090275907</v>
      </c>
      <c r="AM316" s="5">
        <f t="shared" si="112"/>
        <v>3647.6129482638758</v>
      </c>
      <c r="AN316" s="5">
        <f t="shared" si="80"/>
        <v>2643.7400070168901</v>
      </c>
      <c r="AO316" s="35">
        <f t="shared" si="81"/>
        <v>0.20409938561477708</v>
      </c>
      <c r="AP316" s="5">
        <f t="shared" si="82"/>
        <v>1003.8729412469856</v>
      </c>
      <c r="AQ316" s="35">
        <f t="shared" si="83"/>
        <v>7.7499999999999999E-2</v>
      </c>
      <c r="AR316" s="5">
        <f t="shared" si="113"/>
        <v>356355.34910425835</v>
      </c>
      <c r="AS316" s="5">
        <f t="shared" si="114"/>
        <v>778052.27780580765</v>
      </c>
      <c r="AT316" s="5">
        <f t="shared" si="84"/>
        <v>152794.65089574218</v>
      </c>
      <c r="AU316" s="5">
        <f t="shared" si="85"/>
        <v>1134407.626910066</v>
      </c>
      <c r="AV316" s="150"/>
      <c r="AW316" s="2">
        <v>311</v>
      </c>
      <c r="AX316" s="118">
        <v>54302</v>
      </c>
      <c r="AY316" s="5">
        <f t="shared" si="115"/>
        <v>152468.43727783093</v>
      </c>
      <c r="AZ316" s="5">
        <f t="shared" si="116"/>
        <v>3560.0506702964672</v>
      </c>
      <c r="BA316" s="5">
        <f t="shared" si="86"/>
        <v>2607.1229373100241</v>
      </c>
      <c r="BB316" s="35">
        <f t="shared" si="87"/>
        <v>0.20519312591045508</v>
      </c>
      <c r="BC316" s="5">
        <f t="shared" si="88"/>
        <v>952.92773298644329</v>
      </c>
      <c r="BD316" s="35">
        <f t="shared" si="89"/>
        <v>7.4999999999999997E-2</v>
      </c>
      <c r="BE316" s="5">
        <f t="shared" si="117"/>
        <v>359288.68565947877</v>
      </c>
      <c r="BF316" s="5">
        <f t="shared" si="118"/>
        <v>747887.07280272141</v>
      </c>
      <c r="BG316" s="5">
        <f t="shared" si="90"/>
        <v>149861.31434052091</v>
      </c>
      <c r="BH316" s="5">
        <f t="shared" si="91"/>
        <v>1107175.7584622002</v>
      </c>
      <c r="BI316" s="150"/>
      <c r="BJ316" s="2">
        <v>311</v>
      </c>
      <c r="BK316" s="118">
        <v>54302</v>
      </c>
      <c r="BL316" s="5">
        <f t="shared" si="119"/>
        <v>149501.19617661589</v>
      </c>
      <c r="BM316" s="5">
        <f t="shared" si="120"/>
        <v>3473.3005299060997</v>
      </c>
      <c r="BN316" s="5">
        <f t="shared" si="92"/>
        <v>2570.0641363390455</v>
      </c>
      <c r="BO316" s="35">
        <f t="shared" si="93"/>
        <v>0.2062911229127174</v>
      </c>
      <c r="BP316" s="5">
        <f t="shared" si="94"/>
        <v>903.23639356705428</v>
      </c>
      <c r="BQ316" s="35">
        <f t="shared" si="95"/>
        <v>7.2499999999999995E-2</v>
      </c>
      <c r="BR316" s="5">
        <f t="shared" si="121"/>
        <v>362218.86795972299</v>
      </c>
      <c r="BS316" s="5">
        <f t="shared" si="122"/>
        <v>717977.59684107348</v>
      </c>
      <c r="BT316" s="5">
        <f t="shared" si="96"/>
        <v>146931.13204027686</v>
      </c>
      <c r="BU316" s="5">
        <f t="shared" si="97"/>
        <v>1080196.4648007965</v>
      </c>
      <c r="BV316" s="150"/>
      <c r="BW316" s="2">
        <v>311</v>
      </c>
      <c r="BX316" s="118">
        <v>54302</v>
      </c>
      <c r="BY316" s="5">
        <f t="shared" si="123"/>
        <v>146537.93020075219</v>
      </c>
      <c r="BZ316" s="5">
        <f t="shared" si="124"/>
        <v>3387.3876542048083</v>
      </c>
      <c r="CA316" s="5">
        <f t="shared" si="98"/>
        <v>2532.5830613670869</v>
      </c>
      <c r="CB316" s="35">
        <f t="shared" si="99"/>
        <v>0.20739338064056431</v>
      </c>
      <c r="CC316" s="5">
        <f t="shared" si="100"/>
        <v>854.8045928377212</v>
      </c>
      <c r="CD316" s="35">
        <f t="shared" si="101"/>
        <v>7.0000000000000007E-2</v>
      </c>
      <c r="CE316" s="5">
        <f t="shared" si="125"/>
        <v>365144.6528606147</v>
      </c>
      <c r="CF316" s="5">
        <f t="shared" si="126"/>
        <v>688332.90759708022</v>
      </c>
      <c r="CG316" s="5">
        <f t="shared" si="102"/>
        <v>144005.34713938509</v>
      </c>
      <c r="CH316" s="5">
        <f t="shared" si="103"/>
        <v>1053477.5604576948</v>
      </c>
    </row>
    <row r="317" spans="9:86" ht="14.25" customHeight="1">
      <c r="I317" s="150"/>
      <c r="J317" s="2">
        <v>312</v>
      </c>
      <c r="K317" s="118">
        <v>54332</v>
      </c>
      <c r="L317" s="5">
        <f t="shared" si="104"/>
        <v>158665.95549797374</v>
      </c>
      <c r="M317" s="5">
        <f t="shared" si="67"/>
        <v>3825.0739145252865</v>
      </c>
      <c r="N317" s="5">
        <f t="shared" si="68"/>
        <v>2734.2454704767169</v>
      </c>
      <c r="O317" s="35">
        <f t="shared" si="69"/>
        <v>0.20679260111435577</v>
      </c>
      <c r="P317" s="5">
        <f t="shared" si="70"/>
        <v>1090.8284440485695</v>
      </c>
      <c r="Q317" s="35">
        <f t="shared" si="71"/>
        <v>8.2500000000000004E-2</v>
      </c>
      <c r="R317" s="5">
        <f t="shared" si="105"/>
        <v>353218.28997250315</v>
      </c>
      <c r="S317" s="5">
        <f t="shared" si="106"/>
        <v>840204.77135938662</v>
      </c>
      <c r="T317" s="5">
        <f t="shared" si="72"/>
        <v>155931.71002749703</v>
      </c>
      <c r="U317" s="5">
        <f t="shared" si="73"/>
        <v>1193423.0613318898</v>
      </c>
      <c r="V317" s="150"/>
      <c r="W317" s="2">
        <v>312</v>
      </c>
      <c r="X317" s="118">
        <v>54332</v>
      </c>
      <c r="Y317" s="5">
        <f t="shared" si="107"/>
        <v>155729.92650747346</v>
      </c>
      <c r="Z317" s="5">
        <f t="shared" si="108"/>
        <v>3735.9623279068505</v>
      </c>
      <c r="AA317" s="5">
        <f t="shared" si="74"/>
        <v>2697.7628178570276</v>
      </c>
      <c r="AB317" s="35">
        <f t="shared" si="75"/>
        <v>0.20788010718499084</v>
      </c>
      <c r="AC317" s="5">
        <f t="shared" si="76"/>
        <v>1038.1995100498232</v>
      </c>
      <c r="AD317" s="35">
        <f t="shared" si="77"/>
        <v>0.08</v>
      </c>
      <c r="AE317" s="5">
        <f t="shared" si="109"/>
        <v>356117.83631038369</v>
      </c>
      <c r="AF317" s="5">
        <f t="shared" si="110"/>
        <v>809502.40999655274</v>
      </c>
      <c r="AG317" s="5">
        <f t="shared" si="78"/>
        <v>153032.16368961643</v>
      </c>
      <c r="AH317" s="5">
        <f t="shared" si="79"/>
        <v>1165620.2463069365</v>
      </c>
      <c r="AI317" s="150"/>
      <c r="AJ317" s="2">
        <v>312</v>
      </c>
      <c r="AK317" s="118">
        <v>54332</v>
      </c>
      <c r="AL317" s="5">
        <f t="shared" si="111"/>
        <v>152794.65089574218</v>
      </c>
      <c r="AM317" s="5">
        <f t="shared" si="112"/>
        <v>3647.6129482638758</v>
      </c>
      <c r="AN317" s="5">
        <f t="shared" si="80"/>
        <v>2660.8141612288741</v>
      </c>
      <c r="AO317" s="35">
        <f t="shared" si="81"/>
        <v>0.20897177844618026</v>
      </c>
      <c r="AP317" s="5">
        <f t="shared" si="82"/>
        <v>986.79878703500151</v>
      </c>
      <c r="AQ317" s="35">
        <f t="shared" si="83"/>
        <v>7.7499999999999999E-2</v>
      </c>
      <c r="AR317" s="5">
        <f t="shared" si="113"/>
        <v>359016.16326548724</v>
      </c>
      <c r="AS317" s="5">
        <f t="shared" si="114"/>
        <v>779039.0765928427</v>
      </c>
      <c r="AT317" s="5">
        <f t="shared" si="84"/>
        <v>150133.83673451332</v>
      </c>
      <c r="AU317" s="5">
        <f t="shared" si="85"/>
        <v>1138055.23985833</v>
      </c>
      <c r="AV317" s="150"/>
      <c r="AW317" s="2">
        <v>312</v>
      </c>
      <c r="AX317" s="118">
        <v>54332</v>
      </c>
      <c r="AY317" s="5">
        <f t="shared" si="115"/>
        <v>149861.31434052091</v>
      </c>
      <c r="AZ317" s="5">
        <f t="shared" si="116"/>
        <v>3560.0506702964672</v>
      </c>
      <c r="BA317" s="5">
        <f t="shared" si="86"/>
        <v>2623.4174556682115</v>
      </c>
      <c r="BB317" s="35">
        <f t="shared" si="87"/>
        <v>0.21006761889520148</v>
      </c>
      <c r="BC317" s="5">
        <f t="shared" si="88"/>
        <v>936.63321462825559</v>
      </c>
      <c r="BD317" s="35">
        <f t="shared" si="89"/>
        <v>7.4999999999999997E-2</v>
      </c>
      <c r="BE317" s="5">
        <f t="shared" si="117"/>
        <v>361912.10311514698</v>
      </c>
      <c r="BF317" s="5">
        <f t="shared" si="118"/>
        <v>748823.70601734961</v>
      </c>
      <c r="BG317" s="5">
        <f t="shared" si="90"/>
        <v>147237.8968848527</v>
      </c>
      <c r="BH317" s="5">
        <f t="shared" si="91"/>
        <v>1110735.8091324966</v>
      </c>
      <c r="BI317" s="150"/>
      <c r="BJ317" s="2">
        <v>312</v>
      </c>
      <c r="BK317" s="118">
        <v>54332</v>
      </c>
      <c r="BL317" s="5">
        <f t="shared" si="119"/>
        <v>146931.13204027686</v>
      </c>
      <c r="BM317" s="5">
        <f t="shared" si="120"/>
        <v>3473.3005299060997</v>
      </c>
      <c r="BN317" s="5">
        <f t="shared" si="92"/>
        <v>2585.5916071627603</v>
      </c>
      <c r="BO317" s="35">
        <f t="shared" si="93"/>
        <v>0.2111676324487036</v>
      </c>
      <c r="BP317" s="5">
        <f t="shared" si="94"/>
        <v>887.70892274333937</v>
      </c>
      <c r="BQ317" s="35">
        <f t="shared" si="95"/>
        <v>7.2499999999999995E-2</v>
      </c>
      <c r="BR317" s="5">
        <f t="shared" si="121"/>
        <v>364804.45956688578</v>
      </c>
      <c r="BS317" s="5">
        <f t="shared" si="122"/>
        <v>718865.30576381681</v>
      </c>
      <c r="BT317" s="5">
        <f t="shared" si="96"/>
        <v>144345.5404331141</v>
      </c>
      <c r="BU317" s="5">
        <f t="shared" si="97"/>
        <v>1083669.7653307025</v>
      </c>
      <c r="BV317" s="150"/>
      <c r="BW317" s="2">
        <v>312</v>
      </c>
      <c r="BX317" s="118">
        <v>54332</v>
      </c>
      <c r="BY317" s="5">
        <f t="shared" si="123"/>
        <v>144005.34713938509</v>
      </c>
      <c r="BZ317" s="5">
        <f t="shared" si="124"/>
        <v>3387.3876542048083</v>
      </c>
      <c r="CA317" s="5">
        <f t="shared" si="98"/>
        <v>2547.3564625583954</v>
      </c>
      <c r="CB317" s="35">
        <f t="shared" si="99"/>
        <v>0.21227182294219404</v>
      </c>
      <c r="CC317" s="5">
        <f t="shared" si="100"/>
        <v>840.03119164641305</v>
      </c>
      <c r="CD317" s="35">
        <f t="shared" si="101"/>
        <v>7.0000000000000007E-2</v>
      </c>
      <c r="CE317" s="5">
        <f t="shared" si="125"/>
        <v>367692.00932317309</v>
      </c>
      <c r="CF317" s="5">
        <f t="shared" si="126"/>
        <v>689172.93878872669</v>
      </c>
      <c r="CG317" s="5">
        <f t="shared" si="102"/>
        <v>141457.99067682671</v>
      </c>
      <c r="CH317" s="5">
        <f t="shared" si="103"/>
        <v>1056864.9481118997</v>
      </c>
    </row>
    <row r="318" spans="9:86" ht="14.25" customHeight="1">
      <c r="I318" s="150"/>
      <c r="J318" s="2">
        <v>313</v>
      </c>
      <c r="K318" s="118">
        <v>54363</v>
      </c>
      <c r="L318" s="5">
        <f t="shared" si="104"/>
        <v>155931.71002749703</v>
      </c>
      <c r="M318" s="5">
        <f t="shared" si="67"/>
        <v>3825.0739145252865</v>
      </c>
      <c r="N318" s="5">
        <f t="shared" si="68"/>
        <v>2753.0434080862442</v>
      </c>
      <c r="O318" s="35">
        <f t="shared" si="69"/>
        <v>0.21186531521529051</v>
      </c>
      <c r="P318" s="5">
        <f t="shared" si="70"/>
        <v>1072.030506439042</v>
      </c>
      <c r="Q318" s="35">
        <f t="shared" si="71"/>
        <v>8.2500000000000004E-2</v>
      </c>
      <c r="R318" s="5">
        <f t="shared" si="105"/>
        <v>355971.33338058938</v>
      </c>
      <c r="S318" s="5">
        <f t="shared" si="106"/>
        <v>841276.80186582566</v>
      </c>
      <c r="T318" s="5">
        <f t="shared" si="72"/>
        <v>153178.6666194108</v>
      </c>
      <c r="U318" s="5">
        <f t="shared" si="73"/>
        <v>1197248.1352464152</v>
      </c>
      <c r="V318" s="150"/>
      <c r="W318" s="2">
        <v>313</v>
      </c>
      <c r="X318" s="118">
        <v>54363</v>
      </c>
      <c r="Y318" s="5">
        <f t="shared" si="107"/>
        <v>153032.16368961643</v>
      </c>
      <c r="Z318" s="5">
        <f t="shared" si="108"/>
        <v>3735.9623279068505</v>
      </c>
      <c r="AA318" s="5">
        <f t="shared" si="74"/>
        <v>2715.7479033094078</v>
      </c>
      <c r="AB318" s="35">
        <f t="shared" si="75"/>
        <v>0.21295506809804149</v>
      </c>
      <c r="AC318" s="5">
        <f t="shared" si="76"/>
        <v>1020.2144245974429</v>
      </c>
      <c r="AD318" s="35">
        <f t="shared" si="77"/>
        <v>0.08</v>
      </c>
      <c r="AE318" s="5">
        <f t="shared" si="109"/>
        <v>358833.5842136931</v>
      </c>
      <c r="AF318" s="5">
        <f t="shared" si="110"/>
        <v>810522.62442115019</v>
      </c>
      <c r="AG318" s="5">
        <f t="shared" si="78"/>
        <v>150316.41578630701</v>
      </c>
      <c r="AH318" s="5">
        <f t="shared" si="79"/>
        <v>1169356.2086348434</v>
      </c>
      <c r="AI318" s="150"/>
      <c r="AJ318" s="2">
        <v>313</v>
      </c>
      <c r="AK318" s="118">
        <v>54363</v>
      </c>
      <c r="AL318" s="5">
        <f t="shared" si="111"/>
        <v>150133.83673451332</v>
      </c>
      <c r="AM318" s="5">
        <f t="shared" si="112"/>
        <v>3647.6129482638758</v>
      </c>
      <c r="AN318" s="5">
        <f t="shared" si="80"/>
        <v>2677.9985860201441</v>
      </c>
      <c r="AO318" s="35">
        <f t="shared" si="81"/>
        <v>0.21404890284039607</v>
      </c>
      <c r="AP318" s="5">
        <f t="shared" si="82"/>
        <v>969.61436224373188</v>
      </c>
      <c r="AQ318" s="35">
        <f t="shared" si="83"/>
        <v>7.7499999999999999E-2</v>
      </c>
      <c r="AR318" s="5">
        <f t="shared" si="113"/>
        <v>361694.16185150738</v>
      </c>
      <c r="AS318" s="5">
        <f t="shared" si="114"/>
        <v>780008.69095508638</v>
      </c>
      <c r="AT318" s="5">
        <f t="shared" si="84"/>
        <v>147455.83814849317</v>
      </c>
      <c r="AU318" s="5">
        <f t="shared" si="85"/>
        <v>1141702.8528065938</v>
      </c>
      <c r="AV318" s="150"/>
      <c r="AW318" s="2">
        <v>313</v>
      </c>
      <c r="AX318" s="118">
        <v>54363</v>
      </c>
      <c r="AY318" s="5">
        <f t="shared" si="115"/>
        <v>147237.8968848527</v>
      </c>
      <c r="AZ318" s="5">
        <f t="shared" si="116"/>
        <v>3560.0506702964672</v>
      </c>
      <c r="BA318" s="5">
        <f t="shared" si="86"/>
        <v>2639.813814766138</v>
      </c>
      <c r="BB318" s="35">
        <f t="shared" si="87"/>
        <v>0.21514682325276102</v>
      </c>
      <c r="BC318" s="5">
        <f t="shared" si="88"/>
        <v>920.23685553032931</v>
      </c>
      <c r="BD318" s="35">
        <f t="shared" si="89"/>
        <v>7.4999999999999997E-2</v>
      </c>
      <c r="BE318" s="5">
        <f t="shared" si="117"/>
        <v>364551.9169299131</v>
      </c>
      <c r="BF318" s="5">
        <f t="shared" si="118"/>
        <v>749743.94287287991</v>
      </c>
      <c r="BG318" s="5">
        <f t="shared" si="90"/>
        <v>144598.08307008655</v>
      </c>
      <c r="BH318" s="5">
        <f t="shared" si="91"/>
        <v>1114295.859802793</v>
      </c>
      <c r="BI318" s="150"/>
      <c r="BJ318" s="2">
        <v>313</v>
      </c>
      <c r="BK318" s="118">
        <v>54363</v>
      </c>
      <c r="BL318" s="5">
        <f t="shared" si="119"/>
        <v>144345.5404331141</v>
      </c>
      <c r="BM318" s="5">
        <f t="shared" si="120"/>
        <v>3473.3005299060997</v>
      </c>
      <c r="BN318" s="5">
        <f t="shared" si="92"/>
        <v>2601.2128897893685</v>
      </c>
      <c r="BO318" s="35">
        <f t="shared" si="93"/>
        <v>0.21624883306967438</v>
      </c>
      <c r="BP318" s="5">
        <f t="shared" si="94"/>
        <v>872.087640116731</v>
      </c>
      <c r="BQ318" s="35">
        <f t="shared" si="95"/>
        <v>7.2499999999999995E-2</v>
      </c>
      <c r="BR318" s="5">
        <f t="shared" si="121"/>
        <v>367405.67245667515</v>
      </c>
      <c r="BS318" s="5">
        <f t="shared" si="122"/>
        <v>719737.3934039335</v>
      </c>
      <c r="BT318" s="5">
        <f t="shared" si="96"/>
        <v>141744.32754332473</v>
      </c>
      <c r="BU318" s="5">
        <f t="shared" si="97"/>
        <v>1087143.0658606086</v>
      </c>
      <c r="BV318" s="150"/>
      <c r="BW318" s="2">
        <v>313</v>
      </c>
      <c r="BX318" s="118">
        <v>54363</v>
      </c>
      <c r="BY318" s="5">
        <f t="shared" si="123"/>
        <v>141457.99067682671</v>
      </c>
      <c r="BZ318" s="5">
        <f t="shared" si="124"/>
        <v>3387.3876542048083</v>
      </c>
      <c r="CA318" s="5">
        <f t="shared" si="98"/>
        <v>2562.2160419233192</v>
      </c>
      <c r="CB318" s="35">
        <f t="shared" si="99"/>
        <v>0.21735493594931049</v>
      </c>
      <c r="CC318" s="5">
        <f t="shared" si="100"/>
        <v>825.17161228148916</v>
      </c>
      <c r="CD318" s="35">
        <f t="shared" si="101"/>
        <v>7.0000000000000007E-2</v>
      </c>
      <c r="CE318" s="5">
        <f t="shared" si="125"/>
        <v>370254.22536509641</v>
      </c>
      <c r="CF318" s="5">
        <f t="shared" si="126"/>
        <v>689998.11040100816</v>
      </c>
      <c r="CG318" s="5">
        <f t="shared" si="102"/>
        <v>138895.77463490338</v>
      </c>
      <c r="CH318" s="5">
        <f t="shared" si="103"/>
        <v>1060252.3357661045</v>
      </c>
    </row>
    <row r="319" spans="9:86" ht="14.25" customHeight="1">
      <c r="I319" s="150"/>
      <c r="J319" s="2">
        <v>314</v>
      </c>
      <c r="K319" s="118">
        <v>54393</v>
      </c>
      <c r="L319" s="5">
        <f t="shared" si="104"/>
        <v>153178.6666194108</v>
      </c>
      <c r="M319" s="5">
        <f t="shared" si="67"/>
        <v>3825.0739145252865</v>
      </c>
      <c r="N319" s="5">
        <f t="shared" si="68"/>
        <v>2771.9705815168372</v>
      </c>
      <c r="O319" s="35">
        <f t="shared" si="69"/>
        <v>0.21715587236993797</v>
      </c>
      <c r="P319" s="5">
        <f t="shared" si="70"/>
        <v>1053.1033330084492</v>
      </c>
      <c r="Q319" s="35">
        <f t="shared" si="71"/>
        <v>8.2500000000000004E-2</v>
      </c>
      <c r="R319" s="5">
        <f t="shared" si="105"/>
        <v>358743.30396210623</v>
      </c>
      <c r="S319" s="5">
        <f t="shared" si="106"/>
        <v>842329.90519883414</v>
      </c>
      <c r="T319" s="5">
        <f t="shared" si="72"/>
        <v>150406.69603789397</v>
      </c>
      <c r="U319" s="5">
        <f t="shared" si="73"/>
        <v>1201073.2091609403</v>
      </c>
      <c r="V319" s="150"/>
      <c r="W319" s="2">
        <v>314</v>
      </c>
      <c r="X319" s="118">
        <v>54393</v>
      </c>
      <c r="Y319" s="5">
        <f t="shared" si="107"/>
        <v>150316.41578630701</v>
      </c>
      <c r="Z319" s="5">
        <f t="shared" si="108"/>
        <v>3735.9623279068505</v>
      </c>
      <c r="AA319" s="5">
        <f t="shared" si="74"/>
        <v>2733.8528893314706</v>
      </c>
      <c r="AB319" s="35">
        <f t="shared" si="75"/>
        <v>0.21824785071123357</v>
      </c>
      <c r="AC319" s="5">
        <f t="shared" si="76"/>
        <v>1002.1094385753802</v>
      </c>
      <c r="AD319" s="35">
        <f t="shared" si="77"/>
        <v>0.08</v>
      </c>
      <c r="AE319" s="5">
        <f t="shared" si="109"/>
        <v>361567.43710302457</v>
      </c>
      <c r="AF319" s="5">
        <f t="shared" si="110"/>
        <v>811524.73385972553</v>
      </c>
      <c r="AG319" s="5">
        <f t="shared" si="78"/>
        <v>147582.56289697555</v>
      </c>
      <c r="AH319" s="5">
        <f t="shared" si="79"/>
        <v>1173092.17096275</v>
      </c>
      <c r="AI319" s="150"/>
      <c r="AJ319" s="2">
        <v>314</v>
      </c>
      <c r="AK319" s="118">
        <v>54393</v>
      </c>
      <c r="AL319" s="5">
        <f t="shared" si="111"/>
        <v>147455.83814849317</v>
      </c>
      <c r="AM319" s="5">
        <f t="shared" si="112"/>
        <v>3647.6129482638758</v>
      </c>
      <c r="AN319" s="5">
        <f t="shared" si="80"/>
        <v>2695.2939935548575</v>
      </c>
      <c r="AO319" s="35">
        <f t="shared" si="81"/>
        <v>0.21934382747251574</v>
      </c>
      <c r="AP319" s="5">
        <f t="shared" si="82"/>
        <v>952.31895470901839</v>
      </c>
      <c r="AQ319" s="35">
        <f t="shared" si="83"/>
        <v>7.7499999999999999E-2</v>
      </c>
      <c r="AR319" s="5">
        <f t="shared" si="113"/>
        <v>364389.45584506221</v>
      </c>
      <c r="AS319" s="5">
        <f t="shared" si="114"/>
        <v>780961.00990979536</v>
      </c>
      <c r="AT319" s="5">
        <f t="shared" si="84"/>
        <v>144760.54415493831</v>
      </c>
      <c r="AU319" s="5">
        <f t="shared" si="85"/>
        <v>1145350.4657548575</v>
      </c>
      <c r="AV319" s="150"/>
      <c r="AW319" s="2">
        <v>314</v>
      </c>
      <c r="AX319" s="118">
        <v>54393</v>
      </c>
      <c r="AY319" s="5">
        <f t="shared" si="115"/>
        <v>144598.08307008655</v>
      </c>
      <c r="AZ319" s="5">
        <f t="shared" si="116"/>
        <v>3560.0506702964672</v>
      </c>
      <c r="BA319" s="5">
        <f t="shared" si="86"/>
        <v>2656.3126511084265</v>
      </c>
      <c r="BB319" s="35">
        <f t="shared" si="87"/>
        <v>0.22044380628373178</v>
      </c>
      <c r="BC319" s="5">
        <f t="shared" si="88"/>
        <v>903.73801918804088</v>
      </c>
      <c r="BD319" s="35">
        <f t="shared" si="89"/>
        <v>7.4999999999999997E-2</v>
      </c>
      <c r="BE319" s="5">
        <f t="shared" si="117"/>
        <v>367208.22958102153</v>
      </c>
      <c r="BF319" s="5">
        <f t="shared" si="118"/>
        <v>750647.68089206796</v>
      </c>
      <c r="BG319" s="5">
        <f t="shared" si="90"/>
        <v>141941.77041897812</v>
      </c>
      <c r="BH319" s="5">
        <f t="shared" si="91"/>
        <v>1117855.9104730894</v>
      </c>
      <c r="BI319" s="150"/>
      <c r="BJ319" s="2">
        <v>314</v>
      </c>
      <c r="BK319" s="118">
        <v>54393</v>
      </c>
      <c r="BL319" s="5">
        <f t="shared" si="119"/>
        <v>141744.32754332473</v>
      </c>
      <c r="BM319" s="5">
        <f t="shared" si="120"/>
        <v>3473.3005299060997</v>
      </c>
      <c r="BN319" s="5">
        <f t="shared" si="92"/>
        <v>2616.9285509985129</v>
      </c>
      <c r="BO319" s="35">
        <f t="shared" si="93"/>
        <v>0.22154779070353739</v>
      </c>
      <c r="BP319" s="5">
        <f t="shared" si="94"/>
        <v>856.37197890758694</v>
      </c>
      <c r="BQ319" s="35">
        <f t="shared" si="95"/>
        <v>7.2499999999999995E-2</v>
      </c>
      <c r="BR319" s="5">
        <f t="shared" si="121"/>
        <v>370022.60100767366</v>
      </c>
      <c r="BS319" s="5">
        <f t="shared" si="122"/>
        <v>720593.76538284111</v>
      </c>
      <c r="BT319" s="5">
        <f t="shared" si="96"/>
        <v>139127.39899232623</v>
      </c>
      <c r="BU319" s="5">
        <f t="shared" si="97"/>
        <v>1090616.3663905147</v>
      </c>
      <c r="BV319" s="150"/>
      <c r="BW319" s="2">
        <v>314</v>
      </c>
      <c r="BX319" s="118">
        <v>54393</v>
      </c>
      <c r="BY319" s="5">
        <f t="shared" si="123"/>
        <v>138895.77463490338</v>
      </c>
      <c r="BZ319" s="5">
        <f t="shared" si="124"/>
        <v>3387.3876542048083</v>
      </c>
      <c r="CA319" s="5">
        <f t="shared" si="98"/>
        <v>2577.162302167872</v>
      </c>
      <c r="CB319" s="35">
        <f t="shared" si="99"/>
        <v>0.22265578421881688</v>
      </c>
      <c r="CC319" s="5">
        <f t="shared" si="100"/>
        <v>810.22535203693644</v>
      </c>
      <c r="CD319" s="35">
        <f t="shared" si="101"/>
        <v>7.0000000000000007E-2</v>
      </c>
      <c r="CE319" s="5">
        <f t="shared" si="125"/>
        <v>372831.38766726427</v>
      </c>
      <c r="CF319" s="5">
        <f t="shared" si="126"/>
        <v>690808.33575304504</v>
      </c>
      <c r="CG319" s="5">
        <f t="shared" si="102"/>
        <v>136318.6123327355</v>
      </c>
      <c r="CH319" s="5">
        <f t="shared" si="103"/>
        <v>1063639.7234203094</v>
      </c>
    </row>
    <row r="320" spans="9:86" ht="14.25" customHeight="1">
      <c r="I320" s="150"/>
      <c r="J320" s="2">
        <v>315</v>
      </c>
      <c r="K320" s="118">
        <v>54424</v>
      </c>
      <c r="L320" s="5">
        <f t="shared" si="104"/>
        <v>150406.69603789397</v>
      </c>
      <c r="M320" s="5">
        <f t="shared" si="67"/>
        <v>3825.0739145252865</v>
      </c>
      <c r="N320" s="5">
        <f t="shared" si="68"/>
        <v>2791.0278792647655</v>
      </c>
      <c r="O320" s="35">
        <f t="shared" si="69"/>
        <v>0.22267848063585557</v>
      </c>
      <c r="P320" s="5">
        <f t="shared" si="70"/>
        <v>1034.046035260521</v>
      </c>
      <c r="Q320" s="35">
        <f t="shared" si="71"/>
        <v>8.249999999999999E-2</v>
      </c>
      <c r="R320" s="5">
        <f t="shared" si="105"/>
        <v>361534.33184137102</v>
      </c>
      <c r="S320" s="5">
        <f t="shared" si="106"/>
        <v>843363.95123409468</v>
      </c>
      <c r="T320" s="5">
        <f t="shared" si="72"/>
        <v>147615.66815862921</v>
      </c>
      <c r="U320" s="5">
        <f t="shared" si="73"/>
        <v>1204898.2830754658</v>
      </c>
      <c r="V320" s="150"/>
      <c r="W320" s="2">
        <v>315</v>
      </c>
      <c r="X320" s="118">
        <v>54424</v>
      </c>
      <c r="Y320" s="5">
        <f t="shared" si="107"/>
        <v>147582.56289697555</v>
      </c>
      <c r="Z320" s="5">
        <f t="shared" si="108"/>
        <v>3735.9623279068505</v>
      </c>
      <c r="AA320" s="5">
        <f t="shared" si="74"/>
        <v>2752.078575260347</v>
      </c>
      <c r="AB320" s="35">
        <f t="shared" si="75"/>
        <v>0.22377266158589626</v>
      </c>
      <c r="AC320" s="5">
        <f t="shared" si="76"/>
        <v>983.88375264650369</v>
      </c>
      <c r="AD320" s="35">
        <f t="shared" si="77"/>
        <v>0.08</v>
      </c>
      <c r="AE320" s="5">
        <f t="shared" si="109"/>
        <v>364319.51567828492</v>
      </c>
      <c r="AF320" s="5">
        <f t="shared" si="110"/>
        <v>812508.61761237204</v>
      </c>
      <c r="AG320" s="5">
        <f t="shared" si="78"/>
        <v>144830.48432171519</v>
      </c>
      <c r="AH320" s="5">
        <f t="shared" si="79"/>
        <v>1176828.1332906568</v>
      </c>
      <c r="AI320" s="150"/>
      <c r="AJ320" s="2">
        <v>315</v>
      </c>
      <c r="AK320" s="118">
        <v>54424</v>
      </c>
      <c r="AL320" s="5">
        <f t="shared" si="111"/>
        <v>144760.54415493831</v>
      </c>
      <c r="AM320" s="5">
        <f t="shared" si="112"/>
        <v>3647.6129482638758</v>
      </c>
      <c r="AN320" s="5">
        <f t="shared" si="80"/>
        <v>2712.701100596566</v>
      </c>
      <c r="AO320" s="35">
        <f t="shared" si="81"/>
        <v>0.22487075740968271</v>
      </c>
      <c r="AP320" s="5">
        <f t="shared" si="82"/>
        <v>934.91184766730987</v>
      </c>
      <c r="AQ320" s="35">
        <f t="shared" si="83"/>
        <v>7.7499999999999999E-2</v>
      </c>
      <c r="AR320" s="5">
        <f t="shared" si="113"/>
        <v>367102.15694565879</v>
      </c>
      <c r="AS320" s="5">
        <f t="shared" si="114"/>
        <v>781895.92175746267</v>
      </c>
      <c r="AT320" s="5">
        <f t="shared" si="84"/>
        <v>142047.84305434173</v>
      </c>
      <c r="AU320" s="5">
        <f t="shared" si="85"/>
        <v>1148998.0787031215</v>
      </c>
      <c r="AV320" s="150"/>
      <c r="AW320" s="2">
        <v>315</v>
      </c>
      <c r="AX320" s="118">
        <v>54424</v>
      </c>
      <c r="AY320" s="5">
        <f t="shared" si="115"/>
        <v>141941.77041897812</v>
      </c>
      <c r="AZ320" s="5">
        <f t="shared" si="116"/>
        <v>3560.0506702964672</v>
      </c>
      <c r="BA320" s="5">
        <f t="shared" si="86"/>
        <v>2672.9146051778539</v>
      </c>
      <c r="BB320" s="35">
        <f t="shared" si="87"/>
        <v>0.22597277156299092</v>
      </c>
      <c r="BC320" s="5">
        <f t="shared" si="88"/>
        <v>887.13606511861315</v>
      </c>
      <c r="BD320" s="35">
        <f t="shared" si="89"/>
        <v>7.4999999999999997E-2</v>
      </c>
      <c r="BE320" s="5">
        <f t="shared" si="117"/>
        <v>369881.14418619941</v>
      </c>
      <c r="BF320" s="5">
        <f t="shared" si="118"/>
        <v>751534.81695718656</v>
      </c>
      <c r="BG320" s="5">
        <f t="shared" si="90"/>
        <v>139268.85581380027</v>
      </c>
      <c r="BH320" s="5">
        <f t="shared" si="91"/>
        <v>1121415.9611433861</v>
      </c>
      <c r="BI320" s="150"/>
      <c r="BJ320" s="2">
        <v>315</v>
      </c>
      <c r="BK320" s="118">
        <v>54424</v>
      </c>
      <c r="BL320" s="5">
        <f t="shared" si="119"/>
        <v>139127.39899232623</v>
      </c>
      <c r="BM320" s="5">
        <f t="shared" si="120"/>
        <v>3473.3005299060997</v>
      </c>
      <c r="BN320" s="5">
        <f t="shared" si="92"/>
        <v>2632.7391609941287</v>
      </c>
      <c r="BO320" s="35">
        <f t="shared" si="93"/>
        <v>0.22707870743470229</v>
      </c>
      <c r="BP320" s="5">
        <f t="shared" si="94"/>
        <v>840.56136891197093</v>
      </c>
      <c r="BQ320" s="35">
        <f t="shared" si="95"/>
        <v>7.2499999999999995E-2</v>
      </c>
      <c r="BR320" s="5">
        <f t="shared" si="121"/>
        <v>372655.34016866778</v>
      </c>
      <c r="BS320" s="5">
        <f t="shared" si="122"/>
        <v>721434.32675175311</v>
      </c>
      <c r="BT320" s="5">
        <f t="shared" si="96"/>
        <v>136494.6598313321</v>
      </c>
      <c r="BU320" s="5">
        <f t="shared" si="97"/>
        <v>1094089.6669204209</v>
      </c>
      <c r="BV320" s="150"/>
      <c r="BW320" s="2">
        <v>315</v>
      </c>
      <c r="BX320" s="118">
        <v>54424</v>
      </c>
      <c r="BY320" s="5">
        <f t="shared" si="123"/>
        <v>136318.6123327355</v>
      </c>
      <c r="BZ320" s="5">
        <f t="shared" si="124"/>
        <v>3387.3876542048083</v>
      </c>
      <c r="CA320" s="5">
        <f t="shared" si="98"/>
        <v>2592.1957489305178</v>
      </c>
      <c r="CB320" s="35">
        <f t="shared" si="99"/>
        <v>0.22818856834633688</v>
      </c>
      <c r="CC320" s="5">
        <f t="shared" si="100"/>
        <v>795.19190527429043</v>
      </c>
      <c r="CD320" s="35">
        <f t="shared" si="101"/>
        <v>7.0000000000000007E-2</v>
      </c>
      <c r="CE320" s="5">
        <f t="shared" si="125"/>
        <v>375423.58341619477</v>
      </c>
      <c r="CF320" s="5">
        <f t="shared" si="126"/>
        <v>691603.52765831933</v>
      </c>
      <c r="CG320" s="5">
        <f t="shared" si="102"/>
        <v>133726.416583805</v>
      </c>
      <c r="CH320" s="5">
        <f t="shared" si="103"/>
        <v>1067027.1110745142</v>
      </c>
    </row>
    <row r="321" spans="9:86" ht="14.25" customHeight="1">
      <c r="I321" s="150"/>
      <c r="J321" s="2">
        <v>316</v>
      </c>
      <c r="K321" s="118">
        <v>54455</v>
      </c>
      <c r="L321" s="5">
        <f t="shared" si="104"/>
        <v>147615.66815862921</v>
      </c>
      <c r="M321" s="5">
        <f t="shared" si="67"/>
        <v>3825.0739145252865</v>
      </c>
      <c r="N321" s="5">
        <f t="shared" si="68"/>
        <v>2810.2161959347104</v>
      </c>
      <c r="O321" s="35">
        <f t="shared" si="69"/>
        <v>0.22844861099011454</v>
      </c>
      <c r="P321" s="5">
        <f t="shared" si="70"/>
        <v>1014.8577185905758</v>
      </c>
      <c r="Q321" s="35">
        <f t="shared" si="71"/>
        <v>8.2500000000000004E-2</v>
      </c>
      <c r="R321" s="5">
        <f t="shared" si="105"/>
        <v>364344.54803730571</v>
      </c>
      <c r="S321" s="5">
        <f t="shared" si="106"/>
        <v>844378.80895268521</v>
      </c>
      <c r="T321" s="5">
        <f t="shared" si="72"/>
        <v>144805.4519626945</v>
      </c>
      <c r="U321" s="5">
        <f t="shared" si="73"/>
        <v>1208723.3569899909</v>
      </c>
      <c r="V321" s="150"/>
      <c r="W321" s="2">
        <v>316</v>
      </c>
      <c r="X321" s="118">
        <v>54455</v>
      </c>
      <c r="Y321" s="5">
        <f t="shared" si="107"/>
        <v>144830.48432171519</v>
      </c>
      <c r="Z321" s="5">
        <f t="shared" si="108"/>
        <v>3735.9623279068505</v>
      </c>
      <c r="AA321" s="5">
        <f t="shared" si="74"/>
        <v>2770.4257657620824</v>
      </c>
      <c r="AB321" s="35">
        <f t="shared" si="75"/>
        <v>0.2295449700720249</v>
      </c>
      <c r="AC321" s="5">
        <f t="shared" si="76"/>
        <v>965.53656214476803</v>
      </c>
      <c r="AD321" s="35">
        <f t="shared" si="77"/>
        <v>0.08</v>
      </c>
      <c r="AE321" s="5">
        <f t="shared" si="109"/>
        <v>367089.94144404703</v>
      </c>
      <c r="AF321" s="5">
        <f t="shared" si="110"/>
        <v>813474.15417451679</v>
      </c>
      <c r="AG321" s="5">
        <f t="shared" si="78"/>
        <v>142060.05855595312</v>
      </c>
      <c r="AH321" s="5">
        <f t="shared" si="79"/>
        <v>1180564.0956185637</v>
      </c>
      <c r="AI321" s="150"/>
      <c r="AJ321" s="2">
        <v>316</v>
      </c>
      <c r="AK321" s="118">
        <v>54455</v>
      </c>
      <c r="AL321" s="5">
        <f t="shared" si="111"/>
        <v>142047.84305434173</v>
      </c>
      <c r="AM321" s="5">
        <f t="shared" si="112"/>
        <v>3647.6129482638758</v>
      </c>
      <c r="AN321" s="5">
        <f t="shared" si="80"/>
        <v>2730.2206285379189</v>
      </c>
      <c r="AO321" s="35">
        <f t="shared" si="81"/>
        <v>0.23064516037685534</v>
      </c>
      <c r="AP321" s="5">
        <f t="shared" si="82"/>
        <v>917.39231972595701</v>
      </c>
      <c r="AQ321" s="35">
        <f t="shared" si="83"/>
        <v>7.7499999999999999E-2</v>
      </c>
      <c r="AR321" s="5">
        <f t="shared" si="113"/>
        <v>369832.37757419673</v>
      </c>
      <c r="AS321" s="5">
        <f t="shared" si="114"/>
        <v>782813.31407718861</v>
      </c>
      <c r="AT321" s="5">
        <f t="shared" si="84"/>
        <v>139317.62242580383</v>
      </c>
      <c r="AU321" s="5">
        <f t="shared" si="85"/>
        <v>1152645.6916513853</v>
      </c>
      <c r="AV321" s="150"/>
      <c r="AW321" s="2">
        <v>316</v>
      </c>
      <c r="AX321" s="118">
        <v>54455</v>
      </c>
      <c r="AY321" s="5">
        <f t="shared" si="115"/>
        <v>139268.85581380027</v>
      </c>
      <c r="AZ321" s="5">
        <f t="shared" si="116"/>
        <v>3560.0506702964672</v>
      </c>
      <c r="BA321" s="5">
        <f t="shared" si="86"/>
        <v>2689.6203214602156</v>
      </c>
      <c r="BB321" s="35">
        <f t="shared" si="87"/>
        <v>0.23174918519237514</v>
      </c>
      <c r="BC321" s="5">
        <f t="shared" si="88"/>
        <v>870.4303488362516</v>
      </c>
      <c r="BD321" s="35">
        <f t="shared" si="89"/>
        <v>7.4999999999999997E-2</v>
      </c>
      <c r="BE321" s="5">
        <f t="shared" si="117"/>
        <v>372570.76450765965</v>
      </c>
      <c r="BF321" s="5">
        <f t="shared" si="118"/>
        <v>752405.24730602279</v>
      </c>
      <c r="BG321" s="5">
        <f t="shared" si="90"/>
        <v>136579.23549234006</v>
      </c>
      <c r="BH321" s="5">
        <f t="shared" si="91"/>
        <v>1124976.0118136825</v>
      </c>
      <c r="BI321" s="150"/>
      <c r="BJ321" s="2">
        <v>316</v>
      </c>
      <c r="BK321" s="118">
        <v>54455</v>
      </c>
      <c r="BL321" s="5">
        <f t="shared" si="119"/>
        <v>136494.6598313321</v>
      </c>
      <c r="BM321" s="5">
        <f t="shared" si="120"/>
        <v>3473.3005299060997</v>
      </c>
      <c r="BN321" s="5">
        <f t="shared" si="92"/>
        <v>2648.6452934251347</v>
      </c>
      <c r="BO321" s="35">
        <f t="shared" si="93"/>
        <v>0.23285704774367821</v>
      </c>
      <c r="BP321" s="5">
        <f t="shared" si="94"/>
        <v>824.65523648096473</v>
      </c>
      <c r="BQ321" s="35">
        <f t="shared" si="95"/>
        <v>7.2499999999999995E-2</v>
      </c>
      <c r="BR321" s="5">
        <f t="shared" si="121"/>
        <v>375303.98546209291</v>
      </c>
      <c r="BS321" s="5">
        <f t="shared" si="122"/>
        <v>722258.9819882341</v>
      </c>
      <c r="BT321" s="5">
        <f t="shared" si="96"/>
        <v>133846.01453790697</v>
      </c>
      <c r="BU321" s="5">
        <f t="shared" si="97"/>
        <v>1097562.967450327</v>
      </c>
      <c r="BV321" s="150"/>
      <c r="BW321" s="2">
        <v>316</v>
      </c>
      <c r="BX321" s="118">
        <v>54455</v>
      </c>
      <c r="BY321" s="5">
        <f t="shared" si="123"/>
        <v>133726.416583805</v>
      </c>
      <c r="BZ321" s="5">
        <f t="shared" si="124"/>
        <v>3387.3876542048083</v>
      </c>
      <c r="CA321" s="5">
        <f t="shared" si="98"/>
        <v>2607.316890799279</v>
      </c>
      <c r="CB321" s="35">
        <f t="shared" si="99"/>
        <v>0.23396875119272786</v>
      </c>
      <c r="CC321" s="5">
        <f t="shared" si="100"/>
        <v>780.07076340552919</v>
      </c>
      <c r="CD321" s="35">
        <f t="shared" si="101"/>
        <v>7.0000000000000007E-2</v>
      </c>
      <c r="CE321" s="5">
        <f t="shared" si="125"/>
        <v>378030.90030699404</v>
      </c>
      <c r="CF321" s="5">
        <f t="shared" si="126"/>
        <v>692383.59842172486</v>
      </c>
      <c r="CG321" s="5">
        <f t="shared" si="102"/>
        <v>131119.09969300573</v>
      </c>
      <c r="CH321" s="5">
        <f t="shared" si="103"/>
        <v>1070414.4987287188</v>
      </c>
    </row>
    <row r="322" spans="9:86" ht="14.25" customHeight="1">
      <c r="I322" s="150"/>
      <c r="J322" s="2">
        <v>317</v>
      </c>
      <c r="K322" s="118">
        <v>54483</v>
      </c>
      <c r="L322" s="5">
        <f t="shared" si="104"/>
        <v>144805.4519626945</v>
      </c>
      <c r="M322" s="5">
        <f t="shared" si="67"/>
        <v>3825.0739145252865</v>
      </c>
      <c r="N322" s="5">
        <f t="shared" si="68"/>
        <v>2829.5364322817618</v>
      </c>
      <c r="O322" s="35">
        <f t="shared" si="69"/>
        <v>0.23448314084285066</v>
      </c>
      <c r="P322" s="5">
        <f t="shared" si="70"/>
        <v>995.53748224352466</v>
      </c>
      <c r="Q322" s="35">
        <f t="shared" si="71"/>
        <v>8.2500000000000004E-2</v>
      </c>
      <c r="R322" s="5">
        <f t="shared" si="105"/>
        <v>367174.08446958748</v>
      </c>
      <c r="S322" s="5">
        <f t="shared" si="106"/>
        <v>845374.34643492871</v>
      </c>
      <c r="T322" s="5">
        <f t="shared" si="72"/>
        <v>141975.91553041275</v>
      </c>
      <c r="U322" s="5">
        <f t="shared" si="73"/>
        <v>1212548.4309045163</v>
      </c>
      <c r="V322" s="150"/>
      <c r="W322" s="2">
        <v>317</v>
      </c>
      <c r="X322" s="118">
        <v>54483</v>
      </c>
      <c r="Y322" s="5">
        <f t="shared" si="107"/>
        <v>142060.05855595312</v>
      </c>
      <c r="Z322" s="5">
        <f t="shared" si="108"/>
        <v>3735.9623279068505</v>
      </c>
      <c r="AA322" s="5">
        <f t="shared" si="74"/>
        <v>2788.8952708671632</v>
      </c>
      <c r="AB322" s="35">
        <f t="shared" si="75"/>
        <v>0.2355816518069675</v>
      </c>
      <c r="AC322" s="5">
        <f t="shared" si="76"/>
        <v>947.06705703968748</v>
      </c>
      <c r="AD322" s="35">
        <f t="shared" si="77"/>
        <v>0.08</v>
      </c>
      <c r="AE322" s="5">
        <f t="shared" si="109"/>
        <v>369878.83671491418</v>
      </c>
      <c r="AF322" s="5">
        <f t="shared" si="110"/>
        <v>814421.2212315565</v>
      </c>
      <c r="AG322" s="5">
        <f t="shared" si="78"/>
        <v>139271.16328508596</v>
      </c>
      <c r="AH322" s="5">
        <f t="shared" si="79"/>
        <v>1184300.0579464706</v>
      </c>
      <c r="AI322" s="150"/>
      <c r="AJ322" s="2">
        <v>317</v>
      </c>
      <c r="AK322" s="118">
        <v>54483</v>
      </c>
      <c r="AL322" s="5">
        <f t="shared" si="111"/>
        <v>139317.62242580383</v>
      </c>
      <c r="AM322" s="5">
        <f t="shared" si="112"/>
        <v>3647.6129482638758</v>
      </c>
      <c r="AN322" s="5">
        <f t="shared" si="80"/>
        <v>2747.8533034305592</v>
      </c>
      <c r="AO322" s="35">
        <f t="shared" si="81"/>
        <v>0.2366839102406284</v>
      </c>
      <c r="AP322" s="5">
        <f t="shared" si="82"/>
        <v>899.75964483331643</v>
      </c>
      <c r="AQ322" s="35">
        <f t="shared" si="83"/>
        <v>7.7499999999999999E-2</v>
      </c>
      <c r="AR322" s="5">
        <f t="shared" si="113"/>
        <v>372580.23087762727</v>
      </c>
      <c r="AS322" s="5">
        <f t="shared" si="114"/>
        <v>783713.07372202189</v>
      </c>
      <c r="AT322" s="5">
        <f t="shared" si="84"/>
        <v>136569.76912237325</v>
      </c>
      <c r="AU322" s="5">
        <f t="shared" si="85"/>
        <v>1156293.3045996493</v>
      </c>
      <c r="AV322" s="150"/>
      <c r="AW322" s="2">
        <v>317</v>
      </c>
      <c r="AX322" s="118">
        <v>54483</v>
      </c>
      <c r="AY322" s="5">
        <f t="shared" si="115"/>
        <v>136579.23549234006</v>
      </c>
      <c r="AZ322" s="5">
        <f t="shared" si="116"/>
        <v>3560.0506702964672</v>
      </c>
      <c r="BA322" s="5">
        <f t="shared" si="86"/>
        <v>2706.4304484693421</v>
      </c>
      <c r="BB322" s="35">
        <f t="shared" si="87"/>
        <v>0.23778991926963572</v>
      </c>
      <c r="BC322" s="5">
        <f t="shared" si="88"/>
        <v>853.62022182712531</v>
      </c>
      <c r="BD322" s="35">
        <f t="shared" si="89"/>
        <v>7.4999999999999997E-2</v>
      </c>
      <c r="BE322" s="5">
        <f t="shared" si="117"/>
        <v>375277.19495612901</v>
      </c>
      <c r="BF322" s="5">
        <f t="shared" si="118"/>
        <v>753258.86752784997</v>
      </c>
      <c r="BG322" s="5">
        <f t="shared" si="90"/>
        <v>133872.8050438707</v>
      </c>
      <c r="BH322" s="5">
        <f t="shared" si="91"/>
        <v>1128536.0624839789</v>
      </c>
      <c r="BI322" s="150"/>
      <c r="BJ322" s="2">
        <v>317</v>
      </c>
      <c r="BK322" s="118">
        <v>54483</v>
      </c>
      <c r="BL322" s="5">
        <f t="shared" si="119"/>
        <v>133846.01453790697</v>
      </c>
      <c r="BM322" s="5">
        <f t="shared" si="120"/>
        <v>3473.3005299060997</v>
      </c>
      <c r="BN322" s="5">
        <f t="shared" si="92"/>
        <v>2664.6475254062452</v>
      </c>
      <c r="BO322" s="35">
        <f t="shared" si="93"/>
        <v>0.23889968196116129</v>
      </c>
      <c r="BP322" s="5">
        <f t="shared" si="94"/>
        <v>808.65300449985466</v>
      </c>
      <c r="BQ322" s="35">
        <f t="shared" si="95"/>
        <v>7.2499999999999995E-2</v>
      </c>
      <c r="BR322" s="5">
        <f t="shared" si="121"/>
        <v>377968.63298749918</v>
      </c>
      <c r="BS322" s="5">
        <f t="shared" si="122"/>
        <v>723067.63499273395</v>
      </c>
      <c r="BT322" s="5">
        <f t="shared" si="96"/>
        <v>131181.36701250073</v>
      </c>
      <c r="BU322" s="5">
        <f t="shared" si="97"/>
        <v>1101036.2679802331</v>
      </c>
      <c r="BV322" s="150"/>
      <c r="BW322" s="2">
        <v>317</v>
      </c>
      <c r="BX322" s="118">
        <v>54483</v>
      </c>
      <c r="BY322" s="5">
        <f t="shared" si="123"/>
        <v>131119.09969300573</v>
      </c>
      <c r="BZ322" s="5">
        <f t="shared" si="124"/>
        <v>3387.3876542048083</v>
      </c>
      <c r="CA322" s="5">
        <f t="shared" si="98"/>
        <v>2622.5262393289413</v>
      </c>
      <c r="CB322" s="35">
        <f t="shared" si="99"/>
        <v>0.24001320132330051</v>
      </c>
      <c r="CC322" s="5">
        <f t="shared" si="100"/>
        <v>764.86141487586679</v>
      </c>
      <c r="CD322" s="35">
        <f t="shared" si="101"/>
        <v>7.0000000000000007E-2</v>
      </c>
      <c r="CE322" s="5">
        <f t="shared" si="125"/>
        <v>380653.426546323</v>
      </c>
      <c r="CF322" s="5">
        <f t="shared" si="126"/>
        <v>693148.4598366007</v>
      </c>
      <c r="CG322" s="5">
        <f t="shared" si="102"/>
        <v>128496.57345367678</v>
      </c>
      <c r="CH322" s="5">
        <f t="shared" si="103"/>
        <v>1073801.8863829237</v>
      </c>
    </row>
    <row r="323" spans="9:86" ht="14.25" customHeight="1">
      <c r="I323" s="150"/>
      <c r="J323" s="2">
        <v>318</v>
      </c>
      <c r="K323" s="118">
        <v>54514</v>
      </c>
      <c r="L323" s="5">
        <f t="shared" si="104"/>
        <v>141975.91553041275</v>
      </c>
      <c r="M323" s="5">
        <f t="shared" si="67"/>
        <v>3825.0739145252865</v>
      </c>
      <c r="N323" s="5">
        <f t="shared" si="68"/>
        <v>2848.9894952536988</v>
      </c>
      <c r="O323" s="35">
        <f t="shared" si="69"/>
        <v>0.24080051757596155</v>
      </c>
      <c r="P323" s="5">
        <f t="shared" si="70"/>
        <v>976.08441927158765</v>
      </c>
      <c r="Q323" s="35">
        <f t="shared" si="71"/>
        <v>8.2500000000000004E-2</v>
      </c>
      <c r="R323" s="5">
        <f t="shared" si="105"/>
        <v>370023.0739648412</v>
      </c>
      <c r="S323" s="5">
        <f t="shared" si="106"/>
        <v>846350.43085420027</v>
      </c>
      <c r="T323" s="5">
        <f t="shared" si="72"/>
        <v>139126.92603515906</v>
      </c>
      <c r="U323" s="5">
        <f t="shared" si="73"/>
        <v>1216373.5048190416</v>
      </c>
      <c r="V323" s="150"/>
      <c r="W323" s="2">
        <v>318</v>
      </c>
      <c r="X323" s="118">
        <v>54514</v>
      </c>
      <c r="Y323" s="5">
        <f t="shared" si="107"/>
        <v>139271.16328508596</v>
      </c>
      <c r="Z323" s="5">
        <f t="shared" si="108"/>
        <v>3735.9623279068505</v>
      </c>
      <c r="AA323" s="5">
        <f t="shared" si="74"/>
        <v>2807.4879060062776</v>
      </c>
      <c r="AB323" s="35">
        <f t="shared" si="75"/>
        <v>0.24190115223718428</v>
      </c>
      <c r="AC323" s="5">
        <f t="shared" si="76"/>
        <v>928.47442190057313</v>
      </c>
      <c r="AD323" s="35">
        <f t="shared" si="77"/>
        <v>0.08</v>
      </c>
      <c r="AE323" s="5">
        <f t="shared" si="109"/>
        <v>372686.32462092047</v>
      </c>
      <c r="AF323" s="5">
        <f t="shared" si="110"/>
        <v>815349.69565345708</v>
      </c>
      <c r="AG323" s="5">
        <f t="shared" si="78"/>
        <v>136463.67537907968</v>
      </c>
      <c r="AH323" s="5">
        <f t="shared" si="79"/>
        <v>1188036.0202743774</v>
      </c>
      <c r="AI323" s="150"/>
      <c r="AJ323" s="2">
        <v>318</v>
      </c>
      <c r="AK323" s="118">
        <v>54514</v>
      </c>
      <c r="AL323" s="5">
        <f t="shared" si="111"/>
        <v>136569.76912237325</v>
      </c>
      <c r="AM323" s="5">
        <f t="shared" si="112"/>
        <v>3647.6129482638758</v>
      </c>
      <c r="AN323" s="5">
        <f t="shared" si="80"/>
        <v>2765.5998560152152</v>
      </c>
      <c r="AO323" s="35">
        <f t="shared" si="81"/>
        <v>0.24300545051405348</v>
      </c>
      <c r="AP323" s="5">
        <f t="shared" si="82"/>
        <v>882.01309224866054</v>
      </c>
      <c r="AQ323" s="35">
        <f t="shared" si="83"/>
        <v>7.7499999999999999E-2</v>
      </c>
      <c r="AR323" s="5">
        <f t="shared" si="113"/>
        <v>375345.83073364251</v>
      </c>
      <c r="AS323" s="5">
        <f t="shared" si="114"/>
        <v>784595.08681427059</v>
      </c>
      <c r="AT323" s="5">
        <f t="shared" si="84"/>
        <v>133804.16926635805</v>
      </c>
      <c r="AU323" s="5">
        <f t="shared" si="85"/>
        <v>1159940.917547913</v>
      </c>
      <c r="AV323" s="150"/>
      <c r="AW323" s="2">
        <v>318</v>
      </c>
      <c r="AX323" s="118">
        <v>54514</v>
      </c>
      <c r="AY323" s="5">
        <f t="shared" si="115"/>
        <v>133872.8050438707</v>
      </c>
      <c r="AZ323" s="5">
        <f t="shared" si="116"/>
        <v>3560.0506702964672</v>
      </c>
      <c r="BA323" s="5">
        <f t="shared" si="86"/>
        <v>2723.3456387722754</v>
      </c>
      <c r="BB323" s="35">
        <f t="shared" si="87"/>
        <v>0.24411341537631842</v>
      </c>
      <c r="BC323" s="5">
        <f t="shared" si="88"/>
        <v>836.70503152419178</v>
      </c>
      <c r="BD323" s="35">
        <f t="shared" si="89"/>
        <v>7.4999999999999997E-2</v>
      </c>
      <c r="BE323" s="5">
        <f t="shared" si="117"/>
        <v>378000.54059490131</v>
      </c>
      <c r="BF323" s="5">
        <f t="shared" si="118"/>
        <v>754095.57255937415</v>
      </c>
      <c r="BG323" s="5">
        <f t="shared" si="90"/>
        <v>131149.45940509843</v>
      </c>
      <c r="BH323" s="5">
        <f t="shared" si="91"/>
        <v>1132096.1131542753</v>
      </c>
      <c r="BI323" s="150"/>
      <c r="BJ323" s="2">
        <v>318</v>
      </c>
      <c r="BK323" s="118">
        <v>54514</v>
      </c>
      <c r="BL323" s="5">
        <f t="shared" si="119"/>
        <v>131181.36701250073</v>
      </c>
      <c r="BM323" s="5">
        <f t="shared" si="120"/>
        <v>3473.3005299060997</v>
      </c>
      <c r="BN323" s="5">
        <f t="shared" si="92"/>
        <v>2680.7464375389077</v>
      </c>
      <c r="BO323" s="35">
        <f t="shared" si="93"/>
        <v>0.24522504973897247</v>
      </c>
      <c r="BP323" s="5">
        <f t="shared" si="94"/>
        <v>792.55409236719197</v>
      </c>
      <c r="BQ323" s="35">
        <f t="shared" si="95"/>
        <v>7.2499999999999995E-2</v>
      </c>
      <c r="BR323" s="5">
        <f t="shared" si="121"/>
        <v>380649.37942503806</v>
      </c>
      <c r="BS323" s="5">
        <f t="shared" si="122"/>
        <v>723860.18908510113</v>
      </c>
      <c r="BT323" s="5">
        <f t="shared" si="96"/>
        <v>128500.62057496182</v>
      </c>
      <c r="BU323" s="5">
        <f t="shared" si="97"/>
        <v>1104509.5685101391</v>
      </c>
      <c r="BV323" s="150"/>
      <c r="BW323" s="2">
        <v>318</v>
      </c>
      <c r="BX323" s="118">
        <v>54514</v>
      </c>
      <c r="BY323" s="5">
        <f t="shared" si="123"/>
        <v>128496.57345367678</v>
      </c>
      <c r="BZ323" s="5">
        <f t="shared" si="124"/>
        <v>3387.3876542048083</v>
      </c>
      <c r="CA323" s="5">
        <f t="shared" si="98"/>
        <v>2637.8243090583601</v>
      </c>
      <c r="CB323" s="35">
        <f t="shared" si="99"/>
        <v>0.24634035646181335</v>
      </c>
      <c r="CC323" s="5">
        <f t="shared" si="100"/>
        <v>749.563345146448</v>
      </c>
      <c r="CD323" s="35">
        <f t="shared" si="101"/>
        <v>7.0000000000000007E-2</v>
      </c>
      <c r="CE323" s="5">
        <f t="shared" si="125"/>
        <v>383291.25085538137</v>
      </c>
      <c r="CF323" s="5">
        <f t="shared" si="126"/>
        <v>693898.02318174718</v>
      </c>
      <c r="CG323" s="5">
        <f t="shared" si="102"/>
        <v>125858.74914461843</v>
      </c>
      <c r="CH323" s="5">
        <f t="shared" si="103"/>
        <v>1077189.2740371285</v>
      </c>
    </row>
    <row r="324" spans="9:86" ht="14.25" customHeight="1">
      <c r="I324" s="150"/>
      <c r="J324" s="2">
        <v>319</v>
      </c>
      <c r="K324" s="118">
        <v>54544</v>
      </c>
      <c r="L324" s="5">
        <f t="shared" si="104"/>
        <v>139126.92603515906</v>
      </c>
      <c r="M324" s="5">
        <f t="shared" si="67"/>
        <v>3825.0739145252865</v>
      </c>
      <c r="N324" s="5">
        <f t="shared" si="68"/>
        <v>2868.576298033568</v>
      </c>
      <c r="O324" s="35">
        <f t="shared" si="69"/>
        <v>0.24742094544447657</v>
      </c>
      <c r="P324" s="5">
        <f t="shared" si="70"/>
        <v>956.49761649171853</v>
      </c>
      <c r="Q324" s="35">
        <f t="shared" si="71"/>
        <v>8.2500000000000004E-2</v>
      </c>
      <c r="R324" s="5">
        <f t="shared" si="105"/>
        <v>372891.65026287478</v>
      </c>
      <c r="S324" s="5">
        <f t="shared" si="106"/>
        <v>847306.92847069202</v>
      </c>
      <c r="T324" s="5">
        <f t="shared" si="72"/>
        <v>136258.34973712551</v>
      </c>
      <c r="U324" s="5">
        <f t="shared" si="73"/>
        <v>1220198.5787335667</v>
      </c>
      <c r="V324" s="150"/>
      <c r="W324" s="2">
        <v>319</v>
      </c>
      <c r="X324" s="118">
        <v>54544</v>
      </c>
      <c r="Y324" s="5">
        <f t="shared" si="107"/>
        <v>136463.67537907968</v>
      </c>
      <c r="Z324" s="5">
        <f t="shared" si="108"/>
        <v>3735.9623279068505</v>
      </c>
      <c r="AA324" s="5">
        <f t="shared" si="74"/>
        <v>2826.2044920463195</v>
      </c>
      <c r="AB324" s="35">
        <f t="shared" si="75"/>
        <v>0.24852367350025978</v>
      </c>
      <c r="AC324" s="5">
        <f t="shared" si="76"/>
        <v>909.75783586053126</v>
      </c>
      <c r="AD324" s="35">
        <f t="shared" si="77"/>
        <v>0.08</v>
      </c>
      <c r="AE324" s="5">
        <f t="shared" si="109"/>
        <v>375512.52911296679</v>
      </c>
      <c r="AF324" s="5">
        <f t="shared" si="110"/>
        <v>816259.45348931756</v>
      </c>
      <c r="AG324" s="5">
        <f t="shared" si="78"/>
        <v>133637.47088703336</v>
      </c>
      <c r="AH324" s="5">
        <f t="shared" si="79"/>
        <v>1191771.9826022843</v>
      </c>
      <c r="AI324" s="150"/>
      <c r="AJ324" s="2">
        <v>319</v>
      </c>
      <c r="AK324" s="118">
        <v>54544</v>
      </c>
      <c r="AL324" s="5">
        <f t="shared" si="111"/>
        <v>133804.16926635805</v>
      </c>
      <c r="AM324" s="5">
        <f t="shared" si="112"/>
        <v>3647.6129482638758</v>
      </c>
      <c r="AN324" s="5">
        <f t="shared" si="80"/>
        <v>2783.4610217519803</v>
      </c>
      <c r="AO324" s="35">
        <f t="shared" si="81"/>
        <v>0.24962998121929078</v>
      </c>
      <c r="AP324" s="5">
        <f t="shared" si="82"/>
        <v>864.15192651189568</v>
      </c>
      <c r="AQ324" s="35">
        <f t="shared" si="83"/>
        <v>7.7499999999999999E-2</v>
      </c>
      <c r="AR324" s="5">
        <f t="shared" si="113"/>
        <v>378129.29175539449</v>
      </c>
      <c r="AS324" s="5">
        <f t="shared" si="114"/>
        <v>785459.23874078249</v>
      </c>
      <c r="AT324" s="5">
        <f t="shared" si="84"/>
        <v>131020.70824460607</v>
      </c>
      <c r="AU324" s="5">
        <f t="shared" si="85"/>
        <v>1163588.530496177</v>
      </c>
      <c r="AV324" s="150"/>
      <c r="AW324" s="2">
        <v>319</v>
      </c>
      <c r="AX324" s="118">
        <v>54544</v>
      </c>
      <c r="AY324" s="5">
        <f t="shared" si="115"/>
        <v>131149.45940509843</v>
      </c>
      <c r="AZ324" s="5">
        <f t="shared" si="116"/>
        <v>3560.0506702964672</v>
      </c>
      <c r="BA324" s="5">
        <f t="shared" si="86"/>
        <v>2740.3665490146022</v>
      </c>
      <c r="BB324" s="35">
        <f t="shared" si="87"/>
        <v>0.25073987142105481</v>
      </c>
      <c r="BC324" s="5">
        <f t="shared" si="88"/>
        <v>819.68412128186515</v>
      </c>
      <c r="BD324" s="35">
        <f t="shared" si="89"/>
        <v>7.4999999999999997E-2</v>
      </c>
      <c r="BE324" s="5">
        <f t="shared" si="117"/>
        <v>380740.90714391589</v>
      </c>
      <c r="BF324" s="5">
        <f t="shared" si="118"/>
        <v>754915.25668065599</v>
      </c>
      <c r="BG324" s="5">
        <f t="shared" si="90"/>
        <v>128409.09285608382</v>
      </c>
      <c r="BH324" s="5">
        <f t="shared" si="91"/>
        <v>1135656.1638245718</v>
      </c>
      <c r="BI324" s="150"/>
      <c r="BJ324" s="2">
        <v>319</v>
      </c>
      <c r="BK324" s="118">
        <v>54544</v>
      </c>
      <c r="BL324" s="5">
        <f t="shared" si="119"/>
        <v>128500.62057496182</v>
      </c>
      <c r="BM324" s="5">
        <f t="shared" si="120"/>
        <v>3473.3005299060997</v>
      </c>
      <c r="BN324" s="5">
        <f t="shared" si="92"/>
        <v>2696.9426139323718</v>
      </c>
      <c r="BO324" s="35">
        <f t="shared" si="93"/>
        <v>0.25185334687398708</v>
      </c>
      <c r="BP324" s="5">
        <f t="shared" si="94"/>
        <v>776.3579159737277</v>
      </c>
      <c r="BQ324" s="35">
        <f t="shared" si="95"/>
        <v>7.2499999999999995E-2</v>
      </c>
      <c r="BR324" s="5">
        <f t="shared" si="121"/>
        <v>383346.32203897042</v>
      </c>
      <c r="BS324" s="5">
        <f t="shared" si="122"/>
        <v>724636.54700107488</v>
      </c>
      <c r="BT324" s="5">
        <f t="shared" si="96"/>
        <v>125803.67796102945</v>
      </c>
      <c r="BU324" s="5">
        <f t="shared" si="97"/>
        <v>1107982.8690400454</v>
      </c>
      <c r="BV324" s="150"/>
      <c r="BW324" s="2">
        <v>319</v>
      </c>
      <c r="BX324" s="118">
        <v>54544</v>
      </c>
      <c r="BY324" s="5">
        <f t="shared" si="123"/>
        <v>125858.74914461843</v>
      </c>
      <c r="BZ324" s="5">
        <f t="shared" si="124"/>
        <v>3387.3876542048083</v>
      </c>
      <c r="CA324" s="5">
        <f t="shared" si="98"/>
        <v>2653.2116175278675</v>
      </c>
      <c r="CB324" s="35">
        <f t="shared" si="99"/>
        <v>0.25297041029503819</v>
      </c>
      <c r="CC324" s="5">
        <f t="shared" si="100"/>
        <v>734.17603667694084</v>
      </c>
      <c r="CD324" s="35">
        <f t="shared" si="101"/>
        <v>7.0000000000000007E-2</v>
      </c>
      <c r="CE324" s="5">
        <f t="shared" si="125"/>
        <v>385944.46247290925</v>
      </c>
      <c r="CF324" s="5">
        <f t="shared" si="126"/>
        <v>694632.19921842415</v>
      </c>
      <c r="CG324" s="5">
        <f t="shared" si="102"/>
        <v>123205.53752709056</v>
      </c>
      <c r="CH324" s="5">
        <f t="shared" si="103"/>
        <v>1080576.6616913334</v>
      </c>
    </row>
    <row r="325" spans="9:86" ht="14.25" customHeight="1">
      <c r="I325" s="150"/>
      <c r="J325" s="2">
        <v>320</v>
      </c>
      <c r="K325" s="118">
        <v>54575</v>
      </c>
      <c r="L325" s="5">
        <f t="shared" si="104"/>
        <v>136258.34973712551</v>
      </c>
      <c r="M325" s="5">
        <f t="shared" si="67"/>
        <v>3825.0739145252865</v>
      </c>
      <c r="N325" s="5">
        <f t="shared" si="68"/>
        <v>2888.2977600825488</v>
      </c>
      <c r="O325" s="35">
        <f t="shared" si="69"/>
        <v>0.25436659982934684</v>
      </c>
      <c r="P325" s="5">
        <f t="shared" si="70"/>
        <v>936.77615444273783</v>
      </c>
      <c r="Q325" s="35">
        <f t="shared" si="71"/>
        <v>8.2500000000000004E-2</v>
      </c>
      <c r="R325" s="5">
        <f t="shared" si="105"/>
        <v>375779.94802295731</v>
      </c>
      <c r="S325" s="5">
        <f t="shared" si="106"/>
        <v>848243.70462513471</v>
      </c>
      <c r="T325" s="5">
        <f t="shared" si="72"/>
        <v>133370.05197704295</v>
      </c>
      <c r="U325" s="5">
        <f t="shared" si="73"/>
        <v>1224023.652648092</v>
      </c>
      <c r="V325" s="150"/>
      <c r="W325" s="2">
        <v>320</v>
      </c>
      <c r="X325" s="118">
        <v>54575</v>
      </c>
      <c r="Y325" s="5">
        <f t="shared" si="107"/>
        <v>133637.47088703336</v>
      </c>
      <c r="Z325" s="5">
        <f t="shared" si="108"/>
        <v>3735.9623279068505</v>
      </c>
      <c r="AA325" s="5">
        <f t="shared" si="74"/>
        <v>2845.045855326628</v>
      </c>
      <c r="AB325" s="35">
        <f t="shared" si="75"/>
        <v>0.25547138865550129</v>
      </c>
      <c r="AC325" s="5">
        <f t="shared" si="76"/>
        <v>890.91647258022238</v>
      </c>
      <c r="AD325" s="35">
        <f t="shared" si="77"/>
        <v>0.08</v>
      </c>
      <c r="AE325" s="5">
        <f t="shared" si="109"/>
        <v>378357.57496829343</v>
      </c>
      <c r="AF325" s="5">
        <f t="shared" si="110"/>
        <v>817150.36996189773</v>
      </c>
      <c r="AG325" s="5">
        <f t="shared" si="78"/>
        <v>130792.42503170673</v>
      </c>
      <c r="AH325" s="5">
        <f t="shared" si="79"/>
        <v>1195507.9449301912</v>
      </c>
      <c r="AI325" s="150"/>
      <c r="AJ325" s="2">
        <v>320</v>
      </c>
      <c r="AK325" s="118">
        <v>54575</v>
      </c>
      <c r="AL325" s="5">
        <f t="shared" si="111"/>
        <v>131020.70824460607</v>
      </c>
      <c r="AM325" s="5">
        <f t="shared" si="112"/>
        <v>3647.6129482638758</v>
      </c>
      <c r="AN325" s="5">
        <f t="shared" si="80"/>
        <v>2801.4375408507949</v>
      </c>
      <c r="AO325" s="35">
        <f t="shared" si="81"/>
        <v>0.2565796730960162</v>
      </c>
      <c r="AP325" s="5">
        <f t="shared" si="82"/>
        <v>846.17540741308085</v>
      </c>
      <c r="AQ325" s="35">
        <f t="shared" si="83"/>
        <v>7.7499999999999999E-2</v>
      </c>
      <c r="AR325" s="5">
        <f t="shared" si="113"/>
        <v>380930.72929624526</v>
      </c>
      <c r="AS325" s="5">
        <f t="shared" si="114"/>
        <v>786305.41414819553</v>
      </c>
      <c r="AT325" s="5">
        <f t="shared" si="84"/>
        <v>128219.27070375528</v>
      </c>
      <c r="AU325" s="5">
        <f t="shared" si="85"/>
        <v>1167236.1434444408</v>
      </c>
      <c r="AV325" s="150"/>
      <c r="AW325" s="2">
        <v>320</v>
      </c>
      <c r="AX325" s="118">
        <v>54575</v>
      </c>
      <c r="AY325" s="5">
        <f t="shared" si="115"/>
        <v>128409.09285608382</v>
      </c>
      <c r="AZ325" s="5">
        <f t="shared" si="116"/>
        <v>3560.0506702964672</v>
      </c>
      <c r="BA325" s="5">
        <f t="shared" si="86"/>
        <v>2757.4938399459434</v>
      </c>
      <c r="BB325" s="35">
        <f t="shared" si="87"/>
        <v>0.25769145582577468</v>
      </c>
      <c r="BC325" s="5">
        <f t="shared" si="88"/>
        <v>802.5568303505238</v>
      </c>
      <c r="BD325" s="35">
        <f t="shared" si="89"/>
        <v>7.4999999999999997E-2</v>
      </c>
      <c r="BE325" s="5">
        <f t="shared" si="117"/>
        <v>383498.40098386182</v>
      </c>
      <c r="BF325" s="5">
        <f t="shared" si="118"/>
        <v>755717.81351100653</v>
      </c>
      <c r="BG325" s="5">
        <f t="shared" si="90"/>
        <v>125651.59901613787</v>
      </c>
      <c r="BH325" s="5">
        <f t="shared" si="91"/>
        <v>1139216.2144948684</v>
      </c>
      <c r="BI325" s="150"/>
      <c r="BJ325" s="2">
        <v>320</v>
      </c>
      <c r="BK325" s="118">
        <v>54575</v>
      </c>
      <c r="BL325" s="5">
        <f t="shared" si="119"/>
        <v>125803.67796102945</v>
      </c>
      <c r="BM325" s="5">
        <f t="shared" si="120"/>
        <v>3473.3005299060997</v>
      </c>
      <c r="BN325" s="5">
        <f t="shared" si="92"/>
        <v>2713.2366422248801</v>
      </c>
      <c r="BO325" s="35">
        <f t="shared" si="93"/>
        <v>0.25880673947215127</v>
      </c>
      <c r="BP325" s="5">
        <f t="shared" si="94"/>
        <v>760.06388768121951</v>
      </c>
      <c r="BQ325" s="35">
        <f t="shared" si="95"/>
        <v>7.2499999999999995E-2</v>
      </c>
      <c r="BR325" s="5">
        <f t="shared" si="121"/>
        <v>386059.55868119531</v>
      </c>
      <c r="BS325" s="5">
        <f t="shared" si="122"/>
        <v>725396.61088875611</v>
      </c>
      <c r="BT325" s="5">
        <f t="shared" si="96"/>
        <v>123090.44131880457</v>
      </c>
      <c r="BU325" s="5">
        <f t="shared" si="97"/>
        <v>1111456.1695699515</v>
      </c>
      <c r="BV325" s="150"/>
      <c r="BW325" s="2">
        <v>320</v>
      </c>
      <c r="BX325" s="118">
        <v>54575</v>
      </c>
      <c r="BY325" s="5">
        <f t="shared" si="123"/>
        <v>123205.53752709056</v>
      </c>
      <c r="BZ325" s="5">
        <f t="shared" si="124"/>
        <v>3387.3876542048083</v>
      </c>
      <c r="CA325" s="5">
        <f t="shared" si="98"/>
        <v>2668.68868529678</v>
      </c>
      <c r="CB325" s="35">
        <f t="shared" si="99"/>
        <v>0.25992552661457957</v>
      </c>
      <c r="CC325" s="5">
        <f t="shared" si="100"/>
        <v>718.69896890802829</v>
      </c>
      <c r="CD325" s="35">
        <f t="shared" si="101"/>
        <v>7.0000000000000007E-2</v>
      </c>
      <c r="CE325" s="5">
        <f t="shared" si="125"/>
        <v>388613.15115820605</v>
      </c>
      <c r="CF325" s="5">
        <f t="shared" si="126"/>
        <v>695350.8981873322</v>
      </c>
      <c r="CG325" s="5">
        <f t="shared" si="102"/>
        <v>120536.84884179378</v>
      </c>
      <c r="CH325" s="5">
        <f t="shared" si="103"/>
        <v>1083964.0493455383</v>
      </c>
    </row>
    <row r="326" spans="9:86" ht="14.25" customHeight="1">
      <c r="I326" s="150"/>
      <c r="J326" s="2">
        <v>321</v>
      </c>
      <c r="K326" s="118">
        <v>54605</v>
      </c>
      <c r="L326" s="5">
        <f t="shared" si="104"/>
        <v>133370.05197704295</v>
      </c>
      <c r="M326" s="5">
        <f t="shared" si="67"/>
        <v>3825.0739145252865</v>
      </c>
      <c r="N326" s="5">
        <f t="shared" si="68"/>
        <v>2908.1548071831162</v>
      </c>
      <c r="O326" s="35">
        <f t="shared" si="69"/>
        <v>0.26166187362815441</v>
      </c>
      <c r="P326" s="5">
        <f t="shared" si="70"/>
        <v>916.91910734217026</v>
      </c>
      <c r="Q326" s="35">
        <f t="shared" si="71"/>
        <v>8.2500000000000004E-2</v>
      </c>
      <c r="R326" s="5">
        <f t="shared" si="105"/>
        <v>378688.10283014044</v>
      </c>
      <c r="S326" s="5">
        <f t="shared" si="106"/>
        <v>849160.62373247684</v>
      </c>
      <c r="T326" s="5">
        <f t="shared" si="72"/>
        <v>130461.89716985983</v>
      </c>
      <c r="U326" s="5">
        <f t="shared" si="73"/>
        <v>1227848.7265626173</v>
      </c>
      <c r="V326" s="150"/>
      <c r="W326" s="2">
        <v>321</v>
      </c>
      <c r="X326" s="118">
        <v>54605</v>
      </c>
      <c r="Y326" s="5">
        <f t="shared" si="107"/>
        <v>130792.42503170673</v>
      </c>
      <c r="Z326" s="5">
        <f t="shared" si="108"/>
        <v>3735.9623279068505</v>
      </c>
      <c r="AA326" s="5">
        <f t="shared" si="74"/>
        <v>2864.012827695472</v>
      </c>
      <c r="AB326" s="35">
        <f t="shared" si="75"/>
        <v>0.26276868804912917</v>
      </c>
      <c r="AC326" s="5">
        <f t="shared" si="76"/>
        <v>871.94950021137834</v>
      </c>
      <c r="AD326" s="35">
        <f t="shared" si="77"/>
        <v>0.08</v>
      </c>
      <c r="AE326" s="5">
        <f t="shared" si="109"/>
        <v>381221.58779598889</v>
      </c>
      <c r="AF326" s="5">
        <f t="shared" si="110"/>
        <v>818022.31946210912</v>
      </c>
      <c r="AG326" s="5">
        <f t="shared" si="78"/>
        <v>127928.41220401126</v>
      </c>
      <c r="AH326" s="5">
        <f t="shared" si="79"/>
        <v>1199243.907258098</v>
      </c>
      <c r="AI326" s="150"/>
      <c r="AJ326" s="2">
        <v>321</v>
      </c>
      <c r="AK326" s="118">
        <v>54605</v>
      </c>
      <c r="AL326" s="5">
        <f t="shared" si="111"/>
        <v>128219.27070375528</v>
      </c>
      <c r="AM326" s="5">
        <f t="shared" si="112"/>
        <v>3647.6129482638758</v>
      </c>
      <c r="AN326" s="5">
        <f t="shared" si="80"/>
        <v>2819.5301583021228</v>
      </c>
      <c r="AO326" s="35">
        <f t="shared" si="81"/>
        <v>0.26387891394108931</v>
      </c>
      <c r="AP326" s="5">
        <f t="shared" si="82"/>
        <v>828.08278996175284</v>
      </c>
      <c r="AQ326" s="35">
        <f t="shared" si="83"/>
        <v>7.7499999999999999E-2</v>
      </c>
      <c r="AR326" s="5">
        <f t="shared" si="113"/>
        <v>383750.25945454737</v>
      </c>
      <c r="AS326" s="5">
        <f t="shared" si="114"/>
        <v>787133.49693815724</v>
      </c>
      <c r="AT326" s="5">
        <f t="shared" si="84"/>
        <v>125399.74054545315</v>
      </c>
      <c r="AU326" s="5">
        <f t="shared" si="85"/>
        <v>1170883.7563927046</v>
      </c>
      <c r="AV326" s="150"/>
      <c r="AW326" s="2">
        <v>321</v>
      </c>
      <c r="AX326" s="118">
        <v>54605</v>
      </c>
      <c r="AY326" s="5">
        <f t="shared" si="115"/>
        <v>125651.59901613787</v>
      </c>
      <c r="AZ326" s="5">
        <f t="shared" si="116"/>
        <v>3560.0506702964672</v>
      </c>
      <c r="BA326" s="5">
        <f t="shared" si="86"/>
        <v>2774.7281764456056</v>
      </c>
      <c r="BB326" s="35">
        <f t="shared" si="87"/>
        <v>0.26499255383985088</v>
      </c>
      <c r="BC326" s="5">
        <f t="shared" si="88"/>
        <v>785.32249385086163</v>
      </c>
      <c r="BD326" s="35">
        <f t="shared" si="89"/>
        <v>7.4999999999999997E-2</v>
      </c>
      <c r="BE326" s="5">
        <f t="shared" si="117"/>
        <v>386273.12916030741</v>
      </c>
      <c r="BF326" s="5">
        <f t="shared" si="118"/>
        <v>756503.13600485737</v>
      </c>
      <c r="BG326" s="5">
        <f t="shared" si="90"/>
        <v>122876.87083969227</v>
      </c>
      <c r="BH326" s="5">
        <f t="shared" si="91"/>
        <v>1142776.2651651648</v>
      </c>
      <c r="BI326" s="150"/>
      <c r="BJ326" s="2">
        <v>321</v>
      </c>
      <c r="BK326" s="118">
        <v>54605</v>
      </c>
      <c r="BL326" s="5">
        <f t="shared" si="119"/>
        <v>123090.44131880457</v>
      </c>
      <c r="BM326" s="5">
        <f t="shared" si="120"/>
        <v>3473.3005299060997</v>
      </c>
      <c r="BN326" s="5">
        <f t="shared" si="92"/>
        <v>2729.6291136049886</v>
      </c>
      <c r="BO326" s="35">
        <f t="shared" si="93"/>
        <v>0.26610961023710122</v>
      </c>
      <c r="BP326" s="5">
        <f t="shared" si="94"/>
        <v>743.67141630111098</v>
      </c>
      <c r="BQ326" s="35">
        <f t="shared" si="95"/>
        <v>7.2499999999999995E-2</v>
      </c>
      <c r="BR326" s="5">
        <f t="shared" si="121"/>
        <v>388789.18779480032</v>
      </c>
      <c r="BS326" s="5">
        <f t="shared" si="122"/>
        <v>726140.28230505728</v>
      </c>
      <c r="BT326" s="5">
        <f t="shared" si="96"/>
        <v>120360.81220519959</v>
      </c>
      <c r="BU326" s="5">
        <f t="shared" si="97"/>
        <v>1114929.4700998575</v>
      </c>
      <c r="BV326" s="150"/>
      <c r="BW326" s="2">
        <v>321</v>
      </c>
      <c r="BX326" s="118">
        <v>54605</v>
      </c>
      <c r="BY326" s="5">
        <f t="shared" si="123"/>
        <v>120536.84884179378</v>
      </c>
      <c r="BZ326" s="5">
        <f t="shared" si="124"/>
        <v>3387.3876542048083</v>
      </c>
      <c r="CA326" s="5">
        <f t="shared" si="98"/>
        <v>2684.2560359610111</v>
      </c>
      <c r="CB326" s="35">
        <f t="shared" si="99"/>
        <v>0.2672300855799673</v>
      </c>
      <c r="CC326" s="5">
        <f t="shared" si="100"/>
        <v>703.13161824379711</v>
      </c>
      <c r="CD326" s="35">
        <f t="shared" si="101"/>
        <v>7.0000000000000007E-2</v>
      </c>
      <c r="CE326" s="5">
        <f t="shared" si="125"/>
        <v>391297.40719416708</v>
      </c>
      <c r="CF326" s="5">
        <f t="shared" si="126"/>
        <v>696054.02980557596</v>
      </c>
      <c r="CG326" s="5">
        <f t="shared" si="102"/>
        <v>117852.59280583277</v>
      </c>
      <c r="CH326" s="5">
        <f t="shared" si="103"/>
        <v>1087351.4369997431</v>
      </c>
    </row>
    <row r="327" spans="9:86" ht="14.25" customHeight="1">
      <c r="I327" s="150"/>
      <c r="J327" s="2">
        <v>322</v>
      </c>
      <c r="K327" s="118">
        <v>54636</v>
      </c>
      <c r="L327" s="5">
        <f t="shared" si="104"/>
        <v>130461.89716985983</v>
      </c>
      <c r="M327" s="5">
        <f t="shared" si="67"/>
        <v>3825.0739145252865</v>
      </c>
      <c r="N327" s="5">
        <f t="shared" si="68"/>
        <v>2928.1483714824999</v>
      </c>
      <c r="O327" s="35">
        <f t="shared" si="69"/>
        <v>0.26933366155208543</v>
      </c>
      <c r="P327" s="5">
        <f t="shared" si="70"/>
        <v>896.92554304278633</v>
      </c>
      <c r="Q327" s="35">
        <f t="shared" si="71"/>
        <v>8.2500000000000004E-2</v>
      </c>
      <c r="R327" s="5">
        <f t="shared" si="105"/>
        <v>381616.25120162294</v>
      </c>
      <c r="S327" s="5">
        <f t="shared" si="106"/>
        <v>850057.54927551968</v>
      </c>
      <c r="T327" s="5">
        <f t="shared" si="72"/>
        <v>127533.74879837733</v>
      </c>
      <c r="U327" s="5">
        <f t="shared" si="73"/>
        <v>1231673.8004771427</v>
      </c>
      <c r="V327" s="150"/>
      <c r="W327" s="2">
        <v>322</v>
      </c>
      <c r="X327" s="118">
        <v>54636</v>
      </c>
      <c r="Y327" s="5">
        <f t="shared" si="107"/>
        <v>127928.41220401126</v>
      </c>
      <c r="Z327" s="5">
        <f t="shared" si="108"/>
        <v>3735.9623279068505</v>
      </c>
      <c r="AA327" s="5">
        <f t="shared" si="74"/>
        <v>2883.1062465467753</v>
      </c>
      <c r="AB327" s="35">
        <f t="shared" si="75"/>
        <v>0.27044246358180385</v>
      </c>
      <c r="AC327" s="5">
        <f t="shared" si="76"/>
        <v>852.85608136007511</v>
      </c>
      <c r="AD327" s="35">
        <f t="shared" si="77"/>
        <v>0.08</v>
      </c>
      <c r="AE327" s="5">
        <f t="shared" si="109"/>
        <v>384104.69404253567</v>
      </c>
      <c r="AF327" s="5">
        <f t="shared" si="110"/>
        <v>818875.17554346914</v>
      </c>
      <c r="AG327" s="5">
        <f t="shared" si="78"/>
        <v>125045.30595746449</v>
      </c>
      <c r="AH327" s="5">
        <f t="shared" si="79"/>
        <v>1202979.8695860049</v>
      </c>
      <c r="AI327" s="150"/>
      <c r="AJ327" s="2">
        <v>322</v>
      </c>
      <c r="AK327" s="118">
        <v>54636</v>
      </c>
      <c r="AL327" s="5">
        <f t="shared" si="111"/>
        <v>125399.74054545315</v>
      </c>
      <c r="AM327" s="5">
        <f t="shared" si="112"/>
        <v>3647.6129482638758</v>
      </c>
      <c r="AN327" s="5">
        <f t="shared" si="80"/>
        <v>2837.7396239078244</v>
      </c>
      <c r="AO327" s="35">
        <f t="shared" si="81"/>
        <v>0.27155459284663258</v>
      </c>
      <c r="AP327" s="5">
        <f t="shared" si="82"/>
        <v>809.87332435605163</v>
      </c>
      <c r="AQ327" s="35">
        <f t="shared" si="83"/>
        <v>7.7499999999999999E-2</v>
      </c>
      <c r="AR327" s="5">
        <f t="shared" si="113"/>
        <v>386587.99907845521</v>
      </c>
      <c r="AS327" s="5">
        <f t="shared" si="114"/>
        <v>787943.37026251329</v>
      </c>
      <c r="AT327" s="5">
        <f t="shared" si="84"/>
        <v>122562.00092154533</v>
      </c>
      <c r="AU327" s="5">
        <f t="shared" si="85"/>
        <v>1174531.3693409686</v>
      </c>
      <c r="AV327" s="150"/>
      <c r="AW327" s="2">
        <v>322</v>
      </c>
      <c r="AX327" s="118">
        <v>54636</v>
      </c>
      <c r="AY327" s="5">
        <f t="shared" si="115"/>
        <v>122876.87083969227</v>
      </c>
      <c r="AZ327" s="5">
        <f t="shared" si="116"/>
        <v>3560.0506702964672</v>
      </c>
      <c r="BA327" s="5">
        <f t="shared" si="86"/>
        <v>2792.0702275483904</v>
      </c>
      <c r="BB327" s="35">
        <f t="shared" si="87"/>
        <v>0.27267005174872821</v>
      </c>
      <c r="BC327" s="5">
        <f t="shared" si="88"/>
        <v>767.9804427480766</v>
      </c>
      <c r="BD327" s="35">
        <f t="shared" si="89"/>
        <v>7.4999999999999997E-2</v>
      </c>
      <c r="BE327" s="5">
        <f t="shared" si="117"/>
        <v>389065.19938785577</v>
      </c>
      <c r="BF327" s="5">
        <f t="shared" si="118"/>
        <v>757271.11644760543</v>
      </c>
      <c r="BG327" s="5">
        <f t="shared" si="90"/>
        <v>120084.80061214388</v>
      </c>
      <c r="BH327" s="5">
        <f t="shared" si="91"/>
        <v>1146336.3158354613</v>
      </c>
      <c r="BI327" s="150"/>
      <c r="BJ327" s="2">
        <v>322</v>
      </c>
      <c r="BK327" s="118">
        <v>54636</v>
      </c>
      <c r="BL327" s="5">
        <f t="shared" si="119"/>
        <v>120360.81220519959</v>
      </c>
      <c r="BM327" s="5">
        <f t="shared" si="120"/>
        <v>3473.3005299060997</v>
      </c>
      <c r="BN327" s="5">
        <f t="shared" si="92"/>
        <v>2746.1206228330188</v>
      </c>
      <c r="BO327" s="35">
        <f t="shared" si="93"/>
        <v>0.27378884264934061</v>
      </c>
      <c r="BP327" s="5">
        <f t="shared" si="94"/>
        <v>727.17990707308081</v>
      </c>
      <c r="BQ327" s="35">
        <f t="shared" si="95"/>
        <v>7.2499999999999995E-2</v>
      </c>
      <c r="BR327" s="5">
        <f t="shared" si="121"/>
        <v>391535.30841763335</v>
      </c>
      <c r="BS327" s="5">
        <f t="shared" si="122"/>
        <v>726867.46221213031</v>
      </c>
      <c r="BT327" s="5">
        <f t="shared" si="96"/>
        <v>117614.69158236658</v>
      </c>
      <c r="BU327" s="5">
        <f t="shared" si="97"/>
        <v>1118402.7706297636</v>
      </c>
      <c r="BV327" s="150"/>
      <c r="BW327" s="2">
        <v>322</v>
      </c>
      <c r="BX327" s="118">
        <v>54636</v>
      </c>
      <c r="BY327" s="5">
        <f t="shared" si="123"/>
        <v>117852.59280583277</v>
      </c>
      <c r="BZ327" s="5">
        <f t="shared" si="124"/>
        <v>3387.3876542048083</v>
      </c>
      <c r="CA327" s="5">
        <f t="shared" si="98"/>
        <v>2699.9141961707837</v>
      </c>
      <c r="CB327" s="35">
        <f t="shared" si="99"/>
        <v>0.27491096786837865</v>
      </c>
      <c r="CC327" s="5">
        <f t="shared" si="100"/>
        <v>687.47345803402447</v>
      </c>
      <c r="CD327" s="35">
        <f t="shared" si="101"/>
        <v>7.0000000000000007E-2</v>
      </c>
      <c r="CE327" s="5">
        <f t="shared" si="125"/>
        <v>393997.32139033789</v>
      </c>
      <c r="CF327" s="5">
        <f t="shared" si="126"/>
        <v>696741.50326360995</v>
      </c>
      <c r="CG327" s="5">
        <f t="shared" si="102"/>
        <v>115152.67860966199</v>
      </c>
      <c r="CH327" s="5">
        <f t="shared" si="103"/>
        <v>1090738.8246539477</v>
      </c>
    </row>
    <row r="328" spans="9:86" ht="14.25" customHeight="1">
      <c r="I328" s="150"/>
      <c r="J328" s="2">
        <v>323</v>
      </c>
      <c r="K328" s="118">
        <v>54667</v>
      </c>
      <c r="L328" s="5">
        <f t="shared" si="104"/>
        <v>127533.74879837733</v>
      </c>
      <c r="M328" s="5">
        <f t="shared" si="67"/>
        <v>3825.0739145252865</v>
      </c>
      <c r="N328" s="5">
        <f t="shared" si="68"/>
        <v>2948.2793915364423</v>
      </c>
      <c r="O328" s="35">
        <f t="shared" si="69"/>
        <v>0.27741168931189963</v>
      </c>
      <c r="P328" s="5">
        <f t="shared" si="70"/>
        <v>876.79452298884416</v>
      </c>
      <c r="Q328" s="35">
        <f t="shared" si="71"/>
        <v>8.2500000000000004E-2</v>
      </c>
      <c r="R328" s="5">
        <f t="shared" si="105"/>
        <v>384564.53059315938</v>
      </c>
      <c r="S328" s="5">
        <f t="shared" si="106"/>
        <v>850934.34379850852</v>
      </c>
      <c r="T328" s="5">
        <f t="shared" si="72"/>
        <v>124585.46940684089</v>
      </c>
      <c r="U328" s="5">
        <f t="shared" si="73"/>
        <v>1235498.874391668</v>
      </c>
      <c r="V328" s="150"/>
      <c r="W328" s="2">
        <v>323</v>
      </c>
      <c r="X328" s="118">
        <v>54667</v>
      </c>
      <c r="Y328" s="5">
        <f t="shared" si="107"/>
        <v>125045.30595746449</v>
      </c>
      <c r="Z328" s="5">
        <f t="shared" si="108"/>
        <v>3735.9623279068505</v>
      </c>
      <c r="AA328" s="5">
        <f t="shared" si="74"/>
        <v>2902.326954857087</v>
      </c>
      <c r="AB328" s="35">
        <f t="shared" si="75"/>
        <v>0.27852243786049946</v>
      </c>
      <c r="AC328" s="5">
        <f t="shared" si="76"/>
        <v>833.6353730497633</v>
      </c>
      <c r="AD328" s="35">
        <f t="shared" si="77"/>
        <v>0.08</v>
      </c>
      <c r="AE328" s="5">
        <f t="shared" si="109"/>
        <v>387007.02099739277</v>
      </c>
      <c r="AF328" s="5">
        <f t="shared" si="110"/>
        <v>819708.81091651891</v>
      </c>
      <c r="AG328" s="5">
        <f t="shared" si="78"/>
        <v>122142.9790026074</v>
      </c>
      <c r="AH328" s="5">
        <f t="shared" si="79"/>
        <v>1206715.8319139117</v>
      </c>
      <c r="AI328" s="150"/>
      <c r="AJ328" s="2">
        <v>323</v>
      </c>
      <c r="AK328" s="118">
        <v>54667</v>
      </c>
      <c r="AL328" s="5">
        <f t="shared" si="111"/>
        <v>122562.00092154533</v>
      </c>
      <c r="AM328" s="5">
        <f t="shared" si="112"/>
        <v>3647.6129482638758</v>
      </c>
      <c r="AN328" s="5">
        <f t="shared" si="80"/>
        <v>2856.066692312229</v>
      </c>
      <c r="AO328" s="35">
        <f t="shared" si="81"/>
        <v>0.2796364293178073</v>
      </c>
      <c r="AP328" s="5">
        <f t="shared" si="82"/>
        <v>791.54625595164691</v>
      </c>
      <c r="AQ328" s="35">
        <f t="shared" si="83"/>
        <v>7.7499999999999999E-2</v>
      </c>
      <c r="AR328" s="5">
        <f t="shared" si="113"/>
        <v>389444.06577076745</v>
      </c>
      <c r="AS328" s="5">
        <f t="shared" si="114"/>
        <v>788734.91651846492</v>
      </c>
      <c r="AT328" s="5">
        <f t="shared" si="84"/>
        <v>119705.9342292331</v>
      </c>
      <c r="AU328" s="5">
        <f t="shared" si="85"/>
        <v>1178178.9822892323</v>
      </c>
      <c r="AV328" s="150"/>
      <c r="AW328" s="2">
        <v>323</v>
      </c>
      <c r="AX328" s="118">
        <v>54667</v>
      </c>
      <c r="AY328" s="5">
        <f t="shared" si="115"/>
        <v>120084.80061214388</v>
      </c>
      <c r="AZ328" s="5">
        <f t="shared" si="116"/>
        <v>3560.0506702964672</v>
      </c>
      <c r="BA328" s="5">
        <f t="shared" si="86"/>
        <v>2809.5206664705679</v>
      </c>
      <c r="BB328" s="35">
        <f t="shared" si="87"/>
        <v>0.28075366595759976</v>
      </c>
      <c r="BC328" s="5">
        <f t="shared" si="88"/>
        <v>750.53000382589914</v>
      </c>
      <c r="BD328" s="35">
        <f t="shared" si="89"/>
        <v>7.4999999999999997E-2</v>
      </c>
      <c r="BE328" s="5">
        <f t="shared" si="117"/>
        <v>391874.72005432635</v>
      </c>
      <c r="BF328" s="5">
        <f t="shared" si="118"/>
        <v>758021.64645143133</v>
      </c>
      <c r="BG328" s="5">
        <f t="shared" si="90"/>
        <v>117275.27994567332</v>
      </c>
      <c r="BH328" s="5">
        <f t="shared" si="91"/>
        <v>1149896.3665057577</v>
      </c>
      <c r="BI328" s="150"/>
      <c r="BJ328" s="2">
        <v>323</v>
      </c>
      <c r="BK328" s="118">
        <v>54667</v>
      </c>
      <c r="BL328" s="5">
        <f t="shared" si="119"/>
        <v>117614.69158236658</v>
      </c>
      <c r="BM328" s="5">
        <f t="shared" si="120"/>
        <v>3473.3005299060997</v>
      </c>
      <c r="BN328" s="5">
        <f t="shared" si="92"/>
        <v>2762.7117682626349</v>
      </c>
      <c r="BO328" s="35">
        <f t="shared" si="93"/>
        <v>0.28187415001581334</v>
      </c>
      <c r="BP328" s="5">
        <f t="shared" si="94"/>
        <v>710.58876164346475</v>
      </c>
      <c r="BQ328" s="35">
        <f t="shared" si="95"/>
        <v>7.2499999999999995E-2</v>
      </c>
      <c r="BR328" s="5">
        <f t="shared" si="121"/>
        <v>394298.02018589596</v>
      </c>
      <c r="BS328" s="5">
        <f t="shared" si="122"/>
        <v>727578.05097377382</v>
      </c>
      <c r="BT328" s="5">
        <f t="shared" si="96"/>
        <v>114851.97981410394</v>
      </c>
      <c r="BU328" s="5">
        <f t="shared" si="97"/>
        <v>1121876.0711596697</v>
      </c>
      <c r="BV328" s="150"/>
      <c r="BW328" s="2">
        <v>323</v>
      </c>
      <c r="BX328" s="118">
        <v>54667</v>
      </c>
      <c r="BY328" s="5">
        <f t="shared" si="123"/>
        <v>115152.67860966199</v>
      </c>
      <c r="BZ328" s="5">
        <f t="shared" si="124"/>
        <v>3387.3876542048083</v>
      </c>
      <c r="CA328" s="5">
        <f t="shared" si="98"/>
        <v>2715.6636956484467</v>
      </c>
      <c r="CB328" s="35">
        <f t="shared" si="99"/>
        <v>0.2829978836901067</v>
      </c>
      <c r="CC328" s="5">
        <f t="shared" si="100"/>
        <v>671.72395855636159</v>
      </c>
      <c r="CD328" s="35">
        <f t="shared" si="101"/>
        <v>7.0000000000000007E-2</v>
      </c>
      <c r="CE328" s="5">
        <f t="shared" si="125"/>
        <v>396712.98508598632</v>
      </c>
      <c r="CF328" s="5">
        <f t="shared" si="126"/>
        <v>697413.22722216626</v>
      </c>
      <c r="CG328" s="5">
        <f t="shared" si="102"/>
        <v>112437.01491401355</v>
      </c>
      <c r="CH328" s="5">
        <f t="shared" si="103"/>
        <v>1094126.2123081526</v>
      </c>
    </row>
    <row r="329" spans="9:86" ht="14.25" customHeight="1">
      <c r="I329" s="150"/>
      <c r="J329" s="2">
        <v>324</v>
      </c>
      <c r="K329" s="118">
        <v>54697</v>
      </c>
      <c r="L329" s="5">
        <f t="shared" si="104"/>
        <v>124585.46940684089</v>
      </c>
      <c r="M329" s="5">
        <f t="shared" si="67"/>
        <v>3825.0739145252865</v>
      </c>
      <c r="N329" s="5">
        <f t="shared" si="68"/>
        <v>2968.5488123532555</v>
      </c>
      <c r="O329" s="35">
        <f t="shared" si="69"/>
        <v>0.28592889618540906</v>
      </c>
      <c r="P329" s="5">
        <f t="shared" si="70"/>
        <v>856.5251021720311</v>
      </c>
      <c r="Q329" s="35">
        <f t="shared" si="71"/>
        <v>8.2500000000000004E-2</v>
      </c>
      <c r="R329" s="5">
        <f t="shared" si="105"/>
        <v>387533.0794055126</v>
      </c>
      <c r="S329" s="5">
        <f t="shared" si="106"/>
        <v>851790.86890068057</v>
      </c>
      <c r="T329" s="5">
        <f t="shared" si="72"/>
        <v>121616.92059448763</v>
      </c>
      <c r="U329" s="5">
        <f t="shared" si="73"/>
        <v>1239323.9483061931</v>
      </c>
      <c r="V329" s="150"/>
      <c r="W329" s="2">
        <v>324</v>
      </c>
      <c r="X329" s="118">
        <v>54697</v>
      </c>
      <c r="Y329" s="5">
        <f t="shared" si="107"/>
        <v>122142.9790026074</v>
      </c>
      <c r="Z329" s="5">
        <f t="shared" si="108"/>
        <v>3735.9623279068505</v>
      </c>
      <c r="AA329" s="5">
        <f t="shared" si="74"/>
        <v>2921.6758012228011</v>
      </c>
      <c r="AB329" s="35">
        <f t="shared" si="75"/>
        <v>0.28704154672635895</v>
      </c>
      <c r="AC329" s="5">
        <f t="shared" si="76"/>
        <v>814.28652668404936</v>
      </c>
      <c r="AD329" s="35">
        <f t="shared" si="77"/>
        <v>0.08</v>
      </c>
      <c r="AE329" s="5">
        <f t="shared" si="109"/>
        <v>389928.69679861557</v>
      </c>
      <c r="AF329" s="5">
        <f t="shared" si="110"/>
        <v>820523.09744320298</v>
      </c>
      <c r="AG329" s="5">
        <f t="shared" si="78"/>
        <v>119221.30320138461</v>
      </c>
      <c r="AH329" s="5">
        <f t="shared" si="79"/>
        <v>1210451.7942418186</v>
      </c>
      <c r="AI329" s="150"/>
      <c r="AJ329" s="2">
        <v>324</v>
      </c>
      <c r="AK329" s="118">
        <v>54697</v>
      </c>
      <c r="AL329" s="5">
        <f t="shared" si="111"/>
        <v>119705.9342292331</v>
      </c>
      <c r="AM329" s="5">
        <f t="shared" si="112"/>
        <v>3647.6129482638758</v>
      </c>
      <c r="AN329" s="5">
        <f t="shared" si="80"/>
        <v>2874.5121230334121</v>
      </c>
      <c r="AO329" s="35">
        <f t="shared" si="81"/>
        <v>0.2881573557610414</v>
      </c>
      <c r="AP329" s="5">
        <f t="shared" si="82"/>
        <v>773.10082523046378</v>
      </c>
      <c r="AQ329" s="35">
        <f t="shared" si="83"/>
        <v>7.7499999999999999E-2</v>
      </c>
      <c r="AR329" s="5">
        <f t="shared" si="113"/>
        <v>392318.57789380086</v>
      </c>
      <c r="AS329" s="5">
        <f t="shared" si="114"/>
        <v>789508.01734369539</v>
      </c>
      <c r="AT329" s="5">
        <f t="shared" si="84"/>
        <v>116831.42210619968</v>
      </c>
      <c r="AU329" s="5">
        <f t="shared" si="85"/>
        <v>1181826.5952374963</v>
      </c>
      <c r="AV329" s="150"/>
      <c r="AW329" s="2">
        <v>324</v>
      </c>
      <c r="AX329" s="118">
        <v>54697</v>
      </c>
      <c r="AY329" s="5">
        <f t="shared" si="115"/>
        <v>117275.27994567332</v>
      </c>
      <c r="AZ329" s="5">
        <f t="shared" si="116"/>
        <v>3560.0506702964672</v>
      </c>
      <c r="BA329" s="5">
        <f t="shared" si="86"/>
        <v>2827.0801706360089</v>
      </c>
      <c r="BB329" s="35">
        <f t="shared" si="87"/>
        <v>0.28927632544000348</v>
      </c>
      <c r="BC329" s="5">
        <f t="shared" si="88"/>
        <v>732.97049966045813</v>
      </c>
      <c r="BD329" s="35">
        <f t="shared" si="89"/>
        <v>7.4999999999999983E-2</v>
      </c>
      <c r="BE329" s="5">
        <f t="shared" si="117"/>
        <v>394701.80022496235</v>
      </c>
      <c r="BF329" s="5">
        <f t="shared" si="118"/>
        <v>758754.6169510918</v>
      </c>
      <c r="BG329" s="5">
        <f t="shared" si="90"/>
        <v>114448.19977503731</v>
      </c>
      <c r="BH329" s="5">
        <f t="shared" si="91"/>
        <v>1153456.4171760541</v>
      </c>
      <c r="BI329" s="150"/>
      <c r="BJ329" s="2">
        <v>324</v>
      </c>
      <c r="BK329" s="118">
        <v>54697</v>
      </c>
      <c r="BL329" s="5">
        <f t="shared" si="119"/>
        <v>114851.97981410394</v>
      </c>
      <c r="BM329" s="5">
        <f t="shared" si="120"/>
        <v>3473.3005299060997</v>
      </c>
      <c r="BN329" s="5">
        <f t="shared" si="92"/>
        <v>2779.4031518625552</v>
      </c>
      <c r="BO329" s="35">
        <f t="shared" si="93"/>
        <v>0.29039845787886803</v>
      </c>
      <c r="BP329" s="5">
        <f t="shared" si="94"/>
        <v>693.89737804354456</v>
      </c>
      <c r="BQ329" s="35">
        <f t="shared" si="95"/>
        <v>7.2499999999999995E-2</v>
      </c>
      <c r="BR329" s="5">
        <f t="shared" si="121"/>
        <v>397077.42333775852</v>
      </c>
      <c r="BS329" s="5">
        <f t="shared" si="122"/>
        <v>728271.94835181732</v>
      </c>
      <c r="BT329" s="5">
        <f t="shared" si="96"/>
        <v>112072.57666224138</v>
      </c>
      <c r="BU329" s="5">
        <f t="shared" si="97"/>
        <v>1125349.3716895757</v>
      </c>
      <c r="BV329" s="150"/>
      <c r="BW329" s="2">
        <v>324</v>
      </c>
      <c r="BX329" s="118">
        <v>54697</v>
      </c>
      <c r="BY329" s="5">
        <f t="shared" si="123"/>
        <v>112437.01491401355</v>
      </c>
      <c r="BZ329" s="5">
        <f t="shared" si="124"/>
        <v>3387.3876542048083</v>
      </c>
      <c r="CA329" s="5">
        <f t="shared" si="98"/>
        <v>2731.5050672063958</v>
      </c>
      <c r="CB329" s="35">
        <f t="shared" si="99"/>
        <v>0.29152375515788853</v>
      </c>
      <c r="CC329" s="5">
        <f t="shared" si="100"/>
        <v>655.88258699841242</v>
      </c>
      <c r="CD329" s="35">
        <f t="shared" si="101"/>
        <v>7.0000000000000007E-2</v>
      </c>
      <c r="CE329" s="5">
        <f t="shared" si="125"/>
        <v>399444.49015319272</v>
      </c>
      <c r="CF329" s="5">
        <f t="shared" si="126"/>
        <v>698069.10980916466</v>
      </c>
      <c r="CG329" s="5">
        <f t="shared" si="102"/>
        <v>109705.50984680715</v>
      </c>
      <c r="CH329" s="5">
        <f t="shared" si="103"/>
        <v>1097513.5999623574</v>
      </c>
    </row>
    <row r="330" spans="9:86" ht="14.25" customHeight="1">
      <c r="I330" s="150"/>
      <c r="J330" s="2">
        <v>325</v>
      </c>
      <c r="K330" s="118">
        <v>54728</v>
      </c>
      <c r="L330" s="5">
        <f t="shared" si="104"/>
        <v>121616.92059448763</v>
      </c>
      <c r="M330" s="5">
        <f t="shared" si="67"/>
        <v>3825.0739145252865</v>
      </c>
      <c r="N330" s="5">
        <f t="shared" si="68"/>
        <v>2988.9575854381837</v>
      </c>
      <c r="O330" s="35">
        <f t="shared" si="69"/>
        <v>0.29492188134620406</v>
      </c>
      <c r="P330" s="5">
        <f t="shared" si="70"/>
        <v>836.11632908710249</v>
      </c>
      <c r="Q330" s="35">
        <f t="shared" si="71"/>
        <v>8.2500000000000004E-2</v>
      </c>
      <c r="R330" s="5">
        <f t="shared" si="105"/>
        <v>390522.03699095082</v>
      </c>
      <c r="S330" s="5">
        <f t="shared" si="106"/>
        <v>852626.98522976763</v>
      </c>
      <c r="T330" s="5">
        <f t="shared" si="72"/>
        <v>118627.96300904945</v>
      </c>
      <c r="U330" s="5">
        <f t="shared" si="73"/>
        <v>1243149.0222207184</v>
      </c>
      <c r="V330" s="150"/>
      <c r="W330" s="2">
        <v>325</v>
      </c>
      <c r="X330" s="118">
        <v>54728</v>
      </c>
      <c r="Y330" s="5">
        <f t="shared" si="107"/>
        <v>119221.30320138461</v>
      </c>
      <c r="Z330" s="5">
        <f t="shared" si="108"/>
        <v>3735.9623279068505</v>
      </c>
      <c r="AA330" s="5">
        <f t="shared" si="74"/>
        <v>2941.1536398976195</v>
      </c>
      <c r="AB330" s="35">
        <f t="shared" si="75"/>
        <v>0.29603638553719097</v>
      </c>
      <c r="AC330" s="5">
        <f t="shared" si="76"/>
        <v>794.80868800923076</v>
      </c>
      <c r="AD330" s="35">
        <f t="shared" si="77"/>
        <v>0.08</v>
      </c>
      <c r="AE330" s="5">
        <f t="shared" si="109"/>
        <v>392869.85043851321</v>
      </c>
      <c r="AF330" s="5">
        <f t="shared" si="110"/>
        <v>821317.90613121225</v>
      </c>
      <c r="AG330" s="5">
        <f t="shared" si="78"/>
        <v>116280.14956148699</v>
      </c>
      <c r="AH330" s="5">
        <f t="shared" si="79"/>
        <v>1214187.7565697255</v>
      </c>
      <c r="AI330" s="150"/>
      <c r="AJ330" s="2">
        <v>325</v>
      </c>
      <c r="AK330" s="118">
        <v>54728</v>
      </c>
      <c r="AL330" s="5">
        <f t="shared" si="111"/>
        <v>116831.42210619968</v>
      </c>
      <c r="AM330" s="5">
        <f t="shared" si="112"/>
        <v>3647.6129482638758</v>
      </c>
      <c r="AN330" s="5">
        <f t="shared" si="80"/>
        <v>2893.0766804946697</v>
      </c>
      <c r="AO330" s="35">
        <f t="shared" si="81"/>
        <v>0.29715396372029418</v>
      </c>
      <c r="AP330" s="5">
        <f t="shared" si="82"/>
        <v>754.53626776920623</v>
      </c>
      <c r="AQ330" s="35">
        <f t="shared" si="83"/>
        <v>7.7499999999999999E-2</v>
      </c>
      <c r="AR330" s="5">
        <f t="shared" si="113"/>
        <v>395211.65457429551</v>
      </c>
      <c r="AS330" s="5">
        <f t="shared" si="114"/>
        <v>790262.55361146457</v>
      </c>
      <c r="AT330" s="5">
        <f t="shared" si="84"/>
        <v>113938.345425705</v>
      </c>
      <c r="AU330" s="5">
        <f t="shared" si="85"/>
        <v>1185474.2081857601</v>
      </c>
      <c r="AV330" s="150"/>
      <c r="AW330" s="2">
        <v>325</v>
      </c>
      <c r="AX330" s="118">
        <v>54728</v>
      </c>
      <c r="AY330" s="5">
        <f t="shared" si="115"/>
        <v>114448.19977503731</v>
      </c>
      <c r="AZ330" s="5">
        <f t="shared" si="116"/>
        <v>3560.0506702964672</v>
      </c>
      <c r="BA330" s="5">
        <f t="shared" si="86"/>
        <v>2844.7494217024841</v>
      </c>
      <c r="BB330" s="35">
        <f t="shared" si="87"/>
        <v>0.2982746179278527</v>
      </c>
      <c r="BC330" s="5">
        <f t="shared" si="88"/>
        <v>715.30124859398313</v>
      </c>
      <c r="BD330" s="35">
        <f t="shared" si="89"/>
        <v>7.4999999999999997E-2</v>
      </c>
      <c r="BE330" s="5">
        <f t="shared" si="117"/>
        <v>397546.54964666482</v>
      </c>
      <c r="BF330" s="5">
        <f t="shared" si="118"/>
        <v>759469.91819968575</v>
      </c>
      <c r="BG330" s="5">
        <f t="shared" si="90"/>
        <v>111603.45035333483</v>
      </c>
      <c r="BH330" s="5">
        <f t="shared" si="91"/>
        <v>1157016.4678463505</v>
      </c>
      <c r="BI330" s="150"/>
      <c r="BJ330" s="2">
        <v>325</v>
      </c>
      <c r="BK330" s="118">
        <v>54728</v>
      </c>
      <c r="BL330" s="5">
        <f t="shared" si="119"/>
        <v>112072.57666224138</v>
      </c>
      <c r="BM330" s="5">
        <f t="shared" si="120"/>
        <v>3473.3005299060997</v>
      </c>
      <c r="BN330" s="5">
        <f t="shared" si="92"/>
        <v>2796.1953792383911</v>
      </c>
      <c r="BO330" s="35">
        <f t="shared" si="93"/>
        <v>0.29939835016004912</v>
      </c>
      <c r="BP330" s="5">
        <f t="shared" si="94"/>
        <v>677.10515066770836</v>
      </c>
      <c r="BQ330" s="35">
        <f t="shared" si="95"/>
        <v>7.2499999999999995E-2</v>
      </c>
      <c r="BR330" s="5">
        <f t="shared" si="121"/>
        <v>399873.61871699692</v>
      </c>
      <c r="BS330" s="5">
        <f t="shared" si="122"/>
        <v>728949.05350248504</v>
      </c>
      <c r="BT330" s="5">
        <f t="shared" si="96"/>
        <v>109276.38128300299</v>
      </c>
      <c r="BU330" s="5">
        <f t="shared" si="97"/>
        <v>1128822.672219482</v>
      </c>
      <c r="BV330" s="150"/>
      <c r="BW330" s="2">
        <v>325</v>
      </c>
      <c r="BX330" s="118">
        <v>54728</v>
      </c>
      <c r="BY330" s="5">
        <f t="shared" si="123"/>
        <v>109705.50984680715</v>
      </c>
      <c r="BZ330" s="5">
        <f t="shared" si="124"/>
        <v>3387.3876542048083</v>
      </c>
      <c r="CA330" s="5">
        <f t="shared" si="98"/>
        <v>2747.4388467650997</v>
      </c>
      <c r="CB330" s="35">
        <f t="shared" si="99"/>
        <v>0.30052516238445548</v>
      </c>
      <c r="CC330" s="5">
        <f t="shared" si="100"/>
        <v>639.94880743970839</v>
      </c>
      <c r="CD330" s="35">
        <f t="shared" si="101"/>
        <v>7.0000000000000007E-2</v>
      </c>
      <c r="CE330" s="5">
        <f t="shared" si="125"/>
        <v>402191.9289999578</v>
      </c>
      <c r="CF330" s="5">
        <f t="shared" si="126"/>
        <v>698709.05861660431</v>
      </c>
      <c r="CG330" s="5">
        <f t="shared" si="102"/>
        <v>106958.07100004205</v>
      </c>
      <c r="CH330" s="5">
        <f t="shared" si="103"/>
        <v>1100900.9876165621</v>
      </c>
    </row>
    <row r="331" spans="9:86" ht="14.25" customHeight="1">
      <c r="I331" s="150"/>
      <c r="J331" s="2">
        <v>326</v>
      </c>
      <c r="K331" s="118">
        <v>54758</v>
      </c>
      <c r="L331" s="5">
        <f t="shared" si="104"/>
        <v>118627.96300904945</v>
      </c>
      <c r="M331" s="5">
        <f t="shared" si="67"/>
        <v>3825.0739145252865</v>
      </c>
      <c r="N331" s="5">
        <f t="shared" si="68"/>
        <v>3009.5066688380716</v>
      </c>
      <c r="O331" s="35">
        <f t="shared" si="69"/>
        <v>0.30443142670587647</v>
      </c>
      <c r="P331" s="5">
        <f t="shared" si="70"/>
        <v>815.56724568721495</v>
      </c>
      <c r="Q331" s="35">
        <f t="shared" si="71"/>
        <v>8.2500000000000004E-2</v>
      </c>
      <c r="R331" s="5">
        <f t="shared" si="105"/>
        <v>393531.54365978891</v>
      </c>
      <c r="S331" s="5">
        <f t="shared" si="106"/>
        <v>853442.55247545487</v>
      </c>
      <c r="T331" s="5">
        <f t="shared" si="72"/>
        <v>115618.45634021137</v>
      </c>
      <c r="U331" s="5">
        <f t="shared" si="73"/>
        <v>1246974.0961352438</v>
      </c>
      <c r="V331" s="150"/>
      <c r="W331" s="2">
        <v>326</v>
      </c>
      <c r="X331" s="118">
        <v>54758</v>
      </c>
      <c r="Y331" s="5">
        <f t="shared" si="107"/>
        <v>116280.14956148699</v>
      </c>
      <c r="Z331" s="5">
        <f t="shared" si="108"/>
        <v>3735.9623279068505</v>
      </c>
      <c r="AA331" s="5">
        <f t="shared" si="74"/>
        <v>2960.7613308302707</v>
      </c>
      <c r="AB331" s="35">
        <f t="shared" si="75"/>
        <v>0.3055477319555393</v>
      </c>
      <c r="AC331" s="5">
        <f t="shared" si="76"/>
        <v>775.20099707658005</v>
      </c>
      <c r="AD331" s="35">
        <f t="shared" si="77"/>
        <v>0.08</v>
      </c>
      <c r="AE331" s="5">
        <f t="shared" si="109"/>
        <v>395830.61176934349</v>
      </c>
      <c r="AF331" s="5">
        <f t="shared" si="110"/>
        <v>822093.10712828883</v>
      </c>
      <c r="AG331" s="5">
        <f t="shared" si="78"/>
        <v>113319.38823065672</v>
      </c>
      <c r="AH331" s="5">
        <f t="shared" si="79"/>
        <v>1217923.7188976323</v>
      </c>
      <c r="AI331" s="150"/>
      <c r="AJ331" s="2">
        <v>326</v>
      </c>
      <c r="AK331" s="118">
        <v>54758</v>
      </c>
      <c r="AL331" s="5">
        <f t="shared" si="111"/>
        <v>113938.345425705</v>
      </c>
      <c r="AM331" s="5">
        <f t="shared" si="112"/>
        <v>3647.6129482638758</v>
      </c>
      <c r="AN331" s="5">
        <f t="shared" si="80"/>
        <v>2911.7611340561975</v>
      </c>
      <c r="AO331" s="35">
        <f t="shared" si="81"/>
        <v>0.30666702661096823</v>
      </c>
      <c r="AP331" s="5">
        <f t="shared" si="82"/>
        <v>735.8518142076781</v>
      </c>
      <c r="AQ331" s="35">
        <f t="shared" si="83"/>
        <v>7.7499999999999999E-2</v>
      </c>
      <c r="AR331" s="5">
        <f t="shared" si="113"/>
        <v>398123.41570835171</v>
      </c>
      <c r="AS331" s="5">
        <f t="shared" si="114"/>
        <v>790998.40542567219</v>
      </c>
      <c r="AT331" s="5">
        <f t="shared" si="84"/>
        <v>111026.5842916488</v>
      </c>
      <c r="AU331" s="5">
        <f t="shared" si="85"/>
        <v>1189121.8211340238</v>
      </c>
      <c r="AV331" s="150"/>
      <c r="AW331" s="2">
        <v>326</v>
      </c>
      <c r="AX331" s="118">
        <v>54758</v>
      </c>
      <c r="AY331" s="5">
        <f t="shared" si="115"/>
        <v>111603.45035333483</v>
      </c>
      <c r="AZ331" s="5">
        <f t="shared" si="116"/>
        <v>3560.0506702964672</v>
      </c>
      <c r="BA331" s="5">
        <f t="shared" si="86"/>
        <v>2862.5291055881244</v>
      </c>
      <c r="BB331" s="35">
        <f t="shared" si="87"/>
        <v>0.30778931259118608</v>
      </c>
      <c r="BC331" s="5">
        <f t="shared" si="88"/>
        <v>697.52156470834268</v>
      </c>
      <c r="BD331" s="35">
        <f t="shared" si="89"/>
        <v>7.4999999999999997E-2</v>
      </c>
      <c r="BE331" s="5">
        <f t="shared" si="117"/>
        <v>400409.07875225297</v>
      </c>
      <c r="BF331" s="5">
        <f t="shared" si="118"/>
        <v>760167.43976439408</v>
      </c>
      <c r="BG331" s="5">
        <f t="shared" si="90"/>
        <v>108740.92124774671</v>
      </c>
      <c r="BH331" s="5">
        <f t="shared" si="91"/>
        <v>1160576.5185166472</v>
      </c>
      <c r="BI331" s="150"/>
      <c r="BJ331" s="2">
        <v>326</v>
      </c>
      <c r="BK331" s="118">
        <v>54758</v>
      </c>
      <c r="BL331" s="5">
        <f t="shared" si="119"/>
        <v>109276.38128300299</v>
      </c>
      <c r="BM331" s="5">
        <f t="shared" si="120"/>
        <v>3473.3005299060997</v>
      </c>
      <c r="BN331" s="5">
        <f t="shared" si="92"/>
        <v>2813.0890596546233</v>
      </c>
      <c r="BO331" s="35">
        <f t="shared" si="93"/>
        <v>0.30891459178568259</v>
      </c>
      <c r="BP331" s="5">
        <f t="shared" si="94"/>
        <v>660.21147025147638</v>
      </c>
      <c r="BQ331" s="35">
        <f t="shared" si="95"/>
        <v>7.2499999999999995E-2</v>
      </c>
      <c r="BR331" s="5">
        <f t="shared" si="121"/>
        <v>402686.70777665154</v>
      </c>
      <c r="BS331" s="5">
        <f t="shared" si="122"/>
        <v>729609.26497273648</v>
      </c>
      <c r="BT331" s="5">
        <f t="shared" si="96"/>
        <v>106463.29222334837</v>
      </c>
      <c r="BU331" s="5">
        <f t="shared" si="97"/>
        <v>1132295.9727493881</v>
      </c>
      <c r="BV331" s="150"/>
      <c r="BW331" s="2">
        <v>326</v>
      </c>
      <c r="BX331" s="118">
        <v>54758</v>
      </c>
      <c r="BY331" s="5">
        <f t="shared" si="123"/>
        <v>106958.07100004205</v>
      </c>
      <c r="BZ331" s="5">
        <f t="shared" si="124"/>
        <v>3387.3876542048083</v>
      </c>
      <c r="CA331" s="5">
        <f t="shared" si="98"/>
        <v>2763.4655733712298</v>
      </c>
      <c r="CB331" s="35">
        <f t="shared" si="99"/>
        <v>0.31004286605394854</v>
      </c>
      <c r="CC331" s="5">
        <f t="shared" si="100"/>
        <v>623.92208083357866</v>
      </c>
      <c r="CD331" s="35">
        <f t="shared" si="101"/>
        <v>7.0000000000000007E-2</v>
      </c>
      <c r="CE331" s="5">
        <f t="shared" si="125"/>
        <v>404955.39457332902</v>
      </c>
      <c r="CF331" s="5">
        <f t="shared" si="126"/>
        <v>699332.98069743789</v>
      </c>
      <c r="CG331" s="5">
        <f t="shared" si="102"/>
        <v>104194.60542667082</v>
      </c>
      <c r="CH331" s="5">
        <f t="shared" si="103"/>
        <v>1104288.3752707669</v>
      </c>
    </row>
    <row r="332" spans="9:86" ht="14.25" customHeight="1">
      <c r="I332" s="150"/>
      <c r="J332" s="2">
        <v>327</v>
      </c>
      <c r="K332" s="118">
        <v>54789</v>
      </c>
      <c r="L332" s="5">
        <f t="shared" si="104"/>
        <v>115618.45634021137</v>
      </c>
      <c r="M332" s="5">
        <f t="shared" si="67"/>
        <v>3825.0739145252865</v>
      </c>
      <c r="N332" s="5">
        <f t="shared" si="68"/>
        <v>3030.1970271863333</v>
      </c>
      <c r="O332" s="35">
        <f t="shared" si="69"/>
        <v>0.31450311202251713</v>
      </c>
      <c r="P332" s="5">
        <f t="shared" si="70"/>
        <v>794.87688733895322</v>
      </c>
      <c r="Q332" s="35">
        <f t="shared" si="71"/>
        <v>8.2500000000000004E-2</v>
      </c>
      <c r="R332" s="5">
        <f t="shared" si="105"/>
        <v>396561.74068697524</v>
      </c>
      <c r="S332" s="5">
        <f t="shared" si="106"/>
        <v>854237.4293627938</v>
      </c>
      <c r="T332" s="5">
        <f t="shared" si="72"/>
        <v>112588.25931302503</v>
      </c>
      <c r="U332" s="5">
        <f t="shared" si="73"/>
        <v>1250799.1700497691</v>
      </c>
      <c r="V332" s="150"/>
      <c r="W332" s="2">
        <v>327</v>
      </c>
      <c r="X332" s="118">
        <v>54789</v>
      </c>
      <c r="Y332" s="5">
        <f t="shared" si="107"/>
        <v>113319.38823065672</v>
      </c>
      <c r="Z332" s="5">
        <f t="shared" si="108"/>
        <v>3735.9623279068505</v>
      </c>
      <c r="AA332" s="5">
        <f t="shared" si="74"/>
        <v>2980.4997397024722</v>
      </c>
      <c r="AB332" s="35">
        <f t="shared" si="75"/>
        <v>0.31562116099347026</v>
      </c>
      <c r="AC332" s="5">
        <f t="shared" si="76"/>
        <v>755.46258820437822</v>
      </c>
      <c r="AD332" s="35">
        <f t="shared" si="77"/>
        <v>0.08</v>
      </c>
      <c r="AE332" s="5">
        <f t="shared" si="109"/>
        <v>398811.11150904599</v>
      </c>
      <c r="AF332" s="5">
        <f t="shared" si="110"/>
        <v>822848.56971649325</v>
      </c>
      <c r="AG332" s="5">
        <f t="shared" si="78"/>
        <v>110338.88849095425</v>
      </c>
      <c r="AH332" s="5">
        <f t="shared" si="79"/>
        <v>1221659.6812255392</v>
      </c>
      <c r="AI332" s="150"/>
      <c r="AJ332" s="2">
        <v>327</v>
      </c>
      <c r="AK332" s="118">
        <v>54789</v>
      </c>
      <c r="AL332" s="5">
        <f t="shared" si="111"/>
        <v>111026.5842916488</v>
      </c>
      <c r="AM332" s="5">
        <f t="shared" si="112"/>
        <v>3647.6129482638758</v>
      </c>
      <c r="AN332" s="5">
        <f t="shared" si="80"/>
        <v>2930.5662580469771</v>
      </c>
      <c r="AO332" s="35">
        <f t="shared" si="81"/>
        <v>0.31674211470098246</v>
      </c>
      <c r="AP332" s="5">
        <f t="shared" si="82"/>
        <v>717.04669021689847</v>
      </c>
      <c r="AQ332" s="35">
        <f t="shared" si="83"/>
        <v>7.7499999999999986E-2</v>
      </c>
      <c r="AR332" s="5">
        <f t="shared" si="113"/>
        <v>401053.98196639866</v>
      </c>
      <c r="AS332" s="5">
        <f t="shared" si="114"/>
        <v>791715.45211588906</v>
      </c>
      <c r="AT332" s="5">
        <f t="shared" si="84"/>
        <v>108096.01803360182</v>
      </c>
      <c r="AU332" s="5">
        <f t="shared" si="85"/>
        <v>1192769.4340822878</v>
      </c>
      <c r="AV332" s="150"/>
      <c r="AW332" s="2">
        <v>327</v>
      </c>
      <c r="AX332" s="118">
        <v>54789</v>
      </c>
      <c r="AY332" s="5">
        <f t="shared" si="115"/>
        <v>108740.92124774671</v>
      </c>
      <c r="AZ332" s="5">
        <f t="shared" si="116"/>
        <v>3560.0506702964672</v>
      </c>
      <c r="BA332" s="5">
        <f t="shared" si="86"/>
        <v>2880.4199124980505</v>
      </c>
      <c r="BB332" s="35">
        <f t="shared" si="87"/>
        <v>0.3178659749555216</v>
      </c>
      <c r="BC332" s="5">
        <f t="shared" si="88"/>
        <v>679.63075779841688</v>
      </c>
      <c r="BD332" s="35">
        <f t="shared" si="89"/>
        <v>7.4999999999999997E-2</v>
      </c>
      <c r="BE332" s="5">
        <f t="shared" si="117"/>
        <v>403289.49866475101</v>
      </c>
      <c r="BF332" s="5">
        <f t="shared" si="118"/>
        <v>760847.07052219252</v>
      </c>
      <c r="BG332" s="5">
        <f t="shared" si="90"/>
        <v>105860.50133524866</v>
      </c>
      <c r="BH332" s="5">
        <f t="shared" si="91"/>
        <v>1164136.5691869436</v>
      </c>
      <c r="BI332" s="150"/>
      <c r="BJ332" s="2">
        <v>327</v>
      </c>
      <c r="BK332" s="118">
        <v>54789</v>
      </c>
      <c r="BL332" s="5">
        <f t="shared" si="119"/>
        <v>106463.29222334837</v>
      </c>
      <c r="BM332" s="5">
        <f t="shared" si="120"/>
        <v>3473.3005299060997</v>
      </c>
      <c r="BN332" s="5">
        <f t="shared" si="92"/>
        <v>2830.0848060567032</v>
      </c>
      <c r="BO332" s="35">
        <f t="shared" si="93"/>
        <v>0.31899274354050533</v>
      </c>
      <c r="BP332" s="5">
        <f t="shared" si="94"/>
        <v>643.21572384939634</v>
      </c>
      <c r="BQ332" s="35">
        <f t="shared" si="95"/>
        <v>7.2499999999999995E-2</v>
      </c>
      <c r="BR332" s="5">
        <f t="shared" si="121"/>
        <v>405516.79258270824</v>
      </c>
      <c r="BS332" s="5">
        <f t="shared" si="122"/>
        <v>730252.48069658584</v>
      </c>
      <c r="BT332" s="5">
        <f t="shared" si="96"/>
        <v>103633.20741729166</v>
      </c>
      <c r="BU332" s="5">
        <f t="shared" si="97"/>
        <v>1135769.2732792941</v>
      </c>
      <c r="BV332" s="150"/>
      <c r="BW332" s="2">
        <v>327</v>
      </c>
      <c r="BX332" s="118">
        <v>54789</v>
      </c>
      <c r="BY332" s="5">
        <f t="shared" si="123"/>
        <v>104194.60542667082</v>
      </c>
      <c r="BZ332" s="5">
        <f t="shared" si="124"/>
        <v>3387.3876542048083</v>
      </c>
      <c r="CA332" s="5">
        <f t="shared" si="98"/>
        <v>2779.5857892158951</v>
      </c>
      <c r="CB332" s="35">
        <f t="shared" si="99"/>
        <v>0.3201224222118203</v>
      </c>
      <c r="CC332" s="5">
        <f t="shared" si="100"/>
        <v>607.80186498891317</v>
      </c>
      <c r="CD332" s="35">
        <f t="shared" si="101"/>
        <v>7.0000000000000007E-2</v>
      </c>
      <c r="CE332" s="5">
        <f t="shared" si="125"/>
        <v>407734.98036254488</v>
      </c>
      <c r="CF332" s="5">
        <f t="shared" si="126"/>
        <v>699940.78256242676</v>
      </c>
      <c r="CG332" s="5">
        <f t="shared" si="102"/>
        <v>101415.01963745493</v>
      </c>
      <c r="CH332" s="5">
        <f t="shared" si="103"/>
        <v>1107675.7629249715</v>
      </c>
    </row>
    <row r="333" spans="9:86" ht="14.25" customHeight="1">
      <c r="I333" s="150"/>
      <c r="J333" s="2">
        <v>328</v>
      </c>
      <c r="K333" s="118">
        <v>54820</v>
      </c>
      <c r="L333" s="5">
        <f t="shared" si="104"/>
        <v>112588.25931302503</v>
      </c>
      <c r="M333" s="5">
        <f t="shared" si="67"/>
        <v>3825.0739145252865</v>
      </c>
      <c r="N333" s="5">
        <f t="shared" si="68"/>
        <v>3051.0296317482394</v>
      </c>
      <c r="O333" s="35">
        <f t="shared" si="69"/>
        <v>0.32518804184712435</v>
      </c>
      <c r="P333" s="5">
        <f t="shared" si="70"/>
        <v>774.0442827770471</v>
      </c>
      <c r="Q333" s="35">
        <f t="shared" si="71"/>
        <v>8.2500000000000004E-2</v>
      </c>
      <c r="R333" s="5">
        <f t="shared" si="105"/>
        <v>399612.77031872346</v>
      </c>
      <c r="S333" s="5">
        <f t="shared" si="106"/>
        <v>855011.4736455708</v>
      </c>
      <c r="T333" s="5">
        <f t="shared" si="72"/>
        <v>109537.22968127679</v>
      </c>
      <c r="U333" s="5">
        <f t="shared" si="73"/>
        <v>1254624.2439642942</v>
      </c>
      <c r="V333" s="150"/>
      <c r="W333" s="2">
        <v>328</v>
      </c>
      <c r="X333" s="118">
        <v>54820</v>
      </c>
      <c r="Y333" s="5">
        <f t="shared" si="107"/>
        <v>110338.88849095425</v>
      </c>
      <c r="Z333" s="5">
        <f t="shared" si="108"/>
        <v>3735.9623279068505</v>
      </c>
      <c r="AA333" s="5">
        <f t="shared" si="74"/>
        <v>3000.3697379671557</v>
      </c>
      <c r="AB333" s="35">
        <f t="shared" si="75"/>
        <v>0.32630777188368693</v>
      </c>
      <c r="AC333" s="5">
        <f t="shared" si="76"/>
        <v>735.59258993969502</v>
      </c>
      <c r="AD333" s="35">
        <f t="shared" si="77"/>
        <v>7.9999999999999988E-2</v>
      </c>
      <c r="AE333" s="5">
        <f t="shared" si="109"/>
        <v>401811.48124701314</v>
      </c>
      <c r="AF333" s="5">
        <f t="shared" si="110"/>
        <v>823584.16230643296</v>
      </c>
      <c r="AG333" s="5">
        <f t="shared" si="78"/>
        <v>107338.5187529871</v>
      </c>
      <c r="AH333" s="5">
        <f t="shared" si="79"/>
        <v>1225395.643553446</v>
      </c>
      <c r="AI333" s="150"/>
      <c r="AJ333" s="2">
        <v>328</v>
      </c>
      <c r="AK333" s="118">
        <v>54820</v>
      </c>
      <c r="AL333" s="5">
        <f t="shared" si="111"/>
        <v>108096.01803360182</v>
      </c>
      <c r="AM333" s="5">
        <f t="shared" si="112"/>
        <v>3647.6129482638758</v>
      </c>
      <c r="AN333" s="5">
        <f t="shared" si="80"/>
        <v>2949.4928317968638</v>
      </c>
      <c r="AO333" s="35">
        <f t="shared" si="81"/>
        <v>0.32743032190658594</v>
      </c>
      <c r="AP333" s="5">
        <f t="shared" si="82"/>
        <v>698.12011646701183</v>
      </c>
      <c r="AQ333" s="35">
        <f t="shared" si="83"/>
        <v>7.7500000000000013E-2</v>
      </c>
      <c r="AR333" s="5">
        <f t="shared" si="113"/>
        <v>404003.47479819553</v>
      </c>
      <c r="AS333" s="5">
        <f t="shared" si="114"/>
        <v>792413.57223235606</v>
      </c>
      <c r="AT333" s="5">
        <f t="shared" si="84"/>
        <v>105146.52520180497</v>
      </c>
      <c r="AU333" s="5">
        <f t="shared" si="85"/>
        <v>1196417.0470305516</v>
      </c>
      <c r="AV333" s="150"/>
      <c r="AW333" s="2">
        <v>328</v>
      </c>
      <c r="AX333" s="118">
        <v>54820</v>
      </c>
      <c r="AY333" s="5">
        <f t="shared" si="115"/>
        <v>105860.50133524866</v>
      </c>
      <c r="AZ333" s="5">
        <f t="shared" si="116"/>
        <v>3560.0506702964672</v>
      </c>
      <c r="BA333" s="5">
        <f t="shared" si="86"/>
        <v>2898.4225369511632</v>
      </c>
      <c r="BB333" s="35">
        <f t="shared" si="87"/>
        <v>0.32855569362236536</v>
      </c>
      <c r="BC333" s="5">
        <f t="shared" si="88"/>
        <v>661.62813334530404</v>
      </c>
      <c r="BD333" s="35">
        <f t="shared" si="89"/>
        <v>7.4999999999999997E-2</v>
      </c>
      <c r="BE333" s="5">
        <f t="shared" si="117"/>
        <v>406187.92120170215</v>
      </c>
      <c r="BF333" s="5">
        <f t="shared" si="118"/>
        <v>761508.6986555378</v>
      </c>
      <c r="BG333" s="5">
        <f t="shared" si="90"/>
        <v>102962.07879829749</v>
      </c>
      <c r="BH333" s="5">
        <f t="shared" si="91"/>
        <v>1167696.61985724</v>
      </c>
      <c r="BI333" s="150"/>
      <c r="BJ333" s="2">
        <v>328</v>
      </c>
      <c r="BK333" s="118">
        <v>54820</v>
      </c>
      <c r="BL333" s="5">
        <f t="shared" si="119"/>
        <v>103633.20741729166</v>
      </c>
      <c r="BM333" s="5">
        <f t="shared" si="120"/>
        <v>3473.3005299060997</v>
      </c>
      <c r="BN333" s="5">
        <f t="shared" si="92"/>
        <v>2847.1832350932959</v>
      </c>
      <c r="BO333" s="35">
        <f t="shared" si="93"/>
        <v>0.32968388871286414</v>
      </c>
      <c r="BP333" s="5">
        <f t="shared" si="94"/>
        <v>626.11729481280372</v>
      </c>
      <c r="BQ333" s="35">
        <f t="shared" si="95"/>
        <v>7.2499999999999981E-2</v>
      </c>
      <c r="BR333" s="5">
        <f t="shared" si="121"/>
        <v>408363.97581780155</v>
      </c>
      <c r="BS333" s="5">
        <f t="shared" si="122"/>
        <v>730878.59799139865</v>
      </c>
      <c r="BT333" s="5">
        <f t="shared" si="96"/>
        <v>100786.02418219837</v>
      </c>
      <c r="BU333" s="5">
        <f t="shared" si="97"/>
        <v>1139242.5738092002</v>
      </c>
      <c r="BV333" s="150"/>
      <c r="BW333" s="2">
        <v>328</v>
      </c>
      <c r="BX333" s="118">
        <v>54820</v>
      </c>
      <c r="BY333" s="5">
        <f t="shared" si="123"/>
        <v>101415.01963745493</v>
      </c>
      <c r="BZ333" s="5">
        <f t="shared" si="124"/>
        <v>3387.3876542048083</v>
      </c>
      <c r="CA333" s="5">
        <f t="shared" si="98"/>
        <v>2795.8000396529878</v>
      </c>
      <c r="CB333" s="35">
        <f t="shared" si="99"/>
        <v>0.33081490883471865</v>
      </c>
      <c r="CC333" s="5">
        <f t="shared" si="100"/>
        <v>591.58761455182048</v>
      </c>
      <c r="CD333" s="35">
        <f t="shared" si="101"/>
        <v>7.0000000000000007E-2</v>
      </c>
      <c r="CE333" s="5">
        <f t="shared" si="125"/>
        <v>410530.78040219785</v>
      </c>
      <c r="CF333" s="5">
        <f t="shared" si="126"/>
        <v>700532.37017697853</v>
      </c>
      <c r="CG333" s="5">
        <f t="shared" si="102"/>
        <v>98619.219597801944</v>
      </c>
      <c r="CH333" s="5">
        <f t="shared" si="103"/>
        <v>1111063.1505791764</v>
      </c>
    </row>
    <row r="334" spans="9:86" ht="14.25" customHeight="1">
      <c r="I334" s="150"/>
      <c r="J334" s="2">
        <v>329</v>
      </c>
      <c r="K334" s="118">
        <v>54848</v>
      </c>
      <c r="L334" s="5">
        <f t="shared" si="104"/>
        <v>109537.22968127679</v>
      </c>
      <c r="M334" s="5">
        <f t="shared" si="67"/>
        <v>3825.0739145252865</v>
      </c>
      <c r="N334" s="5">
        <f t="shared" si="68"/>
        <v>3072.0054604665083</v>
      </c>
      <c r="O334" s="35">
        <f t="shared" si="69"/>
        <v>0.33654370877246387</v>
      </c>
      <c r="P334" s="5">
        <f t="shared" si="70"/>
        <v>753.06845405877789</v>
      </c>
      <c r="Q334" s="35">
        <f t="shared" si="71"/>
        <v>8.2500000000000004E-2</v>
      </c>
      <c r="R334" s="5">
        <f t="shared" si="105"/>
        <v>402684.77577918995</v>
      </c>
      <c r="S334" s="5">
        <f t="shared" si="106"/>
        <v>855764.54209962953</v>
      </c>
      <c r="T334" s="5">
        <f t="shared" si="72"/>
        <v>106465.22422081028</v>
      </c>
      <c r="U334" s="5">
        <f t="shared" si="73"/>
        <v>1258449.3178788195</v>
      </c>
      <c r="V334" s="150"/>
      <c r="W334" s="2">
        <v>329</v>
      </c>
      <c r="X334" s="118">
        <v>54848</v>
      </c>
      <c r="Y334" s="5">
        <f t="shared" si="107"/>
        <v>107338.5187529871</v>
      </c>
      <c r="Z334" s="5">
        <f t="shared" si="108"/>
        <v>3735.9623279068505</v>
      </c>
      <c r="AA334" s="5">
        <f t="shared" si="74"/>
        <v>3020.3722028869365</v>
      </c>
      <c r="AB334" s="35">
        <f t="shared" si="75"/>
        <v>0.33766505123897655</v>
      </c>
      <c r="AC334" s="5">
        <f t="shared" si="76"/>
        <v>715.59012501991413</v>
      </c>
      <c r="AD334" s="35">
        <f t="shared" si="77"/>
        <v>8.0000000000000016E-2</v>
      </c>
      <c r="AE334" s="5">
        <f t="shared" si="109"/>
        <v>404831.85344990005</v>
      </c>
      <c r="AF334" s="5">
        <f t="shared" si="110"/>
        <v>824299.75243145286</v>
      </c>
      <c r="AG334" s="5">
        <f t="shared" si="78"/>
        <v>104318.14655010017</v>
      </c>
      <c r="AH334" s="5">
        <f t="shared" si="79"/>
        <v>1229131.6058813529</v>
      </c>
      <c r="AI334" s="150"/>
      <c r="AJ334" s="2">
        <v>329</v>
      </c>
      <c r="AK334" s="118">
        <v>54848</v>
      </c>
      <c r="AL334" s="5">
        <f t="shared" si="111"/>
        <v>105146.52520180497</v>
      </c>
      <c r="AM334" s="5">
        <f t="shared" si="112"/>
        <v>3647.6129482638758</v>
      </c>
      <c r="AN334" s="5">
        <f t="shared" si="80"/>
        <v>2968.5416396688852</v>
      </c>
      <c r="AO334" s="35">
        <f t="shared" si="81"/>
        <v>0.33878912886238793</v>
      </c>
      <c r="AP334" s="5">
        <f t="shared" si="82"/>
        <v>679.07130859499034</v>
      </c>
      <c r="AQ334" s="35">
        <f t="shared" si="83"/>
        <v>7.7499999999999986E-2</v>
      </c>
      <c r="AR334" s="5">
        <f t="shared" si="113"/>
        <v>406972.0164378644</v>
      </c>
      <c r="AS334" s="5">
        <f t="shared" si="114"/>
        <v>793092.64354095107</v>
      </c>
      <c r="AT334" s="5">
        <f t="shared" si="84"/>
        <v>102177.98356213608</v>
      </c>
      <c r="AU334" s="5">
        <f t="shared" si="85"/>
        <v>1200064.6599788154</v>
      </c>
      <c r="AV334" s="150"/>
      <c r="AW334" s="2">
        <v>329</v>
      </c>
      <c r="AX334" s="118">
        <v>54848</v>
      </c>
      <c r="AY334" s="5">
        <f t="shared" si="115"/>
        <v>102962.07879829749</v>
      </c>
      <c r="AZ334" s="5">
        <f t="shared" si="116"/>
        <v>3560.0506702964672</v>
      </c>
      <c r="BA334" s="5">
        <f t="shared" si="86"/>
        <v>2916.5376778071077</v>
      </c>
      <c r="BB334" s="35">
        <f t="shared" si="87"/>
        <v>0.33991594324981717</v>
      </c>
      <c r="BC334" s="5">
        <f t="shared" si="88"/>
        <v>643.51299248935925</v>
      </c>
      <c r="BD334" s="35">
        <f t="shared" si="89"/>
        <v>7.4999999999999997E-2</v>
      </c>
      <c r="BE334" s="5">
        <f t="shared" si="117"/>
        <v>409104.45887950924</v>
      </c>
      <c r="BF334" s="5">
        <f t="shared" si="118"/>
        <v>762152.21164802718</v>
      </c>
      <c r="BG334" s="5">
        <f t="shared" si="90"/>
        <v>100045.54112049038</v>
      </c>
      <c r="BH334" s="5">
        <f t="shared" si="91"/>
        <v>1171256.6705275364</v>
      </c>
      <c r="BI334" s="150"/>
      <c r="BJ334" s="2">
        <v>329</v>
      </c>
      <c r="BK334" s="118">
        <v>54848</v>
      </c>
      <c r="BL334" s="5">
        <f t="shared" si="119"/>
        <v>100786.02418219837</v>
      </c>
      <c r="BM334" s="5">
        <f t="shared" si="120"/>
        <v>3473.3005299060997</v>
      </c>
      <c r="BN334" s="5">
        <f t="shared" si="92"/>
        <v>2864.3849671386511</v>
      </c>
      <c r="BO334" s="35">
        <f t="shared" si="93"/>
        <v>0.34104549598589062</v>
      </c>
      <c r="BP334" s="5">
        <f t="shared" si="94"/>
        <v>608.91556276744848</v>
      </c>
      <c r="BQ334" s="35">
        <f t="shared" si="95"/>
        <v>7.2499999999999995E-2</v>
      </c>
      <c r="BR334" s="5">
        <f t="shared" si="121"/>
        <v>411228.36078494019</v>
      </c>
      <c r="BS334" s="5">
        <f t="shared" si="122"/>
        <v>731487.51355416607</v>
      </c>
      <c r="BT334" s="5">
        <f t="shared" si="96"/>
        <v>97921.639215059709</v>
      </c>
      <c r="BU334" s="5">
        <f t="shared" si="97"/>
        <v>1142715.8743391063</v>
      </c>
      <c r="BV334" s="150"/>
      <c r="BW334" s="2">
        <v>329</v>
      </c>
      <c r="BX334" s="118">
        <v>54848</v>
      </c>
      <c r="BY334" s="5">
        <f t="shared" si="123"/>
        <v>98619.219597801944</v>
      </c>
      <c r="BZ334" s="5">
        <f t="shared" si="124"/>
        <v>3387.3876542048083</v>
      </c>
      <c r="CA334" s="5">
        <f t="shared" si="98"/>
        <v>2812.1088732176304</v>
      </c>
      <c r="CB334" s="35">
        <f t="shared" si="99"/>
        <v>0.34217778863222409</v>
      </c>
      <c r="CC334" s="5">
        <f t="shared" si="100"/>
        <v>575.27878098717804</v>
      </c>
      <c r="CD334" s="35">
        <f t="shared" si="101"/>
        <v>7.0000000000000007E-2</v>
      </c>
      <c r="CE334" s="5">
        <f t="shared" si="125"/>
        <v>413342.88927541551</v>
      </c>
      <c r="CF334" s="5">
        <f t="shared" si="126"/>
        <v>701107.64895796566</v>
      </c>
      <c r="CG334" s="5">
        <f t="shared" si="102"/>
        <v>95807.110724584316</v>
      </c>
      <c r="CH334" s="5">
        <f t="shared" si="103"/>
        <v>1114450.5382333812</v>
      </c>
    </row>
    <row r="335" spans="9:86" ht="14.25" customHeight="1">
      <c r="I335" s="150"/>
      <c r="J335" s="2">
        <v>330</v>
      </c>
      <c r="K335" s="118">
        <v>54879</v>
      </c>
      <c r="L335" s="5">
        <f t="shared" si="104"/>
        <v>106465.22422081028</v>
      </c>
      <c r="M335" s="5">
        <f t="shared" si="67"/>
        <v>3825.0739145252865</v>
      </c>
      <c r="N335" s="5">
        <f t="shared" si="68"/>
        <v>3093.1254980072158</v>
      </c>
      <c r="O335" s="35">
        <f t="shared" si="69"/>
        <v>0.34863502376235445</v>
      </c>
      <c r="P335" s="5">
        <f t="shared" si="70"/>
        <v>731.94841651807076</v>
      </c>
      <c r="Q335" s="35">
        <f t="shared" si="71"/>
        <v>8.2500000000000018E-2</v>
      </c>
      <c r="R335" s="5">
        <f t="shared" si="105"/>
        <v>405777.90127719718</v>
      </c>
      <c r="S335" s="5">
        <f t="shared" si="106"/>
        <v>856496.49051614758</v>
      </c>
      <c r="T335" s="5">
        <f t="shared" si="72"/>
        <v>103372.09872280307</v>
      </c>
      <c r="U335" s="5">
        <f t="shared" si="73"/>
        <v>1262274.3917933446</v>
      </c>
      <c r="V335" s="150"/>
      <c r="W335" s="2">
        <v>330</v>
      </c>
      <c r="X335" s="118">
        <v>54879</v>
      </c>
      <c r="Y335" s="5">
        <f t="shared" si="107"/>
        <v>104318.14655010017</v>
      </c>
      <c r="Z335" s="5">
        <f t="shared" si="108"/>
        <v>3735.9623279068505</v>
      </c>
      <c r="AA335" s="5">
        <f t="shared" si="74"/>
        <v>3040.5080175728494</v>
      </c>
      <c r="AB335" s="35">
        <f t="shared" si="75"/>
        <v>0.34975790327477935</v>
      </c>
      <c r="AC335" s="5">
        <f t="shared" si="76"/>
        <v>695.45431033400109</v>
      </c>
      <c r="AD335" s="35">
        <f t="shared" si="77"/>
        <v>7.9999999999999988E-2</v>
      </c>
      <c r="AE335" s="5">
        <f t="shared" si="109"/>
        <v>407872.36146747292</v>
      </c>
      <c r="AF335" s="5">
        <f t="shared" si="110"/>
        <v>824995.20674178691</v>
      </c>
      <c r="AG335" s="5">
        <f t="shared" si="78"/>
        <v>101277.63853252731</v>
      </c>
      <c r="AH335" s="5">
        <f t="shared" si="79"/>
        <v>1232867.5682092598</v>
      </c>
      <c r="AI335" s="150"/>
      <c r="AJ335" s="2">
        <v>330</v>
      </c>
      <c r="AK335" s="118">
        <v>54879</v>
      </c>
      <c r="AL335" s="5">
        <f t="shared" si="111"/>
        <v>102177.98356213608</v>
      </c>
      <c r="AM335" s="5">
        <f t="shared" si="112"/>
        <v>3647.6129482638758</v>
      </c>
      <c r="AN335" s="5">
        <f t="shared" si="80"/>
        <v>2987.7134710917471</v>
      </c>
      <c r="AO335" s="35">
        <f t="shared" si="81"/>
        <v>0.35088343303720065</v>
      </c>
      <c r="AP335" s="5">
        <f t="shared" si="82"/>
        <v>659.89947717212885</v>
      </c>
      <c r="AQ335" s="35">
        <f t="shared" si="83"/>
        <v>7.7499999999999999E-2</v>
      </c>
      <c r="AR335" s="5">
        <f t="shared" si="113"/>
        <v>409959.72990895616</v>
      </c>
      <c r="AS335" s="5">
        <f t="shared" si="114"/>
        <v>793752.54301812325</v>
      </c>
      <c r="AT335" s="5">
        <f t="shared" si="84"/>
        <v>99190.270091044338</v>
      </c>
      <c r="AU335" s="5">
        <f t="shared" si="85"/>
        <v>1203712.2729270793</v>
      </c>
      <c r="AV335" s="150"/>
      <c r="AW335" s="2">
        <v>330</v>
      </c>
      <c r="AX335" s="118">
        <v>54879</v>
      </c>
      <c r="AY335" s="5">
        <f t="shared" si="115"/>
        <v>100045.54112049038</v>
      </c>
      <c r="AZ335" s="5">
        <f t="shared" si="116"/>
        <v>3560.0506702964672</v>
      </c>
      <c r="BA335" s="5">
        <f t="shared" si="86"/>
        <v>2934.7660382934023</v>
      </c>
      <c r="BB335" s="35">
        <f t="shared" si="87"/>
        <v>0.35201161456168062</v>
      </c>
      <c r="BC335" s="5">
        <f t="shared" si="88"/>
        <v>625.28463200306487</v>
      </c>
      <c r="BD335" s="35">
        <f t="shared" si="89"/>
        <v>7.5000000000000011E-2</v>
      </c>
      <c r="BE335" s="5">
        <f t="shared" si="117"/>
        <v>412039.22491780267</v>
      </c>
      <c r="BF335" s="5">
        <f t="shared" si="118"/>
        <v>762777.49628003023</v>
      </c>
      <c r="BG335" s="5">
        <f t="shared" si="90"/>
        <v>97110.775082196982</v>
      </c>
      <c r="BH335" s="5">
        <f t="shared" si="91"/>
        <v>1174816.7211978328</v>
      </c>
      <c r="BI335" s="150"/>
      <c r="BJ335" s="2">
        <v>330</v>
      </c>
      <c r="BK335" s="118">
        <v>54879</v>
      </c>
      <c r="BL335" s="5">
        <f t="shared" si="119"/>
        <v>97921.639215059709</v>
      </c>
      <c r="BM335" s="5">
        <f t="shared" si="120"/>
        <v>3473.3005299060997</v>
      </c>
      <c r="BN335" s="5">
        <f t="shared" si="92"/>
        <v>2881.6906263151141</v>
      </c>
      <c r="BO335" s="35">
        <f t="shared" si="93"/>
        <v>0.35314244933987116</v>
      </c>
      <c r="BP335" s="5">
        <f t="shared" si="94"/>
        <v>591.60990359098571</v>
      </c>
      <c r="BQ335" s="35">
        <f t="shared" si="95"/>
        <v>7.2499999999999995E-2</v>
      </c>
      <c r="BR335" s="5">
        <f t="shared" si="121"/>
        <v>414110.05141125532</v>
      </c>
      <c r="BS335" s="5">
        <f t="shared" si="122"/>
        <v>732079.12345775706</v>
      </c>
      <c r="BT335" s="5">
        <f t="shared" si="96"/>
        <v>95039.948588744592</v>
      </c>
      <c r="BU335" s="5">
        <f t="shared" si="97"/>
        <v>1146189.1748690123</v>
      </c>
      <c r="BV335" s="150"/>
      <c r="BW335" s="2">
        <v>330</v>
      </c>
      <c r="BX335" s="118">
        <v>54879</v>
      </c>
      <c r="BY335" s="5">
        <f t="shared" si="123"/>
        <v>95807.110724584316</v>
      </c>
      <c r="BZ335" s="5">
        <f t="shared" si="124"/>
        <v>3387.3876542048083</v>
      </c>
      <c r="CA335" s="5">
        <f t="shared" si="98"/>
        <v>2828.5128416447333</v>
      </c>
      <c r="CB335" s="35">
        <f t="shared" si="99"/>
        <v>0.35427593884247227</v>
      </c>
      <c r="CC335" s="5">
        <f t="shared" si="100"/>
        <v>558.87481256007516</v>
      </c>
      <c r="CD335" s="35">
        <f t="shared" si="101"/>
        <v>6.9999999999999993E-2</v>
      </c>
      <c r="CE335" s="5">
        <f t="shared" si="125"/>
        <v>416171.40211706026</v>
      </c>
      <c r="CF335" s="5">
        <f t="shared" si="126"/>
        <v>701666.5237705257</v>
      </c>
      <c r="CG335" s="5">
        <f t="shared" si="102"/>
        <v>92978.59788293959</v>
      </c>
      <c r="CH335" s="5">
        <f t="shared" si="103"/>
        <v>1117837.9258875861</v>
      </c>
    </row>
    <row r="336" spans="9:86" ht="14.25" customHeight="1">
      <c r="I336" s="150"/>
      <c r="J336" s="2">
        <v>331</v>
      </c>
      <c r="K336" s="118">
        <v>54909</v>
      </c>
      <c r="L336" s="5">
        <f t="shared" si="104"/>
        <v>103372.09872280307</v>
      </c>
      <c r="M336" s="5">
        <f t="shared" si="67"/>
        <v>3825.0739145252865</v>
      </c>
      <c r="N336" s="5">
        <f t="shared" si="68"/>
        <v>3114.3907358060151</v>
      </c>
      <c r="O336" s="35">
        <f t="shared" si="69"/>
        <v>0.36153555254681174</v>
      </c>
      <c r="P336" s="5">
        <f t="shared" si="70"/>
        <v>710.68317871927115</v>
      </c>
      <c r="Q336" s="35">
        <f t="shared" si="71"/>
        <v>8.2500000000000004E-2</v>
      </c>
      <c r="R336" s="5">
        <f t="shared" si="105"/>
        <v>408892.2920130032</v>
      </c>
      <c r="S336" s="5">
        <f t="shared" si="106"/>
        <v>857207.17369486683</v>
      </c>
      <c r="T336" s="5">
        <f t="shared" si="72"/>
        <v>100257.70798699706</v>
      </c>
      <c r="U336" s="5">
        <f t="shared" si="73"/>
        <v>1266099.46570787</v>
      </c>
      <c r="V336" s="150"/>
      <c r="W336" s="2">
        <v>331</v>
      </c>
      <c r="X336" s="118">
        <v>54909</v>
      </c>
      <c r="Y336" s="5">
        <f t="shared" si="107"/>
        <v>101277.63853252731</v>
      </c>
      <c r="Z336" s="5">
        <f t="shared" si="108"/>
        <v>3735.9623279068505</v>
      </c>
      <c r="AA336" s="5">
        <f t="shared" si="74"/>
        <v>3060.7780710233351</v>
      </c>
      <c r="AB336" s="35">
        <f t="shared" si="75"/>
        <v>0.36265988607627009</v>
      </c>
      <c r="AC336" s="5">
        <f t="shared" si="76"/>
        <v>675.18425688351545</v>
      </c>
      <c r="AD336" s="35">
        <f t="shared" si="77"/>
        <v>0.08</v>
      </c>
      <c r="AE336" s="5">
        <f t="shared" si="109"/>
        <v>410933.13953849627</v>
      </c>
      <c r="AF336" s="5">
        <f t="shared" si="110"/>
        <v>825670.39099867048</v>
      </c>
      <c r="AG336" s="5">
        <f t="shared" si="78"/>
        <v>98216.86046150398</v>
      </c>
      <c r="AH336" s="5">
        <f t="shared" si="79"/>
        <v>1236603.5305371666</v>
      </c>
      <c r="AI336" s="150"/>
      <c r="AJ336" s="2">
        <v>331</v>
      </c>
      <c r="AK336" s="118">
        <v>54909</v>
      </c>
      <c r="AL336" s="5">
        <f t="shared" si="111"/>
        <v>99190.270091044338</v>
      </c>
      <c r="AM336" s="5">
        <f t="shared" si="112"/>
        <v>3647.6129482638758</v>
      </c>
      <c r="AN336" s="5">
        <f t="shared" si="80"/>
        <v>3007.0091205925478</v>
      </c>
      <c r="AO336" s="35">
        <f t="shared" si="81"/>
        <v>0.36378678487305105</v>
      </c>
      <c r="AP336" s="5">
        <f t="shared" si="82"/>
        <v>640.60382767132796</v>
      </c>
      <c r="AQ336" s="35">
        <f t="shared" si="83"/>
        <v>7.7499999999999986E-2</v>
      </c>
      <c r="AR336" s="5">
        <f t="shared" si="113"/>
        <v>412966.73902954871</v>
      </c>
      <c r="AS336" s="5">
        <f t="shared" si="114"/>
        <v>794393.14684579463</v>
      </c>
      <c r="AT336" s="5">
        <f t="shared" si="84"/>
        <v>96183.260970451796</v>
      </c>
      <c r="AU336" s="5">
        <f t="shared" si="85"/>
        <v>1207359.8858753433</v>
      </c>
      <c r="AV336" s="150"/>
      <c r="AW336" s="2">
        <v>331</v>
      </c>
      <c r="AX336" s="118">
        <v>54909</v>
      </c>
      <c r="AY336" s="5">
        <f t="shared" si="115"/>
        <v>97110.775082196982</v>
      </c>
      <c r="AZ336" s="5">
        <f t="shared" si="116"/>
        <v>3560.0506702964672</v>
      </c>
      <c r="BA336" s="5">
        <f t="shared" si="86"/>
        <v>2953.1083260327359</v>
      </c>
      <c r="BB336" s="35">
        <f t="shared" si="87"/>
        <v>0.36491625035839553</v>
      </c>
      <c r="BC336" s="5">
        <f t="shared" si="88"/>
        <v>606.94234426373112</v>
      </c>
      <c r="BD336" s="35">
        <f t="shared" si="89"/>
        <v>7.4999999999999997E-2</v>
      </c>
      <c r="BE336" s="5">
        <f t="shared" si="117"/>
        <v>414992.33324383543</v>
      </c>
      <c r="BF336" s="5">
        <f t="shared" si="118"/>
        <v>763384.43862429401</v>
      </c>
      <c r="BG336" s="5">
        <f t="shared" si="90"/>
        <v>94157.666756164253</v>
      </c>
      <c r="BH336" s="5">
        <f t="shared" si="91"/>
        <v>1178376.7718681295</v>
      </c>
      <c r="BI336" s="150"/>
      <c r="BJ336" s="2">
        <v>331</v>
      </c>
      <c r="BK336" s="118">
        <v>54909</v>
      </c>
      <c r="BL336" s="5">
        <f t="shared" si="119"/>
        <v>95039.948588744592</v>
      </c>
      <c r="BM336" s="5">
        <f t="shared" si="120"/>
        <v>3473.3005299060997</v>
      </c>
      <c r="BN336" s="5">
        <f t="shared" si="92"/>
        <v>2899.1008405157677</v>
      </c>
      <c r="BO336" s="35">
        <f t="shared" si="93"/>
        <v>0.36604828393509081</v>
      </c>
      <c r="BP336" s="5">
        <f t="shared" si="94"/>
        <v>574.19968939033186</v>
      </c>
      <c r="BQ336" s="35">
        <f t="shared" si="95"/>
        <v>7.2499999999999995E-2</v>
      </c>
      <c r="BR336" s="5">
        <f t="shared" si="121"/>
        <v>417009.15225177107</v>
      </c>
      <c r="BS336" s="5">
        <f t="shared" si="122"/>
        <v>732653.32314714743</v>
      </c>
      <c r="BT336" s="5">
        <f t="shared" si="96"/>
        <v>92140.847748228829</v>
      </c>
      <c r="BU336" s="5">
        <f t="shared" si="97"/>
        <v>1149662.4753989186</v>
      </c>
      <c r="BV336" s="150"/>
      <c r="BW336" s="2">
        <v>331</v>
      </c>
      <c r="BX336" s="118">
        <v>54909</v>
      </c>
      <c r="BY336" s="5">
        <f t="shared" si="123"/>
        <v>92978.59788293959</v>
      </c>
      <c r="BZ336" s="5">
        <f t="shared" si="124"/>
        <v>3387.3876542048083</v>
      </c>
      <c r="CA336" s="5">
        <f t="shared" si="98"/>
        <v>2845.0124998876609</v>
      </c>
      <c r="CB336" s="35">
        <f t="shared" si="99"/>
        <v>0.3671828869869011</v>
      </c>
      <c r="CC336" s="5">
        <f t="shared" si="100"/>
        <v>542.37515431714758</v>
      </c>
      <c r="CD336" s="35">
        <f t="shared" si="101"/>
        <v>6.9999999999999993E-2</v>
      </c>
      <c r="CE336" s="5">
        <f t="shared" si="125"/>
        <v>419016.41461694794</v>
      </c>
      <c r="CF336" s="5">
        <f t="shared" si="126"/>
        <v>702208.89892484283</v>
      </c>
      <c r="CG336" s="5">
        <f t="shared" si="102"/>
        <v>90133.585383051934</v>
      </c>
      <c r="CH336" s="5">
        <f t="shared" si="103"/>
        <v>1121225.3135417907</v>
      </c>
    </row>
    <row r="337" spans="9:86" ht="14.25" customHeight="1">
      <c r="I337" s="150"/>
      <c r="J337" s="2">
        <v>332</v>
      </c>
      <c r="K337" s="118">
        <v>54940</v>
      </c>
      <c r="L337" s="5">
        <f t="shared" si="104"/>
        <v>100257.70798699706</v>
      </c>
      <c r="M337" s="5">
        <f t="shared" si="67"/>
        <v>3825.0739145252865</v>
      </c>
      <c r="N337" s="5">
        <f t="shared" si="68"/>
        <v>3135.8021721146815</v>
      </c>
      <c r="O337" s="35">
        <f t="shared" si="69"/>
        <v>0.37532900782308487</v>
      </c>
      <c r="P337" s="5">
        <f t="shared" si="70"/>
        <v>689.27174241060482</v>
      </c>
      <c r="Q337" s="35">
        <f t="shared" si="71"/>
        <v>8.2500000000000004E-2</v>
      </c>
      <c r="R337" s="5">
        <f t="shared" si="105"/>
        <v>412028.09418511786</v>
      </c>
      <c r="S337" s="5">
        <f t="shared" si="106"/>
        <v>857896.44543727743</v>
      </c>
      <c r="T337" s="5">
        <f t="shared" si="72"/>
        <v>97121.905814882382</v>
      </c>
      <c r="U337" s="5">
        <f t="shared" si="73"/>
        <v>1269924.5396223953</v>
      </c>
      <c r="V337" s="150"/>
      <c r="W337" s="2">
        <v>332</v>
      </c>
      <c r="X337" s="118">
        <v>54940</v>
      </c>
      <c r="Y337" s="5">
        <f t="shared" si="107"/>
        <v>98216.86046150398</v>
      </c>
      <c r="Z337" s="5">
        <f t="shared" si="108"/>
        <v>3735.9623279068505</v>
      </c>
      <c r="AA337" s="5">
        <f t="shared" si="74"/>
        <v>3081.1832581634908</v>
      </c>
      <c r="AB337" s="35">
        <f t="shared" si="75"/>
        <v>0.37645470364483802</v>
      </c>
      <c r="AC337" s="5">
        <f t="shared" si="76"/>
        <v>654.77906974335986</v>
      </c>
      <c r="AD337" s="35">
        <f t="shared" si="77"/>
        <v>7.9999999999999988E-2</v>
      </c>
      <c r="AE337" s="5">
        <f t="shared" si="109"/>
        <v>414014.32279665978</v>
      </c>
      <c r="AF337" s="5">
        <f t="shared" si="110"/>
        <v>826325.17006841383</v>
      </c>
      <c r="AG337" s="5">
        <f t="shared" si="78"/>
        <v>95135.677203340485</v>
      </c>
      <c r="AH337" s="5">
        <f t="shared" si="79"/>
        <v>1240339.4928650735</v>
      </c>
      <c r="AI337" s="150"/>
      <c r="AJ337" s="2">
        <v>332</v>
      </c>
      <c r="AK337" s="118">
        <v>54940</v>
      </c>
      <c r="AL337" s="5">
        <f t="shared" si="111"/>
        <v>96183.260970451796</v>
      </c>
      <c r="AM337" s="5">
        <f t="shared" si="112"/>
        <v>3647.6129482638758</v>
      </c>
      <c r="AN337" s="5">
        <f t="shared" si="80"/>
        <v>3026.429387829708</v>
      </c>
      <c r="AO337" s="35">
        <f t="shared" si="81"/>
        <v>0.37758287967709259</v>
      </c>
      <c r="AP337" s="5">
        <f t="shared" si="82"/>
        <v>621.18356043416782</v>
      </c>
      <c r="AQ337" s="35">
        <f t="shared" si="83"/>
        <v>7.7499999999999999E-2</v>
      </c>
      <c r="AR337" s="5">
        <f t="shared" si="113"/>
        <v>415993.16841737845</v>
      </c>
      <c r="AS337" s="5">
        <f t="shared" si="114"/>
        <v>795014.33040622878</v>
      </c>
      <c r="AT337" s="5">
        <f t="shared" si="84"/>
        <v>93156.831582622093</v>
      </c>
      <c r="AU337" s="5">
        <f t="shared" si="85"/>
        <v>1211007.4988236073</v>
      </c>
      <c r="AV337" s="150"/>
      <c r="AW337" s="2">
        <v>332</v>
      </c>
      <c r="AX337" s="118">
        <v>54940</v>
      </c>
      <c r="AY337" s="5">
        <f t="shared" si="115"/>
        <v>94157.666756164253</v>
      </c>
      <c r="AZ337" s="5">
        <f t="shared" si="116"/>
        <v>3560.0506702964672</v>
      </c>
      <c r="BA337" s="5">
        <f t="shared" si="86"/>
        <v>2971.5652530704406</v>
      </c>
      <c r="BB337" s="35">
        <f t="shared" si="87"/>
        <v>0.37871353725437129</v>
      </c>
      <c r="BC337" s="5">
        <f t="shared" si="88"/>
        <v>588.48541722602658</v>
      </c>
      <c r="BD337" s="35">
        <f t="shared" si="89"/>
        <v>7.5000000000000011E-2</v>
      </c>
      <c r="BE337" s="5">
        <f t="shared" si="117"/>
        <v>417963.89849690587</v>
      </c>
      <c r="BF337" s="5">
        <f t="shared" si="118"/>
        <v>763972.92404151999</v>
      </c>
      <c r="BG337" s="5">
        <f t="shared" si="90"/>
        <v>91186.101503093814</v>
      </c>
      <c r="BH337" s="5">
        <f t="shared" si="91"/>
        <v>1181936.8225384259</v>
      </c>
      <c r="BI337" s="150"/>
      <c r="BJ337" s="2">
        <v>332</v>
      </c>
      <c r="BK337" s="118">
        <v>54940</v>
      </c>
      <c r="BL337" s="5">
        <f t="shared" si="119"/>
        <v>92140.847748228829</v>
      </c>
      <c r="BM337" s="5">
        <f t="shared" si="120"/>
        <v>3473.3005299060997</v>
      </c>
      <c r="BN337" s="5">
        <f t="shared" si="92"/>
        <v>2916.6162414272171</v>
      </c>
      <c r="BO337" s="35">
        <f t="shared" si="93"/>
        <v>0.37984667769457747</v>
      </c>
      <c r="BP337" s="5">
        <f t="shared" si="94"/>
        <v>556.68428847888254</v>
      </c>
      <c r="BQ337" s="35">
        <f t="shared" si="95"/>
        <v>7.2499999999999995E-2</v>
      </c>
      <c r="BR337" s="5">
        <f t="shared" si="121"/>
        <v>419925.76849319827</v>
      </c>
      <c r="BS337" s="5">
        <f t="shared" si="122"/>
        <v>733210.00743562635</v>
      </c>
      <c r="BT337" s="5">
        <f t="shared" si="96"/>
        <v>89224.231506801618</v>
      </c>
      <c r="BU337" s="5">
        <f t="shared" si="97"/>
        <v>1153135.7759288247</v>
      </c>
      <c r="BV337" s="150"/>
      <c r="BW337" s="2">
        <v>332</v>
      </c>
      <c r="BX337" s="118">
        <v>54940</v>
      </c>
      <c r="BY337" s="5">
        <f t="shared" si="123"/>
        <v>90133.585383051934</v>
      </c>
      <c r="BZ337" s="5">
        <f t="shared" si="124"/>
        <v>3387.3876542048083</v>
      </c>
      <c r="CA337" s="5">
        <f t="shared" si="98"/>
        <v>2861.6084061370052</v>
      </c>
      <c r="CB337" s="35">
        <f t="shared" si="99"/>
        <v>0.38098230229839469</v>
      </c>
      <c r="CC337" s="5">
        <f t="shared" si="100"/>
        <v>525.779248067803</v>
      </c>
      <c r="CD337" s="35">
        <f t="shared" si="101"/>
        <v>7.0000000000000007E-2</v>
      </c>
      <c r="CE337" s="5">
        <f t="shared" si="125"/>
        <v>421878.02302308491</v>
      </c>
      <c r="CF337" s="5">
        <f t="shared" si="126"/>
        <v>702734.67817291059</v>
      </c>
      <c r="CG337" s="5">
        <f t="shared" si="102"/>
        <v>87271.976976914928</v>
      </c>
      <c r="CH337" s="5">
        <f t="shared" si="103"/>
        <v>1124612.7011959956</v>
      </c>
    </row>
    <row r="338" spans="9:86" ht="14.25" customHeight="1">
      <c r="I338" s="150"/>
      <c r="J338" s="2">
        <v>333</v>
      </c>
      <c r="K338" s="118">
        <v>54970</v>
      </c>
      <c r="L338" s="5">
        <f t="shared" si="104"/>
        <v>97121.905814882382</v>
      </c>
      <c r="M338" s="5">
        <f t="shared" si="67"/>
        <v>3825.0739145252865</v>
      </c>
      <c r="N338" s="5">
        <f t="shared" si="68"/>
        <v>3157.3608120479703</v>
      </c>
      <c r="O338" s="35">
        <f t="shared" si="69"/>
        <v>0.39011106121405886</v>
      </c>
      <c r="P338" s="5">
        <f t="shared" si="70"/>
        <v>667.7131024773164</v>
      </c>
      <c r="Q338" s="35">
        <f t="shared" si="71"/>
        <v>8.2500000000000004E-2</v>
      </c>
      <c r="R338" s="5">
        <f t="shared" si="105"/>
        <v>415185.45499716583</v>
      </c>
      <c r="S338" s="5">
        <f t="shared" si="106"/>
        <v>858564.1585397548</v>
      </c>
      <c r="T338" s="5">
        <f t="shared" si="72"/>
        <v>93964.545002834406</v>
      </c>
      <c r="U338" s="5">
        <f t="shared" si="73"/>
        <v>1273749.6135369206</v>
      </c>
      <c r="V338" s="150"/>
      <c r="W338" s="2">
        <v>333</v>
      </c>
      <c r="X338" s="118">
        <v>54970</v>
      </c>
      <c r="Y338" s="5">
        <f t="shared" si="107"/>
        <v>95135.677203340485</v>
      </c>
      <c r="Z338" s="5">
        <f t="shared" si="108"/>
        <v>3735.9623279068505</v>
      </c>
      <c r="AA338" s="5">
        <f t="shared" si="74"/>
        <v>3101.7244798845804</v>
      </c>
      <c r="AB338" s="35">
        <f t="shared" si="75"/>
        <v>0.39123801766881244</v>
      </c>
      <c r="AC338" s="5">
        <f t="shared" si="76"/>
        <v>634.23784802226999</v>
      </c>
      <c r="AD338" s="35">
        <f t="shared" si="77"/>
        <v>8.0000000000000016E-2</v>
      </c>
      <c r="AE338" s="5">
        <f t="shared" si="109"/>
        <v>417116.04727654438</v>
      </c>
      <c r="AF338" s="5">
        <f t="shared" si="110"/>
        <v>826959.40791643609</v>
      </c>
      <c r="AG338" s="5">
        <f t="shared" si="78"/>
        <v>92033.952723455906</v>
      </c>
      <c r="AH338" s="5">
        <f t="shared" si="79"/>
        <v>1244075.4551929804</v>
      </c>
      <c r="AI338" s="150"/>
      <c r="AJ338" s="2">
        <v>333</v>
      </c>
      <c r="AK338" s="118">
        <v>54970</v>
      </c>
      <c r="AL338" s="5">
        <f t="shared" si="111"/>
        <v>93156.831582622093</v>
      </c>
      <c r="AM338" s="5">
        <f t="shared" si="112"/>
        <v>3647.6129482638758</v>
      </c>
      <c r="AN338" s="5">
        <f t="shared" si="80"/>
        <v>3045.975077626108</v>
      </c>
      <c r="AO338" s="35">
        <f t="shared" si="81"/>
        <v>0.39236736920464155</v>
      </c>
      <c r="AP338" s="5">
        <f t="shared" si="82"/>
        <v>601.63787063776772</v>
      </c>
      <c r="AQ338" s="35">
        <f t="shared" si="83"/>
        <v>7.7499999999999999E-2</v>
      </c>
      <c r="AR338" s="5">
        <f t="shared" si="113"/>
        <v>419039.14349500457</v>
      </c>
      <c r="AS338" s="5">
        <f t="shared" si="114"/>
        <v>795615.9682768666</v>
      </c>
      <c r="AT338" s="5">
        <f t="shared" si="84"/>
        <v>90110.856504995987</v>
      </c>
      <c r="AU338" s="5">
        <f t="shared" si="85"/>
        <v>1214655.1117718711</v>
      </c>
      <c r="AV338" s="150"/>
      <c r="AW338" s="2">
        <v>333</v>
      </c>
      <c r="AX338" s="118">
        <v>54970</v>
      </c>
      <c r="AY338" s="5">
        <f t="shared" si="115"/>
        <v>91186.101503093814</v>
      </c>
      <c r="AZ338" s="5">
        <f t="shared" si="116"/>
        <v>3560.0506702964672</v>
      </c>
      <c r="BA338" s="5">
        <f t="shared" si="86"/>
        <v>2990.1375359021308</v>
      </c>
      <c r="BB338" s="35">
        <f t="shared" si="87"/>
        <v>0.39349911707332019</v>
      </c>
      <c r="BC338" s="5">
        <f t="shared" si="88"/>
        <v>569.91313439433634</v>
      </c>
      <c r="BD338" s="35">
        <f t="shared" si="89"/>
        <v>7.5000000000000011E-2</v>
      </c>
      <c r="BE338" s="5">
        <f t="shared" si="117"/>
        <v>420954.03603280801</v>
      </c>
      <c r="BF338" s="5">
        <f t="shared" si="118"/>
        <v>764542.83717591432</v>
      </c>
      <c r="BG338" s="5">
        <f t="shared" si="90"/>
        <v>88195.963967191681</v>
      </c>
      <c r="BH338" s="5">
        <f t="shared" si="91"/>
        <v>1185496.8732087223</v>
      </c>
      <c r="BI338" s="150"/>
      <c r="BJ338" s="2">
        <v>333</v>
      </c>
      <c r="BK338" s="118">
        <v>54970</v>
      </c>
      <c r="BL338" s="5">
        <f t="shared" si="119"/>
        <v>89224.231506801618</v>
      </c>
      <c r="BM338" s="5">
        <f t="shared" si="120"/>
        <v>3473.3005299060997</v>
      </c>
      <c r="BN338" s="5">
        <f t="shared" si="92"/>
        <v>2934.2374645525065</v>
      </c>
      <c r="BO338" s="35">
        <f t="shared" si="93"/>
        <v>0.39463326251171948</v>
      </c>
      <c r="BP338" s="5">
        <f t="shared" si="94"/>
        <v>539.06306535359306</v>
      </c>
      <c r="BQ338" s="35">
        <f t="shared" si="95"/>
        <v>7.2499999999999995E-2</v>
      </c>
      <c r="BR338" s="5">
        <f t="shared" si="121"/>
        <v>422860.00595775078</v>
      </c>
      <c r="BS338" s="5">
        <f t="shared" si="122"/>
        <v>733749.0705009799</v>
      </c>
      <c r="BT338" s="5">
        <f t="shared" si="96"/>
        <v>86289.994042249105</v>
      </c>
      <c r="BU338" s="5">
        <f t="shared" si="97"/>
        <v>1156609.0764587307</v>
      </c>
      <c r="BV338" s="150"/>
      <c r="BW338" s="2">
        <v>333</v>
      </c>
      <c r="BX338" s="118">
        <v>54970</v>
      </c>
      <c r="BY338" s="5">
        <f t="shared" si="123"/>
        <v>87271.976976914928</v>
      </c>
      <c r="BZ338" s="5">
        <f t="shared" si="124"/>
        <v>3387.3876542048083</v>
      </c>
      <c r="CA338" s="5">
        <f t="shared" si="98"/>
        <v>2878.3011218394713</v>
      </c>
      <c r="CB338" s="35">
        <f t="shared" si="99"/>
        <v>0.39576980674117224</v>
      </c>
      <c r="CC338" s="5">
        <f t="shared" si="100"/>
        <v>509.08653236533712</v>
      </c>
      <c r="CD338" s="35">
        <f t="shared" si="101"/>
        <v>7.0000000000000007E-2</v>
      </c>
      <c r="CE338" s="5">
        <f t="shared" si="125"/>
        <v>424756.32414492441</v>
      </c>
      <c r="CF338" s="5">
        <f t="shared" si="126"/>
        <v>703243.76470527588</v>
      </c>
      <c r="CG338" s="5">
        <f t="shared" si="102"/>
        <v>84393.67585507546</v>
      </c>
      <c r="CH338" s="5">
        <f t="shared" si="103"/>
        <v>1128000.0888502002</v>
      </c>
    </row>
    <row r="339" spans="9:86" ht="14.25" customHeight="1">
      <c r="I339" s="150"/>
      <c r="J339" s="2">
        <v>334</v>
      </c>
      <c r="K339" s="118">
        <v>55001</v>
      </c>
      <c r="L339" s="5">
        <f t="shared" si="104"/>
        <v>93964.545002834406</v>
      </c>
      <c r="M339" s="5">
        <f t="shared" si="67"/>
        <v>3825.0739145252865</v>
      </c>
      <c r="N339" s="5">
        <f t="shared" si="68"/>
        <v>3179.0676676307999</v>
      </c>
      <c r="O339" s="35">
        <f t="shared" si="69"/>
        <v>0.40599155788408114</v>
      </c>
      <c r="P339" s="5">
        <f t="shared" si="70"/>
        <v>646.00624689448659</v>
      </c>
      <c r="Q339" s="35">
        <f t="shared" si="71"/>
        <v>8.2500000000000018E-2</v>
      </c>
      <c r="R339" s="5">
        <f t="shared" si="105"/>
        <v>418364.52266479662</v>
      </c>
      <c r="S339" s="5">
        <f t="shared" si="106"/>
        <v>859210.16478664929</v>
      </c>
      <c r="T339" s="5">
        <f t="shared" si="72"/>
        <v>90785.477335203599</v>
      </c>
      <c r="U339" s="5">
        <f t="shared" si="73"/>
        <v>1277574.687451446</v>
      </c>
      <c r="V339" s="150"/>
      <c r="W339" s="2">
        <v>334</v>
      </c>
      <c r="X339" s="118">
        <v>55001</v>
      </c>
      <c r="Y339" s="5">
        <f t="shared" si="107"/>
        <v>92033.952723455906</v>
      </c>
      <c r="Z339" s="5">
        <f t="shared" si="108"/>
        <v>3735.9623279068505</v>
      </c>
      <c r="AA339" s="5">
        <f t="shared" si="74"/>
        <v>3122.4026430838112</v>
      </c>
      <c r="AB339" s="35">
        <f t="shared" si="75"/>
        <v>0.407119661909907</v>
      </c>
      <c r="AC339" s="5">
        <f t="shared" si="76"/>
        <v>613.55968482303945</v>
      </c>
      <c r="AD339" s="35">
        <f t="shared" si="77"/>
        <v>0.08</v>
      </c>
      <c r="AE339" s="5">
        <f t="shared" si="109"/>
        <v>420238.44991962821</v>
      </c>
      <c r="AF339" s="5">
        <f t="shared" si="110"/>
        <v>827572.96760125912</v>
      </c>
      <c r="AG339" s="5">
        <f t="shared" si="78"/>
        <v>88911.550080372093</v>
      </c>
      <c r="AH339" s="5">
        <f t="shared" si="79"/>
        <v>1247811.4175208872</v>
      </c>
      <c r="AI339" s="150"/>
      <c r="AJ339" s="2">
        <v>334</v>
      </c>
      <c r="AK339" s="118">
        <v>55001</v>
      </c>
      <c r="AL339" s="5">
        <f t="shared" si="111"/>
        <v>90110.856504995987</v>
      </c>
      <c r="AM339" s="5">
        <f t="shared" si="112"/>
        <v>3647.6129482638758</v>
      </c>
      <c r="AN339" s="5">
        <f t="shared" si="80"/>
        <v>3065.6470000024433</v>
      </c>
      <c r="AO339" s="35">
        <f t="shared" si="81"/>
        <v>0.40825007581622208</v>
      </c>
      <c r="AP339" s="5">
        <f t="shared" si="82"/>
        <v>581.96594826143246</v>
      </c>
      <c r="AQ339" s="35">
        <f t="shared" si="83"/>
        <v>7.7500000000000013E-2</v>
      </c>
      <c r="AR339" s="5">
        <f t="shared" si="113"/>
        <v>422104.79049500701</v>
      </c>
      <c r="AS339" s="5">
        <f t="shared" si="114"/>
        <v>796197.93422512803</v>
      </c>
      <c r="AT339" s="5">
        <f t="shared" si="84"/>
        <v>87045.209504993545</v>
      </c>
      <c r="AU339" s="5">
        <f t="shared" si="85"/>
        <v>1218302.7247201351</v>
      </c>
      <c r="AV339" s="150"/>
      <c r="AW339" s="2">
        <v>334</v>
      </c>
      <c r="AX339" s="118">
        <v>55001</v>
      </c>
      <c r="AY339" s="5">
        <f t="shared" si="115"/>
        <v>88195.963967191681</v>
      </c>
      <c r="AZ339" s="5">
        <f t="shared" si="116"/>
        <v>3560.0506702964672</v>
      </c>
      <c r="BA339" s="5">
        <f t="shared" si="86"/>
        <v>3008.825895501519</v>
      </c>
      <c r="BB339" s="35">
        <f t="shared" si="87"/>
        <v>0.40938280077588796</v>
      </c>
      <c r="BC339" s="5">
        <f t="shared" si="88"/>
        <v>551.22477479494796</v>
      </c>
      <c r="BD339" s="35">
        <f t="shared" si="89"/>
        <v>7.4999999999999997E-2</v>
      </c>
      <c r="BE339" s="5">
        <f t="shared" si="117"/>
        <v>423962.86192830955</v>
      </c>
      <c r="BF339" s="5">
        <f t="shared" si="118"/>
        <v>765094.06195070932</v>
      </c>
      <c r="BG339" s="5">
        <f t="shared" si="90"/>
        <v>85187.138071690162</v>
      </c>
      <c r="BH339" s="5">
        <f t="shared" si="91"/>
        <v>1189056.923879019</v>
      </c>
      <c r="BI339" s="150"/>
      <c r="BJ339" s="2">
        <v>334</v>
      </c>
      <c r="BK339" s="118">
        <v>55001</v>
      </c>
      <c r="BL339" s="5">
        <f t="shared" si="119"/>
        <v>86289.994042249105</v>
      </c>
      <c r="BM339" s="5">
        <f t="shared" si="120"/>
        <v>3473.3005299060997</v>
      </c>
      <c r="BN339" s="5">
        <f t="shared" si="92"/>
        <v>2951.9651492341782</v>
      </c>
      <c r="BO339" s="35">
        <f t="shared" si="93"/>
        <v>0.41051783794846625</v>
      </c>
      <c r="BP339" s="5">
        <f t="shared" si="94"/>
        <v>521.33538067192171</v>
      </c>
      <c r="BQ339" s="35">
        <f t="shared" si="95"/>
        <v>7.2500000000000009E-2</v>
      </c>
      <c r="BR339" s="5">
        <f t="shared" si="121"/>
        <v>425811.97110698494</v>
      </c>
      <c r="BS339" s="5">
        <f t="shared" si="122"/>
        <v>734270.40588165179</v>
      </c>
      <c r="BT339" s="5">
        <f t="shared" si="96"/>
        <v>83338.028893014925</v>
      </c>
      <c r="BU339" s="5">
        <f t="shared" si="97"/>
        <v>1160082.3769886368</v>
      </c>
      <c r="BV339" s="150"/>
      <c r="BW339" s="2">
        <v>334</v>
      </c>
      <c r="BX339" s="118">
        <v>55001</v>
      </c>
      <c r="BY339" s="5">
        <f t="shared" si="123"/>
        <v>84393.67585507546</v>
      </c>
      <c r="BZ339" s="5">
        <f t="shared" si="124"/>
        <v>3387.3876542048083</v>
      </c>
      <c r="CA339" s="5">
        <f t="shared" si="98"/>
        <v>2895.0912117168682</v>
      </c>
      <c r="CB339" s="35">
        <f t="shared" si="99"/>
        <v>0.41165518847954147</v>
      </c>
      <c r="CC339" s="5">
        <f t="shared" si="100"/>
        <v>492.29644248794023</v>
      </c>
      <c r="CD339" s="35">
        <f t="shared" si="101"/>
        <v>7.0000000000000007E-2</v>
      </c>
      <c r="CE339" s="5">
        <f t="shared" si="125"/>
        <v>427651.41535664129</v>
      </c>
      <c r="CF339" s="5">
        <f t="shared" si="126"/>
        <v>703736.06114776386</v>
      </c>
      <c r="CG339" s="5">
        <f t="shared" si="102"/>
        <v>81498.584643358598</v>
      </c>
      <c r="CH339" s="5">
        <f t="shared" si="103"/>
        <v>1131387.476504405</v>
      </c>
    </row>
    <row r="340" spans="9:86" ht="14.25" customHeight="1">
      <c r="I340" s="150"/>
      <c r="J340" s="2">
        <v>335</v>
      </c>
      <c r="K340" s="118">
        <v>55032</v>
      </c>
      <c r="L340" s="5">
        <f t="shared" si="104"/>
        <v>90785.477335203599</v>
      </c>
      <c r="M340" s="5">
        <f t="shared" si="67"/>
        <v>3825.0739145252865</v>
      </c>
      <c r="N340" s="5">
        <f t="shared" si="68"/>
        <v>3200.9237578457614</v>
      </c>
      <c r="O340" s="35">
        <f t="shared" si="69"/>
        <v>0.42309724221997991</v>
      </c>
      <c r="P340" s="5">
        <f t="shared" si="70"/>
        <v>624.1501566795248</v>
      </c>
      <c r="Q340" s="35">
        <f t="shared" si="71"/>
        <v>8.2500000000000018E-2</v>
      </c>
      <c r="R340" s="5">
        <f t="shared" si="105"/>
        <v>421565.44642264239</v>
      </c>
      <c r="S340" s="5">
        <f t="shared" si="106"/>
        <v>859834.31494332885</v>
      </c>
      <c r="T340" s="5">
        <f t="shared" si="72"/>
        <v>87584.553577357845</v>
      </c>
      <c r="U340" s="5">
        <f t="shared" si="73"/>
        <v>1281399.7613659713</v>
      </c>
      <c r="V340" s="150"/>
      <c r="W340" s="2">
        <v>335</v>
      </c>
      <c r="X340" s="118">
        <v>55032</v>
      </c>
      <c r="Y340" s="5">
        <f t="shared" si="107"/>
        <v>88911.550080372093</v>
      </c>
      <c r="Z340" s="5">
        <f t="shared" si="108"/>
        <v>3735.9623279068505</v>
      </c>
      <c r="AA340" s="5">
        <f t="shared" si="74"/>
        <v>3143.21866070437</v>
      </c>
      <c r="AB340" s="35">
        <f t="shared" si="75"/>
        <v>0.4242263676019199</v>
      </c>
      <c r="AC340" s="5">
        <f t="shared" si="76"/>
        <v>592.74366720248065</v>
      </c>
      <c r="AD340" s="35">
        <f t="shared" si="77"/>
        <v>0.08</v>
      </c>
      <c r="AE340" s="5">
        <f t="shared" si="109"/>
        <v>423381.6685803326</v>
      </c>
      <c r="AF340" s="5">
        <f t="shared" si="110"/>
        <v>828165.71126846166</v>
      </c>
      <c r="AG340" s="5">
        <f t="shared" si="78"/>
        <v>85768.331419667724</v>
      </c>
      <c r="AH340" s="5">
        <f t="shared" si="79"/>
        <v>1251547.3798487943</v>
      </c>
      <c r="AI340" s="150"/>
      <c r="AJ340" s="2">
        <v>335</v>
      </c>
      <c r="AK340" s="118">
        <v>55032</v>
      </c>
      <c r="AL340" s="5">
        <f t="shared" si="111"/>
        <v>87045.209504993545</v>
      </c>
      <c r="AM340" s="5">
        <f t="shared" si="112"/>
        <v>3647.6129482638758</v>
      </c>
      <c r="AN340" s="5">
        <f t="shared" si="80"/>
        <v>3085.4459702107924</v>
      </c>
      <c r="AO340" s="35">
        <f t="shared" si="81"/>
        <v>0.42535771759392993</v>
      </c>
      <c r="AP340" s="5">
        <f t="shared" si="82"/>
        <v>562.16697805308331</v>
      </c>
      <c r="AQ340" s="35">
        <f t="shared" si="83"/>
        <v>7.7499999999999999E-2</v>
      </c>
      <c r="AR340" s="5">
        <f t="shared" si="113"/>
        <v>425190.23646521778</v>
      </c>
      <c r="AS340" s="5">
        <f t="shared" si="114"/>
        <v>796760.10120318108</v>
      </c>
      <c r="AT340" s="5">
        <f t="shared" si="84"/>
        <v>83959.763534782745</v>
      </c>
      <c r="AU340" s="5">
        <f t="shared" si="85"/>
        <v>1221950.3376683989</v>
      </c>
      <c r="AV340" s="150"/>
      <c r="AW340" s="2">
        <v>335</v>
      </c>
      <c r="AX340" s="118">
        <v>55032</v>
      </c>
      <c r="AY340" s="5">
        <f t="shared" si="115"/>
        <v>85187.138071690162</v>
      </c>
      <c r="AZ340" s="5">
        <f t="shared" si="116"/>
        <v>3560.0506702964672</v>
      </c>
      <c r="BA340" s="5">
        <f t="shared" si="86"/>
        <v>3027.6310573484038</v>
      </c>
      <c r="BB340" s="35">
        <f t="shared" si="87"/>
        <v>0.42649129329366153</v>
      </c>
      <c r="BC340" s="5">
        <f t="shared" si="88"/>
        <v>532.41961294806345</v>
      </c>
      <c r="BD340" s="35">
        <f t="shared" si="89"/>
        <v>7.4999999999999997E-2</v>
      </c>
      <c r="BE340" s="5">
        <f t="shared" si="117"/>
        <v>426990.49298565794</v>
      </c>
      <c r="BF340" s="5">
        <f t="shared" si="118"/>
        <v>765626.48156365741</v>
      </c>
      <c r="BG340" s="5">
        <f t="shared" si="90"/>
        <v>82159.507014341754</v>
      </c>
      <c r="BH340" s="5">
        <f t="shared" si="91"/>
        <v>1192616.9745493154</v>
      </c>
      <c r="BI340" s="150"/>
      <c r="BJ340" s="2">
        <v>335</v>
      </c>
      <c r="BK340" s="118">
        <v>55032</v>
      </c>
      <c r="BL340" s="5">
        <f t="shared" si="119"/>
        <v>83338.028893014925</v>
      </c>
      <c r="BM340" s="5">
        <f t="shared" si="120"/>
        <v>3473.3005299060997</v>
      </c>
      <c r="BN340" s="5">
        <f t="shared" si="92"/>
        <v>2969.7999386774677</v>
      </c>
      <c r="BO340" s="35">
        <f t="shared" si="93"/>
        <v>0.42762709578695851</v>
      </c>
      <c r="BP340" s="5">
        <f t="shared" si="94"/>
        <v>503.50059122863183</v>
      </c>
      <c r="BQ340" s="35">
        <f t="shared" si="95"/>
        <v>7.2499999999999995E-2</v>
      </c>
      <c r="BR340" s="5">
        <f t="shared" si="121"/>
        <v>428781.7710456624</v>
      </c>
      <c r="BS340" s="5">
        <f t="shared" si="122"/>
        <v>734773.90647288039</v>
      </c>
      <c r="BT340" s="5">
        <f t="shared" si="96"/>
        <v>80368.228954337465</v>
      </c>
      <c r="BU340" s="5">
        <f t="shared" si="97"/>
        <v>1163555.6775185429</v>
      </c>
      <c r="BV340" s="150"/>
      <c r="BW340" s="2">
        <v>335</v>
      </c>
      <c r="BX340" s="118">
        <v>55032</v>
      </c>
      <c r="BY340" s="5">
        <f t="shared" si="123"/>
        <v>81498.584643358598</v>
      </c>
      <c r="BZ340" s="5">
        <f t="shared" si="124"/>
        <v>3387.3876542048083</v>
      </c>
      <c r="CA340" s="5">
        <f t="shared" si="98"/>
        <v>2911.9792437852166</v>
      </c>
      <c r="CB340" s="35">
        <f t="shared" si="99"/>
        <v>0.42876512614713491</v>
      </c>
      <c r="CC340" s="5">
        <f t="shared" si="100"/>
        <v>475.40841041959186</v>
      </c>
      <c r="CD340" s="35">
        <f t="shared" si="101"/>
        <v>7.0000000000000007E-2</v>
      </c>
      <c r="CE340" s="5">
        <f t="shared" si="125"/>
        <v>430563.39460042649</v>
      </c>
      <c r="CF340" s="5">
        <f t="shared" si="126"/>
        <v>704211.46955818345</v>
      </c>
      <c r="CG340" s="5">
        <f t="shared" si="102"/>
        <v>78586.605399573382</v>
      </c>
      <c r="CH340" s="5">
        <f t="shared" si="103"/>
        <v>1134774.8641586099</v>
      </c>
    </row>
    <row r="341" spans="9:86" ht="14.25" customHeight="1">
      <c r="I341" s="150"/>
      <c r="J341" s="2">
        <f t="shared" ref="J341:J365" si="127">J340+1</f>
        <v>336</v>
      </c>
      <c r="K341" s="118"/>
      <c r="L341" s="5">
        <f t="shared" si="104"/>
        <v>87584.553577357845</v>
      </c>
      <c r="M341" s="5">
        <f t="shared" si="67"/>
        <v>3825.0739145252865</v>
      </c>
      <c r="N341" s="5">
        <f t="shared" si="68"/>
        <v>3222.9301086809514</v>
      </c>
      <c r="O341" s="35">
        <f t="shared" si="69"/>
        <v>0.44157513767552764</v>
      </c>
      <c r="P341" s="5">
        <f t="shared" si="70"/>
        <v>602.14380584433513</v>
      </c>
      <c r="Q341" s="35">
        <f t="shared" si="71"/>
        <v>8.249999999999999E-2</v>
      </c>
      <c r="R341" s="5">
        <f t="shared" si="105"/>
        <v>424788.37653132336</v>
      </c>
      <c r="S341" s="5">
        <f t="shared" si="106"/>
        <v>860436.45874917321</v>
      </c>
      <c r="T341" s="5">
        <f t="shared" si="72"/>
        <v>84361.623468676888</v>
      </c>
      <c r="U341" s="5">
        <f t="shared" si="73"/>
        <v>1285224.8352804966</v>
      </c>
      <c r="V341" s="150"/>
      <c r="W341" s="2">
        <f t="shared" ref="W341:W365" si="128">W340+1</f>
        <v>336</v>
      </c>
      <c r="X341" s="118"/>
      <c r="Y341" s="5">
        <f t="shared" si="107"/>
        <v>85768.331419667724</v>
      </c>
      <c r="Z341" s="5">
        <f t="shared" si="108"/>
        <v>3735.9623279068505</v>
      </c>
      <c r="AA341" s="5">
        <f t="shared" si="74"/>
        <v>3164.1734517757322</v>
      </c>
      <c r="AB341" s="35">
        <f t="shared" si="75"/>
        <v>0.4427051429451242</v>
      </c>
      <c r="AC341" s="5">
        <f t="shared" si="76"/>
        <v>571.78887613111817</v>
      </c>
      <c r="AD341" s="35">
        <f t="shared" si="77"/>
        <v>0.08</v>
      </c>
      <c r="AE341" s="5">
        <f t="shared" si="109"/>
        <v>426545.84203210834</v>
      </c>
      <c r="AF341" s="5">
        <f t="shared" si="110"/>
        <v>828737.50014459272</v>
      </c>
      <c r="AG341" s="5">
        <f t="shared" si="78"/>
        <v>82604.157967891995</v>
      </c>
      <c r="AH341" s="5">
        <f t="shared" si="79"/>
        <v>1255283.3421767009</v>
      </c>
      <c r="AI341" s="150"/>
      <c r="AJ341" s="2">
        <f t="shared" ref="AJ341:AJ365" si="129">AJ340+1</f>
        <v>336</v>
      </c>
      <c r="AK341" s="118"/>
      <c r="AL341" s="5">
        <f t="shared" si="111"/>
        <v>83959.763534782745</v>
      </c>
      <c r="AM341" s="5">
        <f t="shared" si="112"/>
        <v>3647.6129482638758</v>
      </c>
      <c r="AN341" s="5">
        <f t="shared" si="80"/>
        <v>3105.372808768404</v>
      </c>
      <c r="AO341" s="35">
        <f t="shared" si="81"/>
        <v>0.44383728748572482</v>
      </c>
      <c r="AP341" s="5">
        <f t="shared" si="82"/>
        <v>542.24013949547191</v>
      </c>
      <c r="AQ341" s="35">
        <f t="shared" si="83"/>
        <v>7.7499999999999999E-2</v>
      </c>
      <c r="AR341" s="5">
        <f t="shared" si="113"/>
        <v>428295.60927398619</v>
      </c>
      <c r="AS341" s="5">
        <f t="shared" si="114"/>
        <v>797302.34134267655</v>
      </c>
      <c r="AT341" s="5">
        <f t="shared" si="84"/>
        <v>80854.390726014346</v>
      </c>
      <c r="AU341" s="5">
        <f t="shared" si="85"/>
        <v>1225597.9506166629</v>
      </c>
      <c r="AV341" s="150"/>
      <c r="AW341" s="2">
        <f t="shared" ref="AW341:AW365" si="130">AW340+1</f>
        <v>336</v>
      </c>
      <c r="AX341" s="118"/>
      <c r="AY341" s="5">
        <f t="shared" si="115"/>
        <v>82159.507014341754</v>
      </c>
      <c r="AZ341" s="5">
        <f t="shared" si="116"/>
        <v>3560.0506702964672</v>
      </c>
      <c r="BA341" s="5">
        <f t="shared" si="86"/>
        <v>3046.5537514568314</v>
      </c>
      <c r="BB341" s="35">
        <f t="shared" si="87"/>
        <v>0.44497157232333812</v>
      </c>
      <c r="BC341" s="5">
        <f t="shared" si="88"/>
        <v>513.4969188396359</v>
      </c>
      <c r="BD341" s="35">
        <f t="shared" si="89"/>
        <v>7.4999999999999997E-2</v>
      </c>
      <c r="BE341" s="5">
        <f t="shared" si="117"/>
        <v>430037.04673711478</v>
      </c>
      <c r="BF341" s="5">
        <f t="shared" si="118"/>
        <v>766139.97848249704</v>
      </c>
      <c r="BG341" s="5">
        <f t="shared" si="90"/>
        <v>79112.953262884927</v>
      </c>
      <c r="BH341" s="5">
        <f t="shared" si="91"/>
        <v>1196177.0252196118</v>
      </c>
      <c r="BI341" s="150"/>
      <c r="BJ341" s="2">
        <f t="shared" ref="BJ341:BJ365" si="131">BJ340+1</f>
        <v>336</v>
      </c>
      <c r="BK341" s="118"/>
      <c r="BL341" s="5">
        <f t="shared" si="119"/>
        <v>80368.228954337465</v>
      </c>
      <c r="BM341" s="5">
        <f t="shared" si="120"/>
        <v>3473.3005299060997</v>
      </c>
      <c r="BN341" s="5">
        <f t="shared" si="92"/>
        <v>2987.7424799736441</v>
      </c>
      <c r="BO341" s="35">
        <f t="shared" si="93"/>
        <v>0.44610799847355287</v>
      </c>
      <c r="BP341" s="5">
        <f t="shared" si="94"/>
        <v>485.5580499324555</v>
      </c>
      <c r="BQ341" s="35">
        <f t="shared" si="95"/>
        <v>7.2499999999999995E-2</v>
      </c>
      <c r="BR341" s="5">
        <f t="shared" si="121"/>
        <v>431769.51352563605</v>
      </c>
      <c r="BS341" s="5">
        <f t="shared" si="122"/>
        <v>735259.46452281286</v>
      </c>
      <c r="BT341" s="5">
        <f t="shared" si="96"/>
        <v>77380.486474363817</v>
      </c>
      <c r="BU341" s="5">
        <f t="shared" si="97"/>
        <v>1167028.9780484489</v>
      </c>
      <c r="BV341" s="150"/>
      <c r="BW341" s="2">
        <f t="shared" ref="BW341:BW365" si="132">BW340+1</f>
        <v>336</v>
      </c>
      <c r="BX341" s="118"/>
      <c r="BY341" s="5">
        <f t="shared" si="123"/>
        <v>78586.605399573382</v>
      </c>
      <c r="BZ341" s="5">
        <f t="shared" si="124"/>
        <v>3387.3876542048083</v>
      </c>
      <c r="CA341" s="5">
        <f t="shared" si="98"/>
        <v>2928.9657893739636</v>
      </c>
      <c r="CB341" s="35">
        <f t="shared" si="99"/>
        <v>0.44724656694076226</v>
      </c>
      <c r="CC341" s="5">
        <f t="shared" si="100"/>
        <v>458.42186483084475</v>
      </c>
      <c r="CD341" s="35">
        <f t="shared" si="101"/>
        <v>7.0000000000000007E-2</v>
      </c>
      <c r="CE341" s="5">
        <f t="shared" si="125"/>
        <v>433492.36038980045</v>
      </c>
      <c r="CF341" s="5">
        <f t="shared" si="126"/>
        <v>704669.89142301434</v>
      </c>
      <c r="CG341" s="5">
        <f t="shared" si="102"/>
        <v>75657.639610199418</v>
      </c>
      <c r="CH341" s="5">
        <f t="shared" si="103"/>
        <v>1138162.2518128147</v>
      </c>
    </row>
    <row r="342" spans="9:86" ht="14.25" customHeight="1">
      <c r="I342" s="150"/>
      <c r="J342" s="2">
        <f t="shared" si="127"/>
        <v>337</v>
      </c>
      <c r="K342" s="118"/>
      <c r="L342" s="5">
        <f t="shared" si="104"/>
        <v>84361.623468676888</v>
      </c>
      <c r="M342" s="5">
        <f t="shared" si="67"/>
        <v>3825.0739145252865</v>
      </c>
      <c r="N342" s="5">
        <f t="shared" si="68"/>
        <v>3245.087753178133</v>
      </c>
      <c r="O342" s="35">
        <f t="shared" si="69"/>
        <v>0.46159677157702217</v>
      </c>
      <c r="P342" s="5">
        <f t="shared" si="70"/>
        <v>579.9861613471536</v>
      </c>
      <c r="Q342" s="35">
        <f t="shared" si="71"/>
        <v>8.2500000000000004E-2</v>
      </c>
      <c r="R342" s="5">
        <f t="shared" si="105"/>
        <v>428033.4642845015</v>
      </c>
      <c r="S342" s="5">
        <f t="shared" si="106"/>
        <v>861016.44491052034</v>
      </c>
      <c r="T342" s="5">
        <f t="shared" si="72"/>
        <v>81116.535715498758</v>
      </c>
      <c r="U342" s="5">
        <f t="shared" si="73"/>
        <v>1289049.9091950217</v>
      </c>
      <c r="V342" s="150"/>
      <c r="W342" s="2">
        <f t="shared" si="128"/>
        <v>337</v>
      </c>
      <c r="X342" s="118"/>
      <c r="Y342" s="5">
        <f t="shared" si="107"/>
        <v>82604.157967891995</v>
      </c>
      <c r="Z342" s="5">
        <f t="shared" si="108"/>
        <v>3735.9623279068505</v>
      </c>
      <c r="AA342" s="5">
        <f t="shared" si="74"/>
        <v>3185.2679414542372</v>
      </c>
      <c r="AB342" s="35">
        <f t="shared" si="75"/>
        <v>0.46272749747425673</v>
      </c>
      <c r="AC342" s="5">
        <f t="shared" si="76"/>
        <v>550.69438645261334</v>
      </c>
      <c r="AD342" s="35">
        <f t="shared" si="77"/>
        <v>0.08</v>
      </c>
      <c r="AE342" s="5">
        <f t="shared" si="109"/>
        <v>429731.10997356259</v>
      </c>
      <c r="AF342" s="5">
        <f t="shared" si="110"/>
        <v>829288.19453104539</v>
      </c>
      <c r="AG342" s="5">
        <f t="shared" si="78"/>
        <v>79418.890026437759</v>
      </c>
      <c r="AH342" s="5">
        <f t="shared" si="79"/>
        <v>1259019.304504608</v>
      </c>
      <c r="AI342" s="150"/>
      <c r="AJ342" s="2">
        <f t="shared" si="129"/>
        <v>337</v>
      </c>
      <c r="AK342" s="118"/>
      <c r="AL342" s="5">
        <f t="shared" si="111"/>
        <v>80854.390726014346</v>
      </c>
      <c r="AM342" s="5">
        <f t="shared" si="112"/>
        <v>3647.6129482638758</v>
      </c>
      <c r="AN342" s="5">
        <f t="shared" si="80"/>
        <v>3125.4283414916999</v>
      </c>
      <c r="AO342" s="35">
        <f t="shared" si="81"/>
        <v>0.46386027723579615</v>
      </c>
      <c r="AP342" s="5">
        <f t="shared" si="82"/>
        <v>522.18460677217593</v>
      </c>
      <c r="AQ342" s="35">
        <f t="shared" si="83"/>
        <v>7.7499999999999986E-2</v>
      </c>
      <c r="AR342" s="5">
        <f t="shared" si="113"/>
        <v>431421.03761547786</v>
      </c>
      <c r="AS342" s="5">
        <f t="shared" si="114"/>
        <v>797824.5259494487</v>
      </c>
      <c r="AT342" s="5">
        <f t="shared" si="84"/>
        <v>77728.962384522645</v>
      </c>
      <c r="AU342" s="5">
        <f t="shared" si="85"/>
        <v>1229245.5635649266</v>
      </c>
      <c r="AV342" s="150"/>
      <c r="AW342" s="2">
        <f t="shared" si="130"/>
        <v>337</v>
      </c>
      <c r="AX342" s="118"/>
      <c r="AY342" s="5">
        <f t="shared" si="115"/>
        <v>79112.953262884927</v>
      </c>
      <c r="AZ342" s="5">
        <f t="shared" si="116"/>
        <v>3560.0506702964672</v>
      </c>
      <c r="BA342" s="5">
        <f t="shared" si="86"/>
        <v>3065.5947124034365</v>
      </c>
      <c r="BB342" s="35">
        <f t="shared" si="87"/>
        <v>0.46499511181943909</v>
      </c>
      <c r="BC342" s="5">
        <f t="shared" si="88"/>
        <v>494.45595789303076</v>
      </c>
      <c r="BD342" s="35">
        <f t="shared" si="89"/>
        <v>7.4999999999999997E-2</v>
      </c>
      <c r="BE342" s="5">
        <f t="shared" si="117"/>
        <v>433102.64144951821</v>
      </c>
      <c r="BF342" s="5">
        <f t="shared" si="118"/>
        <v>766634.43444039009</v>
      </c>
      <c r="BG342" s="5">
        <f t="shared" si="90"/>
        <v>76047.358550481484</v>
      </c>
      <c r="BH342" s="5">
        <f t="shared" si="91"/>
        <v>1199737.0758899082</v>
      </c>
      <c r="BI342" s="150"/>
      <c r="BJ342" s="2">
        <f t="shared" si="131"/>
        <v>337</v>
      </c>
      <c r="BK342" s="118"/>
      <c r="BL342" s="5">
        <f t="shared" si="119"/>
        <v>77380.486474363817</v>
      </c>
      <c r="BM342" s="5">
        <f t="shared" si="120"/>
        <v>3473.3005299060997</v>
      </c>
      <c r="BN342" s="5">
        <f t="shared" si="92"/>
        <v>3005.7934241234848</v>
      </c>
      <c r="BO342" s="35">
        <f t="shared" si="93"/>
        <v>0.4661320021738512</v>
      </c>
      <c r="BP342" s="5">
        <f t="shared" si="94"/>
        <v>467.5071057826147</v>
      </c>
      <c r="BQ342" s="35">
        <f t="shared" si="95"/>
        <v>7.2499999999999995E-2</v>
      </c>
      <c r="BR342" s="5">
        <f t="shared" si="121"/>
        <v>434775.30694975954</v>
      </c>
      <c r="BS342" s="5">
        <f t="shared" si="122"/>
        <v>735726.97162859549</v>
      </c>
      <c r="BT342" s="5">
        <f t="shared" si="96"/>
        <v>74374.693050240327</v>
      </c>
      <c r="BU342" s="5">
        <f t="shared" si="97"/>
        <v>1170502.278578355</v>
      </c>
      <c r="BV342" s="150"/>
      <c r="BW342" s="2">
        <f t="shared" si="132"/>
        <v>337</v>
      </c>
      <c r="BX342" s="118"/>
      <c r="BY342" s="5">
        <f t="shared" si="123"/>
        <v>75657.639610199418</v>
      </c>
      <c r="BZ342" s="5">
        <f t="shared" si="124"/>
        <v>3387.3876542048083</v>
      </c>
      <c r="CA342" s="5">
        <f t="shared" si="98"/>
        <v>2946.0514231453117</v>
      </c>
      <c r="CB342" s="35">
        <f t="shared" si="99"/>
        <v>0.46727094923772705</v>
      </c>
      <c r="CC342" s="5">
        <f t="shared" si="100"/>
        <v>441.33623105949664</v>
      </c>
      <c r="CD342" s="35">
        <f t="shared" si="101"/>
        <v>7.0000000000000007E-2</v>
      </c>
      <c r="CE342" s="5">
        <f t="shared" si="125"/>
        <v>436438.41181294573</v>
      </c>
      <c r="CF342" s="5">
        <f t="shared" si="126"/>
        <v>705111.22765407385</v>
      </c>
      <c r="CG342" s="5">
        <f t="shared" si="102"/>
        <v>72711.588187054105</v>
      </c>
      <c r="CH342" s="5">
        <f t="shared" si="103"/>
        <v>1141549.6394670196</v>
      </c>
    </row>
    <row r="343" spans="9:86" ht="14.25" customHeight="1">
      <c r="I343" s="150"/>
      <c r="J343" s="2">
        <f t="shared" si="127"/>
        <v>338</v>
      </c>
      <c r="K343" s="118"/>
      <c r="L343" s="5">
        <f t="shared" si="104"/>
        <v>81116.535715498758</v>
      </c>
      <c r="M343" s="5">
        <f t="shared" si="67"/>
        <v>3825.0739145252865</v>
      </c>
      <c r="N343" s="5">
        <f t="shared" si="68"/>
        <v>3267.3977314812328</v>
      </c>
      <c r="O343" s="35">
        <f t="shared" si="69"/>
        <v>0.4833635020520638</v>
      </c>
      <c r="P343" s="5">
        <f t="shared" si="70"/>
        <v>557.67618304405391</v>
      </c>
      <c r="Q343" s="35">
        <f t="shared" si="71"/>
        <v>8.249999999999999E-2</v>
      </c>
      <c r="R343" s="5">
        <f t="shared" si="105"/>
        <v>431300.86201598274</v>
      </c>
      <c r="S343" s="5">
        <f t="shared" si="106"/>
        <v>861574.12109356443</v>
      </c>
      <c r="T343" s="5">
        <f t="shared" si="72"/>
        <v>77849.137984017521</v>
      </c>
      <c r="U343" s="5">
        <f t="shared" si="73"/>
        <v>1292874.9831095473</v>
      </c>
      <c r="V343" s="150"/>
      <c r="W343" s="2">
        <f t="shared" si="128"/>
        <v>338</v>
      </c>
      <c r="X343" s="118"/>
      <c r="Y343" s="5">
        <f t="shared" si="107"/>
        <v>79418.890026437759</v>
      </c>
      <c r="Z343" s="5">
        <f t="shared" si="108"/>
        <v>3735.9623279068505</v>
      </c>
      <c r="AA343" s="5">
        <f t="shared" si="74"/>
        <v>3206.5030610639324</v>
      </c>
      <c r="AB343" s="35">
        <f t="shared" si="75"/>
        <v>0.48449476843554773</v>
      </c>
      <c r="AC343" s="5">
        <f t="shared" si="76"/>
        <v>529.4592668429184</v>
      </c>
      <c r="AD343" s="35">
        <f t="shared" si="77"/>
        <v>0.08</v>
      </c>
      <c r="AE343" s="5">
        <f t="shared" si="109"/>
        <v>432937.61303462653</v>
      </c>
      <c r="AF343" s="5">
        <f t="shared" si="110"/>
        <v>829817.65379788831</v>
      </c>
      <c r="AG343" s="5">
        <f t="shared" si="78"/>
        <v>76212.386965373822</v>
      </c>
      <c r="AH343" s="5">
        <f t="shared" si="79"/>
        <v>1262755.2668325149</v>
      </c>
      <c r="AI343" s="150"/>
      <c r="AJ343" s="2">
        <f t="shared" si="129"/>
        <v>338</v>
      </c>
      <c r="AK343" s="118"/>
      <c r="AL343" s="5">
        <f t="shared" si="111"/>
        <v>77728.962384522645</v>
      </c>
      <c r="AM343" s="5">
        <f t="shared" si="112"/>
        <v>3647.6129482638758</v>
      </c>
      <c r="AN343" s="5">
        <f t="shared" si="80"/>
        <v>3145.6133995305004</v>
      </c>
      <c r="AO343" s="35">
        <f t="shared" si="81"/>
        <v>0.48562800320980798</v>
      </c>
      <c r="AP343" s="5">
        <f t="shared" si="82"/>
        <v>501.99954873337543</v>
      </c>
      <c r="AQ343" s="35">
        <f t="shared" si="83"/>
        <v>7.7499999999999999E-2</v>
      </c>
      <c r="AR343" s="5">
        <f t="shared" si="113"/>
        <v>434566.65101500839</v>
      </c>
      <c r="AS343" s="5">
        <f t="shared" si="114"/>
        <v>798326.52549818205</v>
      </c>
      <c r="AT343" s="5">
        <f t="shared" si="84"/>
        <v>74583.348984992146</v>
      </c>
      <c r="AU343" s="5">
        <f t="shared" si="85"/>
        <v>1232893.1765131904</v>
      </c>
      <c r="AV343" s="150"/>
      <c r="AW343" s="2">
        <f t="shared" si="130"/>
        <v>338</v>
      </c>
      <c r="AX343" s="118"/>
      <c r="AY343" s="5">
        <f t="shared" si="115"/>
        <v>76047.358550481484</v>
      </c>
      <c r="AZ343" s="5">
        <f t="shared" si="116"/>
        <v>3560.0506702964672</v>
      </c>
      <c r="BA343" s="5">
        <f t="shared" si="86"/>
        <v>3084.7546793559577</v>
      </c>
      <c r="BB343" s="35">
        <f t="shared" si="87"/>
        <v>0.48676320726773126</v>
      </c>
      <c r="BC343" s="5">
        <f t="shared" si="88"/>
        <v>475.29599094050923</v>
      </c>
      <c r="BD343" s="35">
        <f t="shared" si="89"/>
        <v>7.4999999999999997E-2</v>
      </c>
      <c r="BE343" s="5">
        <f t="shared" si="117"/>
        <v>436187.39612887416</v>
      </c>
      <c r="BF343" s="5">
        <f t="shared" si="118"/>
        <v>767109.73043133062</v>
      </c>
      <c r="BG343" s="5">
        <f t="shared" si="90"/>
        <v>72962.603871125524</v>
      </c>
      <c r="BH343" s="5">
        <f t="shared" si="91"/>
        <v>1203297.1265602047</v>
      </c>
      <c r="BI343" s="150"/>
      <c r="BJ343" s="2">
        <f t="shared" si="131"/>
        <v>338</v>
      </c>
      <c r="BK343" s="118"/>
      <c r="BL343" s="5">
        <f t="shared" si="119"/>
        <v>74374.693050240327</v>
      </c>
      <c r="BM343" s="5">
        <f t="shared" si="120"/>
        <v>3473.3005299060997</v>
      </c>
      <c r="BN343" s="5">
        <f t="shared" si="92"/>
        <v>3023.9534260608975</v>
      </c>
      <c r="BO343" s="35">
        <f t="shared" si="93"/>
        <v>0.4879003814942604</v>
      </c>
      <c r="BP343" s="5">
        <f t="shared" si="94"/>
        <v>449.34710384520196</v>
      </c>
      <c r="BQ343" s="35">
        <f t="shared" si="95"/>
        <v>7.2499999999999995E-2</v>
      </c>
      <c r="BR343" s="5">
        <f t="shared" si="121"/>
        <v>437799.26037582045</v>
      </c>
      <c r="BS343" s="5">
        <f t="shared" si="122"/>
        <v>736176.3187324407</v>
      </c>
      <c r="BT343" s="5">
        <f t="shared" si="96"/>
        <v>71350.739624179434</v>
      </c>
      <c r="BU343" s="5">
        <f t="shared" si="97"/>
        <v>1173975.579108261</v>
      </c>
      <c r="BV343" s="150"/>
      <c r="BW343" s="2">
        <f t="shared" si="132"/>
        <v>338</v>
      </c>
      <c r="BX343" s="118"/>
      <c r="BY343" s="5">
        <f t="shared" si="123"/>
        <v>72711.588187054105</v>
      </c>
      <c r="BZ343" s="5">
        <f t="shared" si="124"/>
        <v>3387.3876542048083</v>
      </c>
      <c r="CA343" s="5">
        <f t="shared" si="98"/>
        <v>2963.2367231136595</v>
      </c>
      <c r="CB343" s="35">
        <f t="shared" si="99"/>
        <v>0.48903952676548701</v>
      </c>
      <c r="CC343" s="5">
        <f t="shared" si="100"/>
        <v>424.15093109114895</v>
      </c>
      <c r="CD343" s="35">
        <f t="shared" si="101"/>
        <v>7.0000000000000007E-2</v>
      </c>
      <c r="CE343" s="5">
        <f t="shared" si="125"/>
        <v>439401.64853605942</v>
      </c>
      <c r="CF343" s="5">
        <f t="shared" si="126"/>
        <v>705535.37858516502</v>
      </c>
      <c r="CG343" s="5">
        <f t="shared" si="102"/>
        <v>69748.351463940446</v>
      </c>
      <c r="CH343" s="5">
        <f t="shared" si="103"/>
        <v>1144937.0271212244</v>
      </c>
    </row>
    <row r="344" spans="9:86" ht="14.25" customHeight="1">
      <c r="I344" s="150"/>
      <c r="J344" s="2">
        <f t="shared" si="127"/>
        <v>339</v>
      </c>
      <c r="K344" s="118"/>
      <c r="L344" s="5">
        <f t="shared" si="104"/>
        <v>77849.137984017521</v>
      </c>
      <c r="M344" s="5">
        <f t="shared" si="67"/>
        <v>3825.0739145252865</v>
      </c>
      <c r="N344" s="5">
        <f t="shared" si="68"/>
        <v>3289.861090885166</v>
      </c>
      <c r="O344" s="35">
        <f t="shared" si="69"/>
        <v>0.50711329775709169</v>
      </c>
      <c r="P344" s="5">
        <f t="shared" si="70"/>
        <v>535.21282364012052</v>
      </c>
      <c r="Q344" s="35">
        <f t="shared" si="71"/>
        <v>8.2500000000000018E-2</v>
      </c>
      <c r="R344" s="5">
        <f t="shared" si="105"/>
        <v>434590.72310686792</v>
      </c>
      <c r="S344" s="5">
        <f t="shared" si="106"/>
        <v>862109.33391720452</v>
      </c>
      <c r="T344" s="5">
        <f t="shared" si="72"/>
        <v>74559.276893132352</v>
      </c>
      <c r="U344" s="5">
        <f t="shared" si="73"/>
        <v>1296700.0570240724</v>
      </c>
      <c r="V344" s="150"/>
      <c r="W344" s="2">
        <f t="shared" si="128"/>
        <v>339</v>
      </c>
      <c r="X344" s="118"/>
      <c r="Y344" s="5">
        <f t="shared" si="107"/>
        <v>76212.386965373822</v>
      </c>
      <c r="Z344" s="5">
        <f t="shared" si="108"/>
        <v>3735.9623279068505</v>
      </c>
      <c r="AA344" s="5">
        <f t="shared" si="74"/>
        <v>3227.8797481376919</v>
      </c>
      <c r="AB344" s="35">
        <f t="shared" si="75"/>
        <v>0.50824489981203291</v>
      </c>
      <c r="AC344" s="5">
        <f t="shared" si="76"/>
        <v>508.08257976915883</v>
      </c>
      <c r="AD344" s="35">
        <f t="shared" si="77"/>
        <v>0.08</v>
      </c>
      <c r="AE344" s="5">
        <f t="shared" si="109"/>
        <v>436165.49278276419</v>
      </c>
      <c r="AF344" s="5">
        <f t="shared" si="110"/>
        <v>830325.73637765751</v>
      </c>
      <c r="AG344" s="5">
        <f t="shared" si="78"/>
        <v>72984.507217236125</v>
      </c>
      <c r="AH344" s="5">
        <f t="shared" si="79"/>
        <v>1266491.2291604218</v>
      </c>
      <c r="AI344" s="150"/>
      <c r="AJ344" s="2">
        <f t="shared" si="129"/>
        <v>339</v>
      </c>
      <c r="AK344" s="118"/>
      <c r="AL344" s="5">
        <f t="shared" si="111"/>
        <v>74583.348984992146</v>
      </c>
      <c r="AM344" s="5">
        <f t="shared" si="112"/>
        <v>3647.6129482638758</v>
      </c>
      <c r="AN344" s="5">
        <f t="shared" si="80"/>
        <v>3165.928819402468</v>
      </c>
      <c r="AO344" s="35">
        <f t="shared" si="81"/>
        <v>0.50937838471793873</v>
      </c>
      <c r="AP344" s="5">
        <f t="shared" si="82"/>
        <v>481.6841288614076</v>
      </c>
      <c r="AQ344" s="35">
        <f t="shared" si="83"/>
        <v>7.7499999999999999E-2</v>
      </c>
      <c r="AR344" s="5">
        <f t="shared" si="113"/>
        <v>437732.57983441086</v>
      </c>
      <c r="AS344" s="5">
        <f t="shared" si="114"/>
        <v>798808.20962704346</v>
      </c>
      <c r="AT344" s="5">
        <f t="shared" si="84"/>
        <v>71417.420165589676</v>
      </c>
      <c r="AU344" s="5">
        <f t="shared" si="85"/>
        <v>1236540.7894614544</v>
      </c>
      <c r="AV344" s="150"/>
      <c r="AW344" s="2">
        <f t="shared" si="130"/>
        <v>339</v>
      </c>
      <c r="AX344" s="118"/>
      <c r="AY344" s="5">
        <f t="shared" si="115"/>
        <v>72962.603871125524</v>
      </c>
      <c r="AZ344" s="5">
        <f t="shared" si="116"/>
        <v>3560.0506702964672</v>
      </c>
      <c r="BA344" s="5">
        <f t="shared" si="86"/>
        <v>3104.0343961019325</v>
      </c>
      <c r="BB344" s="35">
        <f t="shared" si="87"/>
        <v>0.51051375330594539</v>
      </c>
      <c r="BC344" s="5">
        <f t="shared" si="88"/>
        <v>456.0162741945345</v>
      </c>
      <c r="BD344" s="35">
        <f t="shared" si="89"/>
        <v>7.4999999999999997E-2</v>
      </c>
      <c r="BE344" s="5">
        <f t="shared" si="117"/>
        <v>439291.43052497611</v>
      </c>
      <c r="BF344" s="5">
        <f t="shared" si="118"/>
        <v>767565.74670552521</v>
      </c>
      <c r="BG344" s="5">
        <f t="shared" si="90"/>
        <v>69858.569475023585</v>
      </c>
      <c r="BH344" s="5">
        <f t="shared" si="91"/>
        <v>1206857.1772305013</v>
      </c>
      <c r="BI344" s="150"/>
      <c r="BJ344" s="2">
        <f t="shared" si="131"/>
        <v>339</v>
      </c>
      <c r="BK344" s="118"/>
      <c r="BL344" s="5">
        <f t="shared" si="119"/>
        <v>71350.739624179434</v>
      </c>
      <c r="BM344" s="5">
        <f t="shared" si="120"/>
        <v>3473.3005299060997</v>
      </c>
      <c r="BN344" s="5">
        <f t="shared" si="92"/>
        <v>3042.2231446766823</v>
      </c>
      <c r="BO344" s="35">
        <f t="shared" si="93"/>
        <v>0.51165100640034222</v>
      </c>
      <c r="BP344" s="5">
        <f t="shared" si="94"/>
        <v>431.07738522941742</v>
      </c>
      <c r="BQ344" s="35">
        <f t="shared" si="95"/>
        <v>7.2499999999999995E-2</v>
      </c>
      <c r="BR344" s="5">
        <f t="shared" si="121"/>
        <v>440841.48352049716</v>
      </c>
      <c r="BS344" s="5">
        <f t="shared" si="122"/>
        <v>736607.39611767011</v>
      </c>
      <c r="BT344" s="5">
        <f t="shared" si="96"/>
        <v>68308.516479502752</v>
      </c>
      <c r="BU344" s="5">
        <f t="shared" si="97"/>
        <v>1177448.8796381673</v>
      </c>
      <c r="BV344" s="150"/>
      <c r="BW344" s="2">
        <f t="shared" si="132"/>
        <v>339</v>
      </c>
      <c r="BX344" s="118"/>
      <c r="BY344" s="5">
        <f t="shared" si="123"/>
        <v>69748.351463940446</v>
      </c>
      <c r="BZ344" s="5">
        <f t="shared" si="124"/>
        <v>3387.3876542048083</v>
      </c>
      <c r="CA344" s="5">
        <f t="shared" si="98"/>
        <v>2980.5222706651557</v>
      </c>
      <c r="CB344" s="35">
        <f t="shared" si="99"/>
        <v>0.51279014481758545</v>
      </c>
      <c r="CC344" s="5">
        <f t="shared" si="100"/>
        <v>406.86538353965261</v>
      </c>
      <c r="CD344" s="35">
        <f t="shared" si="101"/>
        <v>7.0000000000000007E-2</v>
      </c>
      <c r="CE344" s="5">
        <f t="shared" si="125"/>
        <v>442382.17080672458</v>
      </c>
      <c r="CF344" s="5">
        <f t="shared" si="126"/>
        <v>705942.24396870472</v>
      </c>
      <c r="CG344" s="5">
        <f t="shared" si="102"/>
        <v>66767.829193275291</v>
      </c>
      <c r="CH344" s="5">
        <f t="shared" si="103"/>
        <v>1148324.4147754293</v>
      </c>
    </row>
    <row r="345" spans="9:86" ht="14.25" customHeight="1">
      <c r="I345" s="150"/>
      <c r="J345" s="2">
        <f t="shared" si="127"/>
        <v>340</v>
      </c>
      <c r="K345" s="118"/>
      <c r="L345" s="5">
        <f t="shared" si="104"/>
        <v>74559.276893132352</v>
      </c>
      <c r="M345" s="5">
        <f t="shared" si="67"/>
        <v>3825.0739145252865</v>
      </c>
      <c r="N345" s="5">
        <f t="shared" si="68"/>
        <v>3312.4788858850015</v>
      </c>
      <c r="O345" s="35">
        <f t="shared" si="69"/>
        <v>0.53312945466993078</v>
      </c>
      <c r="P345" s="5">
        <f t="shared" si="70"/>
        <v>512.59502864028491</v>
      </c>
      <c r="Q345" s="35">
        <f t="shared" si="71"/>
        <v>8.2500000000000004E-2</v>
      </c>
      <c r="R345" s="5">
        <f t="shared" si="105"/>
        <v>437903.2019927529</v>
      </c>
      <c r="S345" s="5">
        <f t="shared" si="106"/>
        <v>862621.92894584476</v>
      </c>
      <c r="T345" s="5">
        <f t="shared" si="72"/>
        <v>71246.798007247344</v>
      </c>
      <c r="U345" s="5">
        <f t="shared" si="73"/>
        <v>1300525.1309385977</v>
      </c>
      <c r="V345" s="150"/>
      <c r="W345" s="2">
        <f t="shared" si="128"/>
        <v>340</v>
      </c>
      <c r="X345" s="118"/>
      <c r="Y345" s="5">
        <f t="shared" si="107"/>
        <v>72984.507217236125</v>
      </c>
      <c r="Z345" s="5">
        <f t="shared" si="108"/>
        <v>3735.9623279068505</v>
      </c>
      <c r="AA345" s="5">
        <f t="shared" si="74"/>
        <v>3249.3989464586098</v>
      </c>
      <c r="AB345" s="35">
        <f t="shared" si="75"/>
        <v>0.53426115821324238</v>
      </c>
      <c r="AC345" s="5">
        <f t="shared" si="76"/>
        <v>486.56338144824088</v>
      </c>
      <c r="AD345" s="35">
        <f t="shared" si="77"/>
        <v>0.08</v>
      </c>
      <c r="AE345" s="5">
        <f t="shared" si="109"/>
        <v>439414.89172922279</v>
      </c>
      <c r="AF345" s="5">
        <f t="shared" si="110"/>
        <v>830812.29975910578</v>
      </c>
      <c r="AG345" s="5">
        <f t="shared" si="78"/>
        <v>69735.10827077752</v>
      </c>
      <c r="AH345" s="5">
        <f t="shared" si="79"/>
        <v>1270227.1914883286</v>
      </c>
      <c r="AI345" s="150"/>
      <c r="AJ345" s="2">
        <f t="shared" si="129"/>
        <v>340</v>
      </c>
      <c r="AK345" s="118"/>
      <c r="AL345" s="5">
        <f t="shared" si="111"/>
        <v>71417.420165589676</v>
      </c>
      <c r="AM345" s="5">
        <f t="shared" si="112"/>
        <v>3647.6129482638758</v>
      </c>
      <c r="AN345" s="5">
        <f t="shared" si="80"/>
        <v>3186.3754430277759</v>
      </c>
      <c r="AO345" s="35">
        <f t="shared" si="81"/>
        <v>0.53539465900164807</v>
      </c>
      <c r="AP345" s="5">
        <f t="shared" si="82"/>
        <v>461.23750523609999</v>
      </c>
      <c r="AQ345" s="35">
        <f t="shared" si="83"/>
        <v>7.7499999999999999E-2</v>
      </c>
      <c r="AR345" s="5">
        <f t="shared" si="113"/>
        <v>440918.95527743862</v>
      </c>
      <c r="AS345" s="5">
        <f t="shared" si="114"/>
        <v>799269.44713227951</v>
      </c>
      <c r="AT345" s="5">
        <f t="shared" si="84"/>
        <v>68231.044722561899</v>
      </c>
      <c r="AU345" s="5">
        <f t="shared" si="85"/>
        <v>1240188.4024097181</v>
      </c>
      <c r="AV345" s="150"/>
      <c r="AW345" s="2">
        <f t="shared" si="130"/>
        <v>340</v>
      </c>
      <c r="AX345" s="118"/>
      <c r="AY345" s="5">
        <f t="shared" si="115"/>
        <v>69858.569475023585</v>
      </c>
      <c r="AZ345" s="5">
        <f t="shared" si="116"/>
        <v>3560.0506702964672</v>
      </c>
      <c r="BA345" s="5">
        <f t="shared" si="86"/>
        <v>3123.4346110775696</v>
      </c>
      <c r="BB345" s="35">
        <f t="shared" si="87"/>
        <v>0.53652995780755908</v>
      </c>
      <c r="BC345" s="5">
        <f t="shared" si="88"/>
        <v>436.61605921889736</v>
      </c>
      <c r="BD345" s="35">
        <f t="shared" si="89"/>
        <v>7.4999999999999997E-2</v>
      </c>
      <c r="BE345" s="5">
        <f t="shared" si="117"/>
        <v>442414.8651360537</v>
      </c>
      <c r="BF345" s="5">
        <f t="shared" si="118"/>
        <v>768002.36276474409</v>
      </c>
      <c r="BG345" s="5">
        <f t="shared" si="90"/>
        <v>66735.134863946019</v>
      </c>
      <c r="BH345" s="5">
        <f t="shared" si="91"/>
        <v>1210417.2279007977</v>
      </c>
      <c r="BI345" s="150"/>
      <c r="BJ345" s="2">
        <f t="shared" si="131"/>
        <v>340</v>
      </c>
      <c r="BK345" s="118"/>
      <c r="BL345" s="5">
        <f t="shared" si="119"/>
        <v>68308.516479502752</v>
      </c>
      <c r="BM345" s="5">
        <f t="shared" si="120"/>
        <v>3473.3005299060997</v>
      </c>
      <c r="BN345" s="5">
        <f t="shared" si="92"/>
        <v>3060.6032428424373</v>
      </c>
      <c r="BO345" s="35">
        <f t="shared" si="93"/>
        <v>0.53766705539754978</v>
      </c>
      <c r="BP345" s="5">
        <f t="shared" si="94"/>
        <v>412.69728706366243</v>
      </c>
      <c r="BQ345" s="35">
        <f t="shared" si="95"/>
        <v>7.2499999999999995E-2</v>
      </c>
      <c r="BR345" s="5">
        <f t="shared" si="121"/>
        <v>443902.08676333958</v>
      </c>
      <c r="BS345" s="5">
        <f t="shared" si="122"/>
        <v>737020.09340473381</v>
      </c>
      <c r="BT345" s="5">
        <f t="shared" si="96"/>
        <v>65247.913236660315</v>
      </c>
      <c r="BU345" s="5">
        <f t="shared" si="97"/>
        <v>1180922.1801680734</v>
      </c>
      <c r="BV345" s="150"/>
      <c r="BW345" s="2">
        <f t="shared" si="132"/>
        <v>340</v>
      </c>
      <c r="BX345" s="118"/>
      <c r="BY345" s="5">
        <f t="shared" si="123"/>
        <v>66767.829193275291</v>
      </c>
      <c r="BZ345" s="5">
        <f t="shared" si="124"/>
        <v>3387.3876542048083</v>
      </c>
      <c r="CA345" s="5">
        <f t="shared" si="98"/>
        <v>2997.9086505773689</v>
      </c>
      <c r="CB345" s="35">
        <f t="shared" si="99"/>
        <v>0.53880595253127894</v>
      </c>
      <c r="CC345" s="5">
        <f t="shared" si="100"/>
        <v>389.47900362743923</v>
      </c>
      <c r="CD345" s="35">
        <f t="shared" si="101"/>
        <v>7.0000000000000007E-2</v>
      </c>
      <c r="CE345" s="5">
        <f t="shared" si="125"/>
        <v>445380.07945730194</v>
      </c>
      <c r="CF345" s="5">
        <f t="shared" si="126"/>
        <v>706331.72297233215</v>
      </c>
      <c r="CG345" s="5">
        <f t="shared" si="102"/>
        <v>63769.920542697924</v>
      </c>
      <c r="CH345" s="5">
        <f t="shared" si="103"/>
        <v>1151711.8024296341</v>
      </c>
    </row>
    <row r="346" spans="9:86" ht="14.25" customHeight="1">
      <c r="I346" s="150"/>
      <c r="J346" s="2">
        <f t="shared" si="127"/>
        <v>341</v>
      </c>
      <c r="K346" s="118"/>
      <c r="L346" s="5">
        <f t="shared" si="104"/>
        <v>71246.798007247344</v>
      </c>
      <c r="M346" s="5">
        <f t="shared" si="67"/>
        <v>3825.0739145252865</v>
      </c>
      <c r="N346" s="5">
        <f t="shared" si="68"/>
        <v>3335.2521782254607</v>
      </c>
      <c r="O346" s="35">
        <f t="shared" si="69"/>
        <v>0.56175192792010553</v>
      </c>
      <c r="P346" s="5">
        <f t="shared" si="70"/>
        <v>489.82173629982549</v>
      </c>
      <c r="Q346" s="35">
        <f t="shared" si="71"/>
        <v>8.2500000000000004E-2</v>
      </c>
      <c r="R346" s="5">
        <f t="shared" si="105"/>
        <v>441238.45417097834</v>
      </c>
      <c r="S346" s="5">
        <f t="shared" si="106"/>
        <v>863111.75068214454</v>
      </c>
      <c r="T346" s="5">
        <f t="shared" si="72"/>
        <v>67911.545829021881</v>
      </c>
      <c r="U346" s="5">
        <f t="shared" si="73"/>
        <v>1304350.2048531228</v>
      </c>
      <c r="V346" s="150"/>
      <c r="W346" s="2">
        <f t="shared" si="128"/>
        <v>341</v>
      </c>
      <c r="X346" s="118"/>
      <c r="Y346" s="5">
        <f t="shared" si="107"/>
        <v>69735.10827077752</v>
      </c>
      <c r="Z346" s="5">
        <f t="shared" si="108"/>
        <v>3735.9623279068505</v>
      </c>
      <c r="AA346" s="5">
        <f t="shared" si="74"/>
        <v>3271.0616061016672</v>
      </c>
      <c r="AB346" s="35">
        <f t="shared" si="75"/>
        <v>0.56288346353179541</v>
      </c>
      <c r="AC346" s="5">
        <f t="shared" si="76"/>
        <v>464.90072180518348</v>
      </c>
      <c r="AD346" s="35">
        <f t="shared" si="77"/>
        <v>0.08</v>
      </c>
      <c r="AE346" s="5">
        <f t="shared" si="109"/>
        <v>442685.95333532448</v>
      </c>
      <c r="AF346" s="5">
        <f t="shared" si="110"/>
        <v>831277.20048091095</v>
      </c>
      <c r="AG346" s="5">
        <f t="shared" si="78"/>
        <v>66464.046664675858</v>
      </c>
      <c r="AH346" s="5">
        <f t="shared" si="79"/>
        <v>1273963.1538162355</v>
      </c>
      <c r="AI346" s="150"/>
      <c r="AJ346" s="2">
        <f t="shared" si="129"/>
        <v>341</v>
      </c>
      <c r="AK346" s="118"/>
      <c r="AL346" s="5">
        <f t="shared" si="111"/>
        <v>68231.044722561899</v>
      </c>
      <c r="AM346" s="5">
        <f t="shared" si="112"/>
        <v>3647.6129482638758</v>
      </c>
      <c r="AN346" s="5">
        <f t="shared" si="80"/>
        <v>3206.9541177639967</v>
      </c>
      <c r="AO346" s="35">
        <f t="shared" si="81"/>
        <v>0.56401671071647352</v>
      </c>
      <c r="AP346" s="5">
        <f t="shared" si="82"/>
        <v>440.65883049987895</v>
      </c>
      <c r="AQ346" s="35">
        <f t="shared" si="83"/>
        <v>7.7499999999999999E-2</v>
      </c>
      <c r="AR346" s="5">
        <f t="shared" si="113"/>
        <v>444125.90939520265</v>
      </c>
      <c r="AS346" s="5">
        <f t="shared" si="114"/>
        <v>799710.10596277937</v>
      </c>
      <c r="AT346" s="5">
        <f t="shared" si="84"/>
        <v>65024.090604797901</v>
      </c>
      <c r="AU346" s="5">
        <f t="shared" si="85"/>
        <v>1243836.0153579819</v>
      </c>
      <c r="AV346" s="150"/>
      <c r="AW346" s="2">
        <f t="shared" si="130"/>
        <v>341</v>
      </c>
      <c r="AX346" s="118"/>
      <c r="AY346" s="5">
        <f t="shared" si="115"/>
        <v>66735.134863946019</v>
      </c>
      <c r="AZ346" s="5">
        <f t="shared" si="116"/>
        <v>3560.0506702964672</v>
      </c>
      <c r="BA346" s="5">
        <f t="shared" si="86"/>
        <v>3142.9560773968046</v>
      </c>
      <c r="BB346" s="35">
        <f t="shared" si="87"/>
        <v>0.56515167019071422</v>
      </c>
      <c r="BC346" s="5">
        <f t="shared" si="88"/>
        <v>417.09459289966259</v>
      </c>
      <c r="BD346" s="35">
        <f t="shared" si="89"/>
        <v>7.4999999999999997E-2</v>
      </c>
      <c r="BE346" s="5">
        <f t="shared" si="117"/>
        <v>445557.82121345052</v>
      </c>
      <c r="BF346" s="5">
        <f t="shared" si="118"/>
        <v>768419.45735764375</v>
      </c>
      <c r="BG346" s="5">
        <f t="shared" si="90"/>
        <v>63592.178786549215</v>
      </c>
      <c r="BH346" s="5">
        <f t="shared" si="91"/>
        <v>1213977.2785710944</v>
      </c>
      <c r="BI346" s="150"/>
      <c r="BJ346" s="2">
        <f t="shared" si="131"/>
        <v>341</v>
      </c>
      <c r="BK346" s="118"/>
      <c r="BL346" s="5">
        <f t="shared" si="119"/>
        <v>65247.913236660315</v>
      </c>
      <c r="BM346" s="5">
        <f t="shared" si="120"/>
        <v>3473.3005299060997</v>
      </c>
      <c r="BN346" s="5">
        <f t="shared" si="92"/>
        <v>3079.0943874346103</v>
      </c>
      <c r="BO346" s="35">
        <f t="shared" si="93"/>
        <v>0.56628834266618377</v>
      </c>
      <c r="BP346" s="5">
        <f t="shared" si="94"/>
        <v>394.20614247148939</v>
      </c>
      <c r="BQ346" s="35">
        <f t="shared" si="95"/>
        <v>7.2499999999999995E-2</v>
      </c>
      <c r="BR346" s="5">
        <f t="shared" si="121"/>
        <v>446981.18115077418</v>
      </c>
      <c r="BS346" s="5">
        <f t="shared" si="122"/>
        <v>737414.29954720533</v>
      </c>
      <c r="BT346" s="5">
        <f t="shared" si="96"/>
        <v>62168.818849225703</v>
      </c>
      <c r="BU346" s="5">
        <f t="shared" si="97"/>
        <v>1184395.4806979795</v>
      </c>
      <c r="BV346" s="150"/>
      <c r="BW346" s="2">
        <f t="shared" si="132"/>
        <v>341</v>
      </c>
      <c r="BX346" s="118"/>
      <c r="BY346" s="5">
        <f t="shared" si="123"/>
        <v>63769.920542697924</v>
      </c>
      <c r="BZ346" s="5">
        <f t="shared" si="124"/>
        <v>3387.3876542048083</v>
      </c>
      <c r="CA346" s="5">
        <f t="shared" si="98"/>
        <v>3015.3964510390706</v>
      </c>
      <c r="CB346" s="35">
        <f t="shared" si="99"/>
        <v>0.56742672884845302</v>
      </c>
      <c r="CC346" s="5">
        <f t="shared" si="100"/>
        <v>371.99120316573789</v>
      </c>
      <c r="CD346" s="35">
        <f t="shared" si="101"/>
        <v>7.0000000000000007E-2</v>
      </c>
      <c r="CE346" s="5">
        <f t="shared" si="125"/>
        <v>448395.475908341</v>
      </c>
      <c r="CF346" s="5">
        <f t="shared" si="126"/>
        <v>706703.71417549788</v>
      </c>
      <c r="CG346" s="5">
        <f t="shared" si="102"/>
        <v>60754.524091658852</v>
      </c>
      <c r="CH346" s="5">
        <f t="shared" si="103"/>
        <v>1155099.190083839</v>
      </c>
    </row>
    <row r="347" spans="9:86" ht="14.25" customHeight="1">
      <c r="I347" s="150"/>
      <c r="J347" s="2">
        <f t="shared" si="127"/>
        <v>342</v>
      </c>
      <c r="K347" s="118"/>
      <c r="L347" s="5">
        <f t="shared" si="104"/>
        <v>67911.545829021881</v>
      </c>
      <c r="M347" s="5">
        <f t="shared" si="67"/>
        <v>3825.0739145252865</v>
      </c>
      <c r="N347" s="5">
        <f t="shared" si="68"/>
        <v>3358.1820369507609</v>
      </c>
      <c r="O347" s="35">
        <f t="shared" si="69"/>
        <v>0.59339224209188557</v>
      </c>
      <c r="P347" s="5">
        <f t="shared" si="70"/>
        <v>466.89187757452544</v>
      </c>
      <c r="Q347" s="35">
        <f t="shared" si="71"/>
        <v>8.2500000000000004E-2</v>
      </c>
      <c r="R347" s="5">
        <f t="shared" si="105"/>
        <v>444596.63620792911</v>
      </c>
      <c r="S347" s="5">
        <f t="shared" si="106"/>
        <v>863578.64255971904</v>
      </c>
      <c r="T347" s="5">
        <f t="shared" si="72"/>
        <v>64553.363792071119</v>
      </c>
      <c r="U347" s="5">
        <f t="shared" si="73"/>
        <v>1308175.2787676482</v>
      </c>
      <c r="V347" s="150"/>
      <c r="W347" s="2">
        <f t="shared" si="128"/>
        <v>342</v>
      </c>
      <c r="X347" s="118"/>
      <c r="Y347" s="5">
        <f t="shared" si="107"/>
        <v>66464.046664675858</v>
      </c>
      <c r="Z347" s="5">
        <f t="shared" si="108"/>
        <v>3735.9623279068505</v>
      </c>
      <c r="AA347" s="5">
        <f t="shared" si="74"/>
        <v>3292.8686834756782</v>
      </c>
      <c r="AB347" s="35">
        <f t="shared" si="75"/>
        <v>0.59452329770208179</v>
      </c>
      <c r="AC347" s="5">
        <f t="shared" si="76"/>
        <v>443.09364443117244</v>
      </c>
      <c r="AD347" s="35">
        <f t="shared" si="77"/>
        <v>0.08</v>
      </c>
      <c r="AE347" s="5">
        <f t="shared" si="109"/>
        <v>445978.82201880013</v>
      </c>
      <c r="AF347" s="5">
        <f t="shared" si="110"/>
        <v>831720.29412534216</v>
      </c>
      <c r="AG347" s="5">
        <f t="shared" si="78"/>
        <v>63171.177981200177</v>
      </c>
      <c r="AH347" s="5">
        <f t="shared" si="79"/>
        <v>1277699.1161441423</v>
      </c>
      <c r="AI347" s="150"/>
      <c r="AJ347" s="2">
        <f t="shared" si="129"/>
        <v>342</v>
      </c>
      <c r="AK347" s="118"/>
      <c r="AL347" s="5">
        <f t="shared" si="111"/>
        <v>65024.090604797901</v>
      </c>
      <c r="AM347" s="5">
        <f t="shared" si="112"/>
        <v>3647.6129482638758</v>
      </c>
      <c r="AN347" s="5">
        <f t="shared" si="80"/>
        <v>3227.6656964412227</v>
      </c>
      <c r="AO347" s="35">
        <f t="shared" si="81"/>
        <v>0.59565597914623925</v>
      </c>
      <c r="AP347" s="5">
        <f t="shared" si="82"/>
        <v>419.94725182265313</v>
      </c>
      <c r="AQ347" s="35">
        <f t="shared" si="83"/>
        <v>7.7499999999999999E-2</v>
      </c>
      <c r="AR347" s="5">
        <f t="shared" si="113"/>
        <v>447353.57509164384</v>
      </c>
      <c r="AS347" s="5">
        <f t="shared" si="114"/>
        <v>800130.05321460206</v>
      </c>
      <c r="AT347" s="5">
        <f t="shared" si="84"/>
        <v>61796.424908356676</v>
      </c>
      <c r="AU347" s="5">
        <f t="shared" si="85"/>
        <v>1247483.6283062459</v>
      </c>
      <c r="AV347" s="150"/>
      <c r="AW347" s="2">
        <f t="shared" si="130"/>
        <v>342</v>
      </c>
      <c r="AX347" s="118"/>
      <c r="AY347" s="5">
        <f t="shared" si="115"/>
        <v>63592.178786549215</v>
      </c>
      <c r="AZ347" s="5">
        <f t="shared" si="116"/>
        <v>3560.0506702964672</v>
      </c>
      <c r="BA347" s="5">
        <f t="shared" si="86"/>
        <v>3162.5995528805347</v>
      </c>
      <c r="BB347" s="35">
        <f t="shared" si="87"/>
        <v>0.5967902870878472</v>
      </c>
      <c r="BC347" s="5">
        <f t="shared" si="88"/>
        <v>397.45111741593257</v>
      </c>
      <c r="BD347" s="35">
        <f t="shared" si="89"/>
        <v>7.4999999999999997E-2</v>
      </c>
      <c r="BE347" s="5">
        <f t="shared" si="117"/>
        <v>448720.42076633102</v>
      </c>
      <c r="BF347" s="5">
        <f t="shared" si="118"/>
        <v>768816.90847505967</v>
      </c>
      <c r="BG347" s="5">
        <f t="shared" si="90"/>
        <v>60429.579233668679</v>
      </c>
      <c r="BH347" s="5">
        <f t="shared" si="91"/>
        <v>1217537.3292413908</v>
      </c>
      <c r="BI347" s="150"/>
      <c r="BJ347" s="2">
        <f t="shared" si="131"/>
        <v>342</v>
      </c>
      <c r="BK347" s="118"/>
      <c r="BL347" s="5">
        <f t="shared" si="119"/>
        <v>62168.818849225703</v>
      </c>
      <c r="BM347" s="5">
        <f t="shared" si="120"/>
        <v>3473.3005299060997</v>
      </c>
      <c r="BN347" s="5">
        <f t="shared" si="92"/>
        <v>3097.6972493586945</v>
      </c>
      <c r="BO347" s="35">
        <f t="shared" si="93"/>
        <v>0.59792622218633817</v>
      </c>
      <c r="BP347" s="5">
        <f t="shared" si="94"/>
        <v>375.60328054740529</v>
      </c>
      <c r="BQ347" s="35">
        <f t="shared" si="95"/>
        <v>7.2499999999999995E-2</v>
      </c>
      <c r="BR347" s="5">
        <f t="shared" si="121"/>
        <v>450078.87840013287</v>
      </c>
      <c r="BS347" s="5">
        <f t="shared" si="122"/>
        <v>737789.90282775275</v>
      </c>
      <c r="BT347" s="5">
        <f t="shared" si="96"/>
        <v>59071.121599867009</v>
      </c>
      <c r="BU347" s="5">
        <f t="shared" si="97"/>
        <v>1187868.7812278857</v>
      </c>
      <c r="BV347" s="150"/>
      <c r="BW347" s="2">
        <f t="shared" si="132"/>
        <v>342</v>
      </c>
      <c r="BX347" s="118"/>
      <c r="BY347" s="5">
        <f t="shared" si="123"/>
        <v>60754.524091658852</v>
      </c>
      <c r="BZ347" s="5">
        <f t="shared" si="124"/>
        <v>3387.3876542048083</v>
      </c>
      <c r="CA347" s="5">
        <f t="shared" si="98"/>
        <v>3032.9862636701318</v>
      </c>
      <c r="CB347" s="35">
        <f t="shared" si="99"/>
        <v>0.59906378509577474</v>
      </c>
      <c r="CC347" s="5">
        <f t="shared" si="100"/>
        <v>354.40139053467664</v>
      </c>
      <c r="CD347" s="35">
        <f t="shared" si="101"/>
        <v>7.0000000000000007E-2</v>
      </c>
      <c r="CE347" s="5">
        <f t="shared" si="125"/>
        <v>451428.46217201115</v>
      </c>
      <c r="CF347" s="5">
        <f t="shared" si="126"/>
        <v>707058.11556603259</v>
      </c>
      <c r="CG347" s="5">
        <f t="shared" si="102"/>
        <v>57721.537827988723</v>
      </c>
      <c r="CH347" s="5">
        <f t="shared" si="103"/>
        <v>1158486.5777380439</v>
      </c>
    </row>
    <row r="348" spans="9:86" ht="14.25" customHeight="1">
      <c r="I348" s="150"/>
      <c r="J348" s="2">
        <f t="shared" si="127"/>
        <v>343</v>
      </c>
      <c r="K348" s="118"/>
      <c r="L348" s="5">
        <f t="shared" si="104"/>
        <v>64553.363792071119</v>
      </c>
      <c r="M348" s="5">
        <f t="shared" si="67"/>
        <v>3825.0739145252865</v>
      </c>
      <c r="N348" s="5">
        <f t="shared" si="68"/>
        <v>3381.2695384547974</v>
      </c>
      <c r="O348" s="35">
        <f t="shared" si="69"/>
        <v>0.62855337162834712</v>
      </c>
      <c r="P348" s="5">
        <f t="shared" si="70"/>
        <v>443.80437607048896</v>
      </c>
      <c r="Q348" s="35">
        <f t="shared" si="71"/>
        <v>8.2500000000000004E-2</v>
      </c>
      <c r="R348" s="5">
        <f t="shared" si="105"/>
        <v>447977.90574638388</v>
      </c>
      <c r="S348" s="5">
        <f t="shared" si="106"/>
        <v>864022.44693578954</v>
      </c>
      <c r="T348" s="5">
        <f t="shared" si="72"/>
        <v>61172.09425361632</v>
      </c>
      <c r="U348" s="5">
        <f t="shared" si="73"/>
        <v>1312000.3526821735</v>
      </c>
      <c r="V348" s="150"/>
      <c r="W348" s="2">
        <f t="shared" si="128"/>
        <v>343</v>
      </c>
      <c r="X348" s="118"/>
      <c r="Y348" s="5">
        <f t="shared" si="107"/>
        <v>63171.177981200177</v>
      </c>
      <c r="Z348" s="5">
        <f t="shared" si="108"/>
        <v>3735.9623279068505</v>
      </c>
      <c r="AA348" s="5">
        <f t="shared" si="74"/>
        <v>3314.8211413655158</v>
      </c>
      <c r="AB348" s="35">
        <f t="shared" si="75"/>
        <v>0.62968358304516858</v>
      </c>
      <c r="AC348" s="5">
        <f t="shared" si="76"/>
        <v>421.14118654133455</v>
      </c>
      <c r="AD348" s="35">
        <f t="shared" si="77"/>
        <v>0.08</v>
      </c>
      <c r="AE348" s="5">
        <f t="shared" si="109"/>
        <v>449293.64316016564</v>
      </c>
      <c r="AF348" s="5">
        <f t="shared" si="110"/>
        <v>832141.43531188346</v>
      </c>
      <c r="AG348" s="5">
        <f t="shared" si="78"/>
        <v>59856.356839834662</v>
      </c>
      <c r="AH348" s="5">
        <f t="shared" si="79"/>
        <v>1281435.078472049</v>
      </c>
      <c r="AI348" s="150"/>
      <c r="AJ348" s="2">
        <f t="shared" si="129"/>
        <v>343</v>
      </c>
      <c r="AK348" s="118"/>
      <c r="AL348" s="5">
        <f t="shared" si="111"/>
        <v>61796.424908356676</v>
      </c>
      <c r="AM348" s="5">
        <f t="shared" si="112"/>
        <v>3647.6129482638758</v>
      </c>
      <c r="AN348" s="5">
        <f t="shared" si="80"/>
        <v>3248.5110373974057</v>
      </c>
      <c r="AO348" s="35">
        <f t="shared" si="81"/>
        <v>0.630815334488668</v>
      </c>
      <c r="AP348" s="5">
        <f t="shared" si="82"/>
        <v>399.10191086647018</v>
      </c>
      <c r="AQ348" s="35">
        <f t="shared" si="83"/>
        <v>7.7499999999999999E-2</v>
      </c>
      <c r="AR348" s="5">
        <f t="shared" si="113"/>
        <v>450602.08612904127</v>
      </c>
      <c r="AS348" s="5">
        <f t="shared" si="114"/>
        <v>800529.1551254685</v>
      </c>
      <c r="AT348" s="5">
        <f t="shared" si="84"/>
        <v>58547.913870959266</v>
      </c>
      <c r="AU348" s="5">
        <f t="shared" si="85"/>
        <v>1251131.2412545099</v>
      </c>
      <c r="AV348" s="150"/>
      <c r="AW348" s="2">
        <f t="shared" si="130"/>
        <v>343</v>
      </c>
      <c r="AX348" s="118"/>
      <c r="AY348" s="5">
        <f t="shared" si="115"/>
        <v>60429.579233668679</v>
      </c>
      <c r="AZ348" s="5">
        <f t="shared" si="116"/>
        <v>3560.0506702964672</v>
      </c>
      <c r="BA348" s="5">
        <f t="shared" si="86"/>
        <v>3182.3658000860378</v>
      </c>
      <c r="BB348" s="35">
        <f t="shared" si="87"/>
        <v>0.63194862657186235</v>
      </c>
      <c r="BC348" s="5">
        <f t="shared" si="88"/>
        <v>377.68487021042921</v>
      </c>
      <c r="BD348" s="35">
        <f t="shared" si="89"/>
        <v>7.4999999999999997E-2</v>
      </c>
      <c r="BE348" s="5">
        <f t="shared" si="117"/>
        <v>451902.78656641708</v>
      </c>
      <c r="BF348" s="5">
        <f t="shared" si="118"/>
        <v>769194.59334527014</v>
      </c>
      <c r="BG348" s="5">
        <f t="shared" si="90"/>
        <v>57247.213433582641</v>
      </c>
      <c r="BH348" s="5">
        <f t="shared" si="91"/>
        <v>1221097.3799116872</v>
      </c>
      <c r="BI348" s="150"/>
      <c r="BJ348" s="2">
        <f t="shared" si="131"/>
        <v>343</v>
      </c>
      <c r="BK348" s="118"/>
      <c r="BL348" s="5">
        <f t="shared" si="119"/>
        <v>59071.121599867009</v>
      </c>
      <c r="BM348" s="5">
        <f t="shared" si="120"/>
        <v>3473.3005299060997</v>
      </c>
      <c r="BN348" s="5">
        <f t="shared" si="92"/>
        <v>3116.4125035735697</v>
      </c>
      <c r="BO348" s="35">
        <f t="shared" si="93"/>
        <v>0.633083459904493</v>
      </c>
      <c r="BP348" s="5">
        <f t="shared" si="94"/>
        <v>356.88802633252982</v>
      </c>
      <c r="BQ348" s="35">
        <f t="shared" si="95"/>
        <v>7.2499999999999995E-2</v>
      </c>
      <c r="BR348" s="5">
        <f t="shared" si="121"/>
        <v>453195.29090370645</v>
      </c>
      <c r="BS348" s="5">
        <f t="shared" si="122"/>
        <v>738146.79085408524</v>
      </c>
      <c r="BT348" s="5">
        <f t="shared" si="96"/>
        <v>55954.709096293438</v>
      </c>
      <c r="BU348" s="5">
        <f t="shared" si="97"/>
        <v>1191342.0817577918</v>
      </c>
      <c r="BV348" s="150"/>
      <c r="BW348" s="2">
        <f t="shared" si="132"/>
        <v>343</v>
      </c>
      <c r="BX348" s="118"/>
      <c r="BY348" s="5">
        <f t="shared" si="123"/>
        <v>57721.537827988723</v>
      </c>
      <c r="BZ348" s="5">
        <f t="shared" si="124"/>
        <v>3387.3876542048083</v>
      </c>
      <c r="CA348" s="5">
        <f t="shared" si="98"/>
        <v>3050.6786835415405</v>
      </c>
      <c r="CB348" s="35">
        <f t="shared" si="99"/>
        <v>0.6342198350915641</v>
      </c>
      <c r="CC348" s="5">
        <f t="shared" si="100"/>
        <v>336.70897066326756</v>
      </c>
      <c r="CD348" s="35">
        <f t="shared" si="101"/>
        <v>7.0000000000000007E-2</v>
      </c>
      <c r="CE348" s="5">
        <f t="shared" si="125"/>
        <v>454479.14085555269</v>
      </c>
      <c r="CF348" s="5">
        <f t="shared" si="126"/>
        <v>707394.82453669584</v>
      </c>
      <c r="CG348" s="5">
        <f t="shared" si="102"/>
        <v>54670.859144447182</v>
      </c>
      <c r="CH348" s="5">
        <f t="shared" si="103"/>
        <v>1161873.9653922485</v>
      </c>
    </row>
    <row r="349" spans="9:86" ht="14.25" customHeight="1">
      <c r="I349" s="150"/>
      <c r="J349" s="2">
        <f t="shared" si="127"/>
        <v>344</v>
      </c>
      <c r="K349" s="118"/>
      <c r="L349" s="5">
        <f t="shared" si="104"/>
        <v>61172.09425361632</v>
      </c>
      <c r="M349" s="5">
        <f t="shared" si="67"/>
        <v>3825.0739145252865</v>
      </c>
      <c r="N349" s="5">
        <f t="shared" si="68"/>
        <v>3404.5157665316742</v>
      </c>
      <c r="O349" s="35">
        <f t="shared" si="69"/>
        <v>0.66785663784863647</v>
      </c>
      <c r="P349" s="5">
        <f t="shared" si="70"/>
        <v>420.55814799361218</v>
      </c>
      <c r="Q349" s="35">
        <f t="shared" si="71"/>
        <v>8.2500000000000004E-2</v>
      </c>
      <c r="R349" s="5">
        <f t="shared" si="105"/>
        <v>451382.42151291558</v>
      </c>
      <c r="S349" s="5">
        <f t="shared" si="106"/>
        <v>864443.00508378318</v>
      </c>
      <c r="T349" s="5">
        <f t="shared" si="72"/>
        <v>57767.578487084647</v>
      </c>
      <c r="U349" s="5">
        <f t="shared" si="73"/>
        <v>1315825.4265966988</v>
      </c>
      <c r="V349" s="150"/>
      <c r="W349" s="2">
        <f t="shared" si="128"/>
        <v>344</v>
      </c>
      <c r="X349" s="118"/>
      <c r="Y349" s="5">
        <f t="shared" si="107"/>
        <v>59856.356839834662</v>
      </c>
      <c r="Z349" s="5">
        <f t="shared" si="108"/>
        <v>3735.9623279068505</v>
      </c>
      <c r="AA349" s="5">
        <f t="shared" si="74"/>
        <v>3336.9199489746193</v>
      </c>
      <c r="AB349" s="35">
        <f t="shared" si="75"/>
        <v>0.668985576500149</v>
      </c>
      <c r="AC349" s="5">
        <f t="shared" si="76"/>
        <v>399.04237893223109</v>
      </c>
      <c r="AD349" s="35">
        <f t="shared" si="77"/>
        <v>0.08</v>
      </c>
      <c r="AE349" s="5">
        <f t="shared" si="109"/>
        <v>452630.56310914026</v>
      </c>
      <c r="AF349" s="5">
        <f t="shared" si="110"/>
        <v>832540.47769081569</v>
      </c>
      <c r="AG349" s="5">
        <f t="shared" si="78"/>
        <v>56519.436890860045</v>
      </c>
      <c r="AH349" s="5">
        <f t="shared" si="79"/>
        <v>1285171.0407999558</v>
      </c>
      <c r="AI349" s="150"/>
      <c r="AJ349" s="2">
        <f t="shared" si="129"/>
        <v>344</v>
      </c>
      <c r="AK349" s="118"/>
      <c r="AL349" s="5">
        <f t="shared" si="111"/>
        <v>58547.913870959266</v>
      </c>
      <c r="AM349" s="5">
        <f t="shared" si="112"/>
        <v>3647.6129482638758</v>
      </c>
      <c r="AN349" s="5">
        <f t="shared" si="80"/>
        <v>3269.4910045139304</v>
      </c>
      <c r="AO349" s="35">
        <f t="shared" si="81"/>
        <v>0.67011596930062145</v>
      </c>
      <c r="AP349" s="5">
        <f t="shared" si="82"/>
        <v>378.12194374994527</v>
      </c>
      <c r="AQ349" s="35">
        <f t="shared" si="83"/>
        <v>7.7499999999999999E-2</v>
      </c>
      <c r="AR349" s="5">
        <f t="shared" si="113"/>
        <v>453871.5771335552</v>
      </c>
      <c r="AS349" s="5">
        <f t="shared" si="114"/>
        <v>800907.27706921846</v>
      </c>
      <c r="AT349" s="5">
        <f t="shared" si="84"/>
        <v>55278.422866445333</v>
      </c>
      <c r="AU349" s="5">
        <f t="shared" si="85"/>
        <v>1254778.8542027737</v>
      </c>
      <c r="AV349" s="150"/>
      <c r="AW349" s="2">
        <f t="shared" si="130"/>
        <v>344</v>
      </c>
      <c r="AX349" s="118"/>
      <c r="AY349" s="5">
        <f t="shared" si="115"/>
        <v>57247.213433582641</v>
      </c>
      <c r="AZ349" s="5">
        <f t="shared" si="116"/>
        <v>3560.0506702964672</v>
      </c>
      <c r="BA349" s="5">
        <f t="shared" si="86"/>
        <v>3202.2555863365756</v>
      </c>
      <c r="BB349" s="35">
        <f t="shared" si="87"/>
        <v>0.67124781681507373</v>
      </c>
      <c r="BC349" s="5">
        <f t="shared" si="88"/>
        <v>357.79508395989149</v>
      </c>
      <c r="BD349" s="35">
        <f t="shared" si="89"/>
        <v>7.4999999999999997E-2</v>
      </c>
      <c r="BE349" s="5">
        <f t="shared" si="117"/>
        <v>455105.04215275368</v>
      </c>
      <c r="BF349" s="5">
        <f t="shared" si="118"/>
        <v>769552.38842923008</v>
      </c>
      <c r="BG349" s="5">
        <f t="shared" si="90"/>
        <v>54044.957847246063</v>
      </c>
      <c r="BH349" s="5">
        <f t="shared" si="91"/>
        <v>1224657.4305819836</v>
      </c>
      <c r="BI349" s="150"/>
      <c r="BJ349" s="2">
        <f t="shared" si="131"/>
        <v>344</v>
      </c>
      <c r="BK349" s="118"/>
      <c r="BL349" s="5">
        <f t="shared" si="119"/>
        <v>55954.709096293438</v>
      </c>
      <c r="BM349" s="5">
        <f t="shared" si="120"/>
        <v>3473.3005299060997</v>
      </c>
      <c r="BN349" s="5">
        <f t="shared" si="92"/>
        <v>3135.2408291159936</v>
      </c>
      <c r="BO349" s="35">
        <f t="shared" si="93"/>
        <v>0.67238111960596614</v>
      </c>
      <c r="BP349" s="5">
        <f t="shared" si="94"/>
        <v>338.05970079010621</v>
      </c>
      <c r="BQ349" s="35">
        <f t="shared" si="95"/>
        <v>7.2500000000000009E-2</v>
      </c>
      <c r="BR349" s="5">
        <f t="shared" si="121"/>
        <v>456330.53173282242</v>
      </c>
      <c r="BS349" s="5">
        <f t="shared" si="122"/>
        <v>738484.85055487533</v>
      </c>
      <c r="BT349" s="5">
        <f t="shared" si="96"/>
        <v>52819.468267177443</v>
      </c>
      <c r="BU349" s="5">
        <f t="shared" si="97"/>
        <v>1194815.3822876979</v>
      </c>
      <c r="BV349" s="150"/>
      <c r="BW349" s="2">
        <f t="shared" si="132"/>
        <v>344</v>
      </c>
      <c r="BX349" s="118"/>
      <c r="BY349" s="5">
        <f t="shared" si="123"/>
        <v>54670.859144447182</v>
      </c>
      <c r="BZ349" s="5">
        <f t="shared" si="124"/>
        <v>3387.3876542048083</v>
      </c>
      <c r="CA349" s="5">
        <f t="shared" si="98"/>
        <v>3068.4743091955329</v>
      </c>
      <c r="CB349" s="35">
        <f t="shared" si="99"/>
        <v>0.67351587823156245</v>
      </c>
      <c r="CC349" s="5">
        <f t="shared" si="100"/>
        <v>318.91334500927525</v>
      </c>
      <c r="CD349" s="35">
        <f t="shared" si="101"/>
        <v>7.0000000000000007E-2</v>
      </c>
      <c r="CE349" s="5">
        <f t="shared" si="125"/>
        <v>457547.61516474822</v>
      </c>
      <c r="CF349" s="5">
        <f t="shared" si="126"/>
        <v>707713.73788170516</v>
      </c>
      <c r="CG349" s="5">
        <f t="shared" si="102"/>
        <v>51602.384835251651</v>
      </c>
      <c r="CH349" s="5">
        <f t="shared" si="103"/>
        <v>1165261.3530464533</v>
      </c>
    </row>
    <row r="350" spans="9:86" ht="14.25" customHeight="1">
      <c r="I350" s="150"/>
      <c r="J350" s="2">
        <f t="shared" si="127"/>
        <v>345</v>
      </c>
      <c r="K350" s="118"/>
      <c r="L350" s="5">
        <f t="shared" si="104"/>
        <v>57767.578487084647</v>
      </c>
      <c r="M350" s="5">
        <f t="shared" si="67"/>
        <v>3825.0739145252865</v>
      </c>
      <c r="N350" s="5">
        <f t="shared" si="68"/>
        <v>3427.9218124265794</v>
      </c>
      <c r="O350" s="35">
        <f t="shared" si="69"/>
        <v>0.71207869234670618</v>
      </c>
      <c r="P350" s="5">
        <f t="shared" si="70"/>
        <v>397.15210209870696</v>
      </c>
      <c r="Q350" s="35">
        <f t="shared" si="71"/>
        <v>8.2500000000000004E-2</v>
      </c>
      <c r="R350" s="5">
        <f t="shared" si="105"/>
        <v>454810.34332534217</v>
      </c>
      <c r="S350" s="5">
        <f t="shared" si="106"/>
        <v>864840.15718588186</v>
      </c>
      <c r="T350" s="5">
        <f t="shared" si="72"/>
        <v>54339.656674658065</v>
      </c>
      <c r="U350" s="5">
        <f t="shared" si="73"/>
        <v>1319650.5005112239</v>
      </c>
      <c r="V350" s="150"/>
      <c r="W350" s="2">
        <f t="shared" si="128"/>
        <v>345</v>
      </c>
      <c r="X350" s="118"/>
      <c r="Y350" s="5">
        <f t="shared" si="107"/>
        <v>56519.436890860045</v>
      </c>
      <c r="Z350" s="5">
        <f t="shared" si="108"/>
        <v>3735.9623279068505</v>
      </c>
      <c r="AA350" s="5">
        <f t="shared" si="74"/>
        <v>3359.1660819677836</v>
      </c>
      <c r="AB350" s="35">
        <f t="shared" si="75"/>
        <v>0.71320584919224617</v>
      </c>
      <c r="AC350" s="5">
        <f t="shared" si="76"/>
        <v>376.79624593906698</v>
      </c>
      <c r="AD350" s="35">
        <f t="shared" si="77"/>
        <v>0.08</v>
      </c>
      <c r="AE350" s="5">
        <f t="shared" si="109"/>
        <v>455989.72919110802</v>
      </c>
      <c r="AF350" s="5">
        <f t="shared" si="110"/>
        <v>832917.27393675479</v>
      </c>
      <c r="AG350" s="5">
        <f t="shared" si="78"/>
        <v>53160.270808892259</v>
      </c>
      <c r="AH350" s="5">
        <f t="shared" si="79"/>
        <v>1288907.0031278627</v>
      </c>
      <c r="AI350" s="150"/>
      <c r="AJ350" s="2">
        <f t="shared" si="129"/>
        <v>345</v>
      </c>
      <c r="AK350" s="118"/>
      <c r="AL350" s="5">
        <f t="shared" si="111"/>
        <v>55278.422866445333</v>
      </c>
      <c r="AM350" s="5">
        <f t="shared" si="112"/>
        <v>3647.6129482638758</v>
      </c>
      <c r="AN350" s="5">
        <f t="shared" si="80"/>
        <v>3290.6064672514162</v>
      </c>
      <c r="AO350" s="35">
        <f t="shared" si="81"/>
        <v>0.71433437423530854</v>
      </c>
      <c r="AP350" s="5">
        <f t="shared" si="82"/>
        <v>357.00648101245946</v>
      </c>
      <c r="AQ350" s="35">
        <f t="shared" si="83"/>
        <v>7.7499999999999999E-2</v>
      </c>
      <c r="AR350" s="5">
        <f t="shared" si="113"/>
        <v>457162.18360080663</v>
      </c>
      <c r="AS350" s="5">
        <f t="shared" si="114"/>
        <v>801264.2835502309</v>
      </c>
      <c r="AT350" s="5">
        <f t="shared" si="84"/>
        <v>51987.816399193915</v>
      </c>
      <c r="AU350" s="5">
        <f t="shared" si="85"/>
        <v>1258426.4671510374</v>
      </c>
      <c r="AV350" s="150"/>
      <c r="AW350" s="2">
        <f t="shared" si="130"/>
        <v>345</v>
      </c>
      <c r="AX350" s="118"/>
      <c r="AY350" s="5">
        <f t="shared" si="115"/>
        <v>54044.957847246063</v>
      </c>
      <c r="AZ350" s="5">
        <f t="shared" si="116"/>
        <v>3560.0506702964672</v>
      </c>
      <c r="BA350" s="5">
        <f t="shared" si="86"/>
        <v>3222.2696837511794</v>
      </c>
      <c r="BB350" s="35">
        <f t="shared" si="87"/>
        <v>0.71546426799525187</v>
      </c>
      <c r="BC350" s="5">
        <f t="shared" si="88"/>
        <v>337.78098654528787</v>
      </c>
      <c r="BD350" s="35">
        <f t="shared" si="89"/>
        <v>7.4999999999999997E-2</v>
      </c>
      <c r="BE350" s="5">
        <f t="shared" si="117"/>
        <v>458327.31183650484</v>
      </c>
      <c r="BF350" s="5">
        <f t="shared" si="118"/>
        <v>769890.16941577534</v>
      </c>
      <c r="BG350" s="5">
        <f t="shared" si="90"/>
        <v>50822.68816349488</v>
      </c>
      <c r="BH350" s="5">
        <f t="shared" si="91"/>
        <v>1228217.4812522801</v>
      </c>
      <c r="BI350" s="150"/>
      <c r="BJ350" s="2">
        <f t="shared" si="131"/>
        <v>345</v>
      </c>
      <c r="BK350" s="118"/>
      <c r="BL350" s="5">
        <f t="shared" si="119"/>
        <v>52819.468267177443</v>
      </c>
      <c r="BM350" s="5">
        <f t="shared" si="120"/>
        <v>3473.3005299060997</v>
      </c>
      <c r="BN350" s="5">
        <f t="shared" si="92"/>
        <v>3154.1829091252357</v>
      </c>
      <c r="BO350" s="35">
        <f t="shared" si="93"/>
        <v>0.71659553098953344</v>
      </c>
      <c r="BP350" s="5">
        <f t="shared" si="94"/>
        <v>319.11762078086372</v>
      </c>
      <c r="BQ350" s="35">
        <f t="shared" si="95"/>
        <v>7.2499999999999995E-2</v>
      </c>
      <c r="BR350" s="5">
        <f t="shared" si="121"/>
        <v>459484.71464194765</v>
      </c>
      <c r="BS350" s="5">
        <f t="shared" si="122"/>
        <v>738803.96817565616</v>
      </c>
      <c r="BT350" s="5">
        <f t="shared" si="96"/>
        <v>49665.285358052206</v>
      </c>
      <c r="BU350" s="5">
        <f t="shared" si="97"/>
        <v>1198288.6828176039</v>
      </c>
      <c r="BV350" s="150"/>
      <c r="BW350" s="2">
        <f t="shared" si="132"/>
        <v>345</v>
      </c>
      <c r="BX350" s="118"/>
      <c r="BY350" s="5">
        <f t="shared" si="123"/>
        <v>51602.384835251651</v>
      </c>
      <c r="BZ350" s="5">
        <f t="shared" si="124"/>
        <v>3387.3876542048083</v>
      </c>
      <c r="CA350" s="5">
        <f t="shared" si="98"/>
        <v>3086.3737426658404</v>
      </c>
      <c r="CB350" s="35">
        <f t="shared" si="99"/>
        <v>0.71772816373186266</v>
      </c>
      <c r="CC350" s="5">
        <f t="shared" si="100"/>
        <v>301.01391153896799</v>
      </c>
      <c r="CD350" s="35">
        <f t="shared" si="101"/>
        <v>7.0000000000000007E-2</v>
      </c>
      <c r="CE350" s="5">
        <f t="shared" si="125"/>
        <v>460633.98890741408</v>
      </c>
      <c r="CF350" s="5">
        <f t="shared" si="126"/>
        <v>708014.75179324416</v>
      </c>
      <c r="CG350" s="5">
        <f t="shared" si="102"/>
        <v>48516.01109258581</v>
      </c>
      <c r="CH350" s="5">
        <f t="shared" si="103"/>
        <v>1168648.7407006582</v>
      </c>
    </row>
    <row r="351" spans="9:86" ht="14.25" customHeight="1">
      <c r="I351" s="150"/>
      <c r="J351" s="2">
        <f t="shared" si="127"/>
        <v>346</v>
      </c>
      <c r="K351" s="118"/>
      <c r="L351" s="5">
        <f t="shared" si="104"/>
        <v>54339.656674658065</v>
      </c>
      <c r="M351" s="5">
        <f t="shared" si="67"/>
        <v>3825.0739145252865</v>
      </c>
      <c r="N351" s="5">
        <f t="shared" si="68"/>
        <v>3451.4887748870124</v>
      </c>
      <c r="O351" s="35">
        <f t="shared" si="69"/>
        <v>0.76220329374955087</v>
      </c>
      <c r="P351" s="5">
        <f t="shared" si="70"/>
        <v>373.5851396382742</v>
      </c>
      <c r="Q351" s="35">
        <f t="shared" si="71"/>
        <v>8.2500000000000004E-2</v>
      </c>
      <c r="R351" s="5">
        <f t="shared" si="105"/>
        <v>458261.83210022916</v>
      </c>
      <c r="S351" s="5">
        <f t="shared" si="106"/>
        <v>865213.74232552014</v>
      </c>
      <c r="T351" s="5">
        <f t="shared" si="72"/>
        <v>50888.167899771055</v>
      </c>
      <c r="U351" s="5">
        <f t="shared" si="73"/>
        <v>1323475.5744257492</v>
      </c>
      <c r="V351" s="150"/>
      <c r="W351" s="2">
        <f t="shared" si="128"/>
        <v>346</v>
      </c>
      <c r="X351" s="118"/>
      <c r="Y351" s="5">
        <f t="shared" si="107"/>
        <v>53160.270808892259</v>
      </c>
      <c r="Z351" s="5">
        <f t="shared" si="108"/>
        <v>3735.9623279068505</v>
      </c>
      <c r="AA351" s="5">
        <f t="shared" si="74"/>
        <v>3381.5605225142353</v>
      </c>
      <c r="AB351" s="35">
        <f t="shared" si="75"/>
        <v>0.76332805782816116</v>
      </c>
      <c r="AC351" s="5">
        <f t="shared" si="76"/>
        <v>354.40180539261507</v>
      </c>
      <c r="AD351" s="35">
        <f t="shared" si="77"/>
        <v>0.08</v>
      </c>
      <c r="AE351" s="5">
        <f t="shared" si="109"/>
        <v>459371.28971362225</v>
      </c>
      <c r="AF351" s="5">
        <f t="shared" si="110"/>
        <v>833271.67574214737</v>
      </c>
      <c r="AG351" s="5">
        <f t="shared" si="78"/>
        <v>49778.710286378024</v>
      </c>
      <c r="AH351" s="5">
        <f t="shared" si="79"/>
        <v>1292642.9654557696</v>
      </c>
      <c r="AI351" s="150"/>
      <c r="AJ351" s="2">
        <f t="shared" si="129"/>
        <v>346</v>
      </c>
      <c r="AK351" s="118"/>
      <c r="AL351" s="5">
        <f t="shared" si="111"/>
        <v>51987.816399193915</v>
      </c>
      <c r="AM351" s="5">
        <f t="shared" si="112"/>
        <v>3647.6129482638758</v>
      </c>
      <c r="AN351" s="5">
        <f t="shared" si="80"/>
        <v>3311.8583006857484</v>
      </c>
      <c r="AO351" s="35">
        <f t="shared" si="81"/>
        <v>0.76445410407437686</v>
      </c>
      <c r="AP351" s="5">
        <f t="shared" si="82"/>
        <v>335.75464757812739</v>
      </c>
      <c r="AQ351" s="35">
        <f t="shared" si="83"/>
        <v>7.7500000000000013E-2</v>
      </c>
      <c r="AR351" s="5">
        <f t="shared" si="113"/>
        <v>460474.0419014924</v>
      </c>
      <c r="AS351" s="5">
        <f t="shared" si="114"/>
        <v>801600.03819780902</v>
      </c>
      <c r="AT351" s="5">
        <f t="shared" si="84"/>
        <v>48675.958098508163</v>
      </c>
      <c r="AU351" s="5">
        <f t="shared" si="85"/>
        <v>1262074.0800993014</v>
      </c>
      <c r="AV351" s="150"/>
      <c r="AW351" s="2">
        <f t="shared" si="130"/>
        <v>346</v>
      </c>
      <c r="AX351" s="118"/>
      <c r="AY351" s="5">
        <f t="shared" si="115"/>
        <v>50822.68816349488</v>
      </c>
      <c r="AZ351" s="5">
        <f t="shared" si="116"/>
        <v>3560.0506702964672</v>
      </c>
      <c r="BA351" s="5">
        <f t="shared" si="86"/>
        <v>3242.4088692746241</v>
      </c>
      <c r="BB351" s="35">
        <f t="shared" si="87"/>
        <v>0.76558143296408976</v>
      </c>
      <c r="BC351" s="5">
        <f t="shared" si="88"/>
        <v>317.64180102184298</v>
      </c>
      <c r="BD351" s="35">
        <f t="shared" si="89"/>
        <v>7.4999999999999997E-2</v>
      </c>
      <c r="BE351" s="5">
        <f t="shared" si="117"/>
        <v>461569.72070577944</v>
      </c>
      <c r="BF351" s="5">
        <f t="shared" si="118"/>
        <v>770207.81121679721</v>
      </c>
      <c r="BG351" s="5">
        <f t="shared" si="90"/>
        <v>47580.279294220258</v>
      </c>
      <c r="BH351" s="5">
        <f t="shared" si="91"/>
        <v>1231777.5319225767</v>
      </c>
      <c r="BI351" s="150"/>
      <c r="BJ351" s="2">
        <f t="shared" si="131"/>
        <v>346</v>
      </c>
      <c r="BK351" s="118"/>
      <c r="BL351" s="5">
        <f t="shared" si="119"/>
        <v>49665.285358052206</v>
      </c>
      <c r="BM351" s="5">
        <f t="shared" si="120"/>
        <v>3473.3005299060997</v>
      </c>
      <c r="BN351" s="5">
        <f t="shared" si="92"/>
        <v>3173.2394308678677</v>
      </c>
      <c r="BO351" s="35">
        <f t="shared" si="93"/>
        <v>0.7667100449718991</v>
      </c>
      <c r="BP351" s="5">
        <f t="shared" si="94"/>
        <v>300.06109903823204</v>
      </c>
      <c r="BQ351" s="35">
        <f t="shared" si="95"/>
        <v>7.2499999999999981E-2</v>
      </c>
      <c r="BR351" s="5">
        <f t="shared" si="121"/>
        <v>462657.95407281554</v>
      </c>
      <c r="BS351" s="5">
        <f t="shared" si="122"/>
        <v>739104.02927469439</v>
      </c>
      <c r="BT351" s="5">
        <f t="shared" si="96"/>
        <v>46492.045927184336</v>
      </c>
      <c r="BU351" s="5">
        <f t="shared" si="97"/>
        <v>1201761.98334751</v>
      </c>
      <c r="BV351" s="150"/>
      <c r="BW351" s="2">
        <f t="shared" si="132"/>
        <v>346</v>
      </c>
      <c r="BX351" s="118"/>
      <c r="BY351" s="5">
        <f t="shared" si="123"/>
        <v>48516.01109258581</v>
      </c>
      <c r="BZ351" s="5">
        <f t="shared" si="124"/>
        <v>3387.3876542048083</v>
      </c>
      <c r="CA351" s="5">
        <f t="shared" si="98"/>
        <v>3104.3775894980577</v>
      </c>
      <c r="CB351" s="35">
        <f t="shared" si="99"/>
        <v>0.7678399405690135</v>
      </c>
      <c r="CC351" s="5">
        <f t="shared" si="100"/>
        <v>283.0100647067506</v>
      </c>
      <c r="CD351" s="35">
        <f t="shared" si="101"/>
        <v>7.0000000000000007E-2</v>
      </c>
      <c r="CE351" s="5">
        <f t="shared" si="125"/>
        <v>463738.36649691215</v>
      </c>
      <c r="CF351" s="5">
        <f t="shared" si="126"/>
        <v>708297.76185795094</v>
      </c>
      <c r="CG351" s="5">
        <f t="shared" si="102"/>
        <v>45411.633503087753</v>
      </c>
      <c r="CH351" s="5">
        <f t="shared" si="103"/>
        <v>1172036.128354863</v>
      </c>
    </row>
    <row r="352" spans="9:86" ht="14.25" customHeight="1">
      <c r="I352" s="150"/>
      <c r="J352" s="2">
        <f t="shared" si="127"/>
        <v>347</v>
      </c>
      <c r="K352" s="118"/>
      <c r="L352" s="5">
        <f t="shared" si="104"/>
        <v>50888.167899771055</v>
      </c>
      <c r="M352" s="5">
        <f t="shared" si="67"/>
        <v>3825.0739145252865</v>
      </c>
      <c r="N352" s="5">
        <f t="shared" si="68"/>
        <v>3475.2177602143606</v>
      </c>
      <c r="O352" s="35">
        <f t="shared" si="69"/>
        <v>0.81949527451468629</v>
      </c>
      <c r="P352" s="5">
        <f t="shared" si="70"/>
        <v>349.856154310926</v>
      </c>
      <c r="Q352" s="35">
        <f t="shared" si="71"/>
        <v>8.2500000000000004E-2</v>
      </c>
      <c r="R352" s="5">
        <f t="shared" si="105"/>
        <v>461737.04986044351</v>
      </c>
      <c r="S352" s="5">
        <f t="shared" si="106"/>
        <v>865563.59847983113</v>
      </c>
      <c r="T352" s="5">
        <f t="shared" si="72"/>
        <v>47412.950139556691</v>
      </c>
      <c r="U352" s="5">
        <f t="shared" si="73"/>
        <v>1327300.6483402746</v>
      </c>
      <c r="V352" s="150"/>
      <c r="W352" s="2">
        <f t="shared" si="128"/>
        <v>347</v>
      </c>
      <c r="X352" s="118"/>
      <c r="Y352" s="5">
        <f t="shared" si="107"/>
        <v>49778.710286378024</v>
      </c>
      <c r="Z352" s="5">
        <f t="shared" si="108"/>
        <v>3735.9623279068505</v>
      </c>
      <c r="AA352" s="5">
        <f t="shared" si="74"/>
        <v>3404.1042593309971</v>
      </c>
      <c r="AB352" s="35">
        <f t="shared" si="75"/>
        <v>0.82061690383228725</v>
      </c>
      <c r="AC352" s="5">
        <f t="shared" si="76"/>
        <v>331.85806857585351</v>
      </c>
      <c r="AD352" s="35">
        <f t="shared" si="77"/>
        <v>0.08</v>
      </c>
      <c r="AE352" s="5">
        <f t="shared" si="109"/>
        <v>462775.39397295326</v>
      </c>
      <c r="AF352" s="5">
        <f t="shared" si="110"/>
        <v>833603.53381072322</v>
      </c>
      <c r="AG352" s="5">
        <f t="shared" si="78"/>
        <v>46374.606027047026</v>
      </c>
      <c r="AH352" s="5">
        <f t="shared" si="79"/>
        <v>1296378.9277836764</v>
      </c>
      <c r="AI352" s="150"/>
      <c r="AJ352" s="2">
        <f t="shared" si="129"/>
        <v>347</v>
      </c>
      <c r="AK352" s="118"/>
      <c r="AL352" s="5">
        <f t="shared" si="111"/>
        <v>48675.958098508163</v>
      </c>
      <c r="AM352" s="5">
        <f t="shared" si="112"/>
        <v>3647.6129482638758</v>
      </c>
      <c r="AN352" s="5">
        <f t="shared" si="80"/>
        <v>3333.2473855443441</v>
      </c>
      <c r="AO352" s="35">
        <f t="shared" si="81"/>
        <v>0.8217397292023314</v>
      </c>
      <c r="AP352" s="5">
        <f t="shared" si="82"/>
        <v>314.36556271953191</v>
      </c>
      <c r="AQ352" s="35">
        <f t="shared" si="83"/>
        <v>7.7500000000000013E-2</v>
      </c>
      <c r="AR352" s="5">
        <f t="shared" si="113"/>
        <v>463807.28928703675</v>
      </c>
      <c r="AS352" s="5">
        <f t="shared" si="114"/>
        <v>801914.40376052854</v>
      </c>
      <c r="AT352" s="5">
        <f t="shared" si="84"/>
        <v>45342.710712963817</v>
      </c>
      <c r="AU352" s="5">
        <f t="shared" si="85"/>
        <v>1265721.6930475654</v>
      </c>
      <c r="AV352" s="150"/>
      <c r="AW352" s="2">
        <f t="shared" si="130"/>
        <v>347</v>
      </c>
      <c r="AX352" s="118"/>
      <c r="AY352" s="5">
        <f t="shared" si="115"/>
        <v>47580.279294220258</v>
      </c>
      <c r="AZ352" s="5">
        <f t="shared" si="116"/>
        <v>3560.0506702964672</v>
      </c>
      <c r="BA352" s="5">
        <f t="shared" si="86"/>
        <v>3262.6739247075907</v>
      </c>
      <c r="BB352" s="35">
        <f t="shared" si="87"/>
        <v>0.82286375105929721</v>
      </c>
      <c r="BC352" s="5">
        <f t="shared" si="88"/>
        <v>297.37674558887659</v>
      </c>
      <c r="BD352" s="35">
        <f t="shared" si="89"/>
        <v>7.4999999999999997E-2</v>
      </c>
      <c r="BE352" s="5">
        <f t="shared" si="117"/>
        <v>464832.39463048702</v>
      </c>
      <c r="BF352" s="5">
        <f t="shared" si="118"/>
        <v>770505.18796238606</v>
      </c>
      <c r="BG352" s="5">
        <f t="shared" si="90"/>
        <v>44317.605369512668</v>
      </c>
      <c r="BH352" s="5">
        <f t="shared" si="91"/>
        <v>1235337.5825928731</v>
      </c>
      <c r="BI352" s="150"/>
      <c r="BJ352" s="2">
        <f t="shared" si="131"/>
        <v>347</v>
      </c>
      <c r="BK352" s="118"/>
      <c r="BL352" s="5">
        <f t="shared" si="119"/>
        <v>46492.045927184336</v>
      </c>
      <c r="BM352" s="5">
        <f t="shared" si="120"/>
        <v>3473.3005299060997</v>
      </c>
      <c r="BN352" s="5">
        <f t="shared" si="92"/>
        <v>3192.4110857626943</v>
      </c>
      <c r="BO352" s="35">
        <f t="shared" si="93"/>
        <v>0.82398896983694025</v>
      </c>
      <c r="BP352" s="5">
        <f t="shared" si="94"/>
        <v>280.88944414340534</v>
      </c>
      <c r="BQ352" s="35">
        <f t="shared" si="95"/>
        <v>7.2499999999999995E-2</v>
      </c>
      <c r="BR352" s="5">
        <f t="shared" si="121"/>
        <v>465850.36515857821</v>
      </c>
      <c r="BS352" s="5">
        <f t="shared" si="122"/>
        <v>739384.91871883778</v>
      </c>
      <c r="BT352" s="5">
        <f t="shared" si="96"/>
        <v>43299.634841421641</v>
      </c>
      <c r="BU352" s="5">
        <f t="shared" si="97"/>
        <v>1205235.283877416</v>
      </c>
      <c r="BV352" s="150"/>
      <c r="BW352" s="2">
        <f t="shared" si="132"/>
        <v>347</v>
      </c>
      <c r="BX352" s="118"/>
      <c r="BY352" s="5">
        <f t="shared" si="123"/>
        <v>45411.633503087753</v>
      </c>
      <c r="BZ352" s="5">
        <f t="shared" si="124"/>
        <v>3387.3876542048083</v>
      </c>
      <c r="CA352" s="5">
        <f t="shared" si="98"/>
        <v>3122.4864587701295</v>
      </c>
      <c r="CB352" s="35">
        <f t="shared" si="99"/>
        <v>0.82511538596588474</v>
      </c>
      <c r="CC352" s="5">
        <f t="shared" si="100"/>
        <v>264.90119543467858</v>
      </c>
      <c r="CD352" s="35">
        <f t="shared" si="101"/>
        <v>7.0000000000000007E-2</v>
      </c>
      <c r="CE352" s="5">
        <f t="shared" si="125"/>
        <v>466860.85295568226</v>
      </c>
      <c r="CF352" s="5">
        <f t="shared" si="126"/>
        <v>708562.66305338556</v>
      </c>
      <c r="CG352" s="5">
        <f t="shared" si="102"/>
        <v>42289.147044317622</v>
      </c>
      <c r="CH352" s="5">
        <f t="shared" si="103"/>
        <v>1175423.5160090679</v>
      </c>
    </row>
    <row r="353" spans="9:86" ht="14.25" customHeight="1">
      <c r="I353" s="150"/>
      <c r="J353" s="2">
        <f t="shared" si="127"/>
        <v>348</v>
      </c>
      <c r="K353" s="118"/>
      <c r="L353" s="5">
        <f t="shared" si="104"/>
        <v>47412.950139556691</v>
      </c>
      <c r="M353" s="5">
        <f t="shared" si="67"/>
        <v>3825.0739145252865</v>
      </c>
      <c r="N353" s="5">
        <f t="shared" si="68"/>
        <v>3499.1098823158341</v>
      </c>
      <c r="O353" s="35">
        <f t="shared" si="69"/>
        <v>0.88560864624954572</v>
      </c>
      <c r="P353" s="5">
        <f t="shared" si="70"/>
        <v>325.96403220945223</v>
      </c>
      <c r="Q353" s="35">
        <f t="shared" si="71"/>
        <v>8.249999999999999E-2</v>
      </c>
      <c r="R353" s="5">
        <f t="shared" si="105"/>
        <v>465236.15974275937</v>
      </c>
      <c r="S353" s="5">
        <f t="shared" si="106"/>
        <v>865889.5625120406</v>
      </c>
      <c r="T353" s="5">
        <f t="shared" si="72"/>
        <v>43913.84025724086</v>
      </c>
      <c r="U353" s="5">
        <f t="shared" si="73"/>
        <v>1331125.7222547999</v>
      </c>
      <c r="V353" s="150"/>
      <c r="W353" s="2">
        <f t="shared" si="128"/>
        <v>348</v>
      </c>
      <c r="X353" s="118"/>
      <c r="Y353" s="5">
        <f t="shared" si="107"/>
        <v>46374.606027047026</v>
      </c>
      <c r="Z353" s="5">
        <f t="shared" si="108"/>
        <v>3735.9623279068505</v>
      </c>
      <c r="AA353" s="5">
        <f t="shared" si="74"/>
        <v>3426.7982877265372</v>
      </c>
      <c r="AB353" s="35">
        <f t="shared" si="75"/>
        <v>0.88672622746886809</v>
      </c>
      <c r="AC353" s="5">
        <f t="shared" si="76"/>
        <v>309.16404018031352</v>
      </c>
      <c r="AD353" s="35">
        <f t="shared" si="77"/>
        <v>0.08</v>
      </c>
      <c r="AE353" s="5">
        <f t="shared" si="109"/>
        <v>466202.19226067979</v>
      </c>
      <c r="AF353" s="5">
        <f t="shared" si="110"/>
        <v>833912.6978509035</v>
      </c>
      <c r="AG353" s="5">
        <f t="shared" si="78"/>
        <v>42947.807739320488</v>
      </c>
      <c r="AH353" s="5">
        <f t="shared" si="79"/>
        <v>1300114.8901115833</v>
      </c>
      <c r="AI353" s="150"/>
      <c r="AJ353" s="2">
        <f t="shared" si="129"/>
        <v>348</v>
      </c>
      <c r="AK353" s="118"/>
      <c r="AL353" s="5">
        <f t="shared" si="111"/>
        <v>45342.710712963817</v>
      </c>
      <c r="AM353" s="5">
        <f t="shared" si="112"/>
        <v>3647.6129482638758</v>
      </c>
      <c r="AN353" s="5">
        <f t="shared" si="80"/>
        <v>3354.7746082426511</v>
      </c>
      <c r="AO353" s="35">
        <f t="shared" si="81"/>
        <v>0.88784491853068581</v>
      </c>
      <c r="AP353" s="5">
        <f t="shared" si="82"/>
        <v>292.83834002122467</v>
      </c>
      <c r="AQ353" s="35">
        <f t="shared" si="83"/>
        <v>7.7499999999999999E-2</v>
      </c>
      <c r="AR353" s="5">
        <f t="shared" si="113"/>
        <v>467162.06389527943</v>
      </c>
      <c r="AS353" s="5">
        <f t="shared" si="114"/>
        <v>802207.24210054975</v>
      </c>
      <c r="AT353" s="5">
        <f t="shared" si="84"/>
        <v>41987.936104721164</v>
      </c>
      <c r="AU353" s="5">
        <f t="shared" si="85"/>
        <v>1269369.3059958292</v>
      </c>
      <c r="AV353" s="150"/>
      <c r="AW353" s="2">
        <f t="shared" si="130"/>
        <v>348</v>
      </c>
      <c r="AX353" s="118"/>
      <c r="AY353" s="5">
        <f t="shared" si="115"/>
        <v>44317.605369512668</v>
      </c>
      <c r="AZ353" s="5">
        <f t="shared" si="116"/>
        <v>3560.0506702964672</v>
      </c>
      <c r="BA353" s="5">
        <f t="shared" si="86"/>
        <v>3283.0656367370129</v>
      </c>
      <c r="BB353" s="35">
        <f t="shared" si="87"/>
        <v>0.88896471982997349</v>
      </c>
      <c r="BC353" s="5">
        <f t="shared" si="88"/>
        <v>276.98503355945417</v>
      </c>
      <c r="BD353" s="35">
        <f t="shared" si="89"/>
        <v>7.4999999999999997E-2</v>
      </c>
      <c r="BE353" s="5">
        <f t="shared" si="117"/>
        <v>468115.46026722406</v>
      </c>
      <c r="BF353" s="5">
        <f t="shared" si="118"/>
        <v>770782.17299594556</v>
      </c>
      <c r="BG353" s="5">
        <f t="shared" si="90"/>
        <v>41034.539732775658</v>
      </c>
      <c r="BH353" s="5">
        <f t="shared" si="91"/>
        <v>1238897.6332631696</v>
      </c>
      <c r="BI353" s="150"/>
      <c r="BJ353" s="2">
        <f t="shared" si="131"/>
        <v>348</v>
      </c>
      <c r="BK353" s="118"/>
      <c r="BL353" s="5">
        <f t="shared" si="119"/>
        <v>43299.634841421641</v>
      </c>
      <c r="BM353" s="5">
        <f t="shared" si="120"/>
        <v>3473.3005299060997</v>
      </c>
      <c r="BN353" s="5">
        <f t="shared" si="92"/>
        <v>3211.698569405844</v>
      </c>
      <c r="BO353" s="35">
        <f t="shared" si="93"/>
        <v>0.89008563176152522</v>
      </c>
      <c r="BP353" s="5">
        <f t="shared" si="94"/>
        <v>261.60196050025576</v>
      </c>
      <c r="BQ353" s="35">
        <f t="shared" si="95"/>
        <v>7.2499999999999995E-2</v>
      </c>
      <c r="BR353" s="5">
        <f t="shared" si="121"/>
        <v>469062.06372798403</v>
      </c>
      <c r="BS353" s="5">
        <f t="shared" si="122"/>
        <v>739646.52067933802</v>
      </c>
      <c r="BT353" s="5">
        <f t="shared" si="96"/>
        <v>40087.936272015795</v>
      </c>
      <c r="BU353" s="5">
        <f t="shared" si="97"/>
        <v>1208708.5844073221</v>
      </c>
      <c r="BV353" s="150"/>
      <c r="BW353" s="2">
        <f t="shared" si="132"/>
        <v>348</v>
      </c>
      <c r="BX353" s="118"/>
      <c r="BY353" s="5">
        <f t="shared" si="123"/>
        <v>42289.147044317622</v>
      </c>
      <c r="BZ353" s="5">
        <f t="shared" si="124"/>
        <v>3387.3876542048083</v>
      </c>
      <c r="CA353" s="5">
        <f t="shared" si="98"/>
        <v>3140.7009631129554</v>
      </c>
      <c r="CB353" s="35">
        <f t="shared" si="99"/>
        <v>0.8912076547171609</v>
      </c>
      <c r="CC353" s="5">
        <f t="shared" si="100"/>
        <v>246.68669109185279</v>
      </c>
      <c r="CD353" s="35">
        <f t="shared" si="101"/>
        <v>7.0000000000000007E-2</v>
      </c>
      <c r="CE353" s="5">
        <f t="shared" si="125"/>
        <v>470001.55391879519</v>
      </c>
      <c r="CF353" s="5">
        <f t="shared" si="126"/>
        <v>708809.34974447743</v>
      </c>
      <c r="CG353" s="5">
        <f t="shared" si="102"/>
        <v>39148.446081204667</v>
      </c>
      <c r="CH353" s="5">
        <f t="shared" si="103"/>
        <v>1178810.9036632725</v>
      </c>
    </row>
    <row r="354" spans="9:86" ht="14.25" customHeight="1">
      <c r="I354" s="150"/>
      <c r="J354" s="2">
        <f t="shared" si="127"/>
        <v>349</v>
      </c>
      <c r="K354" s="118"/>
      <c r="L354" s="5">
        <f t="shared" si="104"/>
        <v>43913.84025724086</v>
      </c>
      <c r="M354" s="5">
        <f t="shared" si="67"/>
        <v>3825.0739145252865</v>
      </c>
      <c r="N354" s="5">
        <f t="shared" si="68"/>
        <v>3523.1662627567557</v>
      </c>
      <c r="O354" s="35">
        <f t="shared" si="69"/>
        <v>0.96274875769057655</v>
      </c>
      <c r="P354" s="5">
        <f t="shared" si="70"/>
        <v>301.90765176853091</v>
      </c>
      <c r="Q354" s="35">
        <f t="shared" si="71"/>
        <v>8.2500000000000004E-2</v>
      </c>
      <c r="R354" s="5">
        <f t="shared" si="105"/>
        <v>468759.32600551611</v>
      </c>
      <c r="S354" s="5">
        <f t="shared" si="106"/>
        <v>866191.47016380914</v>
      </c>
      <c r="T354" s="5">
        <f t="shared" si="72"/>
        <v>40390.673994484103</v>
      </c>
      <c r="U354" s="5">
        <f t="shared" si="73"/>
        <v>1334950.7961693252</v>
      </c>
      <c r="V354" s="150"/>
      <c r="W354" s="2">
        <f t="shared" si="128"/>
        <v>349</v>
      </c>
      <c r="X354" s="118"/>
      <c r="Y354" s="5">
        <f t="shared" si="107"/>
        <v>42947.807739320488</v>
      </c>
      <c r="Z354" s="5">
        <f t="shared" si="108"/>
        <v>3735.9623279068505</v>
      </c>
      <c r="AA354" s="5">
        <f t="shared" si="74"/>
        <v>3449.6436096447142</v>
      </c>
      <c r="AB354" s="35">
        <f t="shared" si="75"/>
        <v>0.96386114902524067</v>
      </c>
      <c r="AC354" s="5">
        <f t="shared" si="76"/>
        <v>286.3187182621366</v>
      </c>
      <c r="AD354" s="35">
        <f t="shared" si="77"/>
        <v>0.08</v>
      </c>
      <c r="AE354" s="5">
        <f t="shared" si="109"/>
        <v>469651.83587032452</v>
      </c>
      <c r="AF354" s="5">
        <f t="shared" si="110"/>
        <v>834199.01656916563</v>
      </c>
      <c r="AG354" s="5">
        <f t="shared" si="78"/>
        <v>39498.164129675773</v>
      </c>
      <c r="AH354" s="5">
        <f t="shared" si="79"/>
        <v>1303850.8524394901</v>
      </c>
      <c r="AI354" s="150"/>
      <c r="AJ354" s="2">
        <f t="shared" si="129"/>
        <v>349</v>
      </c>
      <c r="AK354" s="118"/>
      <c r="AL354" s="5">
        <f t="shared" si="111"/>
        <v>41987.936104721164</v>
      </c>
      <c r="AM354" s="5">
        <f t="shared" si="112"/>
        <v>3647.6129482638758</v>
      </c>
      <c r="AN354" s="5">
        <f t="shared" si="80"/>
        <v>3376.4408609208849</v>
      </c>
      <c r="AO354" s="35">
        <f t="shared" si="81"/>
        <v>0.96497456388419178</v>
      </c>
      <c r="AP354" s="5">
        <f t="shared" si="82"/>
        <v>271.17208734299084</v>
      </c>
      <c r="AQ354" s="35">
        <f t="shared" si="83"/>
        <v>7.7499999999999999E-2</v>
      </c>
      <c r="AR354" s="5">
        <f t="shared" si="113"/>
        <v>470538.5047562003</v>
      </c>
      <c r="AS354" s="5">
        <f t="shared" si="114"/>
        <v>802478.41418789269</v>
      </c>
      <c r="AT354" s="5">
        <f t="shared" si="84"/>
        <v>38611.49524380028</v>
      </c>
      <c r="AU354" s="5">
        <f t="shared" si="85"/>
        <v>1273016.9189440929</v>
      </c>
      <c r="AV354" s="150"/>
      <c r="AW354" s="2">
        <f t="shared" si="130"/>
        <v>349</v>
      </c>
      <c r="AX354" s="118"/>
      <c r="AY354" s="5">
        <f t="shared" si="115"/>
        <v>41034.539732775658</v>
      </c>
      <c r="AZ354" s="5">
        <f t="shared" si="116"/>
        <v>3560.0506702964672</v>
      </c>
      <c r="BA354" s="5">
        <f t="shared" si="86"/>
        <v>3303.5847969666193</v>
      </c>
      <c r="BB354" s="35">
        <f t="shared" si="87"/>
        <v>0.96608900262466513</v>
      </c>
      <c r="BC354" s="5">
        <f t="shared" si="88"/>
        <v>256.46587332984785</v>
      </c>
      <c r="BD354" s="35">
        <f t="shared" si="89"/>
        <v>7.4999999999999997E-2</v>
      </c>
      <c r="BE354" s="5">
        <f t="shared" si="117"/>
        <v>471419.04506419069</v>
      </c>
      <c r="BF354" s="5">
        <f t="shared" si="118"/>
        <v>771038.63886927546</v>
      </c>
      <c r="BG354" s="5">
        <f t="shared" si="90"/>
        <v>37730.954935809037</v>
      </c>
      <c r="BH354" s="5">
        <f t="shared" si="91"/>
        <v>1242457.6839334662</v>
      </c>
      <c r="BI354" s="150"/>
      <c r="BJ354" s="2">
        <f t="shared" si="131"/>
        <v>349</v>
      </c>
      <c r="BK354" s="118"/>
      <c r="BL354" s="5">
        <f t="shared" si="119"/>
        <v>40087.936272015795</v>
      </c>
      <c r="BM354" s="5">
        <f t="shared" si="120"/>
        <v>3473.3005299060997</v>
      </c>
      <c r="BN354" s="5">
        <f t="shared" si="92"/>
        <v>3231.1025815960043</v>
      </c>
      <c r="BO354" s="35">
        <f t="shared" si="93"/>
        <v>0.96720446560424467</v>
      </c>
      <c r="BP354" s="5">
        <f t="shared" si="94"/>
        <v>242.19794831009543</v>
      </c>
      <c r="BQ354" s="35">
        <f t="shared" si="95"/>
        <v>7.2499999999999995E-2</v>
      </c>
      <c r="BR354" s="5">
        <f t="shared" si="121"/>
        <v>472293.16630958003</v>
      </c>
      <c r="BS354" s="5">
        <f t="shared" si="122"/>
        <v>739888.71862764808</v>
      </c>
      <c r="BT354" s="5">
        <f t="shared" si="96"/>
        <v>36856.833690419793</v>
      </c>
      <c r="BU354" s="5">
        <f t="shared" si="97"/>
        <v>1212181.8849372282</v>
      </c>
      <c r="BV354" s="150"/>
      <c r="BW354" s="2">
        <f t="shared" si="132"/>
        <v>349</v>
      </c>
      <c r="BX354" s="118"/>
      <c r="BY354" s="5">
        <f t="shared" si="123"/>
        <v>39148.446081204667</v>
      </c>
      <c r="BZ354" s="5">
        <f t="shared" si="124"/>
        <v>3387.3876542048083</v>
      </c>
      <c r="CA354" s="5">
        <f t="shared" si="98"/>
        <v>3159.0217187311146</v>
      </c>
      <c r="CB354" s="35">
        <f t="shared" si="99"/>
        <v>0.96832095317758449</v>
      </c>
      <c r="CC354" s="5">
        <f t="shared" si="100"/>
        <v>228.3659354736939</v>
      </c>
      <c r="CD354" s="35">
        <f t="shared" si="101"/>
        <v>7.0000000000000007E-2</v>
      </c>
      <c r="CE354" s="5">
        <f t="shared" si="125"/>
        <v>473160.57563752629</v>
      </c>
      <c r="CF354" s="5">
        <f t="shared" si="126"/>
        <v>709037.71567995113</v>
      </c>
      <c r="CG354" s="5">
        <f t="shared" si="102"/>
        <v>35989.424362473554</v>
      </c>
      <c r="CH354" s="5">
        <f t="shared" si="103"/>
        <v>1182198.2913174774</v>
      </c>
    </row>
    <row r="355" spans="9:86" ht="14.25" customHeight="1">
      <c r="I355" s="150"/>
      <c r="J355" s="2">
        <f t="shared" si="127"/>
        <v>350</v>
      </c>
      <c r="K355" s="118"/>
      <c r="L355" s="5">
        <f t="shared" si="104"/>
        <v>40390.673994484103</v>
      </c>
      <c r="M355" s="5">
        <f t="shared" si="67"/>
        <v>3825.0739145252865</v>
      </c>
      <c r="N355" s="5">
        <f t="shared" si="68"/>
        <v>3547.3880308132084</v>
      </c>
      <c r="O355" s="35">
        <f t="shared" si="69"/>
        <v>1.0539229024891199</v>
      </c>
      <c r="P355" s="5">
        <f t="shared" si="70"/>
        <v>277.68588371207824</v>
      </c>
      <c r="Q355" s="35">
        <f t="shared" si="71"/>
        <v>8.2500000000000018E-2</v>
      </c>
      <c r="R355" s="5">
        <f t="shared" si="105"/>
        <v>472306.7140363293</v>
      </c>
      <c r="S355" s="5">
        <f t="shared" si="106"/>
        <v>866469.15604752116</v>
      </c>
      <c r="T355" s="5">
        <f t="shared" si="72"/>
        <v>36843.285963670896</v>
      </c>
      <c r="U355" s="5">
        <f t="shared" si="73"/>
        <v>1338775.8700838503</v>
      </c>
      <c r="V355" s="150"/>
      <c r="W355" s="2">
        <f t="shared" si="128"/>
        <v>350</v>
      </c>
      <c r="X355" s="118"/>
      <c r="Y355" s="5">
        <f t="shared" si="107"/>
        <v>39498.164129675773</v>
      </c>
      <c r="Z355" s="5">
        <f t="shared" si="108"/>
        <v>3735.9623279068505</v>
      </c>
      <c r="AA355" s="5">
        <f t="shared" si="74"/>
        <v>3472.6412337090119</v>
      </c>
      <c r="AB355" s="35">
        <f t="shared" si="75"/>
        <v>1.0550286506404827</v>
      </c>
      <c r="AC355" s="5">
        <f t="shared" si="76"/>
        <v>263.32109419783853</v>
      </c>
      <c r="AD355" s="35">
        <f t="shared" si="77"/>
        <v>8.0000000000000016E-2</v>
      </c>
      <c r="AE355" s="5">
        <f t="shared" si="109"/>
        <v>473124.47710403352</v>
      </c>
      <c r="AF355" s="5">
        <f t="shared" si="110"/>
        <v>834462.33766336343</v>
      </c>
      <c r="AG355" s="5">
        <f t="shared" si="78"/>
        <v>36025.522895966758</v>
      </c>
      <c r="AH355" s="5">
        <f t="shared" si="79"/>
        <v>1307586.814767397</v>
      </c>
      <c r="AI355" s="150"/>
      <c r="AJ355" s="2">
        <f t="shared" si="129"/>
        <v>350</v>
      </c>
      <c r="AK355" s="118"/>
      <c r="AL355" s="5">
        <f t="shared" si="111"/>
        <v>38611.49524380028</v>
      </c>
      <c r="AM355" s="5">
        <f t="shared" si="112"/>
        <v>3647.6129482638758</v>
      </c>
      <c r="AN355" s="5">
        <f t="shared" si="80"/>
        <v>3398.2470414809991</v>
      </c>
      <c r="AO355" s="35">
        <f t="shared" si="81"/>
        <v>1.0561353358704682</v>
      </c>
      <c r="AP355" s="5">
        <f t="shared" si="82"/>
        <v>249.36590678287681</v>
      </c>
      <c r="AQ355" s="35">
        <f t="shared" si="83"/>
        <v>7.7499999999999999E-2</v>
      </c>
      <c r="AR355" s="5">
        <f t="shared" si="113"/>
        <v>473936.75179768133</v>
      </c>
      <c r="AS355" s="5">
        <f t="shared" si="114"/>
        <v>802727.7800946756</v>
      </c>
      <c r="AT355" s="5">
        <f t="shared" si="84"/>
        <v>35213.248202319279</v>
      </c>
      <c r="AU355" s="5">
        <f t="shared" si="85"/>
        <v>1276664.5318923569</v>
      </c>
      <c r="AV355" s="150"/>
      <c r="AW355" s="2">
        <f t="shared" si="130"/>
        <v>350</v>
      </c>
      <c r="AX355" s="118"/>
      <c r="AY355" s="5">
        <f t="shared" si="115"/>
        <v>37730.954935809037</v>
      </c>
      <c r="AZ355" s="5">
        <f t="shared" si="116"/>
        <v>3560.0506702964672</v>
      </c>
      <c r="BA355" s="5">
        <f t="shared" si="86"/>
        <v>3324.2322019476605</v>
      </c>
      <c r="BB355" s="35">
        <f t="shared" si="87"/>
        <v>1.0572429585001855</v>
      </c>
      <c r="BC355" s="5">
        <f t="shared" si="88"/>
        <v>235.81846834880648</v>
      </c>
      <c r="BD355" s="35">
        <f t="shared" si="89"/>
        <v>7.4999999999999997E-2</v>
      </c>
      <c r="BE355" s="5">
        <f t="shared" si="117"/>
        <v>474743.27726613835</v>
      </c>
      <c r="BF355" s="5">
        <f t="shared" si="118"/>
        <v>771274.45733762428</v>
      </c>
      <c r="BG355" s="5">
        <f t="shared" si="90"/>
        <v>34406.722733861374</v>
      </c>
      <c r="BH355" s="5">
        <f t="shared" si="91"/>
        <v>1246017.7346037626</v>
      </c>
      <c r="BI355" s="150"/>
      <c r="BJ355" s="2">
        <f t="shared" si="131"/>
        <v>350</v>
      </c>
      <c r="BK355" s="118"/>
      <c r="BL355" s="5">
        <f t="shared" si="119"/>
        <v>36856.833690419793</v>
      </c>
      <c r="BM355" s="5">
        <f t="shared" si="120"/>
        <v>3473.3005299060997</v>
      </c>
      <c r="BN355" s="5">
        <f t="shared" si="92"/>
        <v>3250.6238263598134</v>
      </c>
      <c r="BO355" s="35">
        <f t="shared" si="93"/>
        <v>1.0583515188516313</v>
      </c>
      <c r="BP355" s="5">
        <f t="shared" si="94"/>
        <v>222.67670354628623</v>
      </c>
      <c r="BQ355" s="35">
        <f t="shared" si="95"/>
        <v>7.2499999999999995E-2</v>
      </c>
      <c r="BR355" s="5">
        <f t="shared" si="121"/>
        <v>475543.79013593984</v>
      </c>
      <c r="BS355" s="5">
        <f t="shared" si="122"/>
        <v>740111.39533119439</v>
      </c>
      <c r="BT355" s="5">
        <f t="shared" si="96"/>
        <v>33606.20986405998</v>
      </c>
      <c r="BU355" s="5">
        <f t="shared" si="97"/>
        <v>1215655.1854671342</v>
      </c>
      <c r="BV355" s="150"/>
      <c r="BW355" s="2">
        <f t="shared" si="132"/>
        <v>350</v>
      </c>
      <c r="BX355" s="118"/>
      <c r="BY355" s="5">
        <f t="shared" si="123"/>
        <v>35989.424362473554</v>
      </c>
      <c r="BZ355" s="5">
        <f t="shared" si="124"/>
        <v>3387.3876542048083</v>
      </c>
      <c r="CA355" s="5">
        <f t="shared" si="98"/>
        <v>3177.4493454237127</v>
      </c>
      <c r="CB355" s="35">
        <f t="shared" si="99"/>
        <v>1.0594610172437866</v>
      </c>
      <c r="CC355" s="5">
        <f t="shared" si="100"/>
        <v>209.93830878109574</v>
      </c>
      <c r="CD355" s="35">
        <f t="shared" si="101"/>
        <v>7.0000000000000007E-2</v>
      </c>
      <c r="CE355" s="5">
        <f t="shared" si="125"/>
        <v>476338.02498295001</v>
      </c>
      <c r="CF355" s="5">
        <f t="shared" si="126"/>
        <v>709247.65398873226</v>
      </c>
      <c r="CG355" s="5">
        <f t="shared" si="102"/>
        <v>32811.975017049845</v>
      </c>
      <c r="CH355" s="5">
        <f t="shared" si="103"/>
        <v>1185585.6789716822</v>
      </c>
    </row>
    <row r="356" spans="9:86" ht="14.25" customHeight="1">
      <c r="I356" s="150"/>
      <c r="J356" s="2">
        <f t="shared" si="127"/>
        <v>351</v>
      </c>
      <c r="K356" s="118"/>
      <c r="L356" s="5">
        <f t="shared" si="104"/>
        <v>36843.285963670896</v>
      </c>
      <c r="M356" s="5">
        <f t="shared" si="67"/>
        <v>3825.0739145252865</v>
      </c>
      <c r="N356" s="5">
        <f t="shared" si="68"/>
        <v>3571.7763235250491</v>
      </c>
      <c r="O356" s="35">
        <f t="shared" si="69"/>
        <v>1.1633412916688197</v>
      </c>
      <c r="P356" s="5">
        <f t="shared" si="70"/>
        <v>253.29759100023742</v>
      </c>
      <c r="Q356" s="35">
        <f t="shared" si="71"/>
        <v>8.2500000000000004E-2</v>
      </c>
      <c r="R356" s="5">
        <f t="shared" si="105"/>
        <v>475878.49035985436</v>
      </c>
      <c r="S356" s="5">
        <f t="shared" si="106"/>
        <v>866722.45363852137</v>
      </c>
      <c r="T356" s="5">
        <f t="shared" si="72"/>
        <v>33271.50964014585</v>
      </c>
      <c r="U356" s="5">
        <f t="shared" si="73"/>
        <v>1342600.9439983757</v>
      </c>
      <c r="V356" s="150"/>
      <c r="W356" s="2">
        <f t="shared" si="128"/>
        <v>351</v>
      </c>
      <c r="X356" s="118"/>
      <c r="Y356" s="5">
        <f t="shared" si="107"/>
        <v>36025.522895966758</v>
      </c>
      <c r="Z356" s="5">
        <f t="shared" si="108"/>
        <v>3735.9623279068505</v>
      </c>
      <c r="AA356" s="5">
        <f t="shared" si="74"/>
        <v>3495.7921752670723</v>
      </c>
      <c r="AB356" s="35">
        <f t="shared" si="75"/>
        <v>1.1644385072312533</v>
      </c>
      <c r="AC356" s="5">
        <f t="shared" si="76"/>
        <v>240.17015263977839</v>
      </c>
      <c r="AD356" s="35">
        <f t="shared" si="77"/>
        <v>0.08</v>
      </c>
      <c r="AE356" s="5">
        <f t="shared" si="109"/>
        <v>476620.26927930058</v>
      </c>
      <c r="AF356" s="5">
        <f t="shared" si="110"/>
        <v>834702.50781600317</v>
      </c>
      <c r="AG356" s="5">
        <f t="shared" si="78"/>
        <v>32529.730720699685</v>
      </c>
      <c r="AH356" s="5">
        <f t="shared" si="79"/>
        <v>1311322.7770953039</v>
      </c>
      <c r="AI356" s="150"/>
      <c r="AJ356" s="2">
        <f t="shared" si="129"/>
        <v>351</v>
      </c>
      <c r="AK356" s="118"/>
      <c r="AL356" s="5">
        <f t="shared" si="111"/>
        <v>35213.248202319279</v>
      </c>
      <c r="AM356" s="5">
        <f t="shared" si="112"/>
        <v>3647.6129482638758</v>
      </c>
      <c r="AN356" s="5">
        <f t="shared" si="80"/>
        <v>3420.1940536238972</v>
      </c>
      <c r="AO356" s="35">
        <f t="shared" si="81"/>
        <v>1.1655365732714076</v>
      </c>
      <c r="AP356" s="5">
        <f t="shared" si="82"/>
        <v>227.41889463997867</v>
      </c>
      <c r="AQ356" s="35">
        <f t="shared" si="83"/>
        <v>7.7499999999999999E-2</v>
      </c>
      <c r="AR356" s="5">
        <f t="shared" si="113"/>
        <v>477356.94585130521</v>
      </c>
      <c r="AS356" s="5">
        <f t="shared" si="114"/>
        <v>802955.19898931554</v>
      </c>
      <c r="AT356" s="5">
        <f t="shared" si="84"/>
        <v>31793.054148695381</v>
      </c>
      <c r="AU356" s="5">
        <f t="shared" si="85"/>
        <v>1280312.1448406207</v>
      </c>
      <c r="AV356" s="150"/>
      <c r="AW356" s="2">
        <f t="shared" si="130"/>
        <v>351</v>
      </c>
      <c r="AX356" s="118"/>
      <c r="AY356" s="5">
        <f t="shared" si="115"/>
        <v>34406.722733861374</v>
      </c>
      <c r="AZ356" s="5">
        <f t="shared" si="116"/>
        <v>3560.0506702964672</v>
      </c>
      <c r="BA356" s="5">
        <f t="shared" si="86"/>
        <v>3345.0086532098335</v>
      </c>
      <c r="BB356" s="35">
        <f t="shared" si="87"/>
        <v>1.1666354900757265</v>
      </c>
      <c r="BC356" s="5">
        <f t="shared" si="88"/>
        <v>215.04201708663356</v>
      </c>
      <c r="BD356" s="35">
        <f t="shared" si="89"/>
        <v>7.4999999999999997E-2</v>
      </c>
      <c r="BE356" s="5">
        <f t="shared" si="117"/>
        <v>478088.28591934819</v>
      </c>
      <c r="BF356" s="5">
        <f t="shared" si="118"/>
        <v>771489.49935471092</v>
      </c>
      <c r="BG356" s="5">
        <f t="shared" si="90"/>
        <v>31061.714080651542</v>
      </c>
      <c r="BH356" s="5">
        <f t="shared" si="91"/>
        <v>1249577.785274059</v>
      </c>
      <c r="BI356" s="150"/>
      <c r="BJ356" s="2">
        <f t="shared" si="131"/>
        <v>351</v>
      </c>
      <c r="BK356" s="118"/>
      <c r="BL356" s="5">
        <f t="shared" si="119"/>
        <v>33606.20986405998</v>
      </c>
      <c r="BM356" s="5">
        <f t="shared" si="120"/>
        <v>3473.3005299060997</v>
      </c>
      <c r="BN356" s="5">
        <f t="shared" si="92"/>
        <v>3270.2630119774039</v>
      </c>
      <c r="BO356" s="35">
        <f t="shared" si="93"/>
        <v>1.1677352579321143</v>
      </c>
      <c r="BP356" s="5">
        <f t="shared" si="94"/>
        <v>203.03751792869571</v>
      </c>
      <c r="BQ356" s="35">
        <f t="shared" si="95"/>
        <v>7.2499999999999995E-2</v>
      </c>
      <c r="BR356" s="5">
        <f t="shared" si="121"/>
        <v>478814.05314791726</v>
      </c>
      <c r="BS356" s="5">
        <f t="shared" si="122"/>
        <v>740314.43284912314</v>
      </c>
      <c r="BT356" s="5">
        <f t="shared" si="96"/>
        <v>30335.946852082576</v>
      </c>
      <c r="BU356" s="5">
        <f t="shared" si="97"/>
        <v>1219128.4859970403</v>
      </c>
      <c r="BV356" s="150"/>
      <c r="BW356" s="2">
        <f t="shared" si="132"/>
        <v>351</v>
      </c>
      <c r="BX356" s="118"/>
      <c r="BY356" s="5">
        <f t="shared" si="123"/>
        <v>32811.975017049845</v>
      </c>
      <c r="BZ356" s="5">
        <f t="shared" si="124"/>
        <v>3387.3876542048083</v>
      </c>
      <c r="CA356" s="5">
        <f t="shared" si="98"/>
        <v>3195.9844666053509</v>
      </c>
      <c r="CB356" s="35">
        <f t="shared" si="99"/>
        <v>1.1688358771252185</v>
      </c>
      <c r="CC356" s="5">
        <f t="shared" si="100"/>
        <v>191.40318759945742</v>
      </c>
      <c r="CD356" s="35">
        <f t="shared" si="101"/>
        <v>7.0000000000000007E-2</v>
      </c>
      <c r="CE356" s="5">
        <f t="shared" si="125"/>
        <v>479534.00944955536</v>
      </c>
      <c r="CF356" s="5">
        <f t="shared" si="126"/>
        <v>709439.05717633176</v>
      </c>
      <c r="CG356" s="5">
        <f t="shared" si="102"/>
        <v>29615.990550444494</v>
      </c>
      <c r="CH356" s="5">
        <f t="shared" si="103"/>
        <v>1188973.0666258871</v>
      </c>
    </row>
    <row r="357" spans="9:86" ht="14.25" customHeight="1">
      <c r="I357" s="150"/>
      <c r="J357" s="2">
        <f t="shared" si="127"/>
        <v>352</v>
      </c>
      <c r="K357" s="118"/>
      <c r="L357" s="5">
        <f t="shared" si="104"/>
        <v>33271.50964014585</v>
      </c>
      <c r="M357" s="5">
        <f t="shared" si="67"/>
        <v>3825.0739145252865</v>
      </c>
      <c r="N357" s="5">
        <f t="shared" si="68"/>
        <v>3596.3322857492835</v>
      </c>
      <c r="O357" s="35">
        <f t="shared" si="69"/>
        <v>1.2970853410546423</v>
      </c>
      <c r="P357" s="5">
        <f t="shared" si="70"/>
        <v>228.74162877600273</v>
      </c>
      <c r="Q357" s="35">
        <f t="shared" si="71"/>
        <v>8.2500000000000004E-2</v>
      </c>
      <c r="R357" s="5">
        <f t="shared" si="105"/>
        <v>479474.82264560362</v>
      </c>
      <c r="S357" s="5">
        <f t="shared" si="106"/>
        <v>866951.19526729733</v>
      </c>
      <c r="T357" s="5">
        <f t="shared" si="72"/>
        <v>29675.177354396568</v>
      </c>
      <c r="U357" s="5">
        <f t="shared" si="73"/>
        <v>1346426.017912901</v>
      </c>
      <c r="V357" s="150"/>
      <c r="W357" s="2">
        <f t="shared" si="128"/>
        <v>352</v>
      </c>
      <c r="X357" s="118"/>
      <c r="Y357" s="5">
        <f t="shared" si="107"/>
        <v>32529.730720699685</v>
      </c>
      <c r="Z357" s="5">
        <f t="shared" si="108"/>
        <v>3735.9623279068505</v>
      </c>
      <c r="AA357" s="5">
        <f t="shared" si="74"/>
        <v>3519.0974564355192</v>
      </c>
      <c r="AB357" s="35">
        <f t="shared" si="75"/>
        <v>1.2981715047015279</v>
      </c>
      <c r="AC357" s="5">
        <f t="shared" si="76"/>
        <v>216.86487147133124</v>
      </c>
      <c r="AD357" s="35">
        <f t="shared" si="77"/>
        <v>0.08</v>
      </c>
      <c r="AE357" s="5">
        <f t="shared" si="109"/>
        <v>480139.36673573608</v>
      </c>
      <c r="AF357" s="5">
        <f t="shared" si="110"/>
        <v>834919.37268747448</v>
      </c>
      <c r="AG357" s="5">
        <f t="shared" si="78"/>
        <v>29010.633264264165</v>
      </c>
      <c r="AH357" s="5">
        <f t="shared" si="79"/>
        <v>1315058.7394232105</v>
      </c>
      <c r="AI357" s="150"/>
      <c r="AJ357" s="2">
        <f t="shared" si="129"/>
        <v>352</v>
      </c>
      <c r="AK357" s="118"/>
      <c r="AL357" s="5">
        <f t="shared" si="111"/>
        <v>31793.054148695381</v>
      </c>
      <c r="AM357" s="5">
        <f t="shared" si="112"/>
        <v>3647.6129482638758</v>
      </c>
      <c r="AN357" s="5">
        <f t="shared" si="80"/>
        <v>3442.2828068868848</v>
      </c>
      <c r="AO357" s="35">
        <f t="shared" si="81"/>
        <v>1.2992584320288605</v>
      </c>
      <c r="AP357" s="5">
        <f t="shared" si="82"/>
        <v>205.33014137699101</v>
      </c>
      <c r="AQ357" s="35">
        <f t="shared" si="83"/>
        <v>7.7499999999999999E-2</v>
      </c>
      <c r="AR357" s="5">
        <f t="shared" si="113"/>
        <v>480799.22865819209</v>
      </c>
      <c r="AS357" s="5">
        <f t="shared" si="114"/>
        <v>803160.52913069248</v>
      </c>
      <c r="AT357" s="5">
        <f t="shared" si="84"/>
        <v>28350.771341808497</v>
      </c>
      <c r="AU357" s="5">
        <f t="shared" si="85"/>
        <v>1283959.7577888845</v>
      </c>
      <c r="AV357" s="150"/>
      <c r="AW357" s="2">
        <f t="shared" si="130"/>
        <v>352</v>
      </c>
      <c r="AX357" s="118"/>
      <c r="AY357" s="5">
        <f t="shared" si="115"/>
        <v>31061.714080651542</v>
      </c>
      <c r="AZ357" s="5">
        <f t="shared" si="116"/>
        <v>3560.0506702964672</v>
      </c>
      <c r="BA357" s="5">
        <f t="shared" si="86"/>
        <v>3365.9149572923952</v>
      </c>
      <c r="BB357" s="35">
        <f t="shared" si="87"/>
        <v>1.3003461232897136</v>
      </c>
      <c r="BC357" s="5">
        <f t="shared" si="88"/>
        <v>194.13571300407213</v>
      </c>
      <c r="BD357" s="35">
        <f t="shared" si="89"/>
        <v>7.4999999999999997E-2</v>
      </c>
      <c r="BE357" s="5">
        <f t="shared" si="117"/>
        <v>481454.20087664056</v>
      </c>
      <c r="BF357" s="5">
        <f t="shared" si="118"/>
        <v>771683.63506771496</v>
      </c>
      <c r="BG357" s="5">
        <f t="shared" si="90"/>
        <v>27695.799123359146</v>
      </c>
      <c r="BH357" s="5">
        <f t="shared" si="91"/>
        <v>1253137.8359443555</v>
      </c>
      <c r="BI357" s="150"/>
      <c r="BJ357" s="2">
        <f t="shared" si="131"/>
        <v>352</v>
      </c>
      <c r="BK357" s="118"/>
      <c r="BL357" s="5">
        <f t="shared" si="119"/>
        <v>30335.946852082576</v>
      </c>
      <c r="BM357" s="5">
        <f t="shared" si="120"/>
        <v>3473.3005299060997</v>
      </c>
      <c r="BN357" s="5">
        <f t="shared" si="92"/>
        <v>3290.0208510081006</v>
      </c>
      <c r="BO357" s="35">
        <f t="shared" si="93"/>
        <v>1.3014345787392778</v>
      </c>
      <c r="BP357" s="5">
        <f t="shared" si="94"/>
        <v>183.27967889799888</v>
      </c>
      <c r="BQ357" s="35">
        <f t="shared" si="95"/>
        <v>7.2499999999999981E-2</v>
      </c>
      <c r="BR357" s="5">
        <f t="shared" si="121"/>
        <v>482104.07399892539</v>
      </c>
      <c r="BS357" s="5">
        <f t="shared" si="122"/>
        <v>740497.71252802119</v>
      </c>
      <c r="BT357" s="5">
        <f t="shared" si="96"/>
        <v>27045.926001074477</v>
      </c>
      <c r="BU357" s="5">
        <f t="shared" si="97"/>
        <v>1222601.7865269466</v>
      </c>
      <c r="BV357" s="150"/>
      <c r="BW357" s="2">
        <f t="shared" si="132"/>
        <v>352</v>
      </c>
      <c r="BX357" s="118"/>
      <c r="BY357" s="5">
        <f t="shared" si="123"/>
        <v>29615.990550444494</v>
      </c>
      <c r="BZ357" s="5">
        <f t="shared" si="124"/>
        <v>3387.3876542048083</v>
      </c>
      <c r="CA357" s="5">
        <f t="shared" si="98"/>
        <v>3214.6277093272156</v>
      </c>
      <c r="CB357" s="35">
        <f t="shared" si="99"/>
        <v>1.3025237986290357</v>
      </c>
      <c r="CC357" s="5">
        <f t="shared" si="100"/>
        <v>172.75994487759289</v>
      </c>
      <c r="CD357" s="35">
        <f t="shared" si="101"/>
        <v>7.0000000000000007E-2</v>
      </c>
      <c r="CE357" s="5">
        <f t="shared" si="125"/>
        <v>482748.63715888257</v>
      </c>
      <c r="CF357" s="5">
        <f t="shared" si="126"/>
        <v>709611.81712120934</v>
      </c>
      <c r="CG357" s="5">
        <f t="shared" si="102"/>
        <v>26401.362841117279</v>
      </c>
      <c r="CH357" s="5">
        <f t="shared" si="103"/>
        <v>1192360.4542800919</v>
      </c>
    </row>
    <row r="358" spans="9:86" ht="14.25" customHeight="1">
      <c r="I358" s="150"/>
      <c r="J358" s="2">
        <f t="shared" si="127"/>
        <v>353</v>
      </c>
      <c r="K358" s="118"/>
      <c r="L358" s="5">
        <f t="shared" si="104"/>
        <v>29675.177354396568</v>
      </c>
      <c r="M358" s="5">
        <f t="shared" si="67"/>
        <v>3825.0739145252865</v>
      </c>
      <c r="N358" s="5">
        <f t="shared" si="68"/>
        <v>3621.0570702138102</v>
      </c>
      <c r="O358" s="35">
        <f t="shared" si="69"/>
        <v>1.4642771742736671</v>
      </c>
      <c r="P358" s="5">
        <f t="shared" si="70"/>
        <v>204.0168443114764</v>
      </c>
      <c r="Q358" s="35">
        <f t="shared" si="71"/>
        <v>8.2500000000000004E-2</v>
      </c>
      <c r="R358" s="5">
        <f t="shared" si="105"/>
        <v>483095.87971581746</v>
      </c>
      <c r="S358" s="5">
        <f t="shared" si="106"/>
        <v>867155.21211160882</v>
      </c>
      <c r="T358" s="5">
        <f t="shared" si="72"/>
        <v>26054.120284182758</v>
      </c>
      <c r="U358" s="5">
        <f t="shared" si="73"/>
        <v>1350251.0918274263</v>
      </c>
      <c r="V358" s="150"/>
      <c r="W358" s="2">
        <f t="shared" si="128"/>
        <v>353</v>
      </c>
      <c r="X358" s="118"/>
      <c r="Y358" s="5">
        <f t="shared" si="107"/>
        <v>29010.633264264165</v>
      </c>
      <c r="Z358" s="5">
        <f t="shared" si="108"/>
        <v>3735.9623279068505</v>
      </c>
      <c r="AA358" s="5">
        <f t="shared" si="74"/>
        <v>3542.5581061450894</v>
      </c>
      <c r="AB358" s="35">
        <f t="shared" si="75"/>
        <v>1.4653488218096411</v>
      </c>
      <c r="AC358" s="5">
        <f t="shared" si="76"/>
        <v>193.40422176176111</v>
      </c>
      <c r="AD358" s="35">
        <f t="shared" si="77"/>
        <v>0.08</v>
      </c>
      <c r="AE358" s="5">
        <f t="shared" si="109"/>
        <v>483681.92484188115</v>
      </c>
      <c r="AF358" s="5">
        <f t="shared" si="110"/>
        <v>835112.77690923621</v>
      </c>
      <c r="AG358" s="5">
        <f t="shared" si="78"/>
        <v>25468.075158119074</v>
      </c>
      <c r="AH358" s="5">
        <f t="shared" si="79"/>
        <v>1318794.7017511174</v>
      </c>
      <c r="AI358" s="150"/>
      <c r="AJ358" s="2">
        <f t="shared" si="129"/>
        <v>353</v>
      </c>
      <c r="AK358" s="118"/>
      <c r="AL358" s="5">
        <f t="shared" si="111"/>
        <v>28350.771341808497</v>
      </c>
      <c r="AM358" s="5">
        <f t="shared" si="112"/>
        <v>3647.6129482638758</v>
      </c>
      <c r="AN358" s="5">
        <f t="shared" si="80"/>
        <v>3464.5142166813625</v>
      </c>
      <c r="AO358" s="35">
        <f t="shared" si="81"/>
        <v>1.4664211459695802</v>
      </c>
      <c r="AP358" s="5">
        <f t="shared" si="82"/>
        <v>183.09873158251321</v>
      </c>
      <c r="AQ358" s="35">
        <f t="shared" si="83"/>
        <v>7.7499999999999999E-2</v>
      </c>
      <c r="AR358" s="5">
        <f t="shared" si="113"/>
        <v>484263.74287487345</v>
      </c>
      <c r="AS358" s="5">
        <f t="shared" si="114"/>
        <v>803343.627862275</v>
      </c>
      <c r="AT358" s="5">
        <f t="shared" si="84"/>
        <v>24886.257125127133</v>
      </c>
      <c r="AU358" s="5">
        <f t="shared" si="85"/>
        <v>1287607.3707371484</v>
      </c>
      <c r="AV358" s="150"/>
      <c r="AW358" s="2">
        <f t="shared" si="130"/>
        <v>353</v>
      </c>
      <c r="AX358" s="118"/>
      <c r="AY358" s="5">
        <f t="shared" si="115"/>
        <v>27695.799123359146</v>
      </c>
      <c r="AZ358" s="5">
        <f t="shared" si="116"/>
        <v>3560.0506702964672</v>
      </c>
      <c r="BA358" s="5">
        <f t="shared" si="86"/>
        <v>3386.9519257754723</v>
      </c>
      <c r="BB358" s="35">
        <f t="shared" si="87"/>
        <v>1.4674941469743064</v>
      </c>
      <c r="BC358" s="5">
        <f t="shared" si="88"/>
        <v>173.09874452099464</v>
      </c>
      <c r="BD358" s="35">
        <f t="shared" si="89"/>
        <v>7.4999999999999997E-2</v>
      </c>
      <c r="BE358" s="5">
        <f t="shared" si="117"/>
        <v>484841.15280241601</v>
      </c>
      <c r="BF358" s="5">
        <f t="shared" si="118"/>
        <v>771856.73381223599</v>
      </c>
      <c r="BG358" s="5">
        <f t="shared" si="90"/>
        <v>24308.847197583673</v>
      </c>
      <c r="BH358" s="5">
        <f t="shared" si="91"/>
        <v>1256697.8866146519</v>
      </c>
      <c r="BI358" s="150"/>
      <c r="BJ358" s="2">
        <f t="shared" si="131"/>
        <v>353</v>
      </c>
      <c r="BK358" s="118"/>
      <c r="BL358" s="5">
        <f t="shared" si="119"/>
        <v>27045.926001074477</v>
      </c>
      <c r="BM358" s="5">
        <f t="shared" si="120"/>
        <v>3473.3005299060997</v>
      </c>
      <c r="BN358" s="5">
        <f t="shared" si="92"/>
        <v>3309.8980603162745</v>
      </c>
      <c r="BO358" s="35">
        <f t="shared" si="93"/>
        <v>1.4685678250475636</v>
      </c>
      <c r="BP358" s="5">
        <f t="shared" si="94"/>
        <v>163.40246958982496</v>
      </c>
      <c r="BQ358" s="35">
        <f t="shared" si="95"/>
        <v>7.2499999999999995E-2</v>
      </c>
      <c r="BR358" s="5">
        <f t="shared" si="121"/>
        <v>485413.97205924167</v>
      </c>
      <c r="BS358" s="5">
        <f t="shared" si="122"/>
        <v>740661.11499761103</v>
      </c>
      <c r="BT358" s="5">
        <f t="shared" si="96"/>
        <v>23736.027940758202</v>
      </c>
      <c r="BU358" s="5">
        <f t="shared" si="97"/>
        <v>1226075.0870568526</v>
      </c>
      <c r="BV358" s="150"/>
      <c r="BW358" s="2">
        <f t="shared" si="132"/>
        <v>353</v>
      </c>
      <c r="BX358" s="118"/>
      <c r="BY358" s="5">
        <f t="shared" si="123"/>
        <v>26401.362841117279</v>
      </c>
      <c r="BZ358" s="5">
        <f t="shared" si="124"/>
        <v>3387.3876542048083</v>
      </c>
      <c r="CA358" s="5">
        <f t="shared" si="98"/>
        <v>3233.379704298291</v>
      </c>
      <c r="CB358" s="35">
        <f t="shared" si="99"/>
        <v>1.4696421804086495</v>
      </c>
      <c r="CC358" s="5">
        <f t="shared" si="100"/>
        <v>154.00794990651747</v>
      </c>
      <c r="CD358" s="35">
        <f t="shared" si="101"/>
        <v>7.0000000000000007E-2</v>
      </c>
      <c r="CE358" s="5">
        <f t="shared" si="125"/>
        <v>485982.01686318085</v>
      </c>
      <c r="CF358" s="5">
        <f t="shared" si="126"/>
        <v>709765.82507111586</v>
      </c>
      <c r="CG358" s="5">
        <f t="shared" si="102"/>
        <v>23167.983136818988</v>
      </c>
      <c r="CH358" s="5">
        <f t="shared" si="103"/>
        <v>1195747.8419342968</v>
      </c>
    </row>
    <row r="359" spans="9:86" ht="14.25" customHeight="1">
      <c r="I359" s="150"/>
      <c r="J359" s="2">
        <f t="shared" si="127"/>
        <v>354</v>
      </c>
      <c r="K359" s="118"/>
      <c r="L359" s="5">
        <f t="shared" si="104"/>
        <v>26054.120284182758</v>
      </c>
      <c r="M359" s="5">
        <f t="shared" si="67"/>
        <v>3825.0739145252865</v>
      </c>
      <c r="N359" s="5">
        <f t="shared" si="68"/>
        <v>3645.9518375715302</v>
      </c>
      <c r="O359" s="35">
        <f t="shared" si="69"/>
        <v>1.6792515568994086</v>
      </c>
      <c r="P359" s="5">
        <f t="shared" si="70"/>
        <v>179.12207695375648</v>
      </c>
      <c r="Q359" s="35">
        <f t="shared" si="71"/>
        <v>8.2500000000000018E-2</v>
      </c>
      <c r="R359" s="5">
        <f t="shared" si="105"/>
        <v>486741.83155338897</v>
      </c>
      <c r="S359" s="5">
        <f t="shared" si="106"/>
        <v>867334.33418856259</v>
      </c>
      <c r="T359" s="5">
        <f t="shared" si="72"/>
        <v>22408.168446611227</v>
      </c>
      <c r="U359" s="5">
        <f t="shared" si="73"/>
        <v>1354076.1657419517</v>
      </c>
      <c r="V359" s="150"/>
      <c r="W359" s="2">
        <f t="shared" si="128"/>
        <v>354</v>
      </c>
      <c r="X359" s="118"/>
      <c r="Y359" s="5">
        <f t="shared" si="107"/>
        <v>25468.075158119074</v>
      </c>
      <c r="Z359" s="5">
        <f t="shared" si="108"/>
        <v>3735.9623279068505</v>
      </c>
      <c r="AA359" s="5">
        <f t="shared" si="74"/>
        <v>3566.1751601860569</v>
      </c>
      <c r="AB359" s="35">
        <f t="shared" si="75"/>
        <v>1.6803037393499354</v>
      </c>
      <c r="AC359" s="5">
        <f t="shared" si="76"/>
        <v>169.78716772079383</v>
      </c>
      <c r="AD359" s="35">
        <f t="shared" si="77"/>
        <v>0.08</v>
      </c>
      <c r="AE359" s="5">
        <f t="shared" si="109"/>
        <v>487248.10000206722</v>
      </c>
      <c r="AF359" s="5">
        <f t="shared" si="110"/>
        <v>835282.56407695706</v>
      </c>
      <c r="AG359" s="5">
        <f t="shared" si="78"/>
        <v>21901.899997933018</v>
      </c>
      <c r="AH359" s="5">
        <f t="shared" si="79"/>
        <v>1322530.6640790242</v>
      </c>
      <c r="AI359" s="150"/>
      <c r="AJ359" s="2">
        <f t="shared" si="129"/>
        <v>354</v>
      </c>
      <c r="AK359" s="118"/>
      <c r="AL359" s="5">
        <f t="shared" si="111"/>
        <v>24886.257125127133</v>
      </c>
      <c r="AM359" s="5">
        <f t="shared" si="112"/>
        <v>3647.6129482638758</v>
      </c>
      <c r="AN359" s="5">
        <f t="shared" si="80"/>
        <v>3486.8892043307628</v>
      </c>
      <c r="AO359" s="35">
        <f t="shared" si="81"/>
        <v>1.6813565110086999</v>
      </c>
      <c r="AP359" s="5">
        <f t="shared" si="82"/>
        <v>160.72374393311273</v>
      </c>
      <c r="AQ359" s="35">
        <f t="shared" si="83"/>
        <v>7.7499999999999999E-2</v>
      </c>
      <c r="AR359" s="5">
        <f t="shared" si="113"/>
        <v>487750.6320792042</v>
      </c>
      <c r="AS359" s="5">
        <f t="shared" si="114"/>
        <v>803504.35160620813</v>
      </c>
      <c r="AT359" s="5">
        <f t="shared" si="84"/>
        <v>21399.367920796369</v>
      </c>
      <c r="AU359" s="5">
        <f t="shared" si="85"/>
        <v>1291254.9836854124</v>
      </c>
      <c r="AV359" s="150"/>
      <c r="AW359" s="2">
        <f t="shared" si="130"/>
        <v>354</v>
      </c>
      <c r="AX359" s="118"/>
      <c r="AY359" s="5">
        <f t="shared" si="115"/>
        <v>24308.847197583673</v>
      </c>
      <c r="AZ359" s="5">
        <f t="shared" si="116"/>
        <v>3560.0506702964672</v>
      </c>
      <c r="BA359" s="5">
        <f t="shared" si="86"/>
        <v>3408.1203753115692</v>
      </c>
      <c r="BB359" s="35">
        <f t="shared" si="87"/>
        <v>1.682409872065183</v>
      </c>
      <c r="BC359" s="5">
        <f t="shared" si="88"/>
        <v>151.93029498489796</v>
      </c>
      <c r="BD359" s="35">
        <f t="shared" si="89"/>
        <v>7.5000000000000011E-2</v>
      </c>
      <c r="BE359" s="5">
        <f t="shared" si="117"/>
        <v>488249.27317772759</v>
      </c>
      <c r="BF359" s="5">
        <f t="shared" si="118"/>
        <v>772008.66410722095</v>
      </c>
      <c r="BG359" s="5">
        <f t="shared" si="90"/>
        <v>20900.726822272103</v>
      </c>
      <c r="BH359" s="5">
        <f t="shared" si="91"/>
        <v>1260257.9372849485</v>
      </c>
      <c r="BI359" s="150"/>
      <c r="BJ359" s="2">
        <f t="shared" si="131"/>
        <v>354</v>
      </c>
      <c r="BK359" s="118"/>
      <c r="BL359" s="5">
        <f t="shared" si="119"/>
        <v>23736.027940758202</v>
      </c>
      <c r="BM359" s="5">
        <f t="shared" si="120"/>
        <v>3473.3005299060997</v>
      </c>
      <c r="BN359" s="5">
        <f t="shared" si="92"/>
        <v>3329.8953610973522</v>
      </c>
      <c r="BO359" s="35">
        <f t="shared" si="93"/>
        <v>1.6834638227128671</v>
      </c>
      <c r="BP359" s="5">
        <f t="shared" si="94"/>
        <v>143.40516880874748</v>
      </c>
      <c r="BQ359" s="35">
        <f t="shared" si="95"/>
        <v>7.2499999999999995E-2</v>
      </c>
      <c r="BR359" s="5">
        <f t="shared" si="121"/>
        <v>488743.86742033903</v>
      </c>
      <c r="BS359" s="5">
        <f t="shared" si="122"/>
        <v>740804.5201664198</v>
      </c>
      <c r="BT359" s="5">
        <f t="shared" si="96"/>
        <v>20406.132579660851</v>
      </c>
      <c r="BU359" s="5">
        <f t="shared" si="97"/>
        <v>1229548.3875867589</v>
      </c>
      <c r="BV359" s="150"/>
      <c r="BW359" s="2">
        <f t="shared" si="132"/>
        <v>354</v>
      </c>
      <c r="BX359" s="118"/>
      <c r="BY359" s="5">
        <f t="shared" si="123"/>
        <v>23167.983136818988</v>
      </c>
      <c r="BZ359" s="5">
        <f t="shared" si="124"/>
        <v>3387.3876542048083</v>
      </c>
      <c r="CA359" s="5">
        <f t="shared" si="98"/>
        <v>3252.2410859066977</v>
      </c>
      <c r="CB359" s="35">
        <f t="shared" si="99"/>
        <v>1.6845183631396086</v>
      </c>
      <c r="CC359" s="5">
        <f t="shared" si="100"/>
        <v>135.14656829811076</v>
      </c>
      <c r="CD359" s="35">
        <f t="shared" si="101"/>
        <v>7.0000000000000007E-2</v>
      </c>
      <c r="CE359" s="5">
        <f t="shared" si="125"/>
        <v>489234.25794908754</v>
      </c>
      <c r="CF359" s="5">
        <f t="shared" si="126"/>
        <v>709900.97163941397</v>
      </c>
      <c r="CG359" s="5">
        <f t="shared" si="102"/>
        <v>19915.742050912289</v>
      </c>
      <c r="CH359" s="5">
        <f t="shared" si="103"/>
        <v>1199135.2295885016</v>
      </c>
    </row>
    <row r="360" spans="9:86" ht="14.25" customHeight="1">
      <c r="I360" s="150"/>
      <c r="J360" s="2">
        <f t="shared" si="127"/>
        <v>355</v>
      </c>
      <c r="K360" s="118"/>
      <c r="L360" s="5">
        <f t="shared" si="104"/>
        <v>22408.168446611227</v>
      </c>
      <c r="M360" s="5">
        <f t="shared" si="67"/>
        <v>3825.0739145252865</v>
      </c>
      <c r="N360" s="5">
        <f t="shared" si="68"/>
        <v>3671.0177564548344</v>
      </c>
      <c r="O360" s="35">
        <f t="shared" si="69"/>
        <v>1.9658997647404779</v>
      </c>
      <c r="P360" s="5">
        <f t="shared" si="70"/>
        <v>154.0561580704522</v>
      </c>
      <c r="Q360" s="35">
        <f t="shared" si="71"/>
        <v>8.2500000000000004E-2</v>
      </c>
      <c r="R360" s="5">
        <f t="shared" si="105"/>
        <v>490412.84930984379</v>
      </c>
      <c r="S360" s="5">
        <f t="shared" si="106"/>
        <v>867488.39034663304</v>
      </c>
      <c r="T360" s="5">
        <f t="shared" si="72"/>
        <v>18737.150690156392</v>
      </c>
      <c r="U360" s="5">
        <f t="shared" si="73"/>
        <v>1357901.2396564768</v>
      </c>
      <c r="V360" s="150"/>
      <c r="W360" s="2">
        <f t="shared" si="128"/>
        <v>355</v>
      </c>
      <c r="X360" s="118"/>
      <c r="Y360" s="5">
        <f t="shared" si="107"/>
        <v>21901.899997933018</v>
      </c>
      <c r="Z360" s="5">
        <f t="shared" si="108"/>
        <v>3735.9623279068505</v>
      </c>
      <c r="AA360" s="5">
        <f t="shared" si="74"/>
        <v>3589.9496612539638</v>
      </c>
      <c r="AB360" s="35">
        <f t="shared" si="75"/>
        <v>1.9669250585160722</v>
      </c>
      <c r="AC360" s="5">
        <f t="shared" si="76"/>
        <v>146.01266665288679</v>
      </c>
      <c r="AD360" s="35">
        <f t="shared" si="77"/>
        <v>0.08</v>
      </c>
      <c r="AE360" s="5">
        <f t="shared" si="109"/>
        <v>490838.04966332117</v>
      </c>
      <c r="AF360" s="5">
        <f t="shared" si="110"/>
        <v>835428.57674360997</v>
      </c>
      <c r="AG360" s="5">
        <f t="shared" si="78"/>
        <v>18311.950336679056</v>
      </c>
      <c r="AH360" s="5">
        <f t="shared" si="79"/>
        <v>1326266.6264069311</v>
      </c>
      <c r="AI360" s="150"/>
      <c r="AJ360" s="2">
        <f t="shared" si="129"/>
        <v>355</v>
      </c>
      <c r="AK360" s="118"/>
      <c r="AL360" s="5">
        <f t="shared" si="111"/>
        <v>21399.367920796369</v>
      </c>
      <c r="AM360" s="5">
        <f t="shared" si="112"/>
        <v>3647.6129482638758</v>
      </c>
      <c r="AN360" s="5">
        <f t="shared" si="80"/>
        <v>3509.4086971087327</v>
      </c>
      <c r="AO360" s="35">
        <f t="shared" si="81"/>
        <v>1.9679508535566868</v>
      </c>
      <c r="AP360" s="5">
        <f t="shared" si="82"/>
        <v>138.20425115514323</v>
      </c>
      <c r="AQ360" s="35">
        <f t="shared" si="83"/>
        <v>7.7500000000000013E-2</v>
      </c>
      <c r="AR360" s="5">
        <f t="shared" si="113"/>
        <v>491260.04077631293</v>
      </c>
      <c r="AS360" s="5">
        <f t="shared" si="114"/>
        <v>803642.55585736327</v>
      </c>
      <c r="AT360" s="5">
        <f t="shared" si="84"/>
        <v>17889.959223687634</v>
      </c>
      <c r="AU360" s="5">
        <f t="shared" si="85"/>
        <v>1294902.5966336762</v>
      </c>
      <c r="AV360" s="150"/>
      <c r="AW360" s="2">
        <f t="shared" si="130"/>
        <v>355</v>
      </c>
      <c r="AX360" s="118"/>
      <c r="AY360" s="5">
        <f t="shared" si="115"/>
        <v>20900.726822272103</v>
      </c>
      <c r="AZ360" s="5">
        <f t="shared" si="116"/>
        <v>3560.0506702964672</v>
      </c>
      <c r="BA360" s="5">
        <f t="shared" si="86"/>
        <v>3429.4211276572664</v>
      </c>
      <c r="BB360" s="35">
        <f t="shared" si="87"/>
        <v>1.9689771500211148</v>
      </c>
      <c r="BC360" s="5">
        <f t="shared" si="88"/>
        <v>130.62954263920062</v>
      </c>
      <c r="BD360" s="35">
        <f t="shared" si="89"/>
        <v>7.4999999999999983E-2</v>
      </c>
      <c r="BE360" s="5">
        <f t="shared" si="117"/>
        <v>491678.69430538488</v>
      </c>
      <c r="BF360" s="5">
        <f t="shared" si="118"/>
        <v>772139.29364986019</v>
      </c>
      <c r="BG360" s="5">
        <f t="shared" si="90"/>
        <v>17471.305694614835</v>
      </c>
      <c r="BH360" s="5">
        <f t="shared" si="91"/>
        <v>1263817.9879552452</v>
      </c>
      <c r="BI360" s="150"/>
      <c r="BJ360" s="2">
        <f t="shared" si="131"/>
        <v>355</v>
      </c>
      <c r="BK360" s="118"/>
      <c r="BL360" s="5">
        <f t="shared" si="119"/>
        <v>20406.132579660851</v>
      </c>
      <c r="BM360" s="5">
        <f t="shared" si="120"/>
        <v>3473.3005299060997</v>
      </c>
      <c r="BN360" s="5">
        <f t="shared" si="92"/>
        <v>3350.0134789039821</v>
      </c>
      <c r="BO360" s="35">
        <f t="shared" si="93"/>
        <v>1.9700039480737273</v>
      </c>
      <c r="BP360" s="5">
        <f t="shared" si="94"/>
        <v>123.28705100211764</v>
      </c>
      <c r="BQ360" s="35">
        <f t="shared" si="95"/>
        <v>7.2499999999999995E-2</v>
      </c>
      <c r="BR360" s="5">
        <f t="shared" si="121"/>
        <v>492093.880899243</v>
      </c>
      <c r="BS360" s="5">
        <f t="shared" si="122"/>
        <v>740927.80721742194</v>
      </c>
      <c r="BT360" s="5">
        <f t="shared" si="96"/>
        <v>17056.11910075687</v>
      </c>
      <c r="BU360" s="5">
        <f t="shared" si="97"/>
        <v>1233021.688116665</v>
      </c>
      <c r="BV360" s="150"/>
      <c r="BW360" s="2">
        <f t="shared" si="132"/>
        <v>355</v>
      </c>
      <c r="BX360" s="118"/>
      <c r="BY360" s="5">
        <f t="shared" si="123"/>
        <v>19915.742050912289</v>
      </c>
      <c r="BZ360" s="5">
        <f t="shared" si="124"/>
        <v>3387.3876542048083</v>
      </c>
      <c r="CA360" s="5">
        <f t="shared" si="98"/>
        <v>3271.2124922411531</v>
      </c>
      <c r="CB360" s="35">
        <f t="shared" si="99"/>
        <v>1.9710312478713634</v>
      </c>
      <c r="CC360" s="5">
        <f t="shared" si="100"/>
        <v>116.17516196365503</v>
      </c>
      <c r="CD360" s="35">
        <f t="shared" si="101"/>
        <v>7.0000000000000007E-2</v>
      </c>
      <c r="CE360" s="5">
        <f t="shared" si="125"/>
        <v>492505.47044132871</v>
      </c>
      <c r="CF360" s="5">
        <f t="shared" si="126"/>
        <v>710017.14680137765</v>
      </c>
      <c r="CG360" s="5">
        <f t="shared" si="102"/>
        <v>16644.529558671136</v>
      </c>
      <c r="CH360" s="5">
        <f t="shared" si="103"/>
        <v>1202522.6172427065</v>
      </c>
    </row>
    <row r="361" spans="9:86" ht="14.25" customHeight="1">
      <c r="I361" s="150"/>
      <c r="J361" s="2">
        <f t="shared" si="127"/>
        <v>356</v>
      </c>
      <c r="K361" s="118"/>
      <c r="L361" s="5">
        <f t="shared" si="104"/>
        <v>18737.150690156392</v>
      </c>
      <c r="M361" s="5">
        <f t="shared" si="67"/>
        <v>3825.0739145252865</v>
      </c>
      <c r="N361" s="5">
        <f t="shared" si="68"/>
        <v>3696.2560035304614</v>
      </c>
      <c r="O361" s="35">
        <f t="shared" si="69"/>
        <v>2.3672260940756367</v>
      </c>
      <c r="P361" s="5">
        <f t="shared" si="70"/>
        <v>128.81791099482518</v>
      </c>
      <c r="Q361" s="35">
        <f t="shared" si="71"/>
        <v>8.249999999999999E-2</v>
      </c>
      <c r="R361" s="5">
        <f t="shared" si="105"/>
        <v>494109.10531337425</v>
      </c>
      <c r="S361" s="5">
        <f t="shared" si="106"/>
        <v>867617.20825762791</v>
      </c>
      <c r="T361" s="5">
        <f t="shared" si="72"/>
        <v>15040.89468662593</v>
      </c>
      <c r="U361" s="5">
        <f t="shared" si="73"/>
        <v>1361726.3135710021</v>
      </c>
      <c r="V361" s="150"/>
      <c r="W361" s="2">
        <f t="shared" si="128"/>
        <v>356</v>
      </c>
      <c r="X361" s="118"/>
      <c r="Y361" s="5">
        <f t="shared" si="107"/>
        <v>18311.950336679056</v>
      </c>
      <c r="Z361" s="5">
        <f t="shared" si="108"/>
        <v>3735.9623279068505</v>
      </c>
      <c r="AA361" s="5">
        <f t="shared" si="74"/>
        <v>3613.882658995657</v>
      </c>
      <c r="AB361" s="35">
        <f t="shared" si="75"/>
        <v>2.3682126213003145</v>
      </c>
      <c r="AC361" s="5">
        <f t="shared" si="76"/>
        <v>122.07966891119371</v>
      </c>
      <c r="AD361" s="35">
        <f t="shared" si="77"/>
        <v>0.08</v>
      </c>
      <c r="AE361" s="5">
        <f t="shared" si="109"/>
        <v>494451.9323223168</v>
      </c>
      <c r="AF361" s="5">
        <f t="shared" si="110"/>
        <v>835550.65641252114</v>
      </c>
      <c r="AG361" s="5">
        <f t="shared" si="78"/>
        <v>14698.067677683399</v>
      </c>
      <c r="AH361" s="5">
        <f t="shared" si="79"/>
        <v>1330002.5887348379</v>
      </c>
      <c r="AI361" s="150"/>
      <c r="AJ361" s="2">
        <f t="shared" si="129"/>
        <v>356</v>
      </c>
      <c r="AK361" s="118"/>
      <c r="AL361" s="5">
        <f t="shared" si="111"/>
        <v>17889.959223687634</v>
      </c>
      <c r="AM361" s="5">
        <f t="shared" si="112"/>
        <v>3647.6129482638758</v>
      </c>
      <c r="AN361" s="5">
        <f t="shared" si="80"/>
        <v>3532.0736282775597</v>
      </c>
      <c r="AO361" s="35">
        <f t="shared" si="81"/>
        <v>2.369199561014649</v>
      </c>
      <c r="AP361" s="5">
        <f t="shared" si="82"/>
        <v>115.53931998631597</v>
      </c>
      <c r="AQ361" s="35">
        <f t="shared" si="83"/>
        <v>7.7499999999999999E-2</v>
      </c>
      <c r="AR361" s="5">
        <f t="shared" si="113"/>
        <v>494792.11440459051</v>
      </c>
      <c r="AS361" s="5">
        <f t="shared" si="114"/>
        <v>803758.09517734963</v>
      </c>
      <c r="AT361" s="5">
        <f t="shared" si="84"/>
        <v>14357.885595410075</v>
      </c>
      <c r="AU361" s="5">
        <f t="shared" si="85"/>
        <v>1298550.2095819402</v>
      </c>
      <c r="AV361" s="150"/>
      <c r="AW361" s="2">
        <f t="shared" si="130"/>
        <v>356</v>
      </c>
      <c r="AX361" s="118"/>
      <c r="AY361" s="5">
        <f t="shared" si="115"/>
        <v>17471.305694614835</v>
      </c>
      <c r="AZ361" s="5">
        <f t="shared" si="116"/>
        <v>3560.0506702964672</v>
      </c>
      <c r="BA361" s="5">
        <f t="shared" si="86"/>
        <v>3450.8550097051243</v>
      </c>
      <c r="BB361" s="35">
        <f t="shared" si="87"/>
        <v>2.3701869133470281</v>
      </c>
      <c r="BC361" s="5">
        <f t="shared" si="88"/>
        <v>109.19566059134272</v>
      </c>
      <c r="BD361" s="35">
        <f t="shared" si="89"/>
        <v>7.4999999999999997E-2</v>
      </c>
      <c r="BE361" s="5">
        <f t="shared" si="117"/>
        <v>495129.54931509</v>
      </c>
      <c r="BF361" s="5">
        <f t="shared" si="118"/>
        <v>772248.48931045155</v>
      </c>
      <c r="BG361" s="5">
        <f t="shared" si="90"/>
        <v>14020.450684909711</v>
      </c>
      <c r="BH361" s="5">
        <f t="shared" si="91"/>
        <v>1267378.0386255416</v>
      </c>
      <c r="BI361" s="150"/>
      <c r="BJ361" s="2">
        <f t="shared" si="131"/>
        <v>356</v>
      </c>
      <c r="BK361" s="118"/>
      <c r="BL361" s="5">
        <f t="shared" si="119"/>
        <v>17056.11910075687</v>
      </c>
      <c r="BM361" s="5">
        <f t="shared" si="120"/>
        <v>3473.3005299060997</v>
      </c>
      <c r="BN361" s="5">
        <f t="shared" si="92"/>
        <v>3370.2531436723602</v>
      </c>
      <c r="BO361" s="35">
        <f t="shared" si="93"/>
        <v>2.3711746784339498</v>
      </c>
      <c r="BP361" s="5">
        <f t="shared" si="94"/>
        <v>103.04738623373942</v>
      </c>
      <c r="BQ361" s="35">
        <f t="shared" si="95"/>
        <v>7.2499999999999995E-2</v>
      </c>
      <c r="BR361" s="5">
        <f t="shared" si="121"/>
        <v>495464.13404291536</v>
      </c>
      <c r="BS361" s="5">
        <f t="shared" si="122"/>
        <v>741030.85460365564</v>
      </c>
      <c r="BT361" s="5">
        <f t="shared" si="96"/>
        <v>13685.86595708451</v>
      </c>
      <c r="BU361" s="5">
        <f t="shared" si="97"/>
        <v>1236494.9886465711</v>
      </c>
      <c r="BV361" s="150"/>
      <c r="BW361" s="2">
        <f t="shared" si="132"/>
        <v>356</v>
      </c>
      <c r="BX361" s="118"/>
      <c r="BY361" s="5">
        <f t="shared" si="123"/>
        <v>16644.529558671136</v>
      </c>
      <c r="BZ361" s="5">
        <f t="shared" si="124"/>
        <v>3387.3876542048083</v>
      </c>
      <c r="CA361" s="5">
        <f t="shared" si="98"/>
        <v>3290.2945651125601</v>
      </c>
      <c r="CB361" s="35">
        <f t="shared" si="99"/>
        <v>2.3721628564011517</v>
      </c>
      <c r="CC361" s="5">
        <f t="shared" si="100"/>
        <v>97.093089092248306</v>
      </c>
      <c r="CD361" s="35">
        <f t="shared" si="101"/>
        <v>7.0000000000000007E-2</v>
      </c>
      <c r="CE361" s="5">
        <f t="shared" si="125"/>
        <v>495795.76500644127</v>
      </c>
      <c r="CF361" s="5">
        <f t="shared" si="126"/>
        <v>710114.23989046994</v>
      </c>
      <c r="CG361" s="5">
        <f t="shared" si="102"/>
        <v>13354.234993558577</v>
      </c>
      <c r="CH361" s="5">
        <f t="shared" si="103"/>
        <v>1205910.0048969113</v>
      </c>
    </row>
    <row r="362" spans="9:86" ht="14.25" customHeight="1">
      <c r="I362" s="150"/>
      <c r="J362" s="2">
        <f t="shared" si="127"/>
        <v>357</v>
      </c>
      <c r="K362" s="118"/>
      <c r="L362" s="5">
        <f t="shared" si="104"/>
        <v>15040.89468662593</v>
      </c>
      <c r="M362" s="5">
        <f t="shared" si="67"/>
        <v>3825.0739145252865</v>
      </c>
      <c r="N362" s="5">
        <f t="shared" si="68"/>
        <v>3721.667763554733</v>
      </c>
      <c r="O362" s="35">
        <f t="shared" si="69"/>
        <v>2.9692391372414573</v>
      </c>
      <c r="P362" s="5">
        <f t="shared" si="70"/>
        <v>103.40615097055327</v>
      </c>
      <c r="Q362" s="35">
        <f t="shared" si="71"/>
        <v>8.2500000000000004E-2</v>
      </c>
      <c r="R362" s="5">
        <f t="shared" si="105"/>
        <v>497830.77307692898</v>
      </c>
      <c r="S362" s="5">
        <f t="shared" si="106"/>
        <v>867720.61440859851</v>
      </c>
      <c r="T362" s="5">
        <f t="shared" si="72"/>
        <v>11319.226923071197</v>
      </c>
      <c r="U362" s="5">
        <f t="shared" si="73"/>
        <v>1365551.3874855274</v>
      </c>
      <c r="V362" s="150"/>
      <c r="W362" s="2">
        <f t="shared" si="128"/>
        <v>357</v>
      </c>
      <c r="X362" s="118"/>
      <c r="Y362" s="5">
        <f t="shared" si="107"/>
        <v>14698.067677683399</v>
      </c>
      <c r="Z362" s="5">
        <f t="shared" si="108"/>
        <v>3735.9623279068505</v>
      </c>
      <c r="AA362" s="5">
        <f t="shared" si="74"/>
        <v>3637.9752100556279</v>
      </c>
      <c r="AB362" s="35">
        <f t="shared" si="75"/>
        <v>2.9701661114917539</v>
      </c>
      <c r="AC362" s="5">
        <f t="shared" si="76"/>
        <v>97.987117851222663</v>
      </c>
      <c r="AD362" s="35">
        <f t="shared" si="77"/>
        <v>0.08</v>
      </c>
      <c r="AE362" s="5">
        <f t="shared" si="109"/>
        <v>498089.90753237245</v>
      </c>
      <c r="AF362" s="5">
        <f t="shared" si="110"/>
        <v>835648.64353037241</v>
      </c>
      <c r="AG362" s="5">
        <f t="shared" si="78"/>
        <v>11060.092467627772</v>
      </c>
      <c r="AH362" s="5">
        <f t="shared" si="79"/>
        <v>1333738.5510627448</v>
      </c>
      <c r="AI362" s="150"/>
      <c r="AJ362" s="2">
        <f t="shared" si="129"/>
        <v>357</v>
      </c>
      <c r="AK362" s="118"/>
      <c r="AL362" s="5">
        <f t="shared" si="111"/>
        <v>14357.885595410075</v>
      </c>
      <c r="AM362" s="5">
        <f t="shared" si="112"/>
        <v>3647.6129482638758</v>
      </c>
      <c r="AN362" s="5">
        <f t="shared" si="80"/>
        <v>3554.8849371268525</v>
      </c>
      <c r="AO362" s="35">
        <f t="shared" si="81"/>
        <v>2.9710934080126208</v>
      </c>
      <c r="AP362" s="5">
        <f t="shared" si="82"/>
        <v>92.728011137023401</v>
      </c>
      <c r="AQ362" s="35">
        <f t="shared" si="83"/>
        <v>7.7499999999999999E-2</v>
      </c>
      <c r="AR362" s="5">
        <f t="shared" si="113"/>
        <v>498346.99934171734</v>
      </c>
      <c r="AS362" s="5">
        <f t="shared" si="114"/>
        <v>803850.82318848663</v>
      </c>
      <c r="AT362" s="5">
        <f t="shared" si="84"/>
        <v>10803.000658283221</v>
      </c>
      <c r="AU362" s="5">
        <f t="shared" si="85"/>
        <v>1302197.822530204</v>
      </c>
      <c r="AV362" s="150"/>
      <c r="AW362" s="2">
        <f t="shared" si="130"/>
        <v>357</v>
      </c>
      <c r="AX362" s="118"/>
      <c r="AY362" s="5">
        <f t="shared" si="115"/>
        <v>14020.450684909711</v>
      </c>
      <c r="AZ362" s="5">
        <f t="shared" si="116"/>
        <v>3560.0506702964672</v>
      </c>
      <c r="BA362" s="5">
        <f t="shared" si="86"/>
        <v>3472.4228535157813</v>
      </c>
      <c r="BB362" s="35">
        <f t="shared" si="87"/>
        <v>2.9720210269016554</v>
      </c>
      <c r="BC362" s="5">
        <f t="shared" si="88"/>
        <v>87.627816780685677</v>
      </c>
      <c r="BD362" s="35">
        <f t="shared" si="89"/>
        <v>7.4999999999999983E-2</v>
      </c>
      <c r="BE362" s="5">
        <f t="shared" si="117"/>
        <v>498601.97216860577</v>
      </c>
      <c r="BF362" s="5">
        <f t="shared" si="118"/>
        <v>772336.11712723225</v>
      </c>
      <c r="BG362" s="5">
        <f t="shared" si="90"/>
        <v>10548.027831393929</v>
      </c>
      <c r="BH362" s="5">
        <f t="shared" si="91"/>
        <v>1270938.089295838</v>
      </c>
      <c r="BI362" s="150"/>
      <c r="BJ362" s="2">
        <f t="shared" si="131"/>
        <v>357</v>
      </c>
      <c r="BK362" s="118"/>
      <c r="BL362" s="5">
        <f t="shared" si="119"/>
        <v>13685.86595708451</v>
      </c>
      <c r="BM362" s="5">
        <f t="shared" si="120"/>
        <v>3473.3005299060997</v>
      </c>
      <c r="BN362" s="5">
        <f t="shared" si="92"/>
        <v>3390.6150897487141</v>
      </c>
      <c r="BO362" s="35">
        <f t="shared" si="93"/>
        <v>2.9729489682691712</v>
      </c>
      <c r="BP362" s="5">
        <f t="shared" si="94"/>
        <v>82.685440157385585</v>
      </c>
      <c r="BQ362" s="35">
        <f t="shared" si="95"/>
        <v>7.2499999999999995E-2</v>
      </c>
      <c r="BR362" s="5">
        <f t="shared" si="121"/>
        <v>498854.74913266406</v>
      </c>
      <c r="BS362" s="5">
        <f t="shared" si="122"/>
        <v>741113.54004381306</v>
      </c>
      <c r="BT362" s="5">
        <f t="shared" si="96"/>
        <v>10295.250867335795</v>
      </c>
      <c r="BU362" s="5">
        <f t="shared" si="97"/>
        <v>1239968.2891764771</v>
      </c>
      <c r="BV362" s="150"/>
      <c r="BW362" s="2">
        <f t="shared" si="132"/>
        <v>357</v>
      </c>
      <c r="BX362" s="118"/>
      <c r="BY362" s="5">
        <f t="shared" si="123"/>
        <v>13354.234993558577</v>
      </c>
      <c r="BZ362" s="5">
        <f t="shared" si="124"/>
        <v>3387.3876542048083</v>
      </c>
      <c r="CA362" s="5">
        <f t="shared" si="98"/>
        <v>3309.4879500757165</v>
      </c>
      <c r="CB362" s="35">
        <f t="shared" si="99"/>
        <v>2.9738772322087037</v>
      </c>
      <c r="CC362" s="5">
        <f t="shared" si="100"/>
        <v>77.899704129091702</v>
      </c>
      <c r="CD362" s="35">
        <f t="shared" si="101"/>
        <v>7.0000000000000007E-2</v>
      </c>
      <c r="CE362" s="5">
        <f t="shared" si="125"/>
        <v>499105.25295651698</v>
      </c>
      <c r="CF362" s="5">
        <f t="shared" si="126"/>
        <v>710192.13959459902</v>
      </c>
      <c r="CG362" s="5">
        <f t="shared" si="102"/>
        <v>10044.747043482861</v>
      </c>
      <c r="CH362" s="5">
        <f t="shared" si="103"/>
        <v>1209297.3925511159</v>
      </c>
    </row>
    <row r="363" spans="9:86" ht="14.25" customHeight="1">
      <c r="I363" s="150"/>
      <c r="J363" s="2">
        <f t="shared" si="127"/>
        <v>358</v>
      </c>
      <c r="K363" s="118"/>
      <c r="L363" s="5">
        <f t="shared" si="104"/>
        <v>11319.226923071197</v>
      </c>
      <c r="M363" s="5">
        <f t="shared" si="67"/>
        <v>3825.0739145252865</v>
      </c>
      <c r="N363" s="5">
        <f t="shared" si="68"/>
        <v>3747.254229429172</v>
      </c>
      <c r="O363" s="35">
        <f t="shared" si="69"/>
        <v>3.9726256093953585</v>
      </c>
      <c r="P363" s="5">
        <f t="shared" si="70"/>
        <v>77.819685096114483</v>
      </c>
      <c r="Q363" s="35">
        <f t="shared" si="71"/>
        <v>8.2500000000000004E-2</v>
      </c>
      <c r="R363" s="5">
        <f t="shared" si="105"/>
        <v>501578.02730635816</v>
      </c>
      <c r="S363" s="5">
        <f t="shared" si="106"/>
        <v>867798.43409369467</v>
      </c>
      <c r="T363" s="5">
        <f t="shared" si="72"/>
        <v>7571.9726936420248</v>
      </c>
      <c r="U363" s="5">
        <f t="shared" si="73"/>
        <v>1369376.4614000528</v>
      </c>
      <c r="V363" s="150"/>
      <c r="W363" s="2">
        <f t="shared" si="128"/>
        <v>358</v>
      </c>
      <c r="X363" s="118"/>
      <c r="Y363" s="5">
        <f t="shared" si="107"/>
        <v>11060.092467627772</v>
      </c>
      <c r="Z363" s="5">
        <f t="shared" si="108"/>
        <v>3735.9623279068505</v>
      </c>
      <c r="AA363" s="5">
        <f t="shared" si="74"/>
        <v>3662.2283781226652</v>
      </c>
      <c r="AB363" s="35">
        <f t="shared" si="75"/>
        <v>3.9734514576710329</v>
      </c>
      <c r="AC363" s="5">
        <f t="shared" si="76"/>
        <v>73.733949784185157</v>
      </c>
      <c r="AD363" s="35">
        <f t="shared" si="77"/>
        <v>8.0000000000000016E-2</v>
      </c>
      <c r="AE363" s="5">
        <f t="shared" si="109"/>
        <v>501752.13591049513</v>
      </c>
      <c r="AF363" s="5">
        <f t="shared" si="110"/>
        <v>835722.3774801566</v>
      </c>
      <c r="AG363" s="5">
        <f t="shared" si="78"/>
        <v>7397.8640895051067</v>
      </c>
      <c r="AH363" s="5">
        <f t="shared" si="79"/>
        <v>1337474.5133906517</v>
      </c>
      <c r="AI363" s="150"/>
      <c r="AJ363" s="2">
        <f t="shared" si="129"/>
        <v>358</v>
      </c>
      <c r="AK363" s="118"/>
      <c r="AL363" s="5">
        <f t="shared" si="111"/>
        <v>10803.000658283221</v>
      </c>
      <c r="AM363" s="5">
        <f t="shared" si="112"/>
        <v>3647.6129482638758</v>
      </c>
      <c r="AN363" s="5">
        <f t="shared" si="80"/>
        <v>3577.8435690124634</v>
      </c>
      <c r="AO363" s="35">
        <f t="shared" si="81"/>
        <v>3.9742775351244415</v>
      </c>
      <c r="AP363" s="5">
        <f t="shared" si="82"/>
        <v>69.769379251412474</v>
      </c>
      <c r="AQ363" s="35">
        <f t="shared" si="83"/>
        <v>7.7499999999999999E-2</v>
      </c>
      <c r="AR363" s="5">
        <f t="shared" si="113"/>
        <v>501924.84291072981</v>
      </c>
      <c r="AS363" s="5">
        <f t="shared" si="114"/>
        <v>803920.59256773803</v>
      </c>
      <c r="AT363" s="5">
        <f t="shared" si="84"/>
        <v>7225.1570892707578</v>
      </c>
      <c r="AU363" s="5">
        <f t="shared" si="85"/>
        <v>1305845.435478468</v>
      </c>
      <c r="AV363" s="150"/>
      <c r="AW363" s="2">
        <f t="shared" si="130"/>
        <v>358</v>
      </c>
      <c r="AX363" s="118"/>
      <c r="AY363" s="5">
        <f t="shared" si="115"/>
        <v>10548.027831393929</v>
      </c>
      <c r="AZ363" s="5">
        <f t="shared" si="116"/>
        <v>3560.0506702964672</v>
      </c>
      <c r="BA363" s="5">
        <f t="shared" si="86"/>
        <v>3494.1254963502552</v>
      </c>
      <c r="BB363" s="35">
        <f t="shared" si="87"/>
        <v>3.9751038418204523</v>
      </c>
      <c r="BC363" s="5">
        <f t="shared" si="88"/>
        <v>65.925173946212055</v>
      </c>
      <c r="BD363" s="35">
        <f t="shared" si="89"/>
        <v>7.5000000000000011E-2</v>
      </c>
      <c r="BE363" s="5">
        <f t="shared" si="117"/>
        <v>502096.097664956</v>
      </c>
      <c r="BF363" s="5">
        <f t="shared" si="118"/>
        <v>772402.04230117844</v>
      </c>
      <c r="BG363" s="5">
        <f t="shared" si="90"/>
        <v>7053.9023350436737</v>
      </c>
      <c r="BH363" s="5">
        <f t="shared" si="91"/>
        <v>1274498.1399661344</v>
      </c>
      <c r="BI363" s="150"/>
      <c r="BJ363" s="2">
        <f t="shared" si="131"/>
        <v>358</v>
      </c>
      <c r="BK363" s="118"/>
      <c r="BL363" s="5">
        <f t="shared" si="119"/>
        <v>10295.250867335795</v>
      </c>
      <c r="BM363" s="5">
        <f t="shared" si="120"/>
        <v>3473.3005299060997</v>
      </c>
      <c r="BN363" s="5">
        <f t="shared" si="92"/>
        <v>3411.1000559159461</v>
      </c>
      <c r="BO363" s="35">
        <f t="shared" si="93"/>
        <v>3.9759303778465425</v>
      </c>
      <c r="BP363" s="5">
        <f t="shared" si="94"/>
        <v>62.20047399015376</v>
      </c>
      <c r="BQ363" s="35">
        <f t="shared" si="95"/>
        <v>7.2499999999999995E-2</v>
      </c>
      <c r="BR363" s="5">
        <f t="shared" si="121"/>
        <v>502265.84918858</v>
      </c>
      <c r="BS363" s="5">
        <f t="shared" si="122"/>
        <v>741175.74051780323</v>
      </c>
      <c r="BT363" s="5">
        <f t="shared" si="96"/>
        <v>6884.1508114198496</v>
      </c>
      <c r="BU363" s="5">
        <f t="shared" si="97"/>
        <v>1243441.5897063832</v>
      </c>
      <c r="BV363" s="150"/>
      <c r="BW363" s="2">
        <f t="shared" si="132"/>
        <v>358</v>
      </c>
      <c r="BX363" s="118"/>
      <c r="BY363" s="5">
        <f t="shared" si="123"/>
        <v>10044.747043482861</v>
      </c>
      <c r="BZ363" s="5">
        <f t="shared" si="124"/>
        <v>3387.3876542048083</v>
      </c>
      <c r="CA363" s="5">
        <f t="shared" si="98"/>
        <v>3328.7932964511583</v>
      </c>
      <c r="CB363" s="35">
        <f t="shared" si="99"/>
        <v>3.9767571432603654</v>
      </c>
      <c r="CC363" s="5">
        <f t="shared" si="100"/>
        <v>58.594357753650023</v>
      </c>
      <c r="CD363" s="35">
        <f t="shared" si="101"/>
        <v>7.0000000000000007E-2</v>
      </c>
      <c r="CE363" s="5">
        <f t="shared" si="125"/>
        <v>502434.04625296814</v>
      </c>
      <c r="CF363" s="5">
        <f t="shared" si="126"/>
        <v>710250.73395235266</v>
      </c>
      <c r="CG363" s="5">
        <f t="shared" si="102"/>
        <v>6715.9537470317027</v>
      </c>
      <c r="CH363" s="5">
        <f t="shared" si="103"/>
        <v>1212684.7802053208</v>
      </c>
    </row>
    <row r="364" spans="9:86" ht="14.25" customHeight="1">
      <c r="I364" s="150"/>
      <c r="J364" s="2">
        <f t="shared" si="127"/>
        <v>359</v>
      </c>
      <c r="K364" s="118"/>
      <c r="L364" s="5">
        <f t="shared" si="104"/>
        <v>7571.9726936420248</v>
      </c>
      <c r="M364" s="5">
        <f t="shared" si="67"/>
        <v>3825.0739145252865</v>
      </c>
      <c r="N364" s="5">
        <f t="shared" si="68"/>
        <v>3773.0166022564977</v>
      </c>
      <c r="O364" s="35">
        <f t="shared" si="69"/>
        <v>5.9794456555680844</v>
      </c>
      <c r="P364" s="5">
        <f t="shared" si="70"/>
        <v>52.05731226878892</v>
      </c>
      <c r="Q364" s="35">
        <f t="shared" si="71"/>
        <v>8.2500000000000004E-2</v>
      </c>
      <c r="R364" s="5">
        <f t="shared" si="105"/>
        <v>505351.04390861467</v>
      </c>
      <c r="S364" s="5">
        <f t="shared" si="106"/>
        <v>867850.49140596343</v>
      </c>
      <c r="T364" s="5">
        <f t="shared" si="72"/>
        <v>3798.9560913855271</v>
      </c>
      <c r="U364" s="5">
        <f t="shared" si="73"/>
        <v>1373201.5353145781</v>
      </c>
      <c r="V364" s="150"/>
      <c r="W364" s="2">
        <f t="shared" si="128"/>
        <v>359</v>
      </c>
      <c r="X364" s="118"/>
      <c r="Y364" s="5">
        <f t="shared" si="107"/>
        <v>7397.8640895051067</v>
      </c>
      <c r="Z364" s="5">
        <f t="shared" si="108"/>
        <v>3735.9623279068505</v>
      </c>
      <c r="AA364" s="5">
        <f t="shared" si="74"/>
        <v>3686.6432339768166</v>
      </c>
      <c r="AB364" s="35">
        <f t="shared" si="75"/>
        <v>5.9800664451894923</v>
      </c>
      <c r="AC364" s="5">
        <f t="shared" si="76"/>
        <v>49.31909393003405</v>
      </c>
      <c r="AD364" s="35">
        <f t="shared" si="77"/>
        <v>0.08</v>
      </c>
      <c r="AE364" s="5">
        <f t="shared" si="109"/>
        <v>505438.77914447192</v>
      </c>
      <c r="AF364" s="5">
        <f t="shared" si="110"/>
        <v>835771.69657408667</v>
      </c>
      <c r="AG364" s="5">
        <f t="shared" si="78"/>
        <v>3711.22085552829</v>
      </c>
      <c r="AH364" s="5">
        <f t="shared" si="79"/>
        <v>1341210.4757185585</v>
      </c>
      <c r="AI364" s="150"/>
      <c r="AJ364" s="2">
        <f t="shared" si="129"/>
        <v>359</v>
      </c>
      <c r="AK364" s="118"/>
      <c r="AL364" s="5">
        <f t="shared" si="111"/>
        <v>7225.1570892707578</v>
      </c>
      <c r="AM364" s="5">
        <f t="shared" si="112"/>
        <v>3647.6129482638758</v>
      </c>
      <c r="AN364" s="5">
        <f t="shared" si="80"/>
        <v>3600.9504753956689</v>
      </c>
      <c r="AO364" s="35">
        <f t="shared" si="81"/>
        <v>5.980687363727534</v>
      </c>
      <c r="AP364" s="5">
        <f t="shared" si="82"/>
        <v>46.662472868206976</v>
      </c>
      <c r="AQ364" s="35">
        <f t="shared" si="83"/>
        <v>7.7499999999999999E-2</v>
      </c>
      <c r="AR364" s="5">
        <f t="shared" si="113"/>
        <v>505525.79338612547</v>
      </c>
      <c r="AS364" s="5">
        <f t="shared" si="114"/>
        <v>803967.25504060625</v>
      </c>
      <c r="AT364" s="5">
        <f t="shared" si="84"/>
        <v>3624.2066138750888</v>
      </c>
      <c r="AU364" s="5">
        <f t="shared" si="85"/>
        <v>1309493.0484267317</v>
      </c>
      <c r="AV364" s="150"/>
      <c r="AW364" s="2">
        <f t="shared" si="130"/>
        <v>359</v>
      </c>
      <c r="AX364" s="118"/>
      <c r="AY364" s="5">
        <f t="shared" si="115"/>
        <v>7053.9023350436737</v>
      </c>
      <c r="AZ364" s="5">
        <f t="shared" si="116"/>
        <v>3560.0506702964672</v>
      </c>
      <c r="BA364" s="5">
        <f t="shared" si="86"/>
        <v>3515.9637807024442</v>
      </c>
      <c r="BB364" s="35">
        <f t="shared" si="87"/>
        <v>5.981308411206987</v>
      </c>
      <c r="BC364" s="5">
        <f t="shared" si="88"/>
        <v>44.086889594022956</v>
      </c>
      <c r="BD364" s="35">
        <f t="shared" si="89"/>
        <v>7.4999999999999997E-2</v>
      </c>
      <c r="BE364" s="5">
        <f t="shared" si="117"/>
        <v>505612.06144565844</v>
      </c>
      <c r="BF364" s="5">
        <f t="shared" si="118"/>
        <v>772446.12919077242</v>
      </c>
      <c r="BG364" s="5">
        <f t="shared" si="90"/>
        <v>3537.9385543412295</v>
      </c>
      <c r="BH364" s="5">
        <f t="shared" si="91"/>
        <v>1278058.1906364309</v>
      </c>
      <c r="BI364" s="150"/>
      <c r="BJ364" s="2">
        <f t="shared" si="131"/>
        <v>359</v>
      </c>
      <c r="BK364" s="118"/>
      <c r="BL364" s="5">
        <f t="shared" si="119"/>
        <v>6884.1508114198496</v>
      </c>
      <c r="BM364" s="5">
        <f t="shared" si="120"/>
        <v>3473.3005299060997</v>
      </c>
      <c r="BN364" s="5">
        <f t="shared" si="92"/>
        <v>3431.7087854204383</v>
      </c>
      <c r="BO364" s="35">
        <f t="shared" si="93"/>
        <v>5.9819295877034708</v>
      </c>
      <c r="BP364" s="5">
        <f t="shared" si="94"/>
        <v>41.591744485661593</v>
      </c>
      <c r="BQ364" s="35">
        <f t="shared" si="95"/>
        <v>7.2499999999999995E-2</v>
      </c>
      <c r="BR364" s="5">
        <f t="shared" si="121"/>
        <v>505697.55797400046</v>
      </c>
      <c r="BS364" s="5">
        <f t="shared" si="122"/>
        <v>741217.3322622889</v>
      </c>
      <c r="BT364" s="5">
        <f t="shared" si="96"/>
        <v>3452.4420259994113</v>
      </c>
      <c r="BU364" s="5">
        <f t="shared" si="97"/>
        <v>1246914.8902362892</v>
      </c>
      <c r="BV364" s="150"/>
      <c r="BW364" s="2">
        <f t="shared" si="132"/>
        <v>359</v>
      </c>
      <c r="BX364" s="118"/>
      <c r="BY364" s="5">
        <f t="shared" si="123"/>
        <v>6715.9537470317027</v>
      </c>
      <c r="BZ364" s="5">
        <f t="shared" si="124"/>
        <v>3387.3876542048083</v>
      </c>
      <c r="CA364" s="5">
        <f t="shared" si="98"/>
        <v>3348.2112573471236</v>
      </c>
      <c r="CB364" s="35">
        <f t="shared" si="99"/>
        <v>5.9825508932254738</v>
      </c>
      <c r="CC364" s="5">
        <f t="shared" si="100"/>
        <v>39.176396857684935</v>
      </c>
      <c r="CD364" s="35">
        <f t="shared" si="101"/>
        <v>7.0000000000000007E-2</v>
      </c>
      <c r="CE364" s="5">
        <f t="shared" si="125"/>
        <v>505782.25751031528</v>
      </c>
      <c r="CF364" s="5">
        <f t="shared" si="126"/>
        <v>710289.91034921037</v>
      </c>
      <c r="CG364" s="5">
        <f t="shared" si="102"/>
        <v>3367.7424896845791</v>
      </c>
      <c r="CH364" s="5">
        <f t="shared" si="103"/>
        <v>1216072.1678595257</v>
      </c>
    </row>
    <row r="365" spans="9:86" ht="14.25" customHeight="1">
      <c r="I365" s="150"/>
      <c r="J365" s="2">
        <f t="shared" si="127"/>
        <v>360</v>
      </c>
      <c r="K365" s="118"/>
      <c r="L365" s="5">
        <f t="shared" si="104"/>
        <v>3798.9560913855271</v>
      </c>
      <c r="M365" s="5">
        <f t="shared" si="67"/>
        <v>3825.0739145252865</v>
      </c>
      <c r="N365" s="5">
        <f t="shared" si="68"/>
        <v>3798.9560913970108</v>
      </c>
      <c r="O365" s="35">
        <f t="shared" si="69"/>
        <v>12.000000000036275</v>
      </c>
      <c r="P365" s="5">
        <f t="shared" si="70"/>
        <v>26.1178231282755</v>
      </c>
      <c r="Q365" s="35">
        <f t="shared" si="71"/>
        <v>8.2500000000000004E-2</v>
      </c>
      <c r="R365" s="5">
        <f t="shared" si="105"/>
        <v>509150.0000000117</v>
      </c>
      <c r="S365" s="166">
        <f t="shared" si="106"/>
        <v>867876.60922909167</v>
      </c>
      <c r="T365" s="5">
        <f t="shared" si="72"/>
        <v>-1.1483734851935878E-8</v>
      </c>
      <c r="U365" s="166">
        <f t="shared" si="73"/>
        <v>1377026.6092291034</v>
      </c>
      <c r="V365" s="150"/>
      <c r="W365" s="2">
        <f t="shared" si="128"/>
        <v>360</v>
      </c>
      <c r="X365" s="118"/>
      <c r="Y365" s="5">
        <f t="shared" si="107"/>
        <v>3711.22085552829</v>
      </c>
      <c r="Z365" s="5">
        <f t="shared" si="108"/>
        <v>3735.9623279068505</v>
      </c>
      <c r="AA365" s="5">
        <f t="shared" si="74"/>
        <v>3711.2208555366619</v>
      </c>
      <c r="AB365" s="35">
        <f t="shared" si="75"/>
        <v>12.000000000027068</v>
      </c>
      <c r="AC365" s="5">
        <f t="shared" si="76"/>
        <v>24.741472370188603</v>
      </c>
      <c r="AD365" s="35">
        <f t="shared" si="77"/>
        <v>0.08</v>
      </c>
      <c r="AE365" s="5">
        <f t="shared" si="109"/>
        <v>509150.00000000856</v>
      </c>
      <c r="AF365" s="166">
        <f t="shared" si="110"/>
        <v>835796.4380464569</v>
      </c>
      <c r="AG365" s="5">
        <f t="shared" si="78"/>
        <v>-8.3718987298198044E-9</v>
      </c>
      <c r="AH365" s="166">
        <f t="shared" si="79"/>
        <v>1344946.4380464654</v>
      </c>
      <c r="AI365" s="150"/>
      <c r="AJ365" s="2">
        <f t="shared" si="129"/>
        <v>360</v>
      </c>
      <c r="AK365" s="118"/>
      <c r="AL365" s="5">
        <f t="shared" si="111"/>
        <v>3624.2066138750888</v>
      </c>
      <c r="AM365" s="5">
        <f t="shared" si="112"/>
        <v>3647.6129482638758</v>
      </c>
      <c r="AN365" s="5">
        <f t="shared" si="80"/>
        <v>3624.206613882599</v>
      </c>
      <c r="AO365" s="35">
        <f t="shared" si="81"/>
        <v>12.000000000024865</v>
      </c>
      <c r="AP365" s="5">
        <f t="shared" si="82"/>
        <v>23.406334381276615</v>
      </c>
      <c r="AQ365" s="35">
        <f t="shared" si="83"/>
        <v>7.7499999999999999E-2</v>
      </c>
      <c r="AR365" s="5">
        <f t="shared" si="113"/>
        <v>509150.00000000809</v>
      </c>
      <c r="AS365" s="166">
        <f t="shared" si="114"/>
        <v>803990.66137498757</v>
      </c>
      <c r="AT365" s="5">
        <f t="shared" si="84"/>
        <v>-7.5101524998899549E-9</v>
      </c>
      <c r="AU365" s="166">
        <f t="shared" si="85"/>
        <v>1313140.6613749957</v>
      </c>
      <c r="AV365" s="150"/>
      <c r="AW365" s="2">
        <f t="shared" si="130"/>
        <v>360</v>
      </c>
      <c r="AX365" s="118"/>
      <c r="AY365" s="5">
        <f t="shared" si="115"/>
        <v>3537.9385543412295</v>
      </c>
      <c r="AZ365" s="5">
        <f t="shared" si="116"/>
        <v>3560.0506702964672</v>
      </c>
      <c r="BA365" s="5">
        <f t="shared" si="86"/>
        <v>3537.9385543318344</v>
      </c>
      <c r="BB365" s="35">
        <f t="shared" si="87"/>
        <v>11.999999999968134</v>
      </c>
      <c r="BC365" s="5">
        <f t="shared" si="88"/>
        <v>22.112115964632682</v>
      </c>
      <c r="BD365" s="35">
        <f t="shared" si="89"/>
        <v>7.4999999999999997E-2</v>
      </c>
      <c r="BE365" s="5">
        <f t="shared" si="117"/>
        <v>509149.99999999028</v>
      </c>
      <c r="BF365" s="166">
        <f t="shared" si="118"/>
        <v>772468.24130673707</v>
      </c>
      <c r="BG365" s="5">
        <f t="shared" si="90"/>
        <v>9.3950802693143487E-9</v>
      </c>
      <c r="BH365" s="166">
        <f t="shared" si="91"/>
        <v>1281618.2413067273</v>
      </c>
      <c r="BI365" s="150"/>
      <c r="BJ365" s="2">
        <f t="shared" si="131"/>
        <v>360</v>
      </c>
      <c r="BK365" s="118"/>
      <c r="BL365" s="5">
        <f t="shared" si="119"/>
        <v>3452.4420259994113</v>
      </c>
      <c r="BM365" s="5">
        <f t="shared" si="120"/>
        <v>3473.3005299060997</v>
      </c>
      <c r="BN365" s="5">
        <f t="shared" si="92"/>
        <v>3452.4420259990197</v>
      </c>
      <c r="BO365" s="35">
        <f t="shared" si="93"/>
        <v>11.999999999998639</v>
      </c>
      <c r="BP365" s="5">
        <f t="shared" si="94"/>
        <v>20.858503907079776</v>
      </c>
      <c r="BQ365" s="35">
        <f t="shared" si="95"/>
        <v>7.2499999999999995E-2</v>
      </c>
      <c r="BR365" s="5">
        <f t="shared" si="121"/>
        <v>509149.99999999948</v>
      </c>
      <c r="BS365" s="166">
        <f t="shared" si="122"/>
        <v>741238.190766196</v>
      </c>
      <c r="BT365" s="5">
        <f t="shared" si="96"/>
        <v>3.9153746911324561E-10</v>
      </c>
      <c r="BU365" s="166">
        <f t="shared" si="97"/>
        <v>1250388.1907661955</v>
      </c>
      <c r="BV365" s="150"/>
      <c r="BW365" s="2">
        <f t="shared" si="132"/>
        <v>360</v>
      </c>
      <c r="BX365" s="118"/>
      <c r="BY365" s="5">
        <f t="shared" si="123"/>
        <v>3367.7424896845791</v>
      </c>
      <c r="BZ365" s="5">
        <f t="shared" si="124"/>
        <v>3387.3876542048083</v>
      </c>
      <c r="CA365" s="5">
        <f t="shared" si="98"/>
        <v>3367.7424896816483</v>
      </c>
      <c r="CB365" s="35">
        <f t="shared" si="99"/>
        <v>11.999999999989557</v>
      </c>
      <c r="CC365" s="5">
        <f t="shared" si="100"/>
        <v>19.645164523160044</v>
      </c>
      <c r="CD365" s="35">
        <f t="shared" si="101"/>
        <v>7.0000000000000007E-2</v>
      </c>
      <c r="CE365" s="5">
        <f t="shared" si="125"/>
        <v>509149.99999999691</v>
      </c>
      <c r="CF365" s="166">
        <f t="shared" si="126"/>
        <v>710309.55551373353</v>
      </c>
      <c r="CG365" s="5">
        <f t="shared" si="102"/>
        <v>2.9308466764632612E-9</v>
      </c>
      <c r="CH365" s="166">
        <f t="shared" si="103"/>
        <v>1219459.5555137305</v>
      </c>
    </row>
  </sheetData>
  <pageMargins left="0.7" right="0.7" top="0.75" bottom="0.75" header="0" footer="0"/>
  <pageSetup orientation="landscape"/>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H365"/>
  <sheetViews>
    <sheetView topLeftCell="AJ1"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2"/>
      <c r="B1" s="2"/>
      <c r="C1" s="2" t="s">
        <v>171</v>
      </c>
      <c r="I1" s="150"/>
      <c r="J1" s="2" t="s">
        <v>172</v>
      </c>
      <c r="K1" s="206">
        <f>'Interest Rate Comparison'!B3</f>
        <v>8.2500000000000004E-2</v>
      </c>
      <c r="N1" s="2">
        <f>K1/12</f>
        <v>6.875E-3</v>
      </c>
      <c r="O1" s="2" t="s">
        <v>173</v>
      </c>
      <c r="V1" s="150"/>
      <c r="W1" s="2" t="s">
        <v>172</v>
      </c>
      <c r="X1" s="206">
        <f>'Interest Rate Comparison'!B4</f>
        <v>0.08</v>
      </c>
      <c r="AA1" s="2">
        <f>X1/12</f>
        <v>6.6666666666666671E-3</v>
      </c>
      <c r="AB1" s="2" t="s">
        <v>173</v>
      </c>
      <c r="AI1" s="150"/>
      <c r="AJ1" s="2" t="s">
        <v>172</v>
      </c>
      <c r="AK1" s="206">
        <f>'Interest Rate Comparison'!B5</f>
        <v>7.7499999999999999E-2</v>
      </c>
      <c r="AN1" s="2">
        <f>AK1/12</f>
        <v>6.4583333333333333E-3</v>
      </c>
      <c r="AO1" s="2" t="s">
        <v>173</v>
      </c>
      <c r="AV1" s="150"/>
      <c r="AW1" s="2" t="s">
        <v>172</v>
      </c>
      <c r="AX1" s="206">
        <f>'Interest Rate Comparison'!B6</f>
        <v>7.4999999999999997E-2</v>
      </c>
      <c r="BA1" s="2">
        <f>AX1/12</f>
        <v>6.2499999999999995E-3</v>
      </c>
      <c r="BB1" s="2" t="s">
        <v>173</v>
      </c>
      <c r="BI1" s="150"/>
      <c r="BJ1" s="2" t="s">
        <v>172</v>
      </c>
      <c r="BK1" s="206">
        <f>'Interest Rate Comparison'!B7</f>
        <v>7.2499999999999995E-2</v>
      </c>
      <c r="BN1" s="2">
        <f>BK1/12</f>
        <v>6.0416666666666665E-3</v>
      </c>
      <c r="BO1" s="2" t="s">
        <v>173</v>
      </c>
      <c r="BV1" s="150"/>
      <c r="BW1" s="2" t="s">
        <v>172</v>
      </c>
      <c r="BX1" s="206">
        <f>'Interest Rate Comparison'!B8</f>
        <v>7.0000000000000007E-2</v>
      </c>
      <c r="CA1" s="2">
        <f>BX1/12</f>
        <v>5.8333333333333336E-3</v>
      </c>
      <c r="CB1" s="2" t="s">
        <v>173</v>
      </c>
    </row>
    <row r="2" spans="1:86" ht="14.25" customHeight="1">
      <c r="B2" s="205"/>
      <c r="C2" s="205"/>
      <c r="I2" s="150"/>
      <c r="J2" s="2" t="s">
        <v>175</v>
      </c>
      <c r="K2" s="2">
        <f>$L$2*12</f>
        <v>360</v>
      </c>
      <c r="L2" s="2">
        <f>'STR Calculator'!I9</f>
        <v>30</v>
      </c>
      <c r="M2" s="2" t="s">
        <v>176</v>
      </c>
      <c r="N2" s="2">
        <f>(1+N1)^K2</f>
        <v>11.781505620888151</v>
      </c>
      <c r="O2" s="2" t="s">
        <v>177</v>
      </c>
      <c r="V2" s="150"/>
      <c r="W2" s="2" t="s">
        <v>175</v>
      </c>
      <c r="X2" s="2">
        <f>$L$2*12</f>
        <v>360</v>
      </c>
      <c r="Y2" s="2">
        <v>30</v>
      </c>
      <c r="Z2" s="2" t="s">
        <v>176</v>
      </c>
      <c r="AA2" s="2">
        <f>(1+AA1)^X2</f>
        <v>10.935729657755621</v>
      </c>
      <c r="AB2" s="2" t="s">
        <v>177</v>
      </c>
      <c r="AI2" s="150"/>
      <c r="AJ2" s="2" t="s">
        <v>175</v>
      </c>
      <c r="AK2" s="2">
        <f>$L$2*12</f>
        <v>360</v>
      </c>
      <c r="AL2" s="2">
        <v>30</v>
      </c>
      <c r="AM2" s="2" t="s">
        <v>176</v>
      </c>
      <c r="AN2" s="2">
        <f>(1+AN1)^AK2</f>
        <v>10.150514126201864</v>
      </c>
      <c r="AO2" s="2" t="s">
        <v>177</v>
      </c>
      <c r="AV2" s="150"/>
      <c r="AW2" s="2" t="s">
        <v>175</v>
      </c>
      <c r="AX2" s="2">
        <f>$L$2*12</f>
        <v>360</v>
      </c>
      <c r="AY2" s="2">
        <v>30</v>
      </c>
      <c r="AZ2" s="2" t="s">
        <v>176</v>
      </c>
      <c r="BA2" s="2">
        <f>(1+BA1)^AX2</f>
        <v>9.4215339047287756</v>
      </c>
      <c r="BB2" s="2" t="s">
        <v>177</v>
      </c>
      <c r="BI2" s="150"/>
      <c r="BJ2" s="2" t="s">
        <v>175</v>
      </c>
      <c r="BK2" s="2">
        <f>$L$2*12</f>
        <v>360</v>
      </c>
      <c r="BL2" s="2">
        <v>30</v>
      </c>
      <c r="BM2" s="2" t="s">
        <v>176</v>
      </c>
      <c r="BN2" s="2">
        <f>(1+BN1)^BK2</f>
        <v>8.744771963551262</v>
      </c>
      <c r="BO2" s="2" t="s">
        <v>177</v>
      </c>
      <c r="BV2" s="150"/>
      <c r="BW2" s="2" t="s">
        <v>175</v>
      </c>
      <c r="BX2" s="2">
        <f>$L$2*12</f>
        <v>360</v>
      </c>
      <c r="BY2" s="2">
        <v>30</v>
      </c>
      <c r="BZ2" s="2" t="s">
        <v>176</v>
      </c>
      <c r="CA2" s="2">
        <f>(1+CA1)^BX2</f>
        <v>8.1164974753596617</v>
      </c>
      <c r="CB2" s="2" t="s">
        <v>177</v>
      </c>
    </row>
    <row r="3" spans="1:86" ht="14.25" customHeight="1">
      <c r="A3" s="2" t="s">
        <v>178</v>
      </c>
      <c r="B3" s="11">
        <f>'STR Calculator'!B5</f>
        <v>599000</v>
      </c>
      <c r="C3" s="29" t="e">
        <f>B3/B1</f>
        <v>#DIV/0!</v>
      </c>
      <c r="D3" s="2" t="s">
        <v>171</v>
      </c>
      <c r="I3" s="150"/>
      <c r="J3" s="2" t="s">
        <v>179</v>
      </c>
      <c r="V3" s="150"/>
      <c r="W3" s="2" t="s">
        <v>179</v>
      </c>
      <c r="AI3" s="150"/>
      <c r="AJ3" s="2" t="s">
        <v>179</v>
      </c>
      <c r="AV3" s="150"/>
      <c r="AW3" s="2" t="s">
        <v>179</v>
      </c>
      <c r="BI3" s="150"/>
      <c r="BJ3" s="2" t="s">
        <v>179</v>
      </c>
      <c r="BV3" s="150"/>
      <c r="BW3" s="2" t="s">
        <v>179</v>
      </c>
    </row>
    <row r="4" spans="1:86" ht="14.25" customHeight="1">
      <c r="A4" s="2" t="s">
        <v>147</v>
      </c>
      <c r="B4" s="9">
        <v>0.2</v>
      </c>
      <c r="I4" s="150"/>
      <c r="V4" s="150"/>
      <c r="AI4" s="150"/>
      <c r="AV4" s="150"/>
      <c r="BI4" s="150"/>
      <c r="BV4" s="150"/>
    </row>
    <row r="5" spans="1:86" ht="14.25" customHeight="1">
      <c r="A5" s="2" t="s">
        <v>180</v>
      </c>
      <c r="B5" s="11">
        <f>B3-(B3*B4)</f>
        <v>479200</v>
      </c>
      <c r="C5" s="2" t="s">
        <v>181</v>
      </c>
      <c r="I5" s="150"/>
      <c r="J5" s="2" t="s">
        <v>182</v>
      </c>
      <c r="K5" s="2" t="s">
        <v>183</v>
      </c>
      <c r="L5" s="2" t="s">
        <v>184</v>
      </c>
      <c r="M5" s="2" t="s">
        <v>179</v>
      </c>
      <c r="N5" s="2" t="s">
        <v>185</v>
      </c>
      <c r="O5" s="2" t="s">
        <v>186</v>
      </c>
      <c r="P5" s="2" t="s">
        <v>187</v>
      </c>
      <c r="Q5" s="2" t="s">
        <v>188</v>
      </c>
      <c r="R5" s="2" t="s">
        <v>189</v>
      </c>
      <c r="S5" s="2" t="s">
        <v>190</v>
      </c>
      <c r="T5" s="2" t="s">
        <v>191</v>
      </c>
      <c r="U5" s="107" t="s">
        <v>192</v>
      </c>
      <c r="V5" s="150"/>
      <c r="W5" s="2" t="s">
        <v>182</v>
      </c>
      <c r="X5" s="2" t="s">
        <v>183</v>
      </c>
      <c r="Y5" s="2" t="s">
        <v>184</v>
      </c>
      <c r="Z5" s="2" t="s">
        <v>179</v>
      </c>
      <c r="AA5" s="2" t="s">
        <v>185</v>
      </c>
      <c r="AB5" s="2" t="s">
        <v>186</v>
      </c>
      <c r="AC5" s="2" t="s">
        <v>187</v>
      </c>
      <c r="AD5" s="2" t="s">
        <v>188</v>
      </c>
      <c r="AE5" s="2" t="s">
        <v>189</v>
      </c>
      <c r="AF5" s="2" t="s">
        <v>190</v>
      </c>
      <c r="AG5" s="2" t="s">
        <v>191</v>
      </c>
      <c r="AH5" s="107" t="s">
        <v>192</v>
      </c>
      <c r="AI5" s="150"/>
      <c r="AJ5" s="2" t="s">
        <v>182</v>
      </c>
      <c r="AK5" s="2" t="s">
        <v>183</v>
      </c>
      <c r="AL5" s="2" t="s">
        <v>184</v>
      </c>
      <c r="AM5" s="2" t="s">
        <v>179</v>
      </c>
      <c r="AN5" s="2" t="s">
        <v>185</v>
      </c>
      <c r="AO5" s="2" t="s">
        <v>186</v>
      </c>
      <c r="AP5" s="2" t="s">
        <v>187</v>
      </c>
      <c r="AQ5" s="2" t="s">
        <v>188</v>
      </c>
      <c r="AR5" s="2" t="s">
        <v>189</v>
      </c>
      <c r="AS5" s="2" t="s">
        <v>190</v>
      </c>
      <c r="AT5" s="2" t="s">
        <v>191</v>
      </c>
      <c r="AU5" s="107" t="s">
        <v>192</v>
      </c>
      <c r="AV5" s="150"/>
      <c r="AW5" s="2" t="s">
        <v>182</v>
      </c>
      <c r="AX5" s="2" t="s">
        <v>183</v>
      </c>
      <c r="AY5" s="2" t="s">
        <v>184</v>
      </c>
      <c r="AZ5" s="2" t="s">
        <v>179</v>
      </c>
      <c r="BA5" s="2" t="s">
        <v>185</v>
      </c>
      <c r="BB5" s="2" t="s">
        <v>186</v>
      </c>
      <c r="BC5" s="2" t="s">
        <v>187</v>
      </c>
      <c r="BD5" s="2" t="s">
        <v>188</v>
      </c>
      <c r="BE5" s="2" t="s">
        <v>189</v>
      </c>
      <c r="BF5" s="2" t="s">
        <v>190</v>
      </c>
      <c r="BG5" s="2" t="s">
        <v>191</v>
      </c>
      <c r="BH5" s="107" t="s">
        <v>192</v>
      </c>
      <c r="BI5" s="150"/>
      <c r="BJ5" s="2" t="s">
        <v>182</v>
      </c>
      <c r="BK5" s="2" t="s">
        <v>183</v>
      </c>
      <c r="BL5" s="2" t="s">
        <v>184</v>
      </c>
      <c r="BM5" s="2" t="s">
        <v>179</v>
      </c>
      <c r="BN5" s="2" t="s">
        <v>185</v>
      </c>
      <c r="BO5" s="2" t="s">
        <v>186</v>
      </c>
      <c r="BP5" s="2" t="s">
        <v>187</v>
      </c>
      <c r="BQ5" s="2" t="s">
        <v>188</v>
      </c>
      <c r="BR5" s="2" t="s">
        <v>189</v>
      </c>
      <c r="BS5" s="2" t="s">
        <v>190</v>
      </c>
      <c r="BT5" s="2" t="s">
        <v>191</v>
      </c>
      <c r="BU5" s="107" t="s">
        <v>192</v>
      </c>
      <c r="BV5" s="150"/>
      <c r="BW5" s="2" t="s">
        <v>182</v>
      </c>
      <c r="BX5" s="2" t="s">
        <v>183</v>
      </c>
      <c r="BY5" s="2" t="s">
        <v>184</v>
      </c>
      <c r="BZ5" s="2" t="s">
        <v>179</v>
      </c>
      <c r="CA5" s="2" t="s">
        <v>185</v>
      </c>
      <c r="CB5" s="2" t="s">
        <v>186</v>
      </c>
      <c r="CC5" s="2" t="s">
        <v>187</v>
      </c>
      <c r="CD5" s="2" t="s">
        <v>188</v>
      </c>
      <c r="CE5" s="2" t="s">
        <v>189</v>
      </c>
      <c r="CF5" s="2" t="s">
        <v>190</v>
      </c>
      <c r="CG5" s="2" t="s">
        <v>191</v>
      </c>
      <c r="CH5" s="107" t="s">
        <v>192</v>
      </c>
    </row>
    <row r="6" spans="1:86" ht="14.25" customHeight="1">
      <c r="A6" s="2" t="s">
        <v>193</v>
      </c>
      <c r="B6" s="11">
        <f>B3-B5</f>
        <v>119800</v>
      </c>
      <c r="I6" s="150"/>
      <c r="J6" s="2">
        <v>1</v>
      </c>
      <c r="K6" s="118">
        <v>44866</v>
      </c>
      <c r="L6" s="11">
        <f>'Amoritization Scenario 20% DP'!$B$5</f>
        <v>479200</v>
      </c>
      <c r="M6" s="151">
        <f t="shared" ref="M6:M260" si="0">$L$6/((($N$2)-1)/($N$1*$N$2))</f>
        <v>3600.0695666120341</v>
      </c>
      <c r="N6" s="5">
        <f t="shared" ref="N6:N260" si="1">M6-P6</f>
        <v>305.56956661203412</v>
      </c>
      <c r="O6" s="35">
        <f t="shared" ref="O6:O260" si="2">(N6/L6)*12</f>
        <v>7.6519924861110375E-3</v>
      </c>
      <c r="P6" s="5">
        <f t="shared" ref="P6:P260" si="3">L6*($K$1/12)</f>
        <v>3294.5</v>
      </c>
      <c r="Q6" s="35">
        <f t="shared" ref="Q6:Q260" si="4">(P6/L6)*12</f>
        <v>8.2500000000000004E-2</v>
      </c>
      <c r="R6" s="5">
        <f>N6</f>
        <v>305.56956661203412</v>
      </c>
      <c r="S6" s="5">
        <f>P6</f>
        <v>3294.5</v>
      </c>
      <c r="T6" s="5">
        <f>L6-N6</f>
        <v>478894.43043338798</v>
      </c>
      <c r="U6" s="5">
        <f>R6+S6</f>
        <v>3600.0695666120341</v>
      </c>
      <c r="V6" s="150"/>
      <c r="W6" s="2">
        <v>1</v>
      </c>
      <c r="X6" s="118">
        <v>44866</v>
      </c>
      <c r="Y6" s="11">
        <f>'Amoritization Scenario 20% DP'!$B$5</f>
        <v>479200</v>
      </c>
      <c r="Z6" s="151">
        <f>$Y$6/((($AA$2)-1)/($AA$1*$AA$2))</f>
        <v>3516.1998380299769</v>
      </c>
      <c r="AA6" s="5">
        <f t="shared" ref="AA6:AA260" si="5">Z6-AC6</f>
        <v>321.53317136330998</v>
      </c>
      <c r="AB6" s="35">
        <f t="shared" ref="AB6:AB260" si="6">(AA6/Y6)*12</f>
        <v>8.0517488655252913E-3</v>
      </c>
      <c r="AC6" s="5">
        <f t="shared" ref="AC6:AC260" si="7">Y6*($X$1/12)</f>
        <v>3194.666666666667</v>
      </c>
      <c r="AD6" s="35">
        <f t="shared" ref="AD6:AD260" si="8">(AC6/Y6)*12</f>
        <v>0.08</v>
      </c>
      <c r="AE6" s="5">
        <f>AA6</f>
        <v>321.53317136330998</v>
      </c>
      <c r="AF6" s="5">
        <f>AC6</f>
        <v>3194.666666666667</v>
      </c>
      <c r="AG6" s="5">
        <f t="shared" ref="AG6:AG260" si="9">Y6-AA6</f>
        <v>478878.46682863671</v>
      </c>
      <c r="AH6" s="5">
        <f t="shared" ref="AH6:AH260" si="10">AE6+AF6</f>
        <v>3516.1998380299769</v>
      </c>
      <c r="AI6" s="150"/>
      <c r="AJ6" s="2">
        <v>1</v>
      </c>
      <c r="AK6" s="118">
        <v>44866</v>
      </c>
      <c r="AL6" s="11">
        <f>'Amoritization Scenario 20% DP'!$B$5</f>
        <v>479200</v>
      </c>
      <c r="AM6" s="151">
        <f>$AL$6/((($AN$2)-1)/($AN$1*$AN$2))</f>
        <v>3433.0474807189421</v>
      </c>
      <c r="AN6" s="5">
        <f t="shared" ref="AN6:AN260" si="11">AM6-AP6</f>
        <v>338.21414738560861</v>
      </c>
      <c r="AO6" s="35">
        <f t="shared" ref="AO6:AO260" si="12">(AN6/AL6)*12</f>
        <v>8.4694694670853568E-3</v>
      </c>
      <c r="AP6" s="5">
        <f t="shared" ref="AP6:AP260" si="13">AL6*($AK$1/12)</f>
        <v>3094.8333333333335</v>
      </c>
      <c r="AQ6" s="35">
        <f t="shared" ref="AQ6:AQ260" si="14">(AP6/AL6)*12</f>
        <v>7.7499999999999999E-2</v>
      </c>
      <c r="AR6" s="5">
        <f>AN6</f>
        <v>338.21414738560861</v>
      </c>
      <c r="AS6" s="5">
        <f>AP6</f>
        <v>3094.8333333333335</v>
      </c>
      <c r="AT6" s="5">
        <f t="shared" ref="AT6:AT260" si="15">AL6-AN6</f>
        <v>478861.78585261438</v>
      </c>
      <c r="AU6" s="5">
        <f t="shared" ref="AU6:AU260" si="16">AR6+AS6</f>
        <v>3433.0474807189421</v>
      </c>
      <c r="AV6" s="150"/>
      <c r="AW6" s="2">
        <v>1</v>
      </c>
      <c r="AX6" s="118">
        <v>44866</v>
      </c>
      <c r="AY6" s="11">
        <f>'Amoritization Scenario 20% DP'!$B$5</f>
        <v>479200</v>
      </c>
      <c r="AZ6" s="151">
        <f>$AY$6/((($BA$2)-1)/($BA$1*$BA$2))</f>
        <v>3350.6359249849102</v>
      </c>
      <c r="BA6" s="5">
        <f t="shared" ref="BA6:BA260" si="17">AZ6-BC6</f>
        <v>355.63592498491062</v>
      </c>
      <c r="BB6" s="35">
        <f t="shared" ref="BB6:BB260" si="18">(BA6/AY6)*12</f>
        <v>8.9057410263333209E-3</v>
      </c>
      <c r="BC6" s="5">
        <f t="shared" ref="BC6:BC260" si="19">AY6*($AX$1/12)</f>
        <v>2994.9999999999995</v>
      </c>
      <c r="BD6" s="35">
        <f t="shared" ref="BD6:BD260" si="20">(BC6/AY6)*12</f>
        <v>7.4999999999999997E-2</v>
      </c>
      <c r="BE6" s="5">
        <f>BA6</f>
        <v>355.63592498491062</v>
      </c>
      <c r="BF6" s="5">
        <f>BC6</f>
        <v>2994.9999999999995</v>
      </c>
      <c r="BG6" s="5">
        <f t="shared" ref="BG6:BG260" si="21">AY6-BA6</f>
        <v>478844.36407501507</v>
      </c>
      <c r="BH6" s="5">
        <f t="shared" ref="BH6:BH260" si="22">BE6+BF6</f>
        <v>3350.6359249849102</v>
      </c>
      <c r="BI6" s="150"/>
      <c r="BJ6" s="2">
        <v>1</v>
      </c>
      <c r="BK6" s="118">
        <v>44866</v>
      </c>
      <c r="BL6" s="11">
        <f>'Amoritization Scenario 20% DP'!$B$5</f>
        <v>479200</v>
      </c>
      <c r="BM6" s="151">
        <f>$BL$6/((($BN$2)-1)/($BN$1*$BN$2))</f>
        <v>3268.9887340292703</v>
      </c>
      <c r="BN6" s="5">
        <f t="shared" ref="BN6:BN260" si="23">BM6-BP6</f>
        <v>373.82206736260378</v>
      </c>
      <c r="BO6" s="35">
        <f t="shared" ref="BO6:BO260" si="24">(BN6/BL6)*12</f>
        <v>9.3611536067429984E-3</v>
      </c>
      <c r="BP6" s="5">
        <f t="shared" ref="BP6:BP260" si="25">BL6*($BK$1/12)</f>
        <v>2895.1666666666665</v>
      </c>
      <c r="BQ6" s="35">
        <f t="shared" ref="BQ6:BQ260" si="26">(BP6/BL6)*12</f>
        <v>7.2499999999999995E-2</v>
      </c>
      <c r="BR6" s="5">
        <f>BN6</f>
        <v>373.82206736260378</v>
      </c>
      <c r="BS6" s="5">
        <f>BP6</f>
        <v>2895.1666666666665</v>
      </c>
      <c r="BT6" s="5">
        <f t="shared" ref="BT6:BT260" si="27">BL6-BN6</f>
        <v>478826.17793263739</v>
      </c>
      <c r="BU6" s="5">
        <f t="shared" ref="BU6:BU260" si="28">BR6+BS6</f>
        <v>3268.9887340292703</v>
      </c>
      <c r="BV6" s="150"/>
      <c r="BW6" s="2">
        <v>1</v>
      </c>
      <c r="BX6" s="118">
        <v>44866</v>
      </c>
      <c r="BY6" s="11">
        <f>'Amoritization Scenario 20% DP'!$B$5</f>
        <v>479200</v>
      </c>
      <c r="BZ6" s="151">
        <f>$BY$6/((($CA$2)-1)/($CA$1*$CA$2))</f>
        <v>3188.1295568986429</v>
      </c>
      <c r="CA6" s="5">
        <f t="shared" ref="CA6:CA260" si="29">BZ6-CC6</f>
        <v>392.79622356530945</v>
      </c>
      <c r="CB6" s="35">
        <f t="shared" ref="CB6:CB260" si="30">(CA6/BY6)*12</f>
        <v>9.836299421501906E-3</v>
      </c>
      <c r="CC6" s="5">
        <f t="shared" ref="CC6:CC260" si="31">BY6*($BX$1/12)</f>
        <v>2795.3333333333335</v>
      </c>
      <c r="CD6" s="35">
        <f t="shared" ref="CD6:CD260" si="32">(CC6/BY6)*12</f>
        <v>7.0000000000000007E-2</v>
      </c>
      <c r="CE6" s="5">
        <f>CA6</f>
        <v>392.79622356530945</v>
      </c>
      <c r="CF6" s="5">
        <f>CC6</f>
        <v>2795.3333333333335</v>
      </c>
      <c r="CG6" s="5">
        <f t="shared" ref="CG6:CG260" si="33">BY6-CA6</f>
        <v>478807.2037764347</v>
      </c>
      <c r="CH6" s="5">
        <f t="shared" ref="CH6:CH260" si="34">CE6+CF6</f>
        <v>3188.1295568986429</v>
      </c>
    </row>
    <row r="7" spans="1:86" ht="14.25" customHeight="1">
      <c r="I7" s="150"/>
      <c r="J7" s="2">
        <v>2</v>
      </c>
      <c r="K7" s="118">
        <v>44896</v>
      </c>
      <c r="L7" s="5">
        <f t="shared" ref="L7:L261" si="35">T6</f>
        <v>478894.43043338798</v>
      </c>
      <c r="M7" s="5">
        <f t="shared" si="0"/>
        <v>3600.0695666120341</v>
      </c>
      <c r="N7" s="5">
        <f t="shared" si="1"/>
        <v>307.6703573824916</v>
      </c>
      <c r="O7" s="35">
        <f t="shared" si="2"/>
        <v>7.7095160310147849E-3</v>
      </c>
      <c r="P7" s="5">
        <f t="shared" si="3"/>
        <v>3292.3992092295425</v>
      </c>
      <c r="Q7" s="35">
        <f t="shared" si="4"/>
        <v>8.2500000000000004E-2</v>
      </c>
      <c r="R7" s="5">
        <f t="shared" ref="R7:R261" si="36">R6+N7</f>
        <v>613.23992399452572</v>
      </c>
      <c r="S7" s="5">
        <f t="shared" ref="S7:S261" si="37">S6+P7</f>
        <v>6586.899209229543</v>
      </c>
      <c r="T7" s="5">
        <f t="shared" ref="T7:T260" si="38">L7-N7</f>
        <v>478586.76007600548</v>
      </c>
      <c r="U7" s="5">
        <f t="shared" ref="U7:U260" si="39">R7+S7</f>
        <v>7200.1391332240692</v>
      </c>
      <c r="V7" s="150"/>
      <c r="W7" s="2">
        <v>2</v>
      </c>
      <c r="X7" s="118">
        <v>44896</v>
      </c>
      <c r="Y7" s="5">
        <f t="shared" ref="Y7:Y261" si="40">AG6</f>
        <v>478878.46682863671</v>
      </c>
      <c r="Z7" s="5">
        <f t="shared" ref="Z7:Z261" si="41">Z6</f>
        <v>3516.1998380299769</v>
      </c>
      <c r="AA7" s="5">
        <f t="shared" si="5"/>
        <v>323.67672583906551</v>
      </c>
      <c r="AB7" s="35">
        <f t="shared" si="6"/>
        <v>8.1108694149296355E-3</v>
      </c>
      <c r="AC7" s="5">
        <f t="shared" si="7"/>
        <v>3192.5231121909114</v>
      </c>
      <c r="AD7" s="35">
        <f t="shared" si="8"/>
        <v>0.08</v>
      </c>
      <c r="AE7" s="5">
        <f t="shared" ref="AE7:AE261" si="42">AE6+AA7</f>
        <v>645.20989720237549</v>
      </c>
      <c r="AF7" s="5">
        <f t="shared" ref="AF7:AF261" si="43">AF6+AC7</f>
        <v>6387.1897788575789</v>
      </c>
      <c r="AG7" s="5">
        <f t="shared" si="9"/>
        <v>478554.79010279762</v>
      </c>
      <c r="AH7" s="5">
        <f t="shared" si="10"/>
        <v>7032.3996760599548</v>
      </c>
      <c r="AI7" s="150"/>
      <c r="AJ7" s="2">
        <v>2</v>
      </c>
      <c r="AK7" s="118">
        <v>44896</v>
      </c>
      <c r="AL7" s="5">
        <f t="shared" ref="AL7:AL261" si="44">AT6</f>
        <v>478861.78585261438</v>
      </c>
      <c r="AM7" s="5">
        <f t="shared" ref="AM7:AM261" si="45">AM6</f>
        <v>3433.0474807189421</v>
      </c>
      <c r="AN7" s="5">
        <f t="shared" si="11"/>
        <v>340.39844708747432</v>
      </c>
      <c r="AO7" s="35">
        <f t="shared" si="12"/>
        <v>8.5301886384120847E-3</v>
      </c>
      <c r="AP7" s="5">
        <f t="shared" si="13"/>
        <v>3092.6490336314678</v>
      </c>
      <c r="AQ7" s="35">
        <f t="shared" si="14"/>
        <v>7.7499999999999999E-2</v>
      </c>
      <c r="AR7" s="5">
        <f t="shared" ref="AR7:AR261" si="46">AR6+AN7</f>
        <v>678.61259447308294</v>
      </c>
      <c r="AS7" s="5">
        <f t="shared" ref="AS7:AS261" si="47">AS6+AP7</f>
        <v>6187.4823669648013</v>
      </c>
      <c r="AT7" s="5">
        <f t="shared" si="15"/>
        <v>478521.38740552688</v>
      </c>
      <c r="AU7" s="5">
        <f t="shared" si="16"/>
        <v>6866.0949614378842</v>
      </c>
      <c r="AV7" s="150"/>
      <c r="AW7" s="2">
        <v>2</v>
      </c>
      <c r="AX7" s="118">
        <v>44896</v>
      </c>
      <c r="AY7" s="5">
        <f t="shared" ref="AY7:AY261" si="48">BG6</f>
        <v>478844.36407501507</v>
      </c>
      <c r="AZ7" s="5">
        <f t="shared" ref="AZ7:AZ261" si="49">AZ6</f>
        <v>3350.6359249849102</v>
      </c>
      <c r="BA7" s="5">
        <f t="shared" si="17"/>
        <v>357.85864951606618</v>
      </c>
      <c r="BB7" s="35">
        <f t="shared" si="18"/>
        <v>8.9680575075538616E-3</v>
      </c>
      <c r="BC7" s="5">
        <f t="shared" si="19"/>
        <v>2992.777275468844</v>
      </c>
      <c r="BD7" s="35">
        <f t="shared" si="20"/>
        <v>7.4999999999999997E-2</v>
      </c>
      <c r="BE7" s="5">
        <f t="shared" ref="BE7:BE261" si="50">BE6+BA7</f>
        <v>713.4945745009768</v>
      </c>
      <c r="BF7" s="5">
        <f t="shared" ref="BF7:BF261" si="51">BF6+BC7</f>
        <v>5987.7772754688431</v>
      </c>
      <c r="BG7" s="5">
        <f t="shared" si="21"/>
        <v>478486.505425499</v>
      </c>
      <c r="BH7" s="5">
        <f t="shared" si="22"/>
        <v>6701.2718499698203</v>
      </c>
      <c r="BI7" s="150"/>
      <c r="BJ7" s="2">
        <v>2</v>
      </c>
      <c r="BK7" s="118">
        <v>44896</v>
      </c>
      <c r="BL7" s="5">
        <f t="shared" ref="BL7:BL261" si="52">BT6</f>
        <v>478826.17793263739</v>
      </c>
      <c r="BM7" s="5">
        <f t="shared" ref="BM7:BM261" si="53">BM6</f>
        <v>3268.9887340292703</v>
      </c>
      <c r="BN7" s="5">
        <f t="shared" si="23"/>
        <v>376.08057568625281</v>
      </c>
      <c r="BO7" s="35">
        <f t="shared" si="24"/>
        <v>9.4250630316831396E-3</v>
      </c>
      <c r="BP7" s="5">
        <f t="shared" si="25"/>
        <v>2892.9081583430175</v>
      </c>
      <c r="BQ7" s="35">
        <f t="shared" si="26"/>
        <v>7.2499999999999995E-2</v>
      </c>
      <c r="BR7" s="5">
        <f t="shared" ref="BR7:BR261" si="54">BR6+BN7</f>
        <v>749.90264304885659</v>
      </c>
      <c r="BS7" s="5">
        <f t="shared" ref="BS7:BS261" si="55">BS6+BP7</f>
        <v>5788.074825009684</v>
      </c>
      <c r="BT7" s="5">
        <f t="shared" si="27"/>
        <v>478450.09735695116</v>
      </c>
      <c r="BU7" s="5">
        <f t="shared" si="28"/>
        <v>6537.9774680585406</v>
      </c>
      <c r="BV7" s="150"/>
      <c r="BW7" s="2">
        <v>2</v>
      </c>
      <c r="BX7" s="118">
        <v>44896</v>
      </c>
      <c r="BY7" s="5">
        <f t="shared" ref="BY7:BY261" si="56">CG6</f>
        <v>478807.2037764347</v>
      </c>
      <c r="BZ7" s="5">
        <f t="shared" ref="BZ7:BZ261" si="57">BZ6</f>
        <v>3188.1295568986429</v>
      </c>
      <c r="CA7" s="5">
        <f t="shared" si="29"/>
        <v>395.08753486944033</v>
      </c>
      <c r="CB7" s="35">
        <f t="shared" si="30"/>
        <v>9.9017942525505137E-3</v>
      </c>
      <c r="CC7" s="5">
        <f t="shared" si="31"/>
        <v>2793.0420220292026</v>
      </c>
      <c r="CD7" s="35">
        <f t="shared" si="32"/>
        <v>7.0000000000000007E-2</v>
      </c>
      <c r="CE7" s="5">
        <f t="shared" ref="CE7:CE261" si="58">CE6+CA7</f>
        <v>787.88375843474978</v>
      </c>
      <c r="CF7" s="5">
        <f t="shared" ref="CF7:CF261" si="59">CF6+CC7</f>
        <v>5588.3753553625356</v>
      </c>
      <c r="CG7" s="5">
        <f t="shared" si="33"/>
        <v>478412.11624156527</v>
      </c>
      <c r="CH7" s="5">
        <f t="shared" si="34"/>
        <v>6376.259113797285</v>
      </c>
    </row>
    <row r="8" spans="1:86" ht="48" customHeight="1">
      <c r="A8" s="136" t="s">
        <v>104</v>
      </c>
      <c r="B8" s="152" t="str">
        <f>"Cum Interest @ "&amp;K1&amp;"%"</f>
        <v>Cum Interest @ 0.0825%</v>
      </c>
      <c r="C8" s="154" t="str">
        <f>"Cum Interest @ "&amp;X1&amp;"%"</f>
        <v>Cum Interest @ 0.08%</v>
      </c>
      <c r="D8" s="154" t="str">
        <f>"Cum Interest @ "&amp;AK1&amp;"%"</f>
        <v>Cum Interest @ 0.0775%</v>
      </c>
      <c r="E8" s="153" t="str">
        <f>"Cum Interest @ "&amp;AX1&amp;"%"</f>
        <v>Cum Interest @ 0.075%</v>
      </c>
      <c r="F8" s="154" t="str">
        <f>"Cum Interest @ "&amp;BK1&amp;"%"</f>
        <v>Cum Interest @ 0.0725%</v>
      </c>
      <c r="G8" s="155" t="str">
        <f>"Cum Interest @ "&amp;BX1&amp;"%"</f>
        <v>Cum Interest @ 0.07%</v>
      </c>
      <c r="H8" s="156"/>
      <c r="I8" s="150"/>
      <c r="J8" s="2">
        <v>3</v>
      </c>
      <c r="K8" s="118">
        <v>44927</v>
      </c>
      <c r="L8" s="5">
        <f t="shared" si="35"/>
        <v>478586.76007600548</v>
      </c>
      <c r="M8" s="5">
        <f t="shared" si="0"/>
        <v>3600.0695666120341</v>
      </c>
      <c r="N8" s="5">
        <f t="shared" si="1"/>
        <v>309.78559108949639</v>
      </c>
      <c r="O8" s="35">
        <f t="shared" si="2"/>
        <v>7.7675092651614168E-3</v>
      </c>
      <c r="P8" s="5">
        <f t="shared" si="3"/>
        <v>3290.2839755225377</v>
      </c>
      <c r="Q8" s="35">
        <f t="shared" si="4"/>
        <v>8.2500000000000004E-2</v>
      </c>
      <c r="R8" s="5">
        <f t="shared" si="36"/>
        <v>923.02551508402212</v>
      </c>
      <c r="S8" s="5">
        <f t="shared" si="37"/>
        <v>9877.1831847520807</v>
      </c>
      <c r="T8" s="5">
        <f t="shared" si="38"/>
        <v>478276.97448491596</v>
      </c>
      <c r="U8" s="5">
        <f t="shared" si="39"/>
        <v>10800.208699836103</v>
      </c>
      <c r="V8" s="150"/>
      <c r="W8" s="2">
        <v>3</v>
      </c>
      <c r="X8" s="118">
        <v>44927</v>
      </c>
      <c r="Y8" s="5">
        <f t="shared" si="40"/>
        <v>478554.79010279762</v>
      </c>
      <c r="Z8" s="5">
        <f t="shared" si="41"/>
        <v>3516.1998380299769</v>
      </c>
      <c r="AA8" s="5">
        <f t="shared" si="5"/>
        <v>325.83457067799282</v>
      </c>
      <c r="AB8" s="35">
        <f t="shared" si="6"/>
        <v>8.1704643418071508E-3</v>
      </c>
      <c r="AC8" s="5">
        <f t="shared" si="7"/>
        <v>3190.3652673519841</v>
      </c>
      <c r="AD8" s="35">
        <f t="shared" si="8"/>
        <v>0.08</v>
      </c>
      <c r="AE8" s="5">
        <f t="shared" si="42"/>
        <v>971.0444678803683</v>
      </c>
      <c r="AF8" s="5">
        <f t="shared" si="43"/>
        <v>9577.5550462095634</v>
      </c>
      <c r="AG8" s="5">
        <f t="shared" si="9"/>
        <v>478228.95553211961</v>
      </c>
      <c r="AH8" s="5">
        <f t="shared" si="10"/>
        <v>10548.599514089932</v>
      </c>
      <c r="AI8" s="150"/>
      <c r="AJ8" s="2">
        <v>3</v>
      </c>
      <c r="AK8" s="118">
        <v>44927</v>
      </c>
      <c r="AL8" s="5">
        <f t="shared" si="44"/>
        <v>478521.38740552688</v>
      </c>
      <c r="AM8" s="5">
        <f t="shared" si="45"/>
        <v>3433.0474807189421</v>
      </c>
      <c r="AN8" s="5">
        <f t="shared" si="11"/>
        <v>342.59685372491413</v>
      </c>
      <c r="AO8" s="35">
        <f t="shared" si="12"/>
        <v>8.5913866190790167E-3</v>
      </c>
      <c r="AP8" s="5">
        <f t="shared" si="13"/>
        <v>3090.450626994028</v>
      </c>
      <c r="AQ8" s="35">
        <f t="shared" si="14"/>
        <v>7.7500000000000013E-2</v>
      </c>
      <c r="AR8" s="5">
        <f t="shared" si="46"/>
        <v>1021.2094481979971</v>
      </c>
      <c r="AS8" s="5">
        <f t="shared" si="47"/>
        <v>9277.9329939588297</v>
      </c>
      <c r="AT8" s="5">
        <f t="shared" si="15"/>
        <v>478178.79055180197</v>
      </c>
      <c r="AU8" s="5">
        <f t="shared" si="16"/>
        <v>10299.142442156826</v>
      </c>
      <c r="AV8" s="150"/>
      <c r="AW8" s="2">
        <v>3</v>
      </c>
      <c r="AX8" s="118">
        <v>44927</v>
      </c>
      <c r="AY8" s="5">
        <f t="shared" si="48"/>
        <v>478486.505425499</v>
      </c>
      <c r="AZ8" s="5">
        <f t="shared" si="49"/>
        <v>3350.6359249849102</v>
      </c>
      <c r="BA8" s="5">
        <f t="shared" si="17"/>
        <v>360.09526607554153</v>
      </c>
      <c r="BB8" s="35">
        <f t="shared" si="18"/>
        <v>9.0308569706973821E-3</v>
      </c>
      <c r="BC8" s="5">
        <f t="shared" si="19"/>
        <v>2990.5406589093686</v>
      </c>
      <c r="BD8" s="35">
        <f t="shared" si="20"/>
        <v>7.4999999999999997E-2</v>
      </c>
      <c r="BE8" s="5">
        <f t="shared" si="50"/>
        <v>1073.5898405765183</v>
      </c>
      <c r="BF8" s="5">
        <f t="shared" si="51"/>
        <v>8978.3179343782122</v>
      </c>
      <c r="BG8" s="5">
        <f t="shared" si="21"/>
        <v>478126.41015942348</v>
      </c>
      <c r="BH8" s="5">
        <f t="shared" si="22"/>
        <v>10051.90777495473</v>
      </c>
      <c r="BI8" s="150"/>
      <c r="BJ8" s="2">
        <v>3</v>
      </c>
      <c r="BK8" s="118">
        <v>44927</v>
      </c>
      <c r="BL8" s="5">
        <f t="shared" si="52"/>
        <v>478450.09735695116</v>
      </c>
      <c r="BM8" s="5">
        <f t="shared" si="53"/>
        <v>3268.9887340292703</v>
      </c>
      <c r="BN8" s="5">
        <f t="shared" si="23"/>
        <v>378.35272916435724</v>
      </c>
      <c r="BO8" s="35">
        <f t="shared" si="24"/>
        <v>9.4894593502089161E-3</v>
      </c>
      <c r="BP8" s="5">
        <f t="shared" si="25"/>
        <v>2890.636004864913</v>
      </c>
      <c r="BQ8" s="35">
        <f t="shared" si="26"/>
        <v>7.2499999999999995E-2</v>
      </c>
      <c r="BR8" s="5">
        <f t="shared" si="54"/>
        <v>1128.2553722132138</v>
      </c>
      <c r="BS8" s="5">
        <f t="shared" si="55"/>
        <v>8678.710829874597</v>
      </c>
      <c r="BT8" s="5">
        <f t="shared" si="27"/>
        <v>478071.7446277868</v>
      </c>
      <c r="BU8" s="5">
        <f t="shared" si="28"/>
        <v>9806.9662020878113</v>
      </c>
      <c r="BV8" s="150"/>
      <c r="BW8" s="2">
        <v>3</v>
      </c>
      <c r="BX8" s="118">
        <v>44927</v>
      </c>
      <c r="BY8" s="5">
        <f t="shared" si="56"/>
        <v>478412.11624156527</v>
      </c>
      <c r="BZ8" s="5">
        <f t="shared" si="57"/>
        <v>3188.1295568986429</v>
      </c>
      <c r="CA8" s="5">
        <f t="shared" si="29"/>
        <v>397.39221215617863</v>
      </c>
      <c r="CB8" s="35">
        <f t="shared" si="30"/>
        <v>9.9677796276093356E-3</v>
      </c>
      <c r="CC8" s="5">
        <f t="shared" si="31"/>
        <v>2790.7373447424643</v>
      </c>
      <c r="CD8" s="35">
        <f t="shared" si="32"/>
        <v>7.0000000000000007E-2</v>
      </c>
      <c r="CE8" s="5">
        <f t="shared" si="58"/>
        <v>1185.2759705909284</v>
      </c>
      <c r="CF8" s="5">
        <f t="shared" si="59"/>
        <v>8379.1127001050008</v>
      </c>
      <c r="CG8" s="5">
        <f t="shared" si="33"/>
        <v>478014.72402940906</v>
      </c>
      <c r="CH8" s="5">
        <f t="shared" si="34"/>
        <v>9564.3886706959292</v>
      </c>
    </row>
    <row r="9" spans="1:86" ht="14.25" customHeight="1">
      <c r="A9" s="157">
        <v>1</v>
      </c>
      <c r="B9" s="158">
        <f>VLOOKUP($A$9*12,$J$5:$U$365,10)</f>
        <v>39392.120666966504</v>
      </c>
      <c r="C9" s="158">
        <f t="shared" ref="C9:C38" si="60">VLOOKUP(A9*12,$W$5:$AH$365,10)</f>
        <v>38191.333859548286</v>
      </c>
      <c r="D9" s="158">
        <f t="shared" ref="D9:D38" si="61">VLOOKUP(A9*12,$AJ$5:$AU$365,10)</f>
        <v>36990.687126196215</v>
      </c>
      <c r="E9" s="159">
        <f t="shared" ref="E9:E38" si="62">VLOOKUP(A9*12,$AW$5:$BH$365,10)</f>
        <v>35790.200523315441</v>
      </c>
      <c r="F9" s="158">
        <f t="shared" ref="F9:F38" si="63">VLOOKUP(A9*12,$BJ$5:$BU$365,10)</f>
        <v>34589.895311851105</v>
      </c>
      <c r="G9" s="160">
        <f t="shared" ref="G9:G38" si="64">VLOOKUP(A9*12,$BW$5:$CH$365,10)</f>
        <v>33389.793980801958</v>
      </c>
      <c r="H9" s="11"/>
      <c r="I9" s="150"/>
      <c r="J9" s="2">
        <v>4</v>
      </c>
      <c r="K9" s="118">
        <v>44958</v>
      </c>
      <c r="L9" s="5">
        <f t="shared" si="35"/>
        <v>478276.97448491596</v>
      </c>
      <c r="M9" s="5">
        <f t="shared" si="0"/>
        <v>3600.0695666120341</v>
      </c>
      <c r="N9" s="5">
        <f t="shared" si="1"/>
        <v>311.91536702823669</v>
      </c>
      <c r="O9" s="35">
        <f t="shared" si="2"/>
        <v>7.8259765868299962E-3</v>
      </c>
      <c r="P9" s="5">
        <f t="shared" si="3"/>
        <v>3288.1541995837974</v>
      </c>
      <c r="Q9" s="35">
        <f t="shared" si="4"/>
        <v>8.2500000000000004E-2</v>
      </c>
      <c r="R9" s="5">
        <f t="shared" si="36"/>
        <v>1234.9408821122588</v>
      </c>
      <c r="S9" s="5">
        <f t="shared" si="37"/>
        <v>13165.337384335879</v>
      </c>
      <c r="T9" s="5">
        <f t="shared" si="38"/>
        <v>477965.05911788775</v>
      </c>
      <c r="U9" s="5">
        <f t="shared" si="39"/>
        <v>14400.278266448138</v>
      </c>
      <c r="V9" s="150"/>
      <c r="W9" s="2">
        <v>4</v>
      </c>
      <c r="X9" s="118">
        <v>44958</v>
      </c>
      <c r="Y9" s="5">
        <f t="shared" si="40"/>
        <v>478228.95553211961</v>
      </c>
      <c r="Z9" s="5">
        <f t="shared" si="41"/>
        <v>3516.1998380299769</v>
      </c>
      <c r="AA9" s="5">
        <f t="shared" si="5"/>
        <v>328.00680114917941</v>
      </c>
      <c r="AB9" s="35">
        <f t="shared" si="6"/>
        <v>8.230538047221592E-3</v>
      </c>
      <c r="AC9" s="5">
        <f t="shared" si="7"/>
        <v>3188.1930368807975</v>
      </c>
      <c r="AD9" s="35">
        <f t="shared" si="8"/>
        <v>0.08</v>
      </c>
      <c r="AE9" s="5">
        <f t="shared" si="42"/>
        <v>1299.0512690295477</v>
      </c>
      <c r="AF9" s="5">
        <f t="shared" si="43"/>
        <v>12765.748083090361</v>
      </c>
      <c r="AG9" s="5">
        <f t="shared" si="9"/>
        <v>477900.94873097044</v>
      </c>
      <c r="AH9" s="5">
        <f t="shared" si="10"/>
        <v>14064.799352119908</v>
      </c>
      <c r="AI9" s="150"/>
      <c r="AJ9" s="2">
        <v>4</v>
      </c>
      <c r="AK9" s="118">
        <v>44958</v>
      </c>
      <c r="AL9" s="5">
        <f t="shared" si="44"/>
        <v>478178.79055180197</v>
      </c>
      <c r="AM9" s="5">
        <f t="shared" si="45"/>
        <v>3433.0474807189421</v>
      </c>
      <c r="AN9" s="5">
        <f t="shared" si="11"/>
        <v>344.80945840522099</v>
      </c>
      <c r="AO9" s="35">
        <f t="shared" si="12"/>
        <v>8.6530678119116737E-3</v>
      </c>
      <c r="AP9" s="5">
        <f t="shared" si="13"/>
        <v>3088.2380223137211</v>
      </c>
      <c r="AQ9" s="35">
        <f t="shared" si="14"/>
        <v>7.7499999999999999E-2</v>
      </c>
      <c r="AR9" s="5">
        <f t="shared" si="46"/>
        <v>1366.0189066032181</v>
      </c>
      <c r="AS9" s="5">
        <f t="shared" si="47"/>
        <v>12366.17101627255</v>
      </c>
      <c r="AT9" s="5">
        <f t="shared" si="15"/>
        <v>477833.98109339672</v>
      </c>
      <c r="AU9" s="5">
        <f t="shared" si="16"/>
        <v>13732.189922875768</v>
      </c>
      <c r="AV9" s="150"/>
      <c r="AW9" s="2">
        <v>4</v>
      </c>
      <c r="AX9" s="118">
        <v>44958</v>
      </c>
      <c r="AY9" s="5">
        <f t="shared" si="48"/>
        <v>478126.41015942348</v>
      </c>
      <c r="AZ9" s="5">
        <f t="shared" si="49"/>
        <v>3350.6359249849102</v>
      </c>
      <c r="BA9" s="5">
        <f t="shared" si="17"/>
        <v>362.34586148851349</v>
      </c>
      <c r="BB9" s="35">
        <f t="shared" si="18"/>
        <v>9.094143819439595E-3</v>
      </c>
      <c r="BC9" s="5">
        <f t="shared" si="19"/>
        <v>2988.2900634963967</v>
      </c>
      <c r="BD9" s="35">
        <f t="shared" si="20"/>
        <v>7.4999999999999997E-2</v>
      </c>
      <c r="BE9" s="5">
        <f t="shared" si="50"/>
        <v>1435.9357020650318</v>
      </c>
      <c r="BF9" s="5">
        <f t="shared" si="51"/>
        <v>11966.607997874609</v>
      </c>
      <c r="BG9" s="5">
        <f t="shared" si="21"/>
        <v>477764.06429793499</v>
      </c>
      <c r="BH9" s="5">
        <f t="shared" si="22"/>
        <v>13402.543699939641</v>
      </c>
      <c r="BI9" s="150"/>
      <c r="BJ9" s="2">
        <v>4</v>
      </c>
      <c r="BK9" s="118">
        <v>44958</v>
      </c>
      <c r="BL9" s="5">
        <f t="shared" si="52"/>
        <v>478071.7446277868</v>
      </c>
      <c r="BM9" s="5">
        <f t="shared" si="53"/>
        <v>3268.9887340292703</v>
      </c>
      <c r="BN9" s="5">
        <f t="shared" si="23"/>
        <v>380.63861023639174</v>
      </c>
      <c r="BO9" s="35">
        <f t="shared" si="24"/>
        <v>9.554346966045766E-3</v>
      </c>
      <c r="BP9" s="5">
        <f t="shared" si="25"/>
        <v>2888.3501237928785</v>
      </c>
      <c r="BQ9" s="35">
        <f t="shared" si="26"/>
        <v>7.2499999999999995E-2</v>
      </c>
      <c r="BR9" s="5">
        <f t="shared" si="54"/>
        <v>1508.8939824496056</v>
      </c>
      <c r="BS9" s="5">
        <f t="shared" si="55"/>
        <v>11567.060953667475</v>
      </c>
      <c r="BT9" s="5">
        <f t="shared" si="27"/>
        <v>477691.1060175504</v>
      </c>
      <c r="BU9" s="5">
        <f t="shared" si="28"/>
        <v>13075.954936117079</v>
      </c>
      <c r="BV9" s="150"/>
      <c r="BW9" s="2">
        <v>4</v>
      </c>
      <c r="BX9" s="118">
        <v>44958</v>
      </c>
      <c r="BY9" s="5">
        <f t="shared" si="56"/>
        <v>478014.72402940906</v>
      </c>
      <c r="BZ9" s="5">
        <f t="shared" si="57"/>
        <v>3188.1295568986429</v>
      </c>
      <c r="CA9" s="5">
        <f t="shared" si="29"/>
        <v>399.71033339375663</v>
      </c>
      <c r="CB9" s="35">
        <f t="shared" si="30"/>
        <v>1.0034259949762512E-2</v>
      </c>
      <c r="CC9" s="5">
        <f t="shared" si="31"/>
        <v>2788.4192235048863</v>
      </c>
      <c r="CD9" s="35">
        <f t="shared" si="32"/>
        <v>7.0000000000000007E-2</v>
      </c>
      <c r="CE9" s="5">
        <f t="shared" si="58"/>
        <v>1584.986303984685</v>
      </c>
      <c r="CF9" s="5">
        <f t="shared" si="59"/>
        <v>11167.531923609888</v>
      </c>
      <c r="CG9" s="5">
        <f t="shared" si="33"/>
        <v>477615.01369601529</v>
      </c>
      <c r="CH9" s="5">
        <f t="shared" si="34"/>
        <v>12752.518227594574</v>
      </c>
    </row>
    <row r="10" spans="1:86" ht="14.25" customHeight="1">
      <c r="A10" s="161">
        <f t="shared" ref="A10:A38" si="65">A9+1</f>
        <v>2</v>
      </c>
      <c r="B10" s="11">
        <f t="shared" ref="B10:B38" si="66">VLOOKUP(A10*12,$J$5:$U$365,10)</f>
        <v>78457.864474538248</v>
      </c>
      <c r="C10" s="11">
        <f t="shared" si="60"/>
        <v>76050.415365042427</v>
      </c>
      <c r="D10" s="11">
        <f t="shared" si="61"/>
        <v>73643.587209098303</v>
      </c>
      <c r="E10" s="162">
        <f t="shared" si="62"/>
        <v>71237.464430710825</v>
      </c>
      <c r="F10" s="11">
        <f t="shared" si="63"/>
        <v>68832.136326752516</v>
      </c>
      <c r="G10" s="22">
        <f t="shared" si="64"/>
        <v>66427.697146868843</v>
      </c>
      <c r="H10" s="11"/>
      <c r="I10" s="150"/>
      <c r="J10" s="2">
        <v>5</v>
      </c>
      <c r="K10" s="118">
        <v>44986</v>
      </c>
      <c r="L10" s="5">
        <f t="shared" si="35"/>
        <v>477965.05911788775</v>
      </c>
      <c r="M10" s="5">
        <f t="shared" si="0"/>
        <v>3600.0695666120341</v>
      </c>
      <c r="N10" s="5">
        <f t="shared" si="1"/>
        <v>314.05978517655603</v>
      </c>
      <c r="O10" s="35">
        <f t="shared" si="2"/>
        <v>7.884922444067478E-3</v>
      </c>
      <c r="P10" s="5">
        <f t="shared" si="3"/>
        <v>3286.0097814354781</v>
      </c>
      <c r="Q10" s="35">
        <f t="shared" si="4"/>
        <v>8.249999999999999E-2</v>
      </c>
      <c r="R10" s="5">
        <f t="shared" si="36"/>
        <v>1549.0006672888148</v>
      </c>
      <c r="S10" s="5">
        <f t="shared" si="37"/>
        <v>16451.347165771356</v>
      </c>
      <c r="T10" s="5">
        <f t="shared" si="38"/>
        <v>477650.99933271122</v>
      </c>
      <c r="U10" s="5">
        <f t="shared" si="39"/>
        <v>18000.347833060172</v>
      </c>
      <c r="V10" s="150"/>
      <c r="W10" s="2">
        <v>5</v>
      </c>
      <c r="X10" s="118">
        <v>44986</v>
      </c>
      <c r="Y10" s="5">
        <f t="shared" si="40"/>
        <v>477900.94873097044</v>
      </c>
      <c r="Z10" s="5">
        <f t="shared" si="41"/>
        <v>3516.1998380299769</v>
      </c>
      <c r="AA10" s="5">
        <f t="shared" si="5"/>
        <v>330.19351315684025</v>
      </c>
      <c r="AB10" s="35">
        <f t="shared" si="6"/>
        <v>8.2910949819282164E-3</v>
      </c>
      <c r="AC10" s="5">
        <f t="shared" si="7"/>
        <v>3186.0063248731367</v>
      </c>
      <c r="AD10" s="35">
        <f t="shared" si="8"/>
        <v>8.0000000000000016E-2</v>
      </c>
      <c r="AE10" s="5">
        <f t="shared" si="42"/>
        <v>1629.244782186388</v>
      </c>
      <c r="AF10" s="5">
        <f t="shared" si="43"/>
        <v>15951.754407963497</v>
      </c>
      <c r="AG10" s="5">
        <f t="shared" si="9"/>
        <v>477570.7552178136</v>
      </c>
      <c r="AH10" s="5">
        <f t="shared" si="10"/>
        <v>17580.999190149887</v>
      </c>
      <c r="AI10" s="150"/>
      <c r="AJ10" s="2">
        <v>5</v>
      </c>
      <c r="AK10" s="118">
        <v>44986</v>
      </c>
      <c r="AL10" s="5">
        <f t="shared" si="44"/>
        <v>477833.98109339672</v>
      </c>
      <c r="AM10" s="5">
        <f t="shared" si="45"/>
        <v>3433.0474807189421</v>
      </c>
      <c r="AN10" s="5">
        <f t="shared" si="11"/>
        <v>347.03635282408823</v>
      </c>
      <c r="AO10" s="35">
        <f t="shared" si="12"/>
        <v>8.7152366693550084E-3</v>
      </c>
      <c r="AP10" s="5">
        <f t="shared" si="13"/>
        <v>3086.0111278948539</v>
      </c>
      <c r="AQ10" s="35">
        <f t="shared" si="14"/>
        <v>7.7499999999999999E-2</v>
      </c>
      <c r="AR10" s="5">
        <f t="shared" si="46"/>
        <v>1713.0552594273063</v>
      </c>
      <c r="AS10" s="5">
        <f t="shared" si="47"/>
        <v>15452.182144167404</v>
      </c>
      <c r="AT10" s="5">
        <f t="shared" si="15"/>
        <v>477486.94474057265</v>
      </c>
      <c r="AU10" s="5">
        <f t="shared" si="16"/>
        <v>17165.23740359471</v>
      </c>
      <c r="AV10" s="150"/>
      <c r="AW10" s="2">
        <v>5</v>
      </c>
      <c r="AX10" s="118">
        <v>44986</v>
      </c>
      <c r="AY10" s="5">
        <f t="shared" si="48"/>
        <v>477764.06429793499</v>
      </c>
      <c r="AZ10" s="5">
        <f t="shared" si="49"/>
        <v>3350.6359249849102</v>
      </c>
      <c r="BA10" s="5">
        <f t="shared" si="17"/>
        <v>364.61052312281663</v>
      </c>
      <c r="BB10" s="35">
        <f t="shared" si="18"/>
        <v>9.1579225070082589E-3</v>
      </c>
      <c r="BC10" s="5">
        <f t="shared" si="19"/>
        <v>2986.0254018620935</v>
      </c>
      <c r="BD10" s="35">
        <f t="shared" si="20"/>
        <v>7.4999999999999997E-2</v>
      </c>
      <c r="BE10" s="5">
        <f t="shared" si="50"/>
        <v>1800.5462251878484</v>
      </c>
      <c r="BF10" s="5">
        <f t="shared" si="51"/>
        <v>14952.633399736704</v>
      </c>
      <c r="BG10" s="5">
        <f t="shared" si="21"/>
        <v>477399.45377481217</v>
      </c>
      <c r="BH10" s="5">
        <f t="shared" si="22"/>
        <v>16753.179624924553</v>
      </c>
      <c r="BI10" s="150"/>
      <c r="BJ10" s="2">
        <v>5</v>
      </c>
      <c r="BK10" s="118">
        <v>44986</v>
      </c>
      <c r="BL10" s="5">
        <f t="shared" si="52"/>
        <v>477691.1060175504</v>
      </c>
      <c r="BM10" s="5">
        <f t="shared" si="53"/>
        <v>3268.9887340292703</v>
      </c>
      <c r="BN10" s="5">
        <f t="shared" si="23"/>
        <v>382.93830183990349</v>
      </c>
      <c r="BO10" s="35">
        <f t="shared" si="24"/>
        <v>9.6197303324086006E-3</v>
      </c>
      <c r="BP10" s="5">
        <f t="shared" si="25"/>
        <v>2886.0504321893668</v>
      </c>
      <c r="BQ10" s="35">
        <f t="shared" si="26"/>
        <v>7.2499999999999995E-2</v>
      </c>
      <c r="BR10" s="5">
        <f t="shared" si="54"/>
        <v>1891.8322842895091</v>
      </c>
      <c r="BS10" s="5">
        <f t="shared" si="55"/>
        <v>14453.111385856842</v>
      </c>
      <c r="BT10" s="5">
        <f t="shared" si="27"/>
        <v>477308.16771571047</v>
      </c>
      <c r="BU10" s="5">
        <f t="shared" si="28"/>
        <v>16344.943670146351</v>
      </c>
      <c r="BV10" s="150"/>
      <c r="BW10" s="2">
        <v>5</v>
      </c>
      <c r="BX10" s="118">
        <v>44986</v>
      </c>
      <c r="BY10" s="5">
        <f t="shared" si="56"/>
        <v>477615.01369601529</v>
      </c>
      <c r="BZ10" s="5">
        <f t="shared" si="57"/>
        <v>3188.1295568986429</v>
      </c>
      <c r="CA10" s="5">
        <f t="shared" si="29"/>
        <v>402.04197700522036</v>
      </c>
      <c r="CB10" s="35">
        <f t="shared" si="30"/>
        <v>1.0101239671526045E-2</v>
      </c>
      <c r="CC10" s="5">
        <f t="shared" si="31"/>
        <v>2786.0875798934226</v>
      </c>
      <c r="CD10" s="35">
        <f t="shared" si="32"/>
        <v>7.0000000000000007E-2</v>
      </c>
      <c r="CE10" s="5">
        <f t="shared" si="58"/>
        <v>1987.0282809899054</v>
      </c>
      <c r="CF10" s="5">
        <f t="shared" si="59"/>
        <v>13953.619503503311</v>
      </c>
      <c r="CG10" s="5">
        <f t="shared" si="33"/>
        <v>477212.97171901009</v>
      </c>
      <c r="CH10" s="5">
        <f t="shared" si="34"/>
        <v>15940.647784493216</v>
      </c>
    </row>
    <row r="11" spans="1:86" ht="14.25" customHeight="1">
      <c r="A11" s="161">
        <f t="shared" si="65"/>
        <v>3</v>
      </c>
      <c r="B11" s="11">
        <f t="shared" si="66"/>
        <v>117169.26349163768</v>
      </c>
      <c r="C11" s="11">
        <f t="shared" si="60"/>
        <v>113549.6677349603</v>
      </c>
      <c r="D11" s="11">
        <f t="shared" si="61"/>
        <v>109931.57155865055</v>
      </c>
      <c r="E11" s="162">
        <f t="shared" si="62"/>
        <v>106315.16866144938</v>
      </c>
      <c r="F11" s="11">
        <f t="shared" si="63"/>
        <v>102700.66347051365</v>
      </c>
      <c r="G11" s="22">
        <f t="shared" si="64"/>
        <v>99088.271282750909</v>
      </c>
      <c r="H11" s="11"/>
      <c r="I11" s="150"/>
      <c r="J11" s="2">
        <v>6</v>
      </c>
      <c r="K11" s="118">
        <v>45017</v>
      </c>
      <c r="L11" s="5">
        <f t="shared" si="35"/>
        <v>477650.99933271122</v>
      </c>
      <c r="M11" s="5">
        <f t="shared" si="0"/>
        <v>3600.0695666120341</v>
      </c>
      <c r="N11" s="5">
        <f t="shared" si="1"/>
        <v>316.21894619964451</v>
      </c>
      <c r="O11" s="35">
        <f t="shared" si="2"/>
        <v>7.9443513353827603E-3</v>
      </c>
      <c r="P11" s="5">
        <f t="shared" si="3"/>
        <v>3283.8506204123896</v>
      </c>
      <c r="Q11" s="35">
        <f t="shared" si="4"/>
        <v>8.2500000000000004E-2</v>
      </c>
      <c r="R11" s="5">
        <f t="shared" si="36"/>
        <v>1865.2196134884593</v>
      </c>
      <c r="S11" s="5">
        <f t="shared" si="37"/>
        <v>19735.197786183744</v>
      </c>
      <c r="T11" s="5">
        <f t="shared" si="38"/>
        <v>477334.78038651159</v>
      </c>
      <c r="U11" s="5">
        <f t="shared" si="39"/>
        <v>21600.417399672202</v>
      </c>
      <c r="V11" s="150"/>
      <c r="W11" s="2">
        <v>6</v>
      </c>
      <c r="X11" s="118">
        <v>45017</v>
      </c>
      <c r="Y11" s="5">
        <f t="shared" si="40"/>
        <v>477570.7552178136</v>
      </c>
      <c r="Z11" s="5">
        <f t="shared" si="41"/>
        <v>3516.1998380299769</v>
      </c>
      <c r="AA11" s="5">
        <f t="shared" si="5"/>
        <v>332.3948032445528</v>
      </c>
      <c r="AB11" s="35">
        <f t="shared" si="6"/>
        <v>8.3521396470674254E-3</v>
      </c>
      <c r="AC11" s="5">
        <f t="shared" si="7"/>
        <v>3183.8050347854241</v>
      </c>
      <c r="AD11" s="35">
        <f t="shared" si="8"/>
        <v>0.08</v>
      </c>
      <c r="AE11" s="5">
        <f t="shared" si="42"/>
        <v>1961.6395854309408</v>
      </c>
      <c r="AF11" s="5">
        <f t="shared" si="43"/>
        <v>19135.55944274892</v>
      </c>
      <c r="AG11" s="5">
        <f t="shared" si="9"/>
        <v>477238.36041456903</v>
      </c>
      <c r="AH11" s="5">
        <f t="shared" si="10"/>
        <v>21097.199028179861</v>
      </c>
      <c r="AI11" s="150"/>
      <c r="AJ11" s="2">
        <v>6</v>
      </c>
      <c r="AK11" s="118">
        <v>45017</v>
      </c>
      <c r="AL11" s="5">
        <f t="shared" si="44"/>
        <v>477486.94474057265</v>
      </c>
      <c r="AM11" s="5">
        <f t="shared" si="45"/>
        <v>3433.0474807189421</v>
      </c>
      <c r="AN11" s="5">
        <f t="shared" si="11"/>
        <v>349.27762926941023</v>
      </c>
      <c r="AO11" s="35">
        <f t="shared" si="12"/>
        <v>8.7778976941665903E-3</v>
      </c>
      <c r="AP11" s="5">
        <f t="shared" si="13"/>
        <v>3083.7698514495319</v>
      </c>
      <c r="AQ11" s="35">
        <f t="shared" si="14"/>
        <v>7.7499999999999999E-2</v>
      </c>
      <c r="AR11" s="5">
        <f t="shared" si="46"/>
        <v>2062.3328886967165</v>
      </c>
      <c r="AS11" s="5">
        <f t="shared" si="47"/>
        <v>18535.951995616935</v>
      </c>
      <c r="AT11" s="5">
        <f t="shared" si="15"/>
        <v>477137.66711130325</v>
      </c>
      <c r="AU11" s="5">
        <f t="shared" si="16"/>
        <v>20598.284884313653</v>
      </c>
      <c r="AV11" s="150"/>
      <c r="AW11" s="2">
        <v>6</v>
      </c>
      <c r="AX11" s="118">
        <v>45017</v>
      </c>
      <c r="AY11" s="5">
        <f t="shared" si="48"/>
        <v>477399.45377481217</v>
      </c>
      <c r="AZ11" s="5">
        <f t="shared" si="49"/>
        <v>3350.6359249849102</v>
      </c>
      <c r="BA11" s="5">
        <f t="shared" si="17"/>
        <v>366.88933889233431</v>
      </c>
      <c r="BB11" s="35">
        <f t="shared" si="18"/>
        <v>9.2221975368759809E-3</v>
      </c>
      <c r="BC11" s="5">
        <f t="shared" si="19"/>
        <v>2983.7465860925759</v>
      </c>
      <c r="BD11" s="35">
        <f t="shared" si="20"/>
        <v>7.4999999999999997E-2</v>
      </c>
      <c r="BE11" s="5">
        <f t="shared" si="50"/>
        <v>2167.4355640801828</v>
      </c>
      <c r="BF11" s="5">
        <f t="shared" si="51"/>
        <v>17936.37998582928</v>
      </c>
      <c r="BG11" s="5">
        <f t="shared" si="21"/>
        <v>477032.5644359198</v>
      </c>
      <c r="BH11" s="5">
        <f t="shared" si="22"/>
        <v>20103.815549909465</v>
      </c>
      <c r="BI11" s="150"/>
      <c r="BJ11" s="2">
        <v>6</v>
      </c>
      <c r="BK11" s="118">
        <v>45017</v>
      </c>
      <c r="BL11" s="5">
        <f t="shared" si="52"/>
        <v>477308.16771571047</v>
      </c>
      <c r="BM11" s="5">
        <f t="shared" si="53"/>
        <v>3268.9887340292703</v>
      </c>
      <c r="BN11" s="5">
        <f t="shared" si="23"/>
        <v>385.2518874135194</v>
      </c>
      <c r="BO11" s="35">
        <f t="shared" si="24"/>
        <v>9.6856139526942924E-3</v>
      </c>
      <c r="BP11" s="5">
        <f t="shared" si="25"/>
        <v>2883.7368466157509</v>
      </c>
      <c r="BQ11" s="35">
        <f t="shared" si="26"/>
        <v>7.2499999999999995E-2</v>
      </c>
      <c r="BR11" s="5">
        <f t="shared" si="54"/>
        <v>2277.0841717030285</v>
      </c>
      <c r="BS11" s="5">
        <f t="shared" si="55"/>
        <v>17336.848232472592</v>
      </c>
      <c r="BT11" s="5">
        <f t="shared" si="27"/>
        <v>476922.91582829697</v>
      </c>
      <c r="BU11" s="5">
        <f t="shared" si="28"/>
        <v>19613.932404175619</v>
      </c>
      <c r="BV11" s="150"/>
      <c r="BW11" s="2">
        <v>6</v>
      </c>
      <c r="BX11" s="118">
        <v>45017</v>
      </c>
      <c r="BY11" s="5">
        <f t="shared" si="56"/>
        <v>477212.97171901009</v>
      </c>
      <c r="BZ11" s="5">
        <f t="shared" si="57"/>
        <v>3188.1295568986429</v>
      </c>
      <c r="CA11" s="5">
        <f t="shared" si="29"/>
        <v>404.38722187108397</v>
      </c>
      <c r="CB11" s="35">
        <f t="shared" si="30"/>
        <v>1.0168723295540081E-2</v>
      </c>
      <c r="CC11" s="5">
        <f t="shared" si="31"/>
        <v>2783.742335027559</v>
      </c>
      <c r="CD11" s="35">
        <f t="shared" si="32"/>
        <v>7.0000000000000007E-2</v>
      </c>
      <c r="CE11" s="5">
        <f t="shared" si="58"/>
        <v>2391.4155028609894</v>
      </c>
      <c r="CF11" s="5">
        <f t="shared" si="59"/>
        <v>16737.361838530869</v>
      </c>
      <c r="CG11" s="5">
        <f t="shared" si="33"/>
        <v>476808.58449713903</v>
      </c>
      <c r="CH11" s="5">
        <f t="shared" si="34"/>
        <v>19128.777341391858</v>
      </c>
    </row>
    <row r="12" spans="1:86" ht="14.25" customHeight="1">
      <c r="A12" s="161">
        <f t="shared" si="65"/>
        <v>4</v>
      </c>
      <c r="B12" s="11">
        <f t="shared" si="66"/>
        <v>155495.9531553605</v>
      </c>
      <c r="C12" s="11">
        <f t="shared" si="60"/>
        <v>150659.22532851406</v>
      </c>
      <c r="D12" s="11">
        <f t="shared" si="61"/>
        <v>145825.33269837315</v>
      </c>
      <c r="E12" s="162">
        <f t="shared" si="62"/>
        <v>140994.62333739985</v>
      </c>
      <c r="F12" s="11">
        <f t="shared" si="63"/>
        <v>136167.46378763113</v>
      </c>
      <c r="G12" s="22">
        <f t="shared" si="64"/>
        <v>131344.2392423467</v>
      </c>
      <c r="H12" s="11"/>
      <c r="I12" s="150"/>
      <c r="J12" s="2">
        <v>7</v>
      </c>
      <c r="K12" s="118">
        <v>45047</v>
      </c>
      <c r="L12" s="5">
        <f t="shared" si="35"/>
        <v>477334.78038651159</v>
      </c>
      <c r="M12" s="5">
        <f t="shared" si="0"/>
        <v>3600.0695666120341</v>
      </c>
      <c r="N12" s="5">
        <f t="shared" si="1"/>
        <v>318.39295145476717</v>
      </c>
      <c r="O12" s="35">
        <f t="shared" si="2"/>
        <v>8.004267810452579E-3</v>
      </c>
      <c r="P12" s="5">
        <f t="shared" si="3"/>
        <v>3281.676615157267</v>
      </c>
      <c r="Q12" s="35">
        <f t="shared" si="4"/>
        <v>8.249999999999999E-2</v>
      </c>
      <c r="R12" s="5">
        <f t="shared" si="36"/>
        <v>2183.6125649432265</v>
      </c>
      <c r="S12" s="5">
        <f t="shared" si="37"/>
        <v>23016.874401341011</v>
      </c>
      <c r="T12" s="5">
        <f t="shared" si="38"/>
        <v>477016.38743505679</v>
      </c>
      <c r="U12" s="5">
        <f t="shared" si="39"/>
        <v>25200.486966284236</v>
      </c>
      <c r="V12" s="150"/>
      <c r="W12" s="2">
        <v>7</v>
      </c>
      <c r="X12" s="118">
        <v>45047</v>
      </c>
      <c r="Y12" s="5">
        <f t="shared" si="40"/>
        <v>477238.36041456903</v>
      </c>
      <c r="Z12" s="5">
        <f t="shared" si="41"/>
        <v>3516.1998380299769</v>
      </c>
      <c r="AA12" s="5">
        <f t="shared" si="5"/>
        <v>334.61076859951663</v>
      </c>
      <c r="AB12" s="35">
        <f t="shared" si="6"/>
        <v>8.4136765948700145E-3</v>
      </c>
      <c r="AC12" s="5">
        <f t="shared" si="7"/>
        <v>3181.5890694304603</v>
      </c>
      <c r="AD12" s="35">
        <f t="shared" si="8"/>
        <v>0.08</v>
      </c>
      <c r="AE12" s="5">
        <f t="shared" si="42"/>
        <v>2296.2503540304574</v>
      </c>
      <c r="AF12" s="5">
        <f t="shared" si="43"/>
        <v>22317.148512179381</v>
      </c>
      <c r="AG12" s="5">
        <f t="shared" si="9"/>
        <v>476903.74964596954</v>
      </c>
      <c r="AH12" s="5">
        <f t="shared" si="10"/>
        <v>24613.398866209838</v>
      </c>
      <c r="AI12" s="150"/>
      <c r="AJ12" s="2">
        <v>7</v>
      </c>
      <c r="AK12" s="118">
        <v>45047</v>
      </c>
      <c r="AL12" s="5">
        <f t="shared" si="44"/>
        <v>477137.66711130325</v>
      </c>
      <c r="AM12" s="5">
        <f t="shared" si="45"/>
        <v>3433.0474807189421</v>
      </c>
      <c r="AN12" s="5">
        <f t="shared" si="11"/>
        <v>351.53338062510875</v>
      </c>
      <c r="AO12" s="35">
        <f t="shared" si="12"/>
        <v>8.841055440121575E-3</v>
      </c>
      <c r="AP12" s="5">
        <f t="shared" si="13"/>
        <v>3081.5141000938333</v>
      </c>
      <c r="AQ12" s="35">
        <f t="shared" si="14"/>
        <v>7.7499999999999999E-2</v>
      </c>
      <c r="AR12" s="5">
        <f t="shared" si="46"/>
        <v>2413.8662693218253</v>
      </c>
      <c r="AS12" s="5">
        <f t="shared" si="47"/>
        <v>21617.46609571077</v>
      </c>
      <c r="AT12" s="5">
        <f t="shared" si="15"/>
        <v>476786.13373067812</v>
      </c>
      <c r="AU12" s="5">
        <f t="shared" si="16"/>
        <v>24031.332365032595</v>
      </c>
      <c r="AV12" s="150"/>
      <c r="AW12" s="2">
        <v>7</v>
      </c>
      <c r="AX12" s="118">
        <v>45047</v>
      </c>
      <c r="AY12" s="5">
        <f t="shared" si="48"/>
        <v>477032.5644359198</v>
      </c>
      <c r="AZ12" s="5">
        <f t="shared" si="49"/>
        <v>3350.6359249849102</v>
      </c>
      <c r="BA12" s="5">
        <f t="shared" si="17"/>
        <v>369.18239726041156</v>
      </c>
      <c r="BB12" s="35">
        <f t="shared" si="18"/>
        <v>9.2869734634647774E-3</v>
      </c>
      <c r="BC12" s="5">
        <f t="shared" si="19"/>
        <v>2981.4535277244986</v>
      </c>
      <c r="BD12" s="35">
        <f t="shared" si="20"/>
        <v>7.4999999999999997E-2</v>
      </c>
      <c r="BE12" s="5">
        <f t="shared" si="50"/>
        <v>2536.6179613405943</v>
      </c>
      <c r="BF12" s="5">
        <f t="shared" si="51"/>
        <v>20917.833513553778</v>
      </c>
      <c r="BG12" s="5">
        <f t="shared" si="21"/>
        <v>476663.38203865942</v>
      </c>
      <c r="BH12" s="5">
        <f t="shared" si="22"/>
        <v>23454.451474894373</v>
      </c>
      <c r="BI12" s="150"/>
      <c r="BJ12" s="2">
        <v>7</v>
      </c>
      <c r="BK12" s="118">
        <v>45047</v>
      </c>
      <c r="BL12" s="5">
        <f t="shared" si="52"/>
        <v>476922.91582829697</v>
      </c>
      <c r="BM12" s="5">
        <f t="shared" si="53"/>
        <v>3268.9887340292703</v>
      </c>
      <c r="BN12" s="5">
        <f t="shared" si="23"/>
        <v>387.57945089997611</v>
      </c>
      <c r="BO12" s="35">
        <f t="shared" si="24"/>
        <v>9.7520023811859813E-3</v>
      </c>
      <c r="BP12" s="5">
        <f t="shared" si="25"/>
        <v>2881.4092831292942</v>
      </c>
      <c r="BQ12" s="35">
        <f t="shared" si="26"/>
        <v>7.2499999999999995E-2</v>
      </c>
      <c r="BR12" s="5">
        <f t="shared" si="54"/>
        <v>2664.6636226030046</v>
      </c>
      <c r="BS12" s="5">
        <f t="shared" si="55"/>
        <v>20218.257515601887</v>
      </c>
      <c r="BT12" s="5">
        <f t="shared" si="27"/>
        <v>476535.336377397</v>
      </c>
      <c r="BU12" s="5">
        <f t="shared" si="28"/>
        <v>22882.921138204892</v>
      </c>
      <c r="BV12" s="150"/>
      <c r="BW12" s="2">
        <v>7</v>
      </c>
      <c r="BX12" s="118">
        <v>45047</v>
      </c>
      <c r="BY12" s="5">
        <f t="shared" si="56"/>
        <v>476808.58449713903</v>
      </c>
      <c r="BZ12" s="5">
        <f t="shared" si="57"/>
        <v>3188.1295568986429</v>
      </c>
      <c r="CA12" s="5">
        <f t="shared" si="29"/>
        <v>406.7461473319986</v>
      </c>
      <c r="CB12" s="35">
        <f t="shared" si="30"/>
        <v>1.0236715375272926E-2</v>
      </c>
      <c r="CC12" s="5">
        <f t="shared" si="31"/>
        <v>2781.3834095666443</v>
      </c>
      <c r="CD12" s="35">
        <f t="shared" si="32"/>
        <v>7.0000000000000007E-2</v>
      </c>
      <c r="CE12" s="5">
        <f t="shared" si="58"/>
        <v>2798.161650192988</v>
      </c>
      <c r="CF12" s="5">
        <f t="shared" si="59"/>
        <v>19518.745248097512</v>
      </c>
      <c r="CG12" s="5">
        <f t="shared" si="33"/>
        <v>476401.83834980702</v>
      </c>
      <c r="CH12" s="5">
        <f t="shared" si="34"/>
        <v>22316.906898290501</v>
      </c>
    </row>
    <row r="13" spans="1:86" ht="14.25" customHeight="1">
      <c r="A13" s="161">
        <f t="shared" si="65"/>
        <v>5</v>
      </c>
      <c r="B13" s="11">
        <f t="shared" si="66"/>
        <v>193404.96689846879</v>
      </c>
      <c r="C13" s="11">
        <f t="shared" si="60"/>
        <v>187346.74367146005</v>
      </c>
      <c r="D13" s="11">
        <f t="shared" si="61"/>
        <v>181293.20938049309</v>
      </c>
      <c r="E13" s="162">
        <f t="shared" si="62"/>
        <v>175244.91131063079</v>
      </c>
      <c r="F13" s="11">
        <f t="shared" si="63"/>
        <v>169202.42451915122</v>
      </c>
      <c r="G13" s="22">
        <f t="shared" si="64"/>
        <v>163166.3520124575</v>
      </c>
      <c r="H13" s="11"/>
      <c r="I13" s="150"/>
      <c r="J13" s="2">
        <v>8</v>
      </c>
      <c r="K13" s="118">
        <v>45078</v>
      </c>
      <c r="L13" s="5">
        <f t="shared" si="35"/>
        <v>477016.38743505679</v>
      </c>
      <c r="M13" s="5">
        <f t="shared" si="0"/>
        <v>3600.0695666120341</v>
      </c>
      <c r="N13" s="5">
        <f t="shared" si="1"/>
        <v>320.58190299601847</v>
      </c>
      <c r="O13" s="35">
        <f t="shared" si="2"/>
        <v>8.064676470839206E-3</v>
      </c>
      <c r="P13" s="5">
        <f t="shared" si="3"/>
        <v>3279.4876636160157</v>
      </c>
      <c r="Q13" s="35">
        <f t="shared" si="4"/>
        <v>8.2500000000000004E-2</v>
      </c>
      <c r="R13" s="5">
        <f t="shared" si="36"/>
        <v>2504.194467939245</v>
      </c>
      <c r="S13" s="5">
        <f t="shared" si="37"/>
        <v>26296.362064957026</v>
      </c>
      <c r="T13" s="5">
        <f t="shared" si="38"/>
        <v>476695.8055320608</v>
      </c>
      <c r="U13" s="5">
        <f t="shared" si="39"/>
        <v>28800.556532896269</v>
      </c>
      <c r="V13" s="150"/>
      <c r="W13" s="2">
        <v>8</v>
      </c>
      <c r="X13" s="118">
        <v>45078</v>
      </c>
      <c r="Y13" s="5">
        <f t="shared" si="40"/>
        <v>476903.74964596954</v>
      </c>
      <c r="Z13" s="5">
        <f t="shared" si="41"/>
        <v>3516.1998380299769</v>
      </c>
      <c r="AA13" s="5">
        <f t="shared" si="5"/>
        <v>336.84150705684669</v>
      </c>
      <c r="AB13" s="35">
        <f t="shared" si="6"/>
        <v>8.4757104293745229E-3</v>
      </c>
      <c r="AC13" s="5">
        <f t="shared" si="7"/>
        <v>3179.3583309731303</v>
      </c>
      <c r="AD13" s="35">
        <f t="shared" si="8"/>
        <v>7.9999999999999988E-2</v>
      </c>
      <c r="AE13" s="5">
        <f t="shared" si="42"/>
        <v>2633.0918610873041</v>
      </c>
      <c r="AF13" s="5">
        <f t="shared" si="43"/>
        <v>25496.506843152511</v>
      </c>
      <c r="AG13" s="5">
        <f t="shared" si="9"/>
        <v>476566.90813891269</v>
      </c>
      <c r="AH13" s="5">
        <f t="shared" si="10"/>
        <v>28129.598704239816</v>
      </c>
      <c r="AI13" s="150"/>
      <c r="AJ13" s="2">
        <v>8</v>
      </c>
      <c r="AK13" s="118">
        <v>45078</v>
      </c>
      <c r="AL13" s="5">
        <f t="shared" si="44"/>
        <v>476786.13373067812</v>
      </c>
      <c r="AM13" s="5">
        <f t="shared" si="45"/>
        <v>3433.0474807189421</v>
      </c>
      <c r="AN13" s="5">
        <f t="shared" si="11"/>
        <v>353.80370037497914</v>
      </c>
      <c r="AO13" s="35">
        <f t="shared" si="12"/>
        <v>8.9047145127294832E-3</v>
      </c>
      <c r="AP13" s="5">
        <f t="shared" si="13"/>
        <v>3079.243780343963</v>
      </c>
      <c r="AQ13" s="35">
        <f t="shared" si="14"/>
        <v>7.7499999999999999E-2</v>
      </c>
      <c r="AR13" s="5">
        <f t="shared" si="46"/>
        <v>2767.6699696968044</v>
      </c>
      <c r="AS13" s="5">
        <f t="shared" si="47"/>
        <v>24696.709876054734</v>
      </c>
      <c r="AT13" s="5">
        <f t="shared" si="15"/>
        <v>476432.33003030316</v>
      </c>
      <c r="AU13" s="5">
        <f t="shared" si="16"/>
        <v>27464.379845751537</v>
      </c>
      <c r="AV13" s="150"/>
      <c r="AW13" s="2">
        <v>8</v>
      </c>
      <c r="AX13" s="118">
        <v>45078</v>
      </c>
      <c r="AY13" s="5">
        <f t="shared" si="48"/>
        <v>476663.38203865942</v>
      </c>
      <c r="AZ13" s="5">
        <f t="shared" si="49"/>
        <v>3350.6359249849102</v>
      </c>
      <c r="BA13" s="5">
        <f t="shared" si="17"/>
        <v>371.4897872432889</v>
      </c>
      <c r="BB13" s="35">
        <f t="shared" si="18"/>
        <v>9.3522548928625573E-3</v>
      </c>
      <c r="BC13" s="5">
        <f t="shared" si="19"/>
        <v>2979.1461377416213</v>
      </c>
      <c r="BD13" s="35">
        <f t="shared" si="20"/>
        <v>7.4999999999999997E-2</v>
      </c>
      <c r="BE13" s="5">
        <f t="shared" si="50"/>
        <v>2908.1077485838832</v>
      </c>
      <c r="BF13" s="5">
        <f t="shared" si="51"/>
        <v>23896.979651295398</v>
      </c>
      <c r="BG13" s="5">
        <f t="shared" si="21"/>
        <v>476291.89225141611</v>
      </c>
      <c r="BH13" s="5">
        <f t="shared" si="22"/>
        <v>26805.087399879281</v>
      </c>
      <c r="BI13" s="150"/>
      <c r="BJ13" s="2">
        <v>8</v>
      </c>
      <c r="BK13" s="118">
        <v>45078</v>
      </c>
      <c r="BL13" s="5">
        <f t="shared" si="52"/>
        <v>476535.336377397</v>
      </c>
      <c r="BM13" s="5">
        <f t="shared" si="53"/>
        <v>3268.9887340292703</v>
      </c>
      <c r="BN13" s="5">
        <f t="shared" si="23"/>
        <v>389.9210767491636</v>
      </c>
      <c r="BO13" s="35">
        <f t="shared" si="24"/>
        <v>9.8189002237692186E-3</v>
      </c>
      <c r="BP13" s="5">
        <f t="shared" si="25"/>
        <v>2879.0676572801067</v>
      </c>
      <c r="BQ13" s="35">
        <f t="shared" si="26"/>
        <v>7.2499999999999995E-2</v>
      </c>
      <c r="BR13" s="5">
        <f t="shared" si="54"/>
        <v>3054.5846993521682</v>
      </c>
      <c r="BS13" s="5">
        <f t="shared" si="55"/>
        <v>23097.325172881992</v>
      </c>
      <c r="BT13" s="5">
        <f t="shared" si="27"/>
        <v>476145.41530064784</v>
      </c>
      <c r="BU13" s="5">
        <f t="shared" si="28"/>
        <v>26151.909872234159</v>
      </c>
      <c r="BV13" s="150"/>
      <c r="BW13" s="2">
        <v>8</v>
      </c>
      <c r="BX13" s="118">
        <v>45078</v>
      </c>
      <c r="BY13" s="5">
        <f t="shared" si="56"/>
        <v>476401.83834980702</v>
      </c>
      <c r="BZ13" s="5">
        <f t="shared" si="57"/>
        <v>3188.1295568986429</v>
      </c>
      <c r="CA13" s="5">
        <f t="shared" si="29"/>
        <v>409.11883319143499</v>
      </c>
      <c r="CB13" s="35">
        <f t="shared" si="30"/>
        <v>1.0305220515736929E-2</v>
      </c>
      <c r="CC13" s="5">
        <f t="shared" si="31"/>
        <v>2779.0107237072079</v>
      </c>
      <c r="CD13" s="35">
        <f t="shared" si="32"/>
        <v>7.0000000000000007E-2</v>
      </c>
      <c r="CE13" s="5">
        <f t="shared" si="58"/>
        <v>3207.280483384423</v>
      </c>
      <c r="CF13" s="5">
        <f t="shared" si="59"/>
        <v>22297.75597180472</v>
      </c>
      <c r="CG13" s="5">
        <f t="shared" si="33"/>
        <v>475992.71951661556</v>
      </c>
      <c r="CH13" s="5">
        <f t="shared" si="34"/>
        <v>25505.036455189143</v>
      </c>
    </row>
    <row r="14" spans="1:86" ht="14.25" customHeight="1">
      <c r="A14" s="161">
        <f t="shared" si="65"/>
        <v>6</v>
      </c>
      <c r="B14" s="11">
        <f t="shared" si="66"/>
        <v>230860.51317807514</v>
      </c>
      <c r="C14" s="11">
        <f t="shared" si="60"/>
        <v>223577.19371414438</v>
      </c>
      <c r="D14" s="11">
        <f t="shared" si="61"/>
        <v>216300.99754751541</v>
      </c>
      <c r="E14" s="162">
        <f t="shared" si="62"/>
        <v>209032.71525466754</v>
      </c>
      <c r="F14" s="11">
        <f t="shared" si="63"/>
        <v>201773.17570497849</v>
      </c>
      <c r="G14" s="22">
        <f t="shared" si="64"/>
        <v>194523.24616635556</v>
      </c>
      <c r="H14" s="11"/>
      <c r="I14" s="150"/>
      <c r="J14" s="2">
        <v>9</v>
      </c>
      <c r="K14" s="118">
        <v>45108</v>
      </c>
      <c r="L14" s="5">
        <f t="shared" si="35"/>
        <v>476695.8055320608</v>
      </c>
      <c r="M14" s="5">
        <f t="shared" si="0"/>
        <v>3600.0695666120341</v>
      </c>
      <c r="N14" s="5">
        <f t="shared" si="1"/>
        <v>322.78590357911617</v>
      </c>
      <c r="O14" s="35">
        <f t="shared" si="2"/>
        <v>8.1255819707204899E-3</v>
      </c>
      <c r="P14" s="5">
        <f t="shared" si="3"/>
        <v>3277.283663032918</v>
      </c>
      <c r="Q14" s="35">
        <f t="shared" si="4"/>
        <v>8.2500000000000004E-2</v>
      </c>
      <c r="R14" s="5">
        <f t="shared" si="36"/>
        <v>2826.9803715183612</v>
      </c>
      <c r="S14" s="5">
        <f t="shared" si="37"/>
        <v>29573.645727989944</v>
      </c>
      <c r="T14" s="5">
        <f t="shared" si="38"/>
        <v>476373.01962848171</v>
      </c>
      <c r="U14" s="5">
        <f t="shared" si="39"/>
        <v>32400.626099508307</v>
      </c>
      <c r="V14" s="150"/>
      <c r="W14" s="2">
        <v>9</v>
      </c>
      <c r="X14" s="118">
        <v>45108</v>
      </c>
      <c r="Y14" s="5">
        <f t="shared" si="40"/>
        <v>476566.90813891269</v>
      </c>
      <c r="Z14" s="5">
        <f t="shared" si="41"/>
        <v>3516.1998380299769</v>
      </c>
      <c r="AA14" s="5">
        <f t="shared" si="5"/>
        <v>339.08711710389207</v>
      </c>
      <c r="AB14" s="35">
        <f t="shared" si="6"/>
        <v>8.5382458071567024E-3</v>
      </c>
      <c r="AC14" s="5">
        <f t="shared" si="7"/>
        <v>3177.1127209260849</v>
      </c>
      <c r="AD14" s="35">
        <f t="shared" si="8"/>
        <v>0.08</v>
      </c>
      <c r="AE14" s="5">
        <f t="shared" si="42"/>
        <v>2972.1789781911962</v>
      </c>
      <c r="AF14" s="5">
        <f t="shared" si="43"/>
        <v>28673.619564078595</v>
      </c>
      <c r="AG14" s="5">
        <f t="shared" si="9"/>
        <v>476227.82102180878</v>
      </c>
      <c r="AH14" s="5">
        <f t="shared" si="10"/>
        <v>31645.798542269793</v>
      </c>
      <c r="AI14" s="150"/>
      <c r="AJ14" s="2">
        <v>9</v>
      </c>
      <c r="AK14" s="118">
        <v>45108</v>
      </c>
      <c r="AL14" s="5">
        <f t="shared" si="44"/>
        <v>476432.33003030316</v>
      </c>
      <c r="AM14" s="5">
        <f t="shared" si="45"/>
        <v>3433.0474807189421</v>
      </c>
      <c r="AN14" s="5">
        <f t="shared" si="11"/>
        <v>356.08868260656755</v>
      </c>
      <c r="AO14" s="35">
        <f t="shared" si="12"/>
        <v>8.9688795699633256E-3</v>
      </c>
      <c r="AP14" s="5">
        <f t="shared" si="13"/>
        <v>3076.9587981123746</v>
      </c>
      <c r="AQ14" s="35">
        <f t="shared" si="14"/>
        <v>7.7499999999999999E-2</v>
      </c>
      <c r="AR14" s="5">
        <f t="shared" si="46"/>
        <v>3123.7586523033719</v>
      </c>
      <c r="AS14" s="5">
        <f t="shared" si="47"/>
        <v>27773.668674167107</v>
      </c>
      <c r="AT14" s="5">
        <f t="shared" si="15"/>
        <v>476076.24134769657</v>
      </c>
      <c r="AU14" s="5">
        <f t="shared" si="16"/>
        <v>30897.427326470479</v>
      </c>
      <c r="AV14" s="150"/>
      <c r="AW14" s="2">
        <v>9</v>
      </c>
      <c r="AX14" s="118">
        <v>45108</v>
      </c>
      <c r="AY14" s="5">
        <f t="shared" si="48"/>
        <v>476291.89225141611</v>
      </c>
      <c r="AZ14" s="5">
        <f t="shared" si="49"/>
        <v>3350.6359249849102</v>
      </c>
      <c r="BA14" s="5">
        <f t="shared" si="17"/>
        <v>373.81159841355975</v>
      </c>
      <c r="BB14" s="35">
        <f t="shared" si="18"/>
        <v>9.4180464835518715E-3</v>
      </c>
      <c r="BC14" s="5">
        <f t="shared" si="19"/>
        <v>2976.8243265713504</v>
      </c>
      <c r="BD14" s="35">
        <f t="shared" si="20"/>
        <v>7.4999999999999997E-2</v>
      </c>
      <c r="BE14" s="5">
        <f t="shared" si="50"/>
        <v>3281.919346997443</v>
      </c>
      <c r="BF14" s="5">
        <f t="shared" si="51"/>
        <v>26873.803977866748</v>
      </c>
      <c r="BG14" s="5">
        <f t="shared" si="21"/>
        <v>475918.08065300254</v>
      </c>
      <c r="BH14" s="5">
        <f t="shared" si="22"/>
        <v>30155.72332486419</v>
      </c>
      <c r="BI14" s="150"/>
      <c r="BJ14" s="2">
        <v>9</v>
      </c>
      <c r="BK14" s="118">
        <v>45108</v>
      </c>
      <c r="BL14" s="5">
        <f t="shared" si="52"/>
        <v>476145.41530064784</v>
      </c>
      <c r="BM14" s="5">
        <f t="shared" si="53"/>
        <v>3268.9887340292703</v>
      </c>
      <c r="BN14" s="5">
        <f t="shared" si="23"/>
        <v>392.27684992118975</v>
      </c>
      <c r="BO14" s="35">
        <f t="shared" si="24"/>
        <v>9.8863121386603674E-3</v>
      </c>
      <c r="BP14" s="5">
        <f t="shared" si="25"/>
        <v>2876.7118841080805</v>
      </c>
      <c r="BQ14" s="35">
        <f t="shared" si="26"/>
        <v>7.2499999999999995E-2</v>
      </c>
      <c r="BR14" s="5">
        <f t="shared" si="54"/>
        <v>3446.8615492733579</v>
      </c>
      <c r="BS14" s="5">
        <f t="shared" si="55"/>
        <v>25974.037056990073</v>
      </c>
      <c r="BT14" s="5">
        <f t="shared" si="27"/>
        <v>475753.13845072663</v>
      </c>
      <c r="BU14" s="5">
        <f t="shared" si="28"/>
        <v>29420.898606263432</v>
      </c>
      <c r="BV14" s="150"/>
      <c r="BW14" s="2">
        <v>9</v>
      </c>
      <c r="BX14" s="118">
        <v>45108</v>
      </c>
      <c r="BY14" s="5">
        <f t="shared" si="56"/>
        <v>475992.71951661556</v>
      </c>
      <c r="BZ14" s="5">
        <f t="shared" si="57"/>
        <v>3188.1295568986429</v>
      </c>
      <c r="CA14" s="5">
        <f t="shared" si="29"/>
        <v>411.50535971838553</v>
      </c>
      <c r="CB14" s="35">
        <f t="shared" si="30"/>
        <v>1.0374243374216677E-2</v>
      </c>
      <c r="CC14" s="5">
        <f t="shared" si="31"/>
        <v>2776.6241971802574</v>
      </c>
      <c r="CD14" s="35">
        <f t="shared" si="32"/>
        <v>7.0000000000000007E-2</v>
      </c>
      <c r="CE14" s="5">
        <f t="shared" si="58"/>
        <v>3618.7858431028085</v>
      </c>
      <c r="CF14" s="5">
        <f t="shared" si="59"/>
        <v>25074.380168984979</v>
      </c>
      <c r="CG14" s="5">
        <f t="shared" si="33"/>
        <v>475581.21415689716</v>
      </c>
      <c r="CH14" s="5">
        <f t="shared" si="34"/>
        <v>28693.166012087786</v>
      </c>
    </row>
    <row r="15" spans="1:86" ht="14.25" customHeight="1">
      <c r="A15" s="161">
        <f t="shared" si="65"/>
        <v>7</v>
      </c>
      <c r="B15" s="11">
        <f t="shared" si="66"/>
        <v>267823.73339743761</v>
      </c>
      <c r="C15" s="11">
        <f t="shared" si="60"/>
        <v>259312.63901306805</v>
      </c>
      <c r="D15" s="11">
        <f t="shared" si="61"/>
        <v>250811.74611155188</v>
      </c>
      <c r="E15" s="162">
        <f t="shared" si="62"/>
        <v>242322.13133239449</v>
      </c>
      <c r="F15" s="11">
        <f t="shared" si="63"/>
        <v>233844.92098792107</v>
      </c>
      <c r="G15" s="22">
        <f t="shared" si="64"/>
        <v>225381.29101265897</v>
      </c>
      <c r="H15" s="11"/>
      <c r="I15" s="150"/>
      <c r="J15" s="2">
        <v>10</v>
      </c>
      <c r="K15" s="118">
        <v>45139</v>
      </c>
      <c r="L15" s="5">
        <f t="shared" si="35"/>
        <v>476373.01962848171</v>
      </c>
      <c r="M15" s="5">
        <f t="shared" si="0"/>
        <v>3600.0695666120341</v>
      </c>
      <c r="N15" s="5">
        <f t="shared" si="1"/>
        <v>325.00505666622257</v>
      </c>
      <c r="O15" s="35">
        <f t="shared" si="2"/>
        <v>8.1869890176322051E-3</v>
      </c>
      <c r="P15" s="5">
        <f t="shared" si="3"/>
        <v>3275.0645099458116</v>
      </c>
      <c r="Q15" s="35">
        <f t="shared" si="4"/>
        <v>8.2500000000000004E-2</v>
      </c>
      <c r="R15" s="5">
        <f t="shared" si="36"/>
        <v>3151.9854281845837</v>
      </c>
      <c r="S15" s="5">
        <f t="shared" si="37"/>
        <v>32848.710237935753</v>
      </c>
      <c r="T15" s="5">
        <f t="shared" si="38"/>
        <v>476048.0145718155</v>
      </c>
      <c r="U15" s="5">
        <f t="shared" si="39"/>
        <v>36000.695666120337</v>
      </c>
      <c r="V15" s="150"/>
      <c r="W15" s="2">
        <v>10</v>
      </c>
      <c r="X15" s="118">
        <v>45139</v>
      </c>
      <c r="Y15" s="5">
        <f t="shared" si="40"/>
        <v>476227.82102180878</v>
      </c>
      <c r="Z15" s="5">
        <f t="shared" si="41"/>
        <v>3516.1998380299769</v>
      </c>
      <c r="AA15" s="5">
        <f t="shared" si="5"/>
        <v>341.3476978845847</v>
      </c>
      <c r="AB15" s="35">
        <f t="shared" si="6"/>
        <v>8.6012874380714376E-3</v>
      </c>
      <c r="AC15" s="5">
        <f t="shared" si="7"/>
        <v>3174.8521401453922</v>
      </c>
      <c r="AD15" s="35">
        <f t="shared" si="8"/>
        <v>0.08</v>
      </c>
      <c r="AE15" s="5">
        <f t="shared" si="42"/>
        <v>3313.5266760757809</v>
      </c>
      <c r="AF15" s="5">
        <f t="shared" si="43"/>
        <v>31848.471704223986</v>
      </c>
      <c r="AG15" s="5">
        <f t="shared" si="9"/>
        <v>475886.47332392418</v>
      </c>
      <c r="AH15" s="5">
        <f t="shared" si="10"/>
        <v>35161.998380299767</v>
      </c>
      <c r="AI15" s="150"/>
      <c r="AJ15" s="2">
        <v>10</v>
      </c>
      <c r="AK15" s="118">
        <v>45139</v>
      </c>
      <c r="AL15" s="5">
        <f t="shared" si="44"/>
        <v>476076.24134769657</v>
      </c>
      <c r="AM15" s="5">
        <f t="shared" si="45"/>
        <v>3433.0474807189421</v>
      </c>
      <c r="AN15" s="5">
        <f t="shared" si="11"/>
        <v>358.3884220150685</v>
      </c>
      <c r="AO15" s="35">
        <f t="shared" si="12"/>
        <v>9.0335553230010603E-3</v>
      </c>
      <c r="AP15" s="5">
        <f t="shared" si="13"/>
        <v>3074.6590587038736</v>
      </c>
      <c r="AQ15" s="35">
        <f t="shared" si="14"/>
        <v>7.7499999999999999E-2</v>
      </c>
      <c r="AR15" s="5">
        <f t="shared" si="46"/>
        <v>3482.1470743184404</v>
      </c>
      <c r="AS15" s="5">
        <f t="shared" si="47"/>
        <v>30848.327732870981</v>
      </c>
      <c r="AT15" s="5">
        <f t="shared" si="15"/>
        <v>475717.85292568151</v>
      </c>
      <c r="AU15" s="5">
        <f t="shared" si="16"/>
        <v>34330.474807189421</v>
      </c>
      <c r="AV15" s="150"/>
      <c r="AW15" s="2">
        <v>10</v>
      </c>
      <c r="AX15" s="118">
        <v>45139</v>
      </c>
      <c r="AY15" s="5">
        <f t="shared" si="48"/>
        <v>475918.08065300254</v>
      </c>
      <c r="AZ15" s="5">
        <f t="shared" si="49"/>
        <v>3350.6359249849102</v>
      </c>
      <c r="BA15" s="5">
        <f t="shared" si="17"/>
        <v>376.14792090364472</v>
      </c>
      <c r="BB15" s="35">
        <f t="shared" si="18"/>
        <v>9.4843529471509667E-3</v>
      </c>
      <c r="BC15" s="5">
        <f t="shared" si="19"/>
        <v>2974.4880040812654</v>
      </c>
      <c r="BD15" s="35">
        <f t="shared" si="20"/>
        <v>7.4999999999999983E-2</v>
      </c>
      <c r="BE15" s="5">
        <f t="shared" si="50"/>
        <v>3658.0672679010877</v>
      </c>
      <c r="BF15" s="5">
        <f t="shared" si="51"/>
        <v>29848.291981948012</v>
      </c>
      <c r="BG15" s="5">
        <f t="shared" si="21"/>
        <v>475541.93273209891</v>
      </c>
      <c r="BH15" s="5">
        <f t="shared" si="22"/>
        <v>33506.359249849098</v>
      </c>
      <c r="BI15" s="150"/>
      <c r="BJ15" s="2">
        <v>10</v>
      </c>
      <c r="BK15" s="118">
        <v>45139</v>
      </c>
      <c r="BL15" s="5">
        <f t="shared" si="52"/>
        <v>475753.13845072663</v>
      </c>
      <c r="BM15" s="5">
        <f t="shared" si="53"/>
        <v>3268.9887340292703</v>
      </c>
      <c r="BN15" s="5">
        <f t="shared" si="23"/>
        <v>394.6468558894635</v>
      </c>
      <c r="BO15" s="35">
        <f t="shared" si="24"/>
        <v>9.9542428371474437E-3</v>
      </c>
      <c r="BP15" s="5">
        <f t="shared" si="25"/>
        <v>2874.3418781398068</v>
      </c>
      <c r="BQ15" s="35">
        <f t="shared" si="26"/>
        <v>7.2499999999999995E-2</v>
      </c>
      <c r="BR15" s="5">
        <f t="shared" si="54"/>
        <v>3841.5084051628214</v>
      </c>
      <c r="BS15" s="5">
        <f t="shared" si="55"/>
        <v>28848.37893512988</v>
      </c>
      <c r="BT15" s="5">
        <f t="shared" si="27"/>
        <v>475358.49159483716</v>
      </c>
      <c r="BU15" s="5">
        <f t="shared" si="28"/>
        <v>32689.887340292702</v>
      </c>
      <c r="BV15" s="150"/>
      <c r="BW15" s="2">
        <v>10</v>
      </c>
      <c r="BX15" s="118">
        <v>45139</v>
      </c>
      <c r="BY15" s="5">
        <f t="shared" si="56"/>
        <v>475581.21415689716</v>
      </c>
      <c r="BZ15" s="5">
        <f t="shared" si="57"/>
        <v>3188.1295568986429</v>
      </c>
      <c r="CA15" s="5">
        <f t="shared" si="29"/>
        <v>413.90580765007599</v>
      </c>
      <c r="CB15" s="35">
        <f t="shared" si="30"/>
        <v>1.0443788661009454E-2</v>
      </c>
      <c r="CC15" s="5">
        <f t="shared" si="31"/>
        <v>2774.2237492485669</v>
      </c>
      <c r="CD15" s="35">
        <f t="shared" si="32"/>
        <v>7.0000000000000007E-2</v>
      </c>
      <c r="CE15" s="5">
        <f t="shared" si="58"/>
        <v>4032.6916507528845</v>
      </c>
      <c r="CF15" s="5">
        <f t="shared" si="59"/>
        <v>27848.603918233544</v>
      </c>
      <c r="CG15" s="5">
        <f t="shared" si="33"/>
        <v>475167.30834924709</v>
      </c>
      <c r="CH15" s="5">
        <f t="shared" si="34"/>
        <v>31881.295568986428</v>
      </c>
    </row>
    <row r="16" spans="1:86" ht="14.25" customHeight="1">
      <c r="A16" s="161">
        <f t="shared" si="65"/>
        <v>8</v>
      </c>
      <c r="B16" s="11">
        <f t="shared" si="66"/>
        <v>304252.43908355554</v>
      </c>
      <c r="C16" s="11">
        <f t="shared" si="60"/>
        <v>294511.9944186316</v>
      </c>
      <c r="D16" s="11">
        <f t="shared" si="61"/>
        <v>284785.5363320749</v>
      </c>
      <c r="E16" s="162">
        <f t="shared" si="62"/>
        <v>275074.46839851158</v>
      </c>
      <c r="F16" s="11">
        <f t="shared" si="63"/>
        <v>265380.25573509547</v>
      </c>
      <c r="G16" s="22">
        <f t="shared" si="64"/>
        <v>255704.42469458675</v>
      </c>
      <c r="H16" s="11"/>
      <c r="I16" s="150"/>
      <c r="J16" s="2">
        <v>11</v>
      </c>
      <c r="K16" s="118">
        <v>45170</v>
      </c>
      <c r="L16" s="5">
        <f t="shared" si="35"/>
        <v>476048.0145718155</v>
      </c>
      <c r="M16" s="5">
        <f t="shared" si="0"/>
        <v>3600.0695666120341</v>
      </c>
      <c r="N16" s="5">
        <f t="shared" si="1"/>
        <v>327.23946643080262</v>
      </c>
      <c r="O16" s="35">
        <f t="shared" si="2"/>
        <v>8.2489023732231787E-3</v>
      </c>
      <c r="P16" s="5">
        <f t="shared" si="3"/>
        <v>3272.8301001812315</v>
      </c>
      <c r="Q16" s="35">
        <f t="shared" si="4"/>
        <v>8.2500000000000004E-2</v>
      </c>
      <c r="R16" s="5">
        <f t="shared" si="36"/>
        <v>3479.2248946153863</v>
      </c>
      <c r="S16" s="5">
        <f t="shared" si="37"/>
        <v>36121.540338116982</v>
      </c>
      <c r="T16" s="5">
        <f t="shared" si="38"/>
        <v>475720.7751053847</v>
      </c>
      <c r="U16" s="5">
        <f t="shared" si="39"/>
        <v>39600.765232732367</v>
      </c>
      <c r="V16" s="150"/>
      <c r="W16" s="2">
        <v>11</v>
      </c>
      <c r="X16" s="118">
        <v>45170</v>
      </c>
      <c r="Y16" s="5">
        <f t="shared" si="40"/>
        <v>475886.47332392418</v>
      </c>
      <c r="Z16" s="5">
        <f t="shared" si="41"/>
        <v>3516.1998380299769</v>
      </c>
      <c r="AA16" s="5">
        <f t="shared" si="5"/>
        <v>343.62334920381545</v>
      </c>
      <c r="AB16" s="35">
        <f t="shared" si="6"/>
        <v>8.664840086007309E-3</v>
      </c>
      <c r="AC16" s="5">
        <f t="shared" si="7"/>
        <v>3172.5764888261615</v>
      </c>
      <c r="AD16" s="35">
        <f t="shared" si="8"/>
        <v>0.08</v>
      </c>
      <c r="AE16" s="5">
        <f t="shared" si="42"/>
        <v>3657.1500252795963</v>
      </c>
      <c r="AF16" s="5">
        <f t="shared" si="43"/>
        <v>35021.048193050148</v>
      </c>
      <c r="AG16" s="5">
        <f t="shared" si="9"/>
        <v>475542.84997472039</v>
      </c>
      <c r="AH16" s="5">
        <f t="shared" si="10"/>
        <v>38678.198218329744</v>
      </c>
      <c r="AI16" s="150"/>
      <c r="AJ16" s="2">
        <v>11</v>
      </c>
      <c r="AK16" s="118">
        <v>45170</v>
      </c>
      <c r="AL16" s="5">
        <f t="shared" si="44"/>
        <v>475717.85292568151</v>
      </c>
      <c r="AM16" s="5">
        <f t="shared" si="45"/>
        <v>3433.0474807189421</v>
      </c>
      <c r="AN16" s="5">
        <f t="shared" si="11"/>
        <v>360.70301390724899</v>
      </c>
      <c r="AO16" s="35">
        <f t="shared" si="12"/>
        <v>9.0987465369797519E-3</v>
      </c>
      <c r="AP16" s="5">
        <f t="shared" si="13"/>
        <v>3072.3444668116931</v>
      </c>
      <c r="AQ16" s="35">
        <f t="shared" si="14"/>
        <v>7.7499999999999999E-2</v>
      </c>
      <c r="AR16" s="5">
        <f t="shared" si="46"/>
        <v>3842.8500882256894</v>
      </c>
      <c r="AS16" s="5">
        <f t="shared" si="47"/>
        <v>33920.672199682675</v>
      </c>
      <c r="AT16" s="5">
        <f t="shared" si="15"/>
        <v>475357.14991177426</v>
      </c>
      <c r="AU16" s="5">
        <f t="shared" si="16"/>
        <v>37763.522287908367</v>
      </c>
      <c r="AV16" s="150"/>
      <c r="AW16" s="2">
        <v>11</v>
      </c>
      <c r="AX16" s="118">
        <v>45170</v>
      </c>
      <c r="AY16" s="5">
        <f t="shared" si="48"/>
        <v>475541.93273209891</v>
      </c>
      <c r="AZ16" s="5">
        <f t="shared" si="49"/>
        <v>3350.6359249849102</v>
      </c>
      <c r="BA16" s="5">
        <f t="shared" si="17"/>
        <v>378.49884540929224</v>
      </c>
      <c r="BB16" s="35">
        <f t="shared" si="18"/>
        <v>9.5511790491676334E-3</v>
      </c>
      <c r="BC16" s="5">
        <f t="shared" si="19"/>
        <v>2972.1370795756179</v>
      </c>
      <c r="BD16" s="35">
        <f t="shared" si="20"/>
        <v>7.4999999999999997E-2</v>
      </c>
      <c r="BE16" s="5">
        <f t="shared" si="50"/>
        <v>4036.5661133103799</v>
      </c>
      <c r="BF16" s="5">
        <f t="shared" si="51"/>
        <v>32820.429061523631</v>
      </c>
      <c r="BG16" s="5">
        <f t="shared" si="21"/>
        <v>475163.4338866896</v>
      </c>
      <c r="BH16" s="5">
        <f t="shared" si="22"/>
        <v>36856.99517483401</v>
      </c>
      <c r="BI16" s="150"/>
      <c r="BJ16" s="2">
        <v>11</v>
      </c>
      <c r="BK16" s="118">
        <v>45170</v>
      </c>
      <c r="BL16" s="5">
        <f t="shared" si="52"/>
        <v>475358.49159483716</v>
      </c>
      <c r="BM16" s="5">
        <f t="shared" si="53"/>
        <v>3268.9887340292703</v>
      </c>
      <c r="BN16" s="5">
        <f t="shared" si="23"/>
        <v>397.03118064379578</v>
      </c>
      <c r="BO16" s="35">
        <f t="shared" si="24"/>
        <v>1.0022697084343606E-2</v>
      </c>
      <c r="BP16" s="5">
        <f t="shared" si="25"/>
        <v>2871.9575533854745</v>
      </c>
      <c r="BQ16" s="35">
        <f t="shared" si="26"/>
        <v>7.2499999999999995E-2</v>
      </c>
      <c r="BR16" s="5">
        <f t="shared" si="54"/>
        <v>4238.5395858066167</v>
      </c>
      <c r="BS16" s="5">
        <f t="shared" si="55"/>
        <v>31720.336488515353</v>
      </c>
      <c r="BT16" s="5">
        <f t="shared" si="27"/>
        <v>474961.4604141934</v>
      </c>
      <c r="BU16" s="5">
        <f t="shared" si="28"/>
        <v>35958.876074321968</v>
      </c>
      <c r="BV16" s="150"/>
      <c r="BW16" s="2">
        <v>11</v>
      </c>
      <c r="BX16" s="118">
        <v>45170</v>
      </c>
      <c r="BY16" s="5">
        <f t="shared" si="56"/>
        <v>475167.30834924709</v>
      </c>
      <c r="BZ16" s="5">
        <f t="shared" si="57"/>
        <v>3188.1295568986429</v>
      </c>
      <c r="CA16" s="5">
        <f t="shared" si="29"/>
        <v>416.32025819470164</v>
      </c>
      <c r="CB16" s="35">
        <f t="shared" si="30"/>
        <v>1.0513861140178616E-2</v>
      </c>
      <c r="CC16" s="5">
        <f t="shared" si="31"/>
        <v>2771.8092987039413</v>
      </c>
      <c r="CD16" s="35">
        <f t="shared" si="32"/>
        <v>7.0000000000000007E-2</v>
      </c>
      <c r="CE16" s="5">
        <f t="shared" si="58"/>
        <v>4449.0119089475866</v>
      </c>
      <c r="CF16" s="5">
        <f t="shared" si="59"/>
        <v>30620.413216937486</v>
      </c>
      <c r="CG16" s="5">
        <f t="shared" si="33"/>
        <v>474750.98809105239</v>
      </c>
      <c r="CH16" s="5">
        <f t="shared" si="34"/>
        <v>35069.425125885071</v>
      </c>
    </row>
    <row r="17" spans="1:86" ht="14.25" customHeight="1">
      <c r="A17" s="161">
        <f t="shared" si="65"/>
        <v>9</v>
      </c>
      <c r="B17" s="11">
        <f t="shared" si="66"/>
        <v>340100.82654295204</v>
      </c>
      <c r="C17" s="11">
        <f t="shared" si="60"/>
        <v>329130.76473408152</v>
      </c>
      <c r="D17" s="11">
        <f t="shared" si="61"/>
        <v>318179.24347483786</v>
      </c>
      <c r="E17" s="162">
        <f t="shared" si="62"/>
        <v>307248.03161355655</v>
      </c>
      <c r="F17" s="11">
        <f t="shared" si="63"/>
        <v>296338.97152602172</v>
      </c>
      <c r="G17" s="22">
        <f t="shared" si="64"/>
        <v>285453.97844081529</v>
      </c>
      <c r="H17" s="11"/>
      <c r="I17" s="150"/>
      <c r="J17" s="2">
        <v>12</v>
      </c>
      <c r="K17" s="118">
        <v>45200</v>
      </c>
      <c r="L17" s="5">
        <f t="shared" si="35"/>
        <v>475720.7751053847</v>
      </c>
      <c r="M17" s="5">
        <f t="shared" si="0"/>
        <v>3600.0695666120341</v>
      </c>
      <c r="N17" s="5">
        <f t="shared" si="1"/>
        <v>329.48923776251422</v>
      </c>
      <c r="O17" s="35">
        <f t="shared" si="2"/>
        <v>8.3113268540233164E-3</v>
      </c>
      <c r="P17" s="5">
        <f t="shared" si="3"/>
        <v>3270.5803288495199</v>
      </c>
      <c r="Q17" s="35">
        <f t="shared" si="4"/>
        <v>8.2500000000000004E-2</v>
      </c>
      <c r="R17" s="5">
        <f t="shared" si="36"/>
        <v>3808.7141323779006</v>
      </c>
      <c r="S17" s="5">
        <f t="shared" si="37"/>
        <v>39392.120666966504</v>
      </c>
      <c r="T17" s="5">
        <f t="shared" si="38"/>
        <v>475391.28586762218</v>
      </c>
      <c r="U17" s="5">
        <f t="shared" si="39"/>
        <v>43200.834799344404</v>
      </c>
      <c r="V17" s="150"/>
      <c r="W17" s="2">
        <v>12</v>
      </c>
      <c r="X17" s="118">
        <v>45200</v>
      </c>
      <c r="Y17" s="5">
        <f t="shared" si="40"/>
        <v>475542.84997472039</v>
      </c>
      <c r="Z17" s="5">
        <f t="shared" si="41"/>
        <v>3516.1998380299769</v>
      </c>
      <c r="AA17" s="5">
        <f t="shared" si="5"/>
        <v>345.91417153184102</v>
      </c>
      <c r="AB17" s="35">
        <f t="shared" si="6"/>
        <v>8.7289085696541438E-3</v>
      </c>
      <c r="AC17" s="5">
        <f t="shared" si="7"/>
        <v>3170.2856664981359</v>
      </c>
      <c r="AD17" s="35">
        <f t="shared" si="8"/>
        <v>7.9999999999999988E-2</v>
      </c>
      <c r="AE17" s="5">
        <f t="shared" si="42"/>
        <v>4003.0641968114373</v>
      </c>
      <c r="AF17" s="5">
        <f t="shared" si="43"/>
        <v>38191.333859548286</v>
      </c>
      <c r="AG17" s="5">
        <f t="shared" si="9"/>
        <v>475196.93580318853</v>
      </c>
      <c r="AH17" s="5">
        <f t="shared" si="10"/>
        <v>42194.398056359722</v>
      </c>
      <c r="AI17" s="150"/>
      <c r="AJ17" s="2">
        <v>12</v>
      </c>
      <c r="AK17" s="118">
        <v>45200</v>
      </c>
      <c r="AL17" s="5">
        <f t="shared" si="44"/>
        <v>475357.14991177426</v>
      </c>
      <c r="AM17" s="5">
        <f t="shared" si="45"/>
        <v>3433.0474807189421</v>
      </c>
      <c r="AN17" s="5">
        <f t="shared" si="11"/>
        <v>363.03255420540017</v>
      </c>
      <c r="AO17" s="35">
        <f t="shared" si="12"/>
        <v>9.1644580317627351E-3</v>
      </c>
      <c r="AP17" s="5">
        <f t="shared" si="13"/>
        <v>3070.0149265135419</v>
      </c>
      <c r="AQ17" s="35">
        <f t="shared" si="14"/>
        <v>7.7499999999999999E-2</v>
      </c>
      <c r="AR17" s="5">
        <f t="shared" si="46"/>
        <v>4205.8826424310901</v>
      </c>
      <c r="AS17" s="5">
        <f t="shared" si="47"/>
        <v>36990.687126196215</v>
      </c>
      <c r="AT17" s="5">
        <f t="shared" si="15"/>
        <v>474994.11735756887</v>
      </c>
      <c r="AU17" s="5">
        <f t="shared" si="16"/>
        <v>41196.569768627305</v>
      </c>
      <c r="AV17" s="150"/>
      <c r="AW17" s="2">
        <v>12</v>
      </c>
      <c r="AX17" s="118">
        <v>45200</v>
      </c>
      <c r="AY17" s="5">
        <f t="shared" si="48"/>
        <v>475163.4338866896</v>
      </c>
      <c r="AZ17" s="5">
        <f t="shared" si="49"/>
        <v>3350.6359249849102</v>
      </c>
      <c r="BA17" s="5">
        <f t="shared" si="17"/>
        <v>380.86446319310062</v>
      </c>
      <c r="BB17" s="35">
        <f t="shared" si="18"/>
        <v>9.6185296097659884E-3</v>
      </c>
      <c r="BC17" s="5">
        <f t="shared" si="19"/>
        <v>2969.7714617918095</v>
      </c>
      <c r="BD17" s="35">
        <f t="shared" si="20"/>
        <v>7.4999999999999983E-2</v>
      </c>
      <c r="BE17" s="5">
        <f t="shared" si="50"/>
        <v>4417.4305765034806</v>
      </c>
      <c r="BF17" s="5">
        <f t="shared" si="51"/>
        <v>35790.200523315441</v>
      </c>
      <c r="BG17" s="5">
        <f t="shared" si="21"/>
        <v>474782.56942349649</v>
      </c>
      <c r="BH17" s="5">
        <f t="shared" si="22"/>
        <v>40207.631099818922</v>
      </c>
      <c r="BI17" s="150"/>
      <c r="BJ17" s="2">
        <v>12</v>
      </c>
      <c r="BK17" s="118">
        <v>45200</v>
      </c>
      <c r="BL17" s="5">
        <f t="shared" si="52"/>
        <v>474961.4604141934</v>
      </c>
      <c r="BM17" s="5">
        <f t="shared" si="53"/>
        <v>3268.9887340292703</v>
      </c>
      <c r="BN17" s="5">
        <f t="shared" si="23"/>
        <v>399.42991069351865</v>
      </c>
      <c r="BO17" s="35">
        <f t="shared" si="24"/>
        <v>1.0091679699953586E-2</v>
      </c>
      <c r="BP17" s="5">
        <f t="shared" si="25"/>
        <v>2869.5588233357516</v>
      </c>
      <c r="BQ17" s="35">
        <f t="shared" si="26"/>
        <v>7.2499999999999995E-2</v>
      </c>
      <c r="BR17" s="5">
        <f t="shared" si="54"/>
        <v>4637.9694965001354</v>
      </c>
      <c r="BS17" s="5">
        <f t="shared" si="55"/>
        <v>34589.895311851105</v>
      </c>
      <c r="BT17" s="5">
        <f t="shared" si="27"/>
        <v>474562.0305034999</v>
      </c>
      <c r="BU17" s="5">
        <f t="shared" si="28"/>
        <v>39227.864808351238</v>
      </c>
      <c r="BV17" s="150"/>
      <c r="BW17" s="2">
        <v>12</v>
      </c>
      <c r="BX17" s="118">
        <v>45200</v>
      </c>
      <c r="BY17" s="5">
        <f t="shared" si="56"/>
        <v>474750.98809105239</v>
      </c>
      <c r="BZ17" s="5">
        <f t="shared" si="57"/>
        <v>3188.1295568986429</v>
      </c>
      <c r="CA17" s="5">
        <f t="shared" si="29"/>
        <v>418.74879303417038</v>
      </c>
      <c r="CB17" s="35">
        <f t="shared" si="30"/>
        <v>1.0584465630319664E-2</v>
      </c>
      <c r="CC17" s="5">
        <f t="shared" si="31"/>
        <v>2769.3807638644726</v>
      </c>
      <c r="CD17" s="35">
        <f t="shared" si="32"/>
        <v>7.0000000000000007E-2</v>
      </c>
      <c r="CE17" s="5">
        <f t="shared" si="58"/>
        <v>4867.7607019817569</v>
      </c>
      <c r="CF17" s="5">
        <f t="shared" si="59"/>
        <v>33389.793980801958</v>
      </c>
      <c r="CG17" s="5">
        <f t="shared" si="33"/>
        <v>474332.23929801822</v>
      </c>
      <c r="CH17" s="5">
        <f t="shared" si="34"/>
        <v>38257.554682783717</v>
      </c>
    </row>
    <row r="18" spans="1:86" ht="14.25" customHeight="1">
      <c r="A18" s="161">
        <f t="shared" si="65"/>
        <v>10</v>
      </c>
      <c r="B18" s="11">
        <f t="shared" si="66"/>
        <v>375319.16706569924</v>
      </c>
      <c r="C18" s="11">
        <f t="shared" si="60"/>
        <v>363120.7616832786</v>
      </c>
      <c r="D18" s="11">
        <f t="shared" si="61"/>
        <v>350946.27932890831</v>
      </c>
      <c r="E18" s="162">
        <f t="shared" si="62"/>
        <v>338797.88925932068</v>
      </c>
      <c r="F18" s="11">
        <f t="shared" si="63"/>
        <v>326677.84598547843</v>
      </c>
      <c r="G18" s="22">
        <f t="shared" si="64"/>
        <v>314588.48811141535</v>
      </c>
      <c r="H18" s="11"/>
      <c r="I18" s="150"/>
      <c r="J18" s="2">
        <v>13</v>
      </c>
      <c r="K18" s="118">
        <v>45231</v>
      </c>
      <c r="L18" s="5">
        <f t="shared" si="35"/>
        <v>475391.28586762218</v>
      </c>
      <c r="M18" s="5">
        <f t="shared" si="0"/>
        <v>3600.0695666120341</v>
      </c>
      <c r="N18" s="5">
        <f t="shared" si="1"/>
        <v>331.7544762721318</v>
      </c>
      <c r="O18" s="35">
        <f t="shared" si="2"/>
        <v>8.3742673322248252E-3</v>
      </c>
      <c r="P18" s="5">
        <f t="shared" si="3"/>
        <v>3268.3150903399023</v>
      </c>
      <c r="Q18" s="35">
        <f t="shared" si="4"/>
        <v>8.2500000000000004E-2</v>
      </c>
      <c r="R18" s="5">
        <f t="shared" si="36"/>
        <v>4140.4686086500324</v>
      </c>
      <c r="S18" s="5">
        <f t="shared" si="37"/>
        <v>42660.435757306404</v>
      </c>
      <c r="T18" s="5">
        <f t="shared" si="38"/>
        <v>475059.53139135003</v>
      </c>
      <c r="U18" s="5">
        <f t="shared" si="39"/>
        <v>46800.904365956434</v>
      </c>
      <c r="V18" s="150"/>
      <c r="W18" s="2">
        <v>13</v>
      </c>
      <c r="X18" s="118">
        <v>45231</v>
      </c>
      <c r="Y18" s="5">
        <f t="shared" si="40"/>
        <v>475196.93580318853</v>
      </c>
      <c r="Z18" s="5">
        <f t="shared" si="41"/>
        <v>3516.1998380299769</v>
      </c>
      <c r="AA18" s="5">
        <f t="shared" si="5"/>
        <v>348.22026600872005</v>
      </c>
      <c r="AB18" s="35">
        <f t="shared" si="6"/>
        <v>8.7934977632837721E-3</v>
      </c>
      <c r="AC18" s="5">
        <f t="shared" si="7"/>
        <v>3167.9795720212569</v>
      </c>
      <c r="AD18" s="35">
        <f t="shared" si="8"/>
        <v>0.08</v>
      </c>
      <c r="AE18" s="5">
        <f t="shared" si="42"/>
        <v>4351.2844628201574</v>
      </c>
      <c r="AF18" s="5">
        <f t="shared" si="43"/>
        <v>41359.313431569542</v>
      </c>
      <c r="AG18" s="5">
        <f t="shared" si="9"/>
        <v>474848.71553717984</v>
      </c>
      <c r="AH18" s="5">
        <f t="shared" si="10"/>
        <v>45710.597894389699</v>
      </c>
      <c r="AI18" s="150"/>
      <c r="AJ18" s="2">
        <v>13</v>
      </c>
      <c r="AK18" s="118">
        <v>45231</v>
      </c>
      <c r="AL18" s="5">
        <f t="shared" si="44"/>
        <v>474994.11735756887</v>
      </c>
      <c r="AM18" s="5">
        <f t="shared" si="45"/>
        <v>3433.0474807189421</v>
      </c>
      <c r="AN18" s="5">
        <f t="shared" si="11"/>
        <v>365.37713945130963</v>
      </c>
      <c r="AO18" s="35">
        <f t="shared" si="12"/>
        <v>9.2306946827198418E-3</v>
      </c>
      <c r="AP18" s="5">
        <f t="shared" si="13"/>
        <v>3067.6703412676325</v>
      </c>
      <c r="AQ18" s="35">
        <f t="shared" si="14"/>
        <v>7.7499999999999999E-2</v>
      </c>
      <c r="AR18" s="5">
        <f t="shared" si="46"/>
        <v>4571.2597818823997</v>
      </c>
      <c r="AS18" s="5">
        <f t="shared" si="47"/>
        <v>40058.357467463851</v>
      </c>
      <c r="AT18" s="5">
        <f t="shared" si="15"/>
        <v>474628.74021811754</v>
      </c>
      <c r="AU18" s="5">
        <f t="shared" si="16"/>
        <v>44629.617249346251</v>
      </c>
      <c r="AV18" s="150"/>
      <c r="AW18" s="2">
        <v>13</v>
      </c>
      <c r="AX18" s="118">
        <v>45231</v>
      </c>
      <c r="AY18" s="5">
        <f t="shared" si="48"/>
        <v>474782.56942349649</v>
      </c>
      <c r="AZ18" s="5">
        <f t="shared" si="49"/>
        <v>3350.6359249849102</v>
      </c>
      <c r="BA18" s="5">
        <f t="shared" si="17"/>
        <v>383.24486608805728</v>
      </c>
      <c r="BB18" s="35">
        <f t="shared" si="18"/>
        <v>9.6864095045463353E-3</v>
      </c>
      <c r="BC18" s="5">
        <f t="shared" si="19"/>
        <v>2967.3910588968529</v>
      </c>
      <c r="BD18" s="35">
        <f t="shared" si="20"/>
        <v>7.4999999999999997E-2</v>
      </c>
      <c r="BE18" s="5">
        <f t="shared" si="50"/>
        <v>4800.6754425915378</v>
      </c>
      <c r="BF18" s="5">
        <f t="shared" si="51"/>
        <v>38757.591582212292</v>
      </c>
      <c r="BG18" s="5">
        <f t="shared" si="21"/>
        <v>474399.32455740846</v>
      </c>
      <c r="BH18" s="5">
        <f t="shared" si="22"/>
        <v>43558.267024803827</v>
      </c>
      <c r="BI18" s="150"/>
      <c r="BJ18" s="2">
        <v>13</v>
      </c>
      <c r="BK18" s="118">
        <v>45231</v>
      </c>
      <c r="BL18" s="5">
        <f t="shared" si="52"/>
        <v>474562.0305034999</v>
      </c>
      <c r="BM18" s="5">
        <f t="shared" si="53"/>
        <v>3268.9887340292703</v>
      </c>
      <c r="BN18" s="5">
        <f t="shared" si="23"/>
        <v>401.8431330706253</v>
      </c>
      <c r="BO18" s="35">
        <f t="shared" si="24"/>
        <v>1.016119555905335E-2</v>
      </c>
      <c r="BP18" s="5">
        <f t="shared" si="25"/>
        <v>2867.145600958645</v>
      </c>
      <c r="BQ18" s="35">
        <f t="shared" si="26"/>
        <v>7.2499999999999995E-2</v>
      </c>
      <c r="BR18" s="5">
        <f t="shared" si="54"/>
        <v>5039.8126295707607</v>
      </c>
      <c r="BS18" s="5">
        <f t="shared" si="55"/>
        <v>37457.040912809753</v>
      </c>
      <c r="BT18" s="5">
        <f t="shared" si="27"/>
        <v>474160.18737042928</v>
      </c>
      <c r="BU18" s="5">
        <f t="shared" si="28"/>
        <v>42496.853542380515</v>
      </c>
      <c r="BV18" s="150"/>
      <c r="BW18" s="2">
        <v>13</v>
      </c>
      <c r="BX18" s="118">
        <v>45231</v>
      </c>
      <c r="BY18" s="5">
        <f t="shared" si="56"/>
        <v>474332.23929801822</v>
      </c>
      <c r="BZ18" s="5">
        <f t="shared" si="57"/>
        <v>3188.1295568986429</v>
      </c>
      <c r="CA18" s="5">
        <f t="shared" si="29"/>
        <v>421.19149432686982</v>
      </c>
      <c r="CB18" s="35">
        <f t="shared" si="30"/>
        <v>1.0655607005339717E-2</v>
      </c>
      <c r="CC18" s="5">
        <f t="shared" si="31"/>
        <v>2766.9380625717731</v>
      </c>
      <c r="CD18" s="35">
        <f t="shared" si="32"/>
        <v>7.0000000000000007E-2</v>
      </c>
      <c r="CE18" s="5">
        <f t="shared" si="58"/>
        <v>5288.9521963086263</v>
      </c>
      <c r="CF18" s="5">
        <f t="shared" si="59"/>
        <v>36156.732043373733</v>
      </c>
      <c r="CG18" s="5">
        <f t="shared" si="33"/>
        <v>473911.04780369136</v>
      </c>
      <c r="CH18" s="5">
        <f t="shared" si="34"/>
        <v>41445.684239682363</v>
      </c>
    </row>
    <row r="19" spans="1:86" ht="14.25" customHeight="1">
      <c r="A19" s="161">
        <f t="shared" si="65"/>
        <v>11</v>
      </c>
      <c r="B19" s="11">
        <f t="shared" si="66"/>
        <v>409853.47058236488</v>
      </c>
      <c r="C19" s="11">
        <f t="shared" si="60"/>
        <v>396429.79738693027</v>
      </c>
      <c r="D19" s="11">
        <f t="shared" si="61"/>
        <v>383036.31404447358</v>
      </c>
      <c r="E19" s="162">
        <f t="shared" si="62"/>
        <v>369675.62145153986</v>
      </c>
      <c r="F19" s="11">
        <f t="shared" si="63"/>
        <v>356350.41686258744</v>
      </c>
      <c r="G19" s="22">
        <f t="shared" si="64"/>
        <v>343063.49212042947</v>
      </c>
      <c r="H19" s="11"/>
      <c r="I19" s="150"/>
      <c r="J19" s="2">
        <v>14</v>
      </c>
      <c r="K19" s="118">
        <v>45261</v>
      </c>
      <c r="L19" s="5">
        <f t="shared" si="35"/>
        <v>475059.53139135003</v>
      </c>
      <c r="M19" s="5">
        <f t="shared" si="0"/>
        <v>3600.0695666120341</v>
      </c>
      <c r="N19" s="5">
        <f t="shared" si="1"/>
        <v>334.03528829650259</v>
      </c>
      <c r="O19" s="35">
        <f t="shared" si="2"/>
        <v>8.4377287364768728E-3</v>
      </c>
      <c r="P19" s="5">
        <f t="shared" si="3"/>
        <v>3266.0342783155315</v>
      </c>
      <c r="Q19" s="35">
        <f t="shared" si="4"/>
        <v>8.2500000000000004E-2</v>
      </c>
      <c r="R19" s="5">
        <f t="shared" si="36"/>
        <v>4474.503896946535</v>
      </c>
      <c r="S19" s="5">
        <f t="shared" si="37"/>
        <v>45926.470035621933</v>
      </c>
      <c r="T19" s="5">
        <f t="shared" si="38"/>
        <v>474725.49610305351</v>
      </c>
      <c r="U19" s="5">
        <f t="shared" si="39"/>
        <v>50400.973932568464</v>
      </c>
      <c r="V19" s="150"/>
      <c r="W19" s="2">
        <v>14</v>
      </c>
      <c r="X19" s="118">
        <v>45261</v>
      </c>
      <c r="Y19" s="5">
        <f t="shared" si="40"/>
        <v>474848.71553717984</v>
      </c>
      <c r="Z19" s="5">
        <f t="shared" si="41"/>
        <v>3516.1998380299769</v>
      </c>
      <c r="AA19" s="5">
        <f t="shared" si="5"/>
        <v>350.54173444877779</v>
      </c>
      <c r="AB19" s="35">
        <f t="shared" si="6"/>
        <v>8.8586125975441792E-3</v>
      </c>
      <c r="AC19" s="5">
        <f t="shared" si="7"/>
        <v>3165.6581035811992</v>
      </c>
      <c r="AD19" s="35">
        <f t="shared" si="8"/>
        <v>0.08</v>
      </c>
      <c r="AE19" s="5">
        <f t="shared" si="42"/>
        <v>4701.8261972689352</v>
      </c>
      <c r="AF19" s="5">
        <f t="shared" si="43"/>
        <v>44524.97153515074</v>
      </c>
      <c r="AG19" s="5">
        <f t="shared" si="9"/>
        <v>474498.17380273109</v>
      </c>
      <c r="AH19" s="5">
        <f t="shared" si="10"/>
        <v>49226.797732419676</v>
      </c>
      <c r="AI19" s="150"/>
      <c r="AJ19" s="2">
        <v>14</v>
      </c>
      <c r="AK19" s="118">
        <v>45261</v>
      </c>
      <c r="AL19" s="5">
        <f t="shared" si="44"/>
        <v>474628.74021811754</v>
      </c>
      <c r="AM19" s="5">
        <f t="shared" si="45"/>
        <v>3433.0474807189421</v>
      </c>
      <c r="AN19" s="5">
        <f t="shared" si="11"/>
        <v>367.73686681026629</v>
      </c>
      <c r="AO19" s="35">
        <f t="shared" si="12"/>
        <v>9.2974614215212831E-3</v>
      </c>
      <c r="AP19" s="5">
        <f t="shared" si="13"/>
        <v>3065.3106139086758</v>
      </c>
      <c r="AQ19" s="35">
        <f t="shared" si="14"/>
        <v>7.7499999999999999E-2</v>
      </c>
      <c r="AR19" s="5">
        <f t="shared" si="46"/>
        <v>4938.996648692666</v>
      </c>
      <c r="AS19" s="5">
        <f t="shared" si="47"/>
        <v>43123.668081372525</v>
      </c>
      <c r="AT19" s="5">
        <f t="shared" si="15"/>
        <v>474261.0033513073</v>
      </c>
      <c r="AU19" s="5">
        <f t="shared" si="16"/>
        <v>48062.664730065189</v>
      </c>
      <c r="AV19" s="150"/>
      <c r="AW19" s="2">
        <v>14</v>
      </c>
      <c r="AX19" s="118">
        <v>45261</v>
      </c>
      <c r="AY19" s="5">
        <f t="shared" si="48"/>
        <v>474399.32455740846</v>
      </c>
      <c r="AZ19" s="5">
        <f t="shared" si="49"/>
        <v>3350.6359249849102</v>
      </c>
      <c r="BA19" s="5">
        <f t="shared" si="17"/>
        <v>385.64014650110767</v>
      </c>
      <c r="BB19" s="35">
        <f t="shared" si="18"/>
        <v>9.7548236653386775E-3</v>
      </c>
      <c r="BC19" s="5">
        <f t="shared" si="19"/>
        <v>2964.9957784838025</v>
      </c>
      <c r="BD19" s="35">
        <f t="shared" si="20"/>
        <v>7.4999999999999997E-2</v>
      </c>
      <c r="BE19" s="5">
        <f t="shared" si="50"/>
        <v>5186.3155890926455</v>
      </c>
      <c r="BF19" s="5">
        <f t="shared" si="51"/>
        <v>41722.587360696096</v>
      </c>
      <c r="BG19" s="5">
        <f t="shared" si="21"/>
        <v>474013.68441090733</v>
      </c>
      <c r="BH19" s="5">
        <f t="shared" si="22"/>
        <v>46908.902949788739</v>
      </c>
      <c r="BI19" s="150"/>
      <c r="BJ19" s="2">
        <v>14</v>
      </c>
      <c r="BK19" s="118">
        <v>45261</v>
      </c>
      <c r="BL19" s="5">
        <f t="shared" si="52"/>
        <v>474160.18737042928</v>
      </c>
      <c r="BM19" s="5">
        <f t="shared" si="53"/>
        <v>3268.9887340292703</v>
      </c>
      <c r="BN19" s="5">
        <f t="shared" si="23"/>
        <v>404.27093533292691</v>
      </c>
      <c r="BO19" s="35">
        <f t="shared" si="24"/>
        <v>1.0231249592883192E-2</v>
      </c>
      <c r="BP19" s="5">
        <f t="shared" si="25"/>
        <v>2864.7177986963434</v>
      </c>
      <c r="BQ19" s="35">
        <f t="shared" si="26"/>
        <v>7.2499999999999995E-2</v>
      </c>
      <c r="BR19" s="5">
        <f t="shared" si="54"/>
        <v>5444.0835649036871</v>
      </c>
      <c r="BS19" s="5">
        <f t="shared" si="55"/>
        <v>40321.758711506096</v>
      </c>
      <c r="BT19" s="5">
        <f t="shared" si="27"/>
        <v>473755.91643509635</v>
      </c>
      <c r="BU19" s="5">
        <f t="shared" si="28"/>
        <v>45765.842276409785</v>
      </c>
      <c r="BV19" s="150"/>
      <c r="BW19" s="2">
        <v>14</v>
      </c>
      <c r="BX19" s="118">
        <v>45261</v>
      </c>
      <c r="BY19" s="5">
        <f t="shared" si="56"/>
        <v>473911.04780369136</v>
      </c>
      <c r="BZ19" s="5">
        <f t="shared" si="57"/>
        <v>3188.1295568986429</v>
      </c>
      <c r="CA19" s="5">
        <f t="shared" si="29"/>
        <v>423.64844471044307</v>
      </c>
      <c r="CB19" s="35">
        <f t="shared" si="30"/>
        <v>1.0727290195250264E-2</v>
      </c>
      <c r="CC19" s="5">
        <f t="shared" si="31"/>
        <v>2764.4811121881999</v>
      </c>
      <c r="CD19" s="35">
        <f t="shared" si="32"/>
        <v>7.0000000000000007E-2</v>
      </c>
      <c r="CE19" s="5">
        <f t="shared" si="58"/>
        <v>5712.6006410190694</v>
      </c>
      <c r="CF19" s="5">
        <f t="shared" si="59"/>
        <v>38921.213155561934</v>
      </c>
      <c r="CG19" s="5">
        <f t="shared" si="33"/>
        <v>473487.39935898094</v>
      </c>
      <c r="CH19" s="5">
        <f t="shared" si="34"/>
        <v>44633.813796581002</v>
      </c>
    </row>
    <row r="20" spans="1:86" ht="14.25" customHeight="1">
      <c r="A20" s="161">
        <f t="shared" si="65"/>
        <v>12</v>
      </c>
      <c r="B20" s="11">
        <f t="shared" si="66"/>
        <v>443645.12049900263</v>
      </c>
      <c r="C20" s="11">
        <f t="shared" si="60"/>
        <v>429001.352397501</v>
      </c>
      <c r="D20" s="11">
        <f t="shared" si="61"/>
        <v>414394.97563060455</v>
      </c>
      <c r="E20" s="162">
        <f t="shared" si="62"/>
        <v>399829.04934449802</v>
      </c>
      <c r="F20" s="11">
        <f t="shared" si="63"/>
        <v>385306.73917525029</v>
      </c>
      <c r="G20" s="22">
        <f t="shared" si="64"/>
        <v>370831.3147502566</v>
      </c>
      <c r="H20" s="11"/>
      <c r="I20" s="150"/>
      <c r="J20" s="2">
        <v>15</v>
      </c>
      <c r="K20" s="118">
        <v>45292</v>
      </c>
      <c r="L20" s="5">
        <f t="shared" si="35"/>
        <v>474725.49610305351</v>
      </c>
      <c r="M20" s="5">
        <f t="shared" si="0"/>
        <v>3600.0695666120341</v>
      </c>
      <c r="N20" s="5">
        <f t="shared" si="1"/>
        <v>336.33178090354113</v>
      </c>
      <c r="O20" s="35">
        <f t="shared" si="2"/>
        <v>8.5017160526940846E-3</v>
      </c>
      <c r="P20" s="5">
        <f t="shared" si="3"/>
        <v>3263.737785708493</v>
      </c>
      <c r="Q20" s="35">
        <f t="shared" si="4"/>
        <v>8.2500000000000004E-2</v>
      </c>
      <c r="R20" s="5">
        <f t="shared" si="36"/>
        <v>4810.8356778500765</v>
      </c>
      <c r="S20" s="5">
        <f t="shared" si="37"/>
        <v>49190.207821330427</v>
      </c>
      <c r="T20" s="5">
        <f t="shared" si="38"/>
        <v>474389.16432214994</v>
      </c>
      <c r="U20" s="5">
        <f t="shared" si="39"/>
        <v>54001.043499180501</v>
      </c>
      <c r="V20" s="150"/>
      <c r="W20" s="2">
        <v>15</v>
      </c>
      <c r="X20" s="118">
        <v>45292</v>
      </c>
      <c r="Y20" s="5">
        <f t="shared" si="40"/>
        <v>474498.17380273109</v>
      </c>
      <c r="Z20" s="5">
        <f t="shared" si="41"/>
        <v>3516.1998380299769</v>
      </c>
      <c r="AA20" s="5">
        <f t="shared" si="5"/>
        <v>352.87867934510268</v>
      </c>
      <c r="AB20" s="35">
        <f t="shared" si="6"/>
        <v>8.9242580602675002E-3</v>
      </c>
      <c r="AC20" s="5">
        <f t="shared" si="7"/>
        <v>3163.3211586848743</v>
      </c>
      <c r="AD20" s="35">
        <f t="shared" si="8"/>
        <v>0.08</v>
      </c>
      <c r="AE20" s="5">
        <f t="shared" si="42"/>
        <v>5054.7048766140379</v>
      </c>
      <c r="AF20" s="5">
        <f t="shared" si="43"/>
        <v>47688.292693835618</v>
      </c>
      <c r="AG20" s="5">
        <f t="shared" si="9"/>
        <v>474145.29512338596</v>
      </c>
      <c r="AH20" s="5">
        <f t="shared" si="10"/>
        <v>52742.997570449654</v>
      </c>
      <c r="AI20" s="150"/>
      <c r="AJ20" s="2">
        <v>15</v>
      </c>
      <c r="AK20" s="118">
        <v>45292</v>
      </c>
      <c r="AL20" s="5">
        <f t="shared" si="44"/>
        <v>474261.0033513073</v>
      </c>
      <c r="AM20" s="5">
        <f t="shared" si="45"/>
        <v>3433.0474807189421</v>
      </c>
      <c r="AN20" s="5">
        <f t="shared" si="11"/>
        <v>370.1118340750827</v>
      </c>
      <c r="AO20" s="35">
        <f t="shared" si="12"/>
        <v>9.3647632369450434E-3</v>
      </c>
      <c r="AP20" s="5">
        <f t="shared" si="13"/>
        <v>3062.9356466438594</v>
      </c>
      <c r="AQ20" s="35">
        <f t="shared" si="14"/>
        <v>7.7499999999999986E-2</v>
      </c>
      <c r="AR20" s="5">
        <f t="shared" si="46"/>
        <v>5309.1084827677487</v>
      </c>
      <c r="AS20" s="5">
        <f t="shared" si="47"/>
        <v>46186.603728016387</v>
      </c>
      <c r="AT20" s="5">
        <f t="shared" si="15"/>
        <v>473890.89151723223</v>
      </c>
      <c r="AU20" s="5">
        <f t="shared" si="16"/>
        <v>51495.712210784135</v>
      </c>
      <c r="AV20" s="150"/>
      <c r="AW20" s="2">
        <v>15</v>
      </c>
      <c r="AX20" s="118">
        <v>45292</v>
      </c>
      <c r="AY20" s="5">
        <f t="shared" si="48"/>
        <v>474013.68441090733</v>
      </c>
      <c r="AZ20" s="5">
        <f t="shared" si="49"/>
        <v>3350.6359249849102</v>
      </c>
      <c r="BA20" s="5">
        <f t="shared" si="17"/>
        <v>388.05039741673954</v>
      </c>
      <c r="BB20" s="35">
        <f t="shared" si="18"/>
        <v>9.823777081009781E-3</v>
      </c>
      <c r="BC20" s="5">
        <f t="shared" si="19"/>
        <v>2962.5855275681706</v>
      </c>
      <c r="BD20" s="35">
        <f t="shared" si="20"/>
        <v>7.4999999999999997E-2</v>
      </c>
      <c r="BE20" s="5">
        <f t="shared" si="50"/>
        <v>5574.365986509385</v>
      </c>
      <c r="BF20" s="5">
        <f t="shared" si="51"/>
        <v>44685.172888264264</v>
      </c>
      <c r="BG20" s="5">
        <f t="shared" si="21"/>
        <v>473625.63401349058</v>
      </c>
      <c r="BH20" s="5">
        <f t="shared" si="22"/>
        <v>50259.538874773651</v>
      </c>
      <c r="BI20" s="150"/>
      <c r="BJ20" s="2">
        <v>15</v>
      </c>
      <c r="BK20" s="118">
        <v>45292</v>
      </c>
      <c r="BL20" s="5">
        <f t="shared" si="52"/>
        <v>473755.91643509635</v>
      </c>
      <c r="BM20" s="5">
        <f t="shared" si="53"/>
        <v>3268.9887340292703</v>
      </c>
      <c r="BN20" s="5">
        <f t="shared" si="23"/>
        <v>406.71340556722998</v>
      </c>
      <c r="BO20" s="35">
        <f t="shared" si="24"/>
        <v>1.0301846789654578E-2</v>
      </c>
      <c r="BP20" s="5">
        <f t="shared" si="25"/>
        <v>2862.2753284620403</v>
      </c>
      <c r="BQ20" s="35">
        <f t="shared" si="26"/>
        <v>7.2499999999999995E-2</v>
      </c>
      <c r="BR20" s="5">
        <f t="shared" si="54"/>
        <v>5850.7969704709176</v>
      </c>
      <c r="BS20" s="5">
        <f t="shared" si="55"/>
        <v>43184.034039968137</v>
      </c>
      <c r="BT20" s="5">
        <f t="shared" si="27"/>
        <v>473349.20302952913</v>
      </c>
      <c r="BU20" s="5">
        <f t="shared" si="28"/>
        <v>49034.831010439055</v>
      </c>
      <c r="BV20" s="150"/>
      <c r="BW20" s="2">
        <v>15</v>
      </c>
      <c r="BX20" s="118">
        <v>45292</v>
      </c>
      <c r="BY20" s="5">
        <f t="shared" si="56"/>
        <v>473487.39935898094</v>
      </c>
      <c r="BZ20" s="5">
        <f t="shared" si="57"/>
        <v>3188.1295568986429</v>
      </c>
      <c r="CA20" s="5">
        <f t="shared" si="29"/>
        <v>426.11972730458729</v>
      </c>
      <c r="CB20" s="35">
        <f t="shared" si="30"/>
        <v>1.0799520186973815E-2</v>
      </c>
      <c r="CC20" s="5">
        <f t="shared" si="31"/>
        <v>2762.0098295940556</v>
      </c>
      <c r="CD20" s="35">
        <f t="shared" si="32"/>
        <v>7.0000000000000007E-2</v>
      </c>
      <c r="CE20" s="5">
        <f t="shared" si="58"/>
        <v>6138.7203683236567</v>
      </c>
      <c r="CF20" s="5">
        <f t="shared" si="59"/>
        <v>41683.22298515599</v>
      </c>
      <c r="CG20" s="5">
        <f t="shared" si="33"/>
        <v>473061.27963167633</v>
      </c>
      <c r="CH20" s="5">
        <f t="shared" si="34"/>
        <v>47821.943353479648</v>
      </c>
    </row>
    <row r="21" spans="1:86" ht="14.25" customHeight="1">
      <c r="A21" s="161">
        <f t="shared" si="65"/>
        <v>13</v>
      </c>
      <c r="B21" s="11">
        <f t="shared" si="66"/>
        <v>476630.47724037257</v>
      </c>
      <c r="C21" s="11">
        <f t="shared" si="60"/>
        <v>460774.21618118521</v>
      </c>
      <c r="D21" s="11">
        <f t="shared" si="61"/>
        <v>444963.52531878615</v>
      </c>
      <c r="E21" s="162">
        <f t="shared" si="62"/>
        <v>429201.94331308093</v>
      </c>
      <c r="F21" s="11">
        <f t="shared" si="63"/>
        <v>413493.12415054539</v>
      </c>
      <c r="G21" s="22">
        <f t="shared" si="64"/>
        <v>397840.83380181529</v>
      </c>
      <c r="H21" s="11"/>
      <c r="I21" s="150"/>
      <c r="J21" s="2">
        <v>16</v>
      </c>
      <c r="K21" s="118">
        <v>45323</v>
      </c>
      <c r="L21" s="5">
        <f t="shared" si="35"/>
        <v>474389.16432214994</v>
      </c>
      <c r="M21" s="5">
        <f t="shared" si="0"/>
        <v>3600.0695666120341</v>
      </c>
      <c r="N21" s="5">
        <f t="shared" si="1"/>
        <v>338.64406189725332</v>
      </c>
      <c r="O21" s="35">
        <f t="shared" si="2"/>
        <v>8.5662343248789474E-3</v>
      </c>
      <c r="P21" s="5">
        <f t="shared" si="3"/>
        <v>3261.4255047147808</v>
      </c>
      <c r="Q21" s="35">
        <f t="shared" si="4"/>
        <v>8.2500000000000004E-2</v>
      </c>
      <c r="R21" s="5">
        <f t="shared" si="36"/>
        <v>5149.4797397473303</v>
      </c>
      <c r="S21" s="5">
        <f t="shared" si="37"/>
        <v>52451.633326045208</v>
      </c>
      <c r="T21" s="5">
        <f t="shared" si="38"/>
        <v>474050.5202602527</v>
      </c>
      <c r="U21" s="5">
        <f t="shared" si="39"/>
        <v>57601.113065792539</v>
      </c>
      <c r="V21" s="150"/>
      <c r="W21" s="2">
        <v>16</v>
      </c>
      <c r="X21" s="118">
        <v>45323</v>
      </c>
      <c r="Y21" s="5">
        <f t="shared" si="40"/>
        <v>474145.29512338596</v>
      </c>
      <c r="Z21" s="5">
        <f t="shared" si="41"/>
        <v>3516.1998380299769</v>
      </c>
      <c r="AA21" s="5">
        <f t="shared" si="5"/>
        <v>355.23120387407016</v>
      </c>
      <c r="AB21" s="35">
        <f t="shared" si="6"/>
        <v>8.9904391972919356E-3</v>
      </c>
      <c r="AC21" s="5">
        <f t="shared" si="7"/>
        <v>3160.9686341559068</v>
      </c>
      <c r="AD21" s="35">
        <f t="shared" si="8"/>
        <v>0.08</v>
      </c>
      <c r="AE21" s="5">
        <f t="shared" si="42"/>
        <v>5409.936080488108</v>
      </c>
      <c r="AF21" s="5">
        <f t="shared" si="43"/>
        <v>50849.261327991524</v>
      </c>
      <c r="AG21" s="5">
        <f t="shared" si="9"/>
        <v>473790.06391951191</v>
      </c>
      <c r="AH21" s="5">
        <f t="shared" si="10"/>
        <v>56259.197408479631</v>
      </c>
      <c r="AI21" s="150"/>
      <c r="AJ21" s="2">
        <v>16</v>
      </c>
      <c r="AK21" s="118">
        <v>45323</v>
      </c>
      <c r="AL21" s="5">
        <f t="shared" si="44"/>
        <v>473890.89151723223</v>
      </c>
      <c r="AM21" s="5">
        <f t="shared" si="45"/>
        <v>3433.0474807189421</v>
      </c>
      <c r="AN21" s="5">
        <f t="shared" si="11"/>
        <v>372.50213967015043</v>
      </c>
      <c r="AO21" s="35">
        <f t="shared" si="12"/>
        <v>9.4326051756984663E-3</v>
      </c>
      <c r="AP21" s="5">
        <f t="shared" si="13"/>
        <v>3060.5453410487917</v>
      </c>
      <c r="AQ21" s="35">
        <f t="shared" si="14"/>
        <v>7.7499999999999999E-2</v>
      </c>
      <c r="AR21" s="5">
        <f t="shared" si="46"/>
        <v>5681.6106224378991</v>
      </c>
      <c r="AS21" s="5">
        <f t="shared" si="47"/>
        <v>49247.149069065177</v>
      </c>
      <c r="AT21" s="5">
        <f t="shared" si="15"/>
        <v>473518.3893775621</v>
      </c>
      <c r="AU21" s="5">
        <f t="shared" si="16"/>
        <v>54928.759691503074</v>
      </c>
      <c r="AV21" s="150"/>
      <c r="AW21" s="2">
        <v>16</v>
      </c>
      <c r="AX21" s="118">
        <v>45323</v>
      </c>
      <c r="AY21" s="5">
        <f t="shared" si="48"/>
        <v>473625.63401349058</v>
      </c>
      <c r="AZ21" s="5">
        <f t="shared" si="49"/>
        <v>3350.6359249849102</v>
      </c>
      <c r="BA21" s="5">
        <f t="shared" si="17"/>
        <v>390.47571240059415</v>
      </c>
      <c r="BB21" s="35">
        <f t="shared" si="18"/>
        <v>9.8932747982843853E-3</v>
      </c>
      <c r="BC21" s="5">
        <f t="shared" si="19"/>
        <v>2960.160212584316</v>
      </c>
      <c r="BD21" s="35">
        <f t="shared" si="20"/>
        <v>7.4999999999999997E-2</v>
      </c>
      <c r="BE21" s="5">
        <f t="shared" si="50"/>
        <v>5964.8416989099787</v>
      </c>
      <c r="BF21" s="5">
        <f t="shared" si="51"/>
        <v>47645.333100848577</v>
      </c>
      <c r="BG21" s="5">
        <f t="shared" si="21"/>
        <v>473235.15830109001</v>
      </c>
      <c r="BH21" s="5">
        <f t="shared" si="22"/>
        <v>53610.174799758555</v>
      </c>
      <c r="BI21" s="150"/>
      <c r="BJ21" s="2">
        <v>16</v>
      </c>
      <c r="BK21" s="118">
        <v>45323</v>
      </c>
      <c r="BL21" s="5">
        <f t="shared" si="52"/>
        <v>473349.20302952913</v>
      </c>
      <c r="BM21" s="5">
        <f t="shared" si="53"/>
        <v>3268.9887340292703</v>
      </c>
      <c r="BN21" s="5">
        <f t="shared" si="23"/>
        <v>409.17063239253184</v>
      </c>
      <c r="BO21" s="35">
        <f t="shared" si="24"/>
        <v>1.0372992195370986E-2</v>
      </c>
      <c r="BP21" s="5">
        <f t="shared" si="25"/>
        <v>2859.8181016367384</v>
      </c>
      <c r="BQ21" s="35">
        <f t="shared" si="26"/>
        <v>7.2499999999999995E-2</v>
      </c>
      <c r="BR21" s="5">
        <f t="shared" si="54"/>
        <v>6259.9676028634494</v>
      </c>
      <c r="BS21" s="5">
        <f t="shared" si="55"/>
        <v>46043.852141604875</v>
      </c>
      <c r="BT21" s="5">
        <f t="shared" si="27"/>
        <v>472940.03239713662</v>
      </c>
      <c r="BU21" s="5">
        <f t="shared" si="28"/>
        <v>52303.819744468325</v>
      </c>
      <c r="BV21" s="150"/>
      <c r="BW21" s="2">
        <v>16</v>
      </c>
      <c r="BX21" s="118">
        <v>45323</v>
      </c>
      <c r="BY21" s="5">
        <f t="shared" si="56"/>
        <v>473061.27963167633</v>
      </c>
      <c r="BZ21" s="5">
        <f t="shared" si="57"/>
        <v>3188.1295568986429</v>
      </c>
      <c r="CA21" s="5">
        <f t="shared" si="29"/>
        <v>428.60542571386441</v>
      </c>
      <c r="CB21" s="35">
        <f t="shared" si="30"/>
        <v>1.0872302025164475E-2</v>
      </c>
      <c r="CC21" s="5">
        <f t="shared" si="31"/>
        <v>2759.5241311847785</v>
      </c>
      <c r="CD21" s="35">
        <f t="shared" si="32"/>
        <v>7.0000000000000007E-2</v>
      </c>
      <c r="CE21" s="5">
        <f t="shared" si="58"/>
        <v>6567.3257940375206</v>
      </c>
      <c r="CF21" s="5">
        <f t="shared" si="59"/>
        <v>44442.747116340768</v>
      </c>
      <c r="CG21" s="5">
        <f t="shared" si="33"/>
        <v>472632.67420596245</v>
      </c>
      <c r="CH21" s="5">
        <f t="shared" si="34"/>
        <v>51010.072910378287</v>
      </c>
    </row>
    <row r="22" spans="1:86" ht="14.25" customHeight="1">
      <c r="A22" s="161">
        <f t="shared" si="65"/>
        <v>14</v>
      </c>
      <c r="B22" s="11">
        <f t="shared" si="66"/>
        <v>508740.44781993137</v>
      </c>
      <c r="C22" s="11">
        <f t="shared" si="60"/>
        <v>491682.09776005993</v>
      </c>
      <c r="D22" s="11">
        <f t="shared" si="61"/>
        <v>474678.50685391785</v>
      </c>
      <c r="E22" s="162">
        <f t="shared" si="62"/>
        <v>457733.70848024421</v>
      </c>
      <c r="F22" s="11">
        <f t="shared" si="63"/>
        <v>440851.85859654268</v>
      </c>
      <c r="G22" s="22">
        <f t="shared" si="64"/>
        <v>424037.23144811887</v>
      </c>
      <c r="H22" s="11"/>
      <c r="I22" s="150"/>
      <c r="J22" s="2">
        <v>17</v>
      </c>
      <c r="K22" s="118">
        <v>45352</v>
      </c>
      <c r="L22" s="5">
        <f t="shared" si="35"/>
        <v>474050.5202602527</v>
      </c>
      <c r="M22" s="5">
        <f t="shared" si="0"/>
        <v>3600.0695666120341</v>
      </c>
      <c r="N22" s="5">
        <f t="shared" si="1"/>
        <v>340.97223982279684</v>
      </c>
      <c r="O22" s="35">
        <f t="shared" si="2"/>
        <v>8.6312886559585383E-3</v>
      </c>
      <c r="P22" s="5">
        <f t="shared" si="3"/>
        <v>3259.0973267892373</v>
      </c>
      <c r="Q22" s="35">
        <f t="shared" si="4"/>
        <v>8.2500000000000004E-2</v>
      </c>
      <c r="R22" s="5">
        <f t="shared" si="36"/>
        <v>5490.4519795701272</v>
      </c>
      <c r="S22" s="5">
        <f t="shared" si="37"/>
        <v>55710.730652834449</v>
      </c>
      <c r="T22" s="5">
        <f t="shared" si="38"/>
        <v>473709.54802042991</v>
      </c>
      <c r="U22" s="5">
        <f t="shared" si="39"/>
        <v>61201.182632404576</v>
      </c>
      <c r="V22" s="150"/>
      <c r="W22" s="2">
        <v>17</v>
      </c>
      <c r="X22" s="118">
        <v>45352</v>
      </c>
      <c r="Y22" s="5">
        <f t="shared" si="40"/>
        <v>473790.06391951191</v>
      </c>
      <c r="Z22" s="5">
        <f t="shared" si="41"/>
        <v>3516.1998380299769</v>
      </c>
      <c r="AA22" s="5">
        <f t="shared" si="5"/>
        <v>357.5994118998974</v>
      </c>
      <c r="AB22" s="35">
        <f t="shared" si="6"/>
        <v>9.0571611132979832E-3</v>
      </c>
      <c r="AC22" s="5">
        <f t="shared" si="7"/>
        <v>3158.6004261300795</v>
      </c>
      <c r="AD22" s="35">
        <f t="shared" si="8"/>
        <v>0.08</v>
      </c>
      <c r="AE22" s="5">
        <f t="shared" si="42"/>
        <v>5767.5354923880059</v>
      </c>
      <c r="AF22" s="5">
        <f t="shared" si="43"/>
        <v>54007.861754121601</v>
      </c>
      <c r="AG22" s="5">
        <f t="shared" si="9"/>
        <v>473432.46450761199</v>
      </c>
      <c r="AH22" s="5">
        <f t="shared" si="10"/>
        <v>59775.397246509609</v>
      </c>
      <c r="AI22" s="150"/>
      <c r="AJ22" s="2">
        <v>17</v>
      </c>
      <c r="AK22" s="118">
        <v>45352</v>
      </c>
      <c r="AL22" s="5">
        <f t="shared" si="44"/>
        <v>473518.3893775621</v>
      </c>
      <c r="AM22" s="5">
        <f t="shared" si="45"/>
        <v>3433.0474807189421</v>
      </c>
      <c r="AN22" s="5">
        <f t="shared" si="11"/>
        <v>374.9078826555201</v>
      </c>
      <c r="AO22" s="35">
        <f t="shared" si="12"/>
        <v>9.5009923432541211E-3</v>
      </c>
      <c r="AP22" s="5">
        <f t="shared" si="13"/>
        <v>3058.139598063422</v>
      </c>
      <c r="AQ22" s="35">
        <f t="shared" si="14"/>
        <v>7.7499999999999999E-2</v>
      </c>
      <c r="AR22" s="5">
        <f t="shared" si="46"/>
        <v>6056.5185050934197</v>
      </c>
      <c r="AS22" s="5">
        <f t="shared" si="47"/>
        <v>52305.288667128596</v>
      </c>
      <c r="AT22" s="5">
        <f t="shared" si="15"/>
        <v>473143.48149490659</v>
      </c>
      <c r="AU22" s="5">
        <f t="shared" si="16"/>
        <v>58361.807172222019</v>
      </c>
      <c r="AV22" s="150"/>
      <c r="AW22" s="2">
        <v>17</v>
      </c>
      <c r="AX22" s="118">
        <v>45352</v>
      </c>
      <c r="AY22" s="5">
        <f t="shared" si="48"/>
        <v>473235.15830109001</v>
      </c>
      <c r="AZ22" s="5">
        <f t="shared" si="49"/>
        <v>3350.6359249849102</v>
      </c>
      <c r="BA22" s="5">
        <f t="shared" si="17"/>
        <v>392.9161856030978</v>
      </c>
      <c r="BB22" s="35">
        <f t="shared" si="18"/>
        <v>9.963321922580648E-3</v>
      </c>
      <c r="BC22" s="5">
        <f t="shared" si="19"/>
        <v>2957.7197393818124</v>
      </c>
      <c r="BD22" s="35">
        <f t="shared" si="20"/>
        <v>7.4999999999999997E-2</v>
      </c>
      <c r="BE22" s="5">
        <f t="shared" si="50"/>
        <v>6357.7578845130765</v>
      </c>
      <c r="BF22" s="5">
        <f t="shared" si="51"/>
        <v>50603.05284023039</v>
      </c>
      <c r="BG22" s="5">
        <f t="shared" si="21"/>
        <v>472842.24211548694</v>
      </c>
      <c r="BH22" s="5">
        <f t="shared" si="22"/>
        <v>56960.810724743467</v>
      </c>
      <c r="BI22" s="150"/>
      <c r="BJ22" s="2">
        <v>17</v>
      </c>
      <c r="BK22" s="118">
        <v>45352</v>
      </c>
      <c r="BL22" s="5">
        <f t="shared" si="52"/>
        <v>472940.03239713662</v>
      </c>
      <c r="BM22" s="5">
        <f t="shared" si="53"/>
        <v>3268.9887340292703</v>
      </c>
      <c r="BN22" s="5">
        <f t="shared" si="23"/>
        <v>411.64270496323661</v>
      </c>
      <c r="BO22" s="35">
        <f t="shared" si="24"/>
        <v>1.0444690914663088E-2</v>
      </c>
      <c r="BP22" s="5">
        <f t="shared" si="25"/>
        <v>2857.3460290660337</v>
      </c>
      <c r="BQ22" s="35">
        <f t="shared" si="26"/>
        <v>7.2499999999999995E-2</v>
      </c>
      <c r="BR22" s="5">
        <f t="shared" si="54"/>
        <v>6671.610307826686</v>
      </c>
      <c r="BS22" s="5">
        <f t="shared" si="55"/>
        <v>48901.198170670912</v>
      </c>
      <c r="BT22" s="5">
        <f t="shared" si="27"/>
        <v>472528.3896921734</v>
      </c>
      <c r="BU22" s="5">
        <f t="shared" si="28"/>
        <v>55572.808478497594</v>
      </c>
      <c r="BV22" s="150"/>
      <c r="BW22" s="2">
        <v>17</v>
      </c>
      <c r="BX22" s="118">
        <v>45352</v>
      </c>
      <c r="BY22" s="5">
        <f t="shared" si="56"/>
        <v>472632.67420596245</v>
      </c>
      <c r="BZ22" s="5">
        <f t="shared" si="57"/>
        <v>3188.1295568986429</v>
      </c>
      <c r="CA22" s="5">
        <f t="shared" si="29"/>
        <v>431.10562403052836</v>
      </c>
      <c r="CB22" s="35">
        <f t="shared" si="30"/>
        <v>1.0945640813042792E-2</v>
      </c>
      <c r="CC22" s="5">
        <f t="shared" si="31"/>
        <v>2757.0239328681146</v>
      </c>
      <c r="CD22" s="35">
        <f t="shared" si="32"/>
        <v>7.0000000000000007E-2</v>
      </c>
      <c r="CE22" s="5">
        <f t="shared" si="58"/>
        <v>6998.4314180680485</v>
      </c>
      <c r="CF22" s="5">
        <f t="shared" si="59"/>
        <v>47199.771049208881</v>
      </c>
      <c r="CG22" s="5">
        <f t="shared" si="33"/>
        <v>472201.56858193193</v>
      </c>
      <c r="CH22" s="5">
        <f t="shared" si="34"/>
        <v>54198.202467276933</v>
      </c>
    </row>
    <row r="23" spans="1:86" ht="14.25" customHeight="1">
      <c r="A23" s="161">
        <f t="shared" si="65"/>
        <v>15</v>
      </c>
      <c r="B23" s="11">
        <f t="shared" si="66"/>
        <v>539900.0185253555</v>
      </c>
      <c r="C23" s="11">
        <f t="shared" si="60"/>
        <v>521653.20403772843</v>
      </c>
      <c r="D23" s="11">
        <f t="shared" si="61"/>
        <v>503471.36761882482</v>
      </c>
      <c r="E23" s="162">
        <f t="shared" si="62"/>
        <v>485359.04583116074</v>
      </c>
      <c r="F23" s="11">
        <f t="shared" si="63"/>
        <v>467320.90323870617</v>
      </c>
      <c r="G23" s="22">
        <f t="shared" si="64"/>
        <v>449361.72707703552</v>
      </c>
      <c r="H23" s="11"/>
      <c r="I23" s="150"/>
      <c r="J23" s="2">
        <v>18</v>
      </c>
      <c r="K23" s="118">
        <v>45383</v>
      </c>
      <c r="L23" s="5">
        <f t="shared" si="35"/>
        <v>473709.54802042991</v>
      </c>
      <c r="M23" s="5">
        <f t="shared" si="0"/>
        <v>3600.0695666120341</v>
      </c>
      <c r="N23" s="5">
        <f t="shared" si="1"/>
        <v>343.31642397157839</v>
      </c>
      <c r="O23" s="35">
        <f t="shared" si="2"/>
        <v>8.6968842086359299E-3</v>
      </c>
      <c r="P23" s="5">
        <f t="shared" si="3"/>
        <v>3256.7531426404557</v>
      </c>
      <c r="Q23" s="35">
        <f t="shared" si="4"/>
        <v>8.2500000000000004E-2</v>
      </c>
      <c r="R23" s="5">
        <f t="shared" si="36"/>
        <v>5833.768403541706</v>
      </c>
      <c r="S23" s="5">
        <f t="shared" si="37"/>
        <v>58967.483795474902</v>
      </c>
      <c r="T23" s="5">
        <f t="shared" si="38"/>
        <v>473366.23159645835</v>
      </c>
      <c r="U23" s="5">
        <f t="shared" si="39"/>
        <v>64801.252199016606</v>
      </c>
      <c r="V23" s="150"/>
      <c r="W23" s="2">
        <v>18</v>
      </c>
      <c r="X23" s="118">
        <v>45383</v>
      </c>
      <c r="Y23" s="5">
        <f t="shared" si="40"/>
        <v>473432.46450761199</v>
      </c>
      <c r="Z23" s="5">
        <f t="shared" si="41"/>
        <v>3516.1998380299769</v>
      </c>
      <c r="AA23" s="5">
        <f t="shared" si="5"/>
        <v>359.98340797922992</v>
      </c>
      <c r="AB23" s="35">
        <f t="shared" si="6"/>
        <v>9.1244289726593181E-3</v>
      </c>
      <c r="AC23" s="5">
        <f t="shared" si="7"/>
        <v>3156.216430050747</v>
      </c>
      <c r="AD23" s="35">
        <f t="shared" si="8"/>
        <v>0.08</v>
      </c>
      <c r="AE23" s="5">
        <f t="shared" si="42"/>
        <v>6127.5189003672358</v>
      </c>
      <c r="AF23" s="5">
        <f t="shared" si="43"/>
        <v>57164.078184172351</v>
      </c>
      <c r="AG23" s="5">
        <f t="shared" si="9"/>
        <v>473072.48109963274</v>
      </c>
      <c r="AH23" s="5">
        <f t="shared" si="10"/>
        <v>63291.597084539586</v>
      </c>
      <c r="AI23" s="150"/>
      <c r="AJ23" s="2">
        <v>18</v>
      </c>
      <c r="AK23" s="118">
        <v>45383</v>
      </c>
      <c r="AL23" s="5">
        <f t="shared" si="44"/>
        <v>473143.48149490659</v>
      </c>
      <c r="AM23" s="5">
        <f t="shared" si="45"/>
        <v>3433.0474807189421</v>
      </c>
      <c r="AN23" s="5">
        <f t="shared" si="11"/>
        <v>377.32916273100363</v>
      </c>
      <c r="AO23" s="35">
        <f t="shared" si="12"/>
        <v>9.569929904700139E-3</v>
      </c>
      <c r="AP23" s="5">
        <f t="shared" si="13"/>
        <v>3055.7183179879385</v>
      </c>
      <c r="AQ23" s="35">
        <f t="shared" si="14"/>
        <v>7.7499999999999999E-2</v>
      </c>
      <c r="AR23" s="5">
        <f t="shared" si="46"/>
        <v>6433.8476678244233</v>
      </c>
      <c r="AS23" s="5">
        <f t="shared" si="47"/>
        <v>55361.006985116532</v>
      </c>
      <c r="AT23" s="5">
        <f t="shared" si="15"/>
        <v>472766.15233217558</v>
      </c>
      <c r="AU23" s="5">
        <f t="shared" si="16"/>
        <v>61794.854652940958</v>
      </c>
      <c r="AV23" s="150"/>
      <c r="AW23" s="2">
        <v>18</v>
      </c>
      <c r="AX23" s="118">
        <v>45383</v>
      </c>
      <c r="AY23" s="5">
        <f t="shared" si="48"/>
        <v>472842.24211548694</v>
      </c>
      <c r="AZ23" s="5">
        <f t="shared" si="49"/>
        <v>3350.6359249849102</v>
      </c>
      <c r="BA23" s="5">
        <f t="shared" si="17"/>
        <v>395.37191176311717</v>
      </c>
      <c r="BB23" s="35">
        <f t="shared" si="18"/>
        <v>1.0033923618860217E-2</v>
      </c>
      <c r="BC23" s="5">
        <f t="shared" si="19"/>
        <v>2955.264013221793</v>
      </c>
      <c r="BD23" s="35">
        <f t="shared" si="20"/>
        <v>7.4999999999999997E-2</v>
      </c>
      <c r="BE23" s="5">
        <f t="shared" si="50"/>
        <v>6753.1297962761937</v>
      </c>
      <c r="BF23" s="5">
        <f t="shared" si="51"/>
        <v>53558.316853452183</v>
      </c>
      <c r="BG23" s="5">
        <f t="shared" si="21"/>
        <v>472446.87020372384</v>
      </c>
      <c r="BH23" s="5">
        <f t="shared" si="22"/>
        <v>60311.446649728379</v>
      </c>
      <c r="BI23" s="150"/>
      <c r="BJ23" s="2">
        <v>18</v>
      </c>
      <c r="BK23" s="118">
        <v>45383</v>
      </c>
      <c r="BL23" s="5">
        <f t="shared" si="52"/>
        <v>472528.3896921734</v>
      </c>
      <c r="BM23" s="5">
        <f t="shared" si="53"/>
        <v>3268.9887340292703</v>
      </c>
      <c r="BN23" s="5">
        <f t="shared" si="23"/>
        <v>414.12971297238937</v>
      </c>
      <c r="BO23" s="35">
        <f t="shared" si="24"/>
        <v>1.0516948111638474E-2</v>
      </c>
      <c r="BP23" s="5">
        <f t="shared" si="25"/>
        <v>2854.8590210568809</v>
      </c>
      <c r="BQ23" s="35">
        <f t="shared" si="26"/>
        <v>7.2499999999999995E-2</v>
      </c>
      <c r="BR23" s="5">
        <f t="shared" si="54"/>
        <v>7085.7400207990759</v>
      </c>
      <c r="BS23" s="5">
        <f t="shared" si="55"/>
        <v>51756.057191727792</v>
      </c>
      <c r="BT23" s="5">
        <f t="shared" si="27"/>
        <v>472114.25997920102</v>
      </c>
      <c r="BU23" s="5">
        <f t="shared" si="28"/>
        <v>58841.797212526872</v>
      </c>
      <c r="BV23" s="150"/>
      <c r="BW23" s="2">
        <v>18</v>
      </c>
      <c r="BX23" s="118">
        <v>45383</v>
      </c>
      <c r="BY23" s="5">
        <f t="shared" si="56"/>
        <v>472201.56858193193</v>
      </c>
      <c r="BZ23" s="5">
        <f t="shared" si="57"/>
        <v>3188.1295568986429</v>
      </c>
      <c r="CA23" s="5">
        <f t="shared" si="29"/>
        <v>433.62040683737314</v>
      </c>
      <c r="CB23" s="35">
        <f t="shared" si="30"/>
        <v>1.1019541713245337E-2</v>
      </c>
      <c r="CC23" s="5">
        <f t="shared" si="31"/>
        <v>2754.5091500612698</v>
      </c>
      <c r="CD23" s="35">
        <f t="shared" si="32"/>
        <v>7.0000000000000007E-2</v>
      </c>
      <c r="CE23" s="5">
        <f t="shared" si="58"/>
        <v>7432.0518249054221</v>
      </c>
      <c r="CF23" s="5">
        <f t="shared" si="59"/>
        <v>49954.28019927015</v>
      </c>
      <c r="CG23" s="5">
        <f t="shared" si="33"/>
        <v>471767.94817509456</v>
      </c>
      <c r="CH23" s="5">
        <f t="shared" si="34"/>
        <v>57386.332024175572</v>
      </c>
    </row>
    <row r="24" spans="1:86" ht="14.25" customHeight="1">
      <c r="A24" s="161">
        <f t="shared" si="65"/>
        <v>16</v>
      </c>
      <c r="B24" s="11">
        <f t="shared" si="66"/>
        <v>570027.74755888642</v>
      </c>
      <c r="C24" s="11">
        <f t="shared" si="60"/>
        <v>550609.78312620125</v>
      </c>
      <c r="D24" s="11">
        <f t="shared" si="61"/>
        <v>531268.04933014198</v>
      </c>
      <c r="E24" s="162">
        <f t="shared" si="62"/>
        <v>512007.58701878</v>
      </c>
      <c r="F24" s="11">
        <f t="shared" si="63"/>
        <v>492833.56844410737</v>
      </c>
      <c r="G24" s="22">
        <f t="shared" si="64"/>
        <v>473751.29082122963</v>
      </c>
      <c r="H24" s="11"/>
      <c r="I24" s="150"/>
      <c r="J24" s="2">
        <v>19</v>
      </c>
      <c r="K24" s="118">
        <v>45413</v>
      </c>
      <c r="L24" s="5">
        <f t="shared" si="35"/>
        <v>473366.23159645835</v>
      </c>
      <c r="M24" s="5">
        <f t="shared" si="0"/>
        <v>3600.0695666120341</v>
      </c>
      <c r="N24" s="5">
        <f t="shared" si="1"/>
        <v>345.67672438638283</v>
      </c>
      <c r="O24" s="35">
        <f t="shared" si="2"/>
        <v>8.7630262062563854E-3</v>
      </c>
      <c r="P24" s="5">
        <f t="shared" si="3"/>
        <v>3254.3928422256513</v>
      </c>
      <c r="Q24" s="35">
        <f t="shared" si="4"/>
        <v>8.2500000000000004E-2</v>
      </c>
      <c r="R24" s="5">
        <f t="shared" si="36"/>
        <v>6179.4451279280893</v>
      </c>
      <c r="S24" s="5">
        <f t="shared" si="37"/>
        <v>62221.876637700552</v>
      </c>
      <c r="T24" s="5">
        <f t="shared" si="38"/>
        <v>473020.55487207195</v>
      </c>
      <c r="U24" s="5">
        <f t="shared" si="39"/>
        <v>68401.321765628643</v>
      </c>
      <c r="V24" s="150"/>
      <c r="W24" s="2">
        <v>19</v>
      </c>
      <c r="X24" s="118">
        <v>45413</v>
      </c>
      <c r="Y24" s="5">
        <f t="shared" si="40"/>
        <v>473072.48109963274</v>
      </c>
      <c r="Z24" s="5">
        <f t="shared" si="41"/>
        <v>3516.1998380299769</v>
      </c>
      <c r="AA24" s="5">
        <f t="shared" si="5"/>
        <v>362.38329736575861</v>
      </c>
      <c r="AB24" s="35">
        <f t="shared" si="6"/>
        <v>9.1922480003085484E-3</v>
      </c>
      <c r="AC24" s="5">
        <f t="shared" si="7"/>
        <v>3153.8165406642183</v>
      </c>
      <c r="AD24" s="35">
        <f t="shared" si="8"/>
        <v>0.08</v>
      </c>
      <c r="AE24" s="5">
        <f t="shared" si="42"/>
        <v>6489.902197732994</v>
      </c>
      <c r="AF24" s="5">
        <f t="shared" si="43"/>
        <v>60317.894724836573</v>
      </c>
      <c r="AG24" s="5">
        <f t="shared" si="9"/>
        <v>472710.097802267</v>
      </c>
      <c r="AH24" s="5">
        <f t="shared" si="10"/>
        <v>66807.796922569571</v>
      </c>
      <c r="AI24" s="150"/>
      <c r="AJ24" s="2">
        <v>19</v>
      </c>
      <c r="AK24" s="118">
        <v>45413</v>
      </c>
      <c r="AL24" s="5">
        <f t="shared" si="44"/>
        <v>472766.15233217558</v>
      </c>
      <c r="AM24" s="5">
        <f t="shared" si="45"/>
        <v>3433.0474807189421</v>
      </c>
      <c r="AN24" s="5">
        <f t="shared" si="11"/>
        <v>379.76608024030838</v>
      </c>
      <c r="AO24" s="35">
        <f t="shared" si="12"/>
        <v>9.6394230856055862E-3</v>
      </c>
      <c r="AP24" s="5">
        <f t="shared" si="13"/>
        <v>3053.2814004786337</v>
      </c>
      <c r="AQ24" s="35">
        <f t="shared" si="14"/>
        <v>7.7499999999999986E-2</v>
      </c>
      <c r="AR24" s="5">
        <f t="shared" si="46"/>
        <v>6813.6137480647321</v>
      </c>
      <c r="AS24" s="5">
        <f t="shared" si="47"/>
        <v>58414.288385595166</v>
      </c>
      <c r="AT24" s="5">
        <f t="shared" si="15"/>
        <v>472386.38625193527</v>
      </c>
      <c r="AU24" s="5">
        <f t="shared" si="16"/>
        <v>65227.902133659896</v>
      </c>
      <c r="AV24" s="150"/>
      <c r="AW24" s="2">
        <v>19</v>
      </c>
      <c r="AX24" s="118">
        <v>45413</v>
      </c>
      <c r="AY24" s="5">
        <f t="shared" si="48"/>
        <v>472446.87020372384</v>
      </c>
      <c r="AZ24" s="5">
        <f t="shared" si="49"/>
        <v>3350.6359249849102</v>
      </c>
      <c r="BA24" s="5">
        <f t="shared" si="17"/>
        <v>397.84298621163634</v>
      </c>
      <c r="BB24" s="35">
        <f t="shared" si="18"/>
        <v>1.0105085112493157E-2</v>
      </c>
      <c r="BC24" s="5">
        <f t="shared" si="19"/>
        <v>2952.7929387732738</v>
      </c>
      <c r="BD24" s="35">
        <f t="shared" si="20"/>
        <v>7.4999999999999997E-2</v>
      </c>
      <c r="BE24" s="5">
        <f t="shared" si="50"/>
        <v>7150.97278248783</v>
      </c>
      <c r="BF24" s="5">
        <f t="shared" si="51"/>
        <v>56511.109792225456</v>
      </c>
      <c r="BG24" s="5">
        <f t="shared" si="21"/>
        <v>472049.02721751219</v>
      </c>
      <c r="BH24" s="5">
        <f t="shared" si="22"/>
        <v>63662.082574713284</v>
      </c>
      <c r="BI24" s="150"/>
      <c r="BJ24" s="2">
        <v>19</v>
      </c>
      <c r="BK24" s="118">
        <v>45413</v>
      </c>
      <c r="BL24" s="5">
        <f t="shared" si="52"/>
        <v>472114.25997920102</v>
      </c>
      <c r="BM24" s="5">
        <f t="shared" si="53"/>
        <v>3268.9887340292703</v>
      </c>
      <c r="BN24" s="5">
        <f t="shared" si="23"/>
        <v>416.63174665493079</v>
      </c>
      <c r="BO24" s="35">
        <f t="shared" si="24"/>
        <v>1.0589769010746309E-2</v>
      </c>
      <c r="BP24" s="5">
        <f t="shared" si="25"/>
        <v>2852.3569873743395</v>
      </c>
      <c r="BQ24" s="35">
        <f t="shared" si="26"/>
        <v>7.2499999999999995E-2</v>
      </c>
      <c r="BR24" s="5">
        <f t="shared" si="54"/>
        <v>7502.3717674540067</v>
      </c>
      <c r="BS24" s="5">
        <f t="shared" si="55"/>
        <v>54608.414179102132</v>
      </c>
      <c r="BT24" s="5">
        <f t="shared" si="27"/>
        <v>471697.62823254609</v>
      </c>
      <c r="BU24" s="5">
        <f t="shared" si="28"/>
        <v>62110.785946556141</v>
      </c>
      <c r="BV24" s="150"/>
      <c r="BW24" s="2">
        <v>19</v>
      </c>
      <c r="BX24" s="118">
        <v>45413</v>
      </c>
      <c r="BY24" s="5">
        <f t="shared" si="56"/>
        <v>471767.94817509456</v>
      </c>
      <c r="BZ24" s="5">
        <f t="shared" si="57"/>
        <v>3188.1295568986429</v>
      </c>
      <c r="CA24" s="5">
        <f t="shared" si="29"/>
        <v>436.14985921059133</v>
      </c>
      <c r="CB24" s="35">
        <f t="shared" si="30"/>
        <v>1.1094009948689001E-2</v>
      </c>
      <c r="CC24" s="5">
        <f t="shared" si="31"/>
        <v>2751.9796976880516</v>
      </c>
      <c r="CD24" s="35">
        <f t="shared" si="32"/>
        <v>7.0000000000000007E-2</v>
      </c>
      <c r="CE24" s="5">
        <f t="shared" si="58"/>
        <v>7868.201684116013</v>
      </c>
      <c r="CF24" s="5">
        <f t="shared" si="59"/>
        <v>52706.259896958203</v>
      </c>
      <c r="CG24" s="5">
        <f t="shared" si="33"/>
        <v>471331.79831588396</v>
      </c>
      <c r="CH24" s="5">
        <f t="shared" si="34"/>
        <v>60574.461581074218</v>
      </c>
    </row>
    <row r="25" spans="1:86" ht="14.25" customHeight="1">
      <c r="A25" s="161">
        <f t="shared" si="65"/>
        <v>17</v>
      </c>
      <c r="B25" s="11">
        <f t="shared" si="66"/>
        <v>599035.21420094231</v>
      </c>
      <c r="C25" s="11">
        <f t="shared" si="60"/>
        <v>578467.62976913236</v>
      </c>
      <c r="D25" s="11">
        <f t="shared" si="61"/>
        <v>557988.54586175713</v>
      </c>
      <c r="E25" s="162">
        <f t="shared" si="62"/>
        <v>537603.50081839261</v>
      </c>
      <c r="F25" s="11">
        <f t="shared" si="63"/>
        <v>517318.16563847772</v>
      </c>
      <c r="G25" s="22">
        <f t="shared" si="64"/>
        <v>497138.33637915953</v>
      </c>
      <c r="H25" s="11"/>
      <c r="I25" s="150"/>
      <c r="J25" s="2">
        <v>20</v>
      </c>
      <c r="K25" s="118">
        <v>45444</v>
      </c>
      <c r="L25" s="5">
        <f t="shared" si="35"/>
        <v>473020.55487207195</v>
      </c>
      <c r="M25" s="5">
        <f t="shared" si="0"/>
        <v>3600.0695666120341</v>
      </c>
      <c r="N25" s="5">
        <f t="shared" si="1"/>
        <v>348.05325186653954</v>
      </c>
      <c r="O25" s="35">
        <f t="shared" si="2"/>
        <v>8.8297199336888083E-3</v>
      </c>
      <c r="P25" s="5">
        <f t="shared" si="3"/>
        <v>3252.0163147454946</v>
      </c>
      <c r="Q25" s="35">
        <f t="shared" si="4"/>
        <v>8.2500000000000004E-2</v>
      </c>
      <c r="R25" s="5">
        <f t="shared" si="36"/>
        <v>6527.4983797946288</v>
      </c>
      <c r="S25" s="5">
        <f t="shared" si="37"/>
        <v>65473.892952446047</v>
      </c>
      <c r="T25" s="5">
        <f t="shared" si="38"/>
        <v>472672.50162020541</v>
      </c>
      <c r="U25" s="5">
        <f t="shared" si="39"/>
        <v>72001.391332240673</v>
      </c>
      <c r="V25" s="150"/>
      <c r="W25" s="2">
        <v>20</v>
      </c>
      <c r="X25" s="118">
        <v>45444</v>
      </c>
      <c r="Y25" s="5">
        <f t="shared" si="40"/>
        <v>472710.097802267</v>
      </c>
      <c r="Z25" s="5">
        <f t="shared" si="41"/>
        <v>3516.1998380299769</v>
      </c>
      <c r="AA25" s="5">
        <f t="shared" si="5"/>
        <v>364.79918601486361</v>
      </c>
      <c r="AB25" s="35">
        <f t="shared" si="6"/>
        <v>9.26062348261808E-3</v>
      </c>
      <c r="AC25" s="5">
        <f t="shared" si="7"/>
        <v>3151.4006520151133</v>
      </c>
      <c r="AD25" s="35">
        <f t="shared" si="8"/>
        <v>7.9999999999999988E-2</v>
      </c>
      <c r="AE25" s="5">
        <f t="shared" si="42"/>
        <v>6854.7013837478571</v>
      </c>
      <c r="AF25" s="5">
        <f t="shared" si="43"/>
        <v>63469.295376851689</v>
      </c>
      <c r="AG25" s="5">
        <f t="shared" si="9"/>
        <v>472345.29861625214</v>
      </c>
      <c r="AH25" s="5">
        <f t="shared" si="10"/>
        <v>70323.996760599548</v>
      </c>
      <c r="AI25" s="150"/>
      <c r="AJ25" s="2">
        <v>20</v>
      </c>
      <c r="AK25" s="118">
        <v>45444</v>
      </c>
      <c r="AL25" s="5">
        <f t="shared" si="44"/>
        <v>472386.38625193527</v>
      </c>
      <c r="AM25" s="5">
        <f t="shared" si="45"/>
        <v>3433.0474807189421</v>
      </c>
      <c r="AN25" s="5">
        <f t="shared" si="11"/>
        <v>382.2187361751935</v>
      </c>
      <c r="AO25" s="35">
        <f t="shared" si="12"/>
        <v>9.7094771729009186E-3</v>
      </c>
      <c r="AP25" s="5">
        <f t="shared" si="13"/>
        <v>3050.8287445437486</v>
      </c>
      <c r="AQ25" s="35">
        <f t="shared" si="14"/>
        <v>7.7499999999999999E-2</v>
      </c>
      <c r="AR25" s="5">
        <f t="shared" si="46"/>
        <v>7195.8324842399252</v>
      </c>
      <c r="AS25" s="5">
        <f t="shared" si="47"/>
        <v>61465.117130138911</v>
      </c>
      <c r="AT25" s="5">
        <f t="shared" si="15"/>
        <v>472004.16751576005</v>
      </c>
      <c r="AU25" s="5">
        <f t="shared" si="16"/>
        <v>68660.949614378842</v>
      </c>
      <c r="AV25" s="150"/>
      <c r="AW25" s="2">
        <v>20</v>
      </c>
      <c r="AX25" s="118">
        <v>45444</v>
      </c>
      <c r="AY25" s="5">
        <f t="shared" si="48"/>
        <v>472049.02721751219</v>
      </c>
      <c r="AZ25" s="5">
        <f t="shared" si="49"/>
        <v>3350.6359249849102</v>
      </c>
      <c r="BA25" s="5">
        <f t="shared" si="17"/>
        <v>400.32950487545941</v>
      </c>
      <c r="BB25" s="35">
        <f t="shared" si="18"/>
        <v>1.0176811690138135E-2</v>
      </c>
      <c r="BC25" s="5">
        <f t="shared" si="19"/>
        <v>2950.3064201094508</v>
      </c>
      <c r="BD25" s="35">
        <f t="shared" si="20"/>
        <v>7.4999999999999983E-2</v>
      </c>
      <c r="BE25" s="5">
        <f t="shared" si="50"/>
        <v>7551.302287363289</v>
      </c>
      <c r="BF25" s="5">
        <f t="shared" si="51"/>
        <v>59461.416212334909</v>
      </c>
      <c r="BG25" s="5">
        <f t="shared" si="21"/>
        <v>471648.69771263673</v>
      </c>
      <c r="BH25" s="5">
        <f t="shared" si="22"/>
        <v>67012.718499698196</v>
      </c>
      <c r="BI25" s="150"/>
      <c r="BJ25" s="2">
        <v>20</v>
      </c>
      <c r="BK25" s="118">
        <v>45444</v>
      </c>
      <c r="BL25" s="5">
        <f t="shared" si="52"/>
        <v>471697.62823254609</v>
      </c>
      <c r="BM25" s="5">
        <f t="shared" si="53"/>
        <v>3268.9887340292703</v>
      </c>
      <c r="BN25" s="5">
        <f t="shared" si="23"/>
        <v>419.14889679097087</v>
      </c>
      <c r="BO25" s="35">
        <f t="shared" si="24"/>
        <v>1.0663158897657154E-2</v>
      </c>
      <c r="BP25" s="5">
        <f t="shared" si="25"/>
        <v>2849.8398372382994</v>
      </c>
      <c r="BQ25" s="35">
        <f t="shared" si="26"/>
        <v>7.2499999999999995E-2</v>
      </c>
      <c r="BR25" s="5">
        <f t="shared" si="54"/>
        <v>7921.5206642449775</v>
      </c>
      <c r="BS25" s="5">
        <f t="shared" si="55"/>
        <v>57458.254016340434</v>
      </c>
      <c r="BT25" s="5">
        <f t="shared" si="27"/>
        <v>471278.47933575511</v>
      </c>
      <c r="BU25" s="5">
        <f t="shared" si="28"/>
        <v>65379.774680585411</v>
      </c>
      <c r="BV25" s="150"/>
      <c r="BW25" s="2">
        <v>20</v>
      </c>
      <c r="BX25" s="118">
        <v>45444</v>
      </c>
      <c r="BY25" s="5">
        <f t="shared" si="56"/>
        <v>471331.79831588396</v>
      </c>
      <c r="BZ25" s="5">
        <f t="shared" si="57"/>
        <v>3188.1295568986429</v>
      </c>
      <c r="CA25" s="5">
        <f t="shared" si="29"/>
        <v>438.69406672265313</v>
      </c>
      <c r="CB25" s="35">
        <f t="shared" si="30"/>
        <v>1.1169050803450596E-2</v>
      </c>
      <c r="CC25" s="5">
        <f t="shared" si="31"/>
        <v>2749.4354901759898</v>
      </c>
      <c r="CD25" s="35">
        <f t="shared" si="32"/>
        <v>7.0000000000000007E-2</v>
      </c>
      <c r="CE25" s="5">
        <f t="shared" si="58"/>
        <v>8306.8957508386666</v>
      </c>
      <c r="CF25" s="5">
        <f t="shared" si="59"/>
        <v>55455.69538713419</v>
      </c>
      <c r="CG25" s="5">
        <f t="shared" si="33"/>
        <v>470893.10424916132</v>
      </c>
      <c r="CH25" s="5">
        <f t="shared" si="34"/>
        <v>63762.591137972857</v>
      </c>
    </row>
    <row r="26" spans="1:86" ht="14.25" customHeight="1">
      <c r="A26" s="161">
        <f t="shared" si="65"/>
        <v>18</v>
      </c>
      <c r="B26" s="11">
        <f t="shared" si="66"/>
        <v>626826.42077138287</v>
      </c>
      <c r="C26" s="11">
        <f t="shared" si="60"/>
        <v>605135.5497154285</v>
      </c>
      <c r="D26" s="11">
        <f t="shared" si="61"/>
        <v>583546.42555572931</v>
      </c>
      <c r="E26" s="162">
        <f t="shared" si="62"/>
        <v>562065.06903024053</v>
      </c>
      <c r="F26" s="11">
        <f t="shared" si="63"/>
        <v>540697.63259407715</v>
      </c>
      <c r="G26" s="22">
        <f t="shared" si="64"/>
        <v>519450.39163008047</v>
      </c>
      <c r="H26" s="11"/>
      <c r="I26" s="150"/>
      <c r="J26" s="2">
        <v>21</v>
      </c>
      <c r="K26" s="118">
        <v>45474</v>
      </c>
      <c r="L26" s="5">
        <f t="shared" si="35"/>
        <v>472672.50162020541</v>
      </c>
      <c r="M26" s="5">
        <f t="shared" si="0"/>
        <v>3600.0695666120341</v>
      </c>
      <c r="N26" s="5">
        <f t="shared" si="1"/>
        <v>350.446117973122</v>
      </c>
      <c r="O26" s="35">
        <f t="shared" si="2"/>
        <v>8.8969707382226468E-3</v>
      </c>
      <c r="P26" s="5">
        <f t="shared" si="3"/>
        <v>3249.6234486389121</v>
      </c>
      <c r="Q26" s="35">
        <f t="shared" si="4"/>
        <v>8.2500000000000004E-2</v>
      </c>
      <c r="R26" s="5">
        <f t="shared" si="36"/>
        <v>6877.9444977677504</v>
      </c>
      <c r="S26" s="5">
        <f t="shared" si="37"/>
        <v>68723.516401084955</v>
      </c>
      <c r="T26" s="5">
        <f t="shared" si="38"/>
        <v>472322.05550223228</v>
      </c>
      <c r="U26" s="5">
        <f t="shared" si="39"/>
        <v>75601.460898852703</v>
      </c>
      <c r="V26" s="150"/>
      <c r="W26" s="2">
        <v>21</v>
      </c>
      <c r="X26" s="118">
        <v>45474</v>
      </c>
      <c r="Y26" s="5">
        <f t="shared" si="40"/>
        <v>472345.29861625214</v>
      </c>
      <c r="Z26" s="5">
        <f t="shared" si="41"/>
        <v>3516.1998380299769</v>
      </c>
      <c r="AA26" s="5">
        <f t="shared" si="5"/>
        <v>367.23118058829596</v>
      </c>
      <c r="AB26" s="35">
        <f t="shared" si="6"/>
        <v>9.3295607682966492E-3</v>
      </c>
      <c r="AC26" s="5">
        <f t="shared" si="7"/>
        <v>3148.968657441681</v>
      </c>
      <c r="AD26" s="35">
        <f t="shared" si="8"/>
        <v>0.08</v>
      </c>
      <c r="AE26" s="5">
        <f t="shared" si="42"/>
        <v>7221.9325643361535</v>
      </c>
      <c r="AF26" s="5">
        <f t="shared" si="43"/>
        <v>66618.264034293374</v>
      </c>
      <c r="AG26" s="5">
        <f t="shared" si="9"/>
        <v>471978.06743566383</v>
      </c>
      <c r="AH26" s="5">
        <f t="shared" si="10"/>
        <v>73840.196598629525</v>
      </c>
      <c r="AI26" s="150"/>
      <c r="AJ26" s="2">
        <v>21</v>
      </c>
      <c r="AK26" s="118">
        <v>45474</v>
      </c>
      <c r="AL26" s="5">
        <f t="shared" si="44"/>
        <v>472004.16751576005</v>
      </c>
      <c r="AM26" s="5">
        <f t="shared" si="45"/>
        <v>3433.0474807189421</v>
      </c>
      <c r="AN26" s="5">
        <f t="shared" si="11"/>
        <v>384.68723217965862</v>
      </c>
      <c r="AO26" s="35">
        <f t="shared" si="12"/>
        <v>9.7800975157740916E-3</v>
      </c>
      <c r="AP26" s="5">
        <f t="shared" si="13"/>
        <v>3048.3602485392835</v>
      </c>
      <c r="AQ26" s="35">
        <f t="shared" si="14"/>
        <v>7.7499999999999999E-2</v>
      </c>
      <c r="AR26" s="5">
        <f t="shared" si="46"/>
        <v>7580.5197164195833</v>
      </c>
      <c r="AS26" s="5">
        <f t="shared" si="47"/>
        <v>64513.477378678195</v>
      </c>
      <c r="AT26" s="5">
        <f t="shared" si="15"/>
        <v>471619.48028358037</v>
      </c>
      <c r="AU26" s="5">
        <f t="shared" si="16"/>
        <v>72093.997095097773</v>
      </c>
      <c r="AV26" s="150"/>
      <c r="AW26" s="2">
        <v>21</v>
      </c>
      <c r="AX26" s="118">
        <v>45474</v>
      </c>
      <c r="AY26" s="5">
        <f t="shared" si="48"/>
        <v>471648.69771263673</v>
      </c>
      <c r="AZ26" s="5">
        <f t="shared" si="49"/>
        <v>3350.6359249849102</v>
      </c>
      <c r="BA26" s="5">
        <f t="shared" si="17"/>
        <v>402.83156428093071</v>
      </c>
      <c r="BB26" s="35">
        <f t="shared" si="18"/>
        <v>1.0249108700638004E-2</v>
      </c>
      <c r="BC26" s="5">
        <f t="shared" si="19"/>
        <v>2947.8043607039795</v>
      </c>
      <c r="BD26" s="35">
        <f t="shared" si="20"/>
        <v>7.4999999999999997E-2</v>
      </c>
      <c r="BE26" s="5">
        <f t="shared" si="50"/>
        <v>7954.1338516442192</v>
      </c>
      <c r="BF26" s="5">
        <f t="shared" si="51"/>
        <v>62409.220573038889</v>
      </c>
      <c r="BG26" s="5">
        <f t="shared" si="21"/>
        <v>471245.86614835582</v>
      </c>
      <c r="BH26" s="5">
        <f t="shared" si="22"/>
        <v>70363.354424683115</v>
      </c>
      <c r="BI26" s="150"/>
      <c r="BJ26" s="2">
        <v>21</v>
      </c>
      <c r="BK26" s="118">
        <v>45474</v>
      </c>
      <c r="BL26" s="5">
        <f t="shared" si="52"/>
        <v>471278.47933575511</v>
      </c>
      <c r="BM26" s="5">
        <f t="shared" si="53"/>
        <v>3268.9887340292703</v>
      </c>
      <c r="BN26" s="5">
        <f t="shared" si="23"/>
        <v>421.68125470908308</v>
      </c>
      <c r="BO26" s="35">
        <f t="shared" si="24"/>
        <v>1.0737123120158332E-2</v>
      </c>
      <c r="BP26" s="5">
        <f t="shared" si="25"/>
        <v>2847.3074793201872</v>
      </c>
      <c r="BQ26" s="35">
        <f t="shared" si="26"/>
        <v>7.2499999999999995E-2</v>
      </c>
      <c r="BR26" s="5">
        <f t="shared" si="54"/>
        <v>8343.2019189540606</v>
      </c>
      <c r="BS26" s="5">
        <f t="shared" si="55"/>
        <v>60305.561495660622</v>
      </c>
      <c r="BT26" s="5">
        <f t="shared" si="27"/>
        <v>470856.79808104603</v>
      </c>
      <c r="BU26" s="5">
        <f t="shared" si="28"/>
        <v>68648.763414614688</v>
      </c>
      <c r="BV26" s="150"/>
      <c r="BW26" s="2">
        <v>21</v>
      </c>
      <c r="BX26" s="118">
        <v>45474</v>
      </c>
      <c r="BY26" s="5">
        <f t="shared" si="56"/>
        <v>470893.10424916132</v>
      </c>
      <c r="BZ26" s="5">
        <f t="shared" si="57"/>
        <v>3188.1295568986429</v>
      </c>
      <c r="CA26" s="5">
        <f t="shared" si="29"/>
        <v>441.25311544520173</v>
      </c>
      <c r="CB26" s="35">
        <f t="shared" si="30"/>
        <v>1.1244669623661944E-2</v>
      </c>
      <c r="CC26" s="5">
        <f t="shared" si="31"/>
        <v>2746.8764414534412</v>
      </c>
      <c r="CD26" s="35">
        <f t="shared" si="32"/>
        <v>7.0000000000000007E-2</v>
      </c>
      <c r="CE26" s="5">
        <f t="shared" si="58"/>
        <v>8748.1488662838674</v>
      </c>
      <c r="CF26" s="5">
        <f t="shared" si="59"/>
        <v>58202.571828587628</v>
      </c>
      <c r="CG26" s="5">
        <f t="shared" si="33"/>
        <v>470451.85113371612</v>
      </c>
      <c r="CH26" s="5">
        <f t="shared" si="34"/>
        <v>66950.720694871503</v>
      </c>
    </row>
    <row r="27" spans="1:86" ht="14.25" customHeight="1">
      <c r="A27" s="161">
        <f t="shared" si="65"/>
        <v>19</v>
      </c>
      <c r="B27" s="11">
        <f t="shared" si="66"/>
        <v>653297.14334355283</v>
      </c>
      <c r="C27" s="11">
        <f t="shared" si="60"/>
        <v>630514.77963613183</v>
      </c>
      <c r="D27" s="11">
        <f t="shared" si="61"/>
        <v>607848.31516856677</v>
      </c>
      <c r="E27" s="162">
        <f t="shared" si="62"/>
        <v>585304.22945834487</v>
      </c>
      <c r="F27" s="11">
        <f t="shared" si="63"/>
        <v>562889.13062977826</v>
      </c>
      <c r="G27" s="22">
        <f t="shared" si="64"/>
        <v>540609.74543777888</v>
      </c>
      <c r="H27" s="11"/>
      <c r="I27" s="150"/>
      <c r="J27" s="2">
        <v>22</v>
      </c>
      <c r="K27" s="118">
        <v>45505</v>
      </c>
      <c r="L27" s="5">
        <f t="shared" si="35"/>
        <v>472322.05550223228</v>
      </c>
      <c r="M27" s="5">
        <f t="shared" si="0"/>
        <v>3600.0695666120341</v>
      </c>
      <c r="N27" s="5">
        <f t="shared" si="1"/>
        <v>352.85543503418739</v>
      </c>
      <c r="O27" s="35">
        <f t="shared" si="2"/>
        <v>8.9647840304807377E-3</v>
      </c>
      <c r="P27" s="5">
        <f t="shared" si="3"/>
        <v>3247.2141315778467</v>
      </c>
      <c r="Q27" s="35">
        <f t="shared" si="4"/>
        <v>8.249999999999999E-2</v>
      </c>
      <c r="R27" s="5">
        <f t="shared" si="36"/>
        <v>7230.7999328019378</v>
      </c>
      <c r="S27" s="5">
        <f t="shared" si="37"/>
        <v>71970.730532662797</v>
      </c>
      <c r="T27" s="5">
        <f t="shared" si="38"/>
        <v>471969.20006719808</v>
      </c>
      <c r="U27" s="5">
        <f t="shared" si="39"/>
        <v>79201.530465464733</v>
      </c>
      <c r="V27" s="150"/>
      <c r="W27" s="2">
        <v>22</v>
      </c>
      <c r="X27" s="118">
        <v>45505</v>
      </c>
      <c r="Y27" s="5">
        <f t="shared" si="40"/>
        <v>471978.06743566383</v>
      </c>
      <c r="Z27" s="5">
        <f t="shared" si="41"/>
        <v>3516.1998380299769</v>
      </c>
      <c r="AA27" s="5">
        <f t="shared" si="5"/>
        <v>369.67938845888466</v>
      </c>
      <c r="AB27" s="35">
        <f t="shared" si="6"/>
        <v>9.3990652693015566E-3</v>
      </c>
      <c r="AC27" s="5">
        <f t="shared" si="7"/>
        <v>3146.5204495710923</v>
      </c>
      <c r="AD27" s="35">
        <f t="shared" si="8"/>
        <v>0.08</v>
      </c>
      <c r="AE27" s="5">
        <f t="shared" si="42"/>
        <v>7591.6119527950377</v>
      </c>
      <c r="AF27" s="5">
        <f t="shared" si="43"/>
        <v>69764.784483864467</v>
      </c>
      <c r="AG27" s="5">
        <f t="shared" si="9"/>
        <v>471608.38804720493</v>
      </c>
      <c r="AH27" s="5">
        <f t="shared" si="10"/>
        <v>77356.396436659503</v>
      </c>
      <c r="AI27" s="150"/>
      <c r="AJ27" s="2">
        <v>22</v>
      </c>
      <c r="AK27" s="118">
        <v>45505</v>
      </c>
      <c r="AL27" s="5">
        <f t="shared" si="44"/>
        <v>471619.48028358037</v>
      </c>
      <c r="AM27" s="5">
        <f t="shared" si="45"/>
        <v>3433.0474807189421</v>
      </c>
      <c r="AN27" s="5">
        <f t="shared" si="11"/>
        <v>387.17167055415212</v>
      </c>
      <c r="AO27" s="35">
        <f t="shared" si="12"/>
        <v>9.8512895265823065E-3</v>
      </c>
      <c r="AP27" s="5">
        <f t="shared" si="13"/>
        <v>3045.87581016479</v>
      </c>
      <c r="AQ27" s="35">
        <f t="shared" si="14"/>
        <v>7.7499999999999999E-2</v>
      </c>
      <c r="AR27" s="5">
        <f t="shared" si="46"/>
        <v>7967.6913869737355</v>
      </c>
      <c r="AS27" s="5">
        <f t="shared" si="47"/>
        <v>67559.353188842986</v>
      </c>
      <c r="AT27" s="5">
        <f t="shared" si="15"/>
        <v>471232.30861302622</v>
      </c>
      <c r="AU27" s="5">
        <f t="shared" si="16"/>
        <v>75527.044575816719</v>
      </c>
      <c r="AV27" s="150"/>
      <c r="AW27" s="2">
        <v>22</v>
      </c>
      <c r="AX27" s="118">
        <v>45505</v>
      </c>
      <c r="AY27" s="5">
        <f t="shared" si="48"/>
        <v>471245.86614835582</v>
      </c>
      <c r="AZ27" s="5">
        <f t="shared" si="49"/>
        <v>3350.6359249849102</v>
      </c>
      <c r="BA27" s="5">
        <f t="shared" si="17"/>
        <v>405.34926155768653</v>
      </c>
      <c r="BB27" s="35">
        <f t="shared" si="18"/>
        <v>1.0321981555931383E-2</v>
      </c>
      <c r="BC27" s="5">
        <f t="shared" si="19"/>
        <v>2945.2866634272236</v>
      </c>
      <c r="BD27" s="35">
        <f t="shared" si="20"/>
        <v>7.4999999999999997E-2</v>
      </c>
      <c r="BE27" s="5">
        <f t="shared" si="50"/>
        <v>8359.4831132019062</v>
      </c>
      <c r="BF27" s="5">
        <f t="shared" si="51"/>
        <v>65354.50723646611</v>
      </c>
      <c r="BG27" s="5">
        <f t="shared" si="21"/>
        <v>470840.51688679814</v>
      </c>
      <c r="BH27" s="5">
        <f t="shared" si="22"/>
        <v>73713.99034966802</v>
      </c>
      <c r="BI27" s="150"/>
      <c r="BJ27" s="2">
        <v>22</v>
      </c>
      <c r="BK27" s="118">
        <v>45505</v>
      </c>
      <c r="BL27" s="5">
        <f t="shared" si="52"/>
        <v>470856.79808104603</v>
      </c>
      <c r="BM27" s="5">
        <f t="shared" si="53"/>
        <v>3268.9887340292703</v>
      </c>
      <c r="BN27" s="5">
        <f t="shared" si="23"/>
        <v>424.22891228961726</v>
      </c>
      <c r="BO27" s="35">
        <f t="shared" si="24"/>
        <v>1.081166708906508E-2</v>
      </c>
      <c r="BP27" s="5">
        <f t="shared" si="25"/>
        <v>2844.759821739653</v>
      </c>
      <c r="BQ27" s="35">
        <f t="shared" si="26"/>
        <v>7.2499999999999995E-2</v>
      </c>
      <c r="BR27" s="5">
        <f t="shared" si="54"/>
        <v>8767.4308312436769</v>
      </c>
      <c r="BS27" s="5">
        <f t="shared" si="55"/>
        <v>63150.321317400274</v>
      </c>
      <c r="BT27" s="5">
        <f t="shared" si="27"/>
        <v>470432.56916875642</v>
      </c>
      <c r="BU27" s="5">
        <f t="shared" si="28"/>
        <v>71917.752148643951</v>
      </c>
      <c r="BV27" s="150"/>
      <c r="BW27" s="2">
        <v>22</v>
      </c>
      <c r="BX27" s="118">
        <v>45505</v>
      </c>
      <c r="BY27" s="5">
        <f t="shared" si="56"/>
        <v>470451.85113371612</v>
      </c>
      <c r="BZ27" s="5">
        <f t="shared" si="57"/>
        <v>3188.1295568986429</v>
      </c>
      <c r="CA27" s="5">
        <f t="shared" si="29"/>
        <v>443.82709195196549</v>
      </c>
      <c r="CB27" s="35">
        <f t="shared" si="30"/>
        <v>1.1320871818420803E-2</v>
      </c>
      <c r="CC27" s="5">
        <f t="shared" si="31"/>
        <v>2744.3024649466774</v>
      </c>
      <c r="CD27" s="35">
        <f t="shared" si="32"/>
        <v>7.0000000000000007E-2</v>
      </c>
      <c r="CE27" s="5">
        <f t="shared" si="58"/>
        <v>9191.9759582358329</v>
      </c>
      <c r="CF27" s="5">
        <f t="shared" si="59"/>
        <v>60946.874293534303</v>
      </c>
      <c r="CG27" s="5">
        <f t="shared" si="33"/>
        <v>470008.02404176415</v>
      </c>
      <c r="CH27" s="5">
        <f t="shared" si="34"/>
        <v>70138.850251770142</v>
      </c>
    </row>
    <row r="28" spans="1:86" ht="14.25" customHeight="1">
      <c r="A28" s="161">
        <f t="shared" si="65"/>
        <v>20</v>
      </c>
      <c r="B28" s="11">
        <f t="shared" si="66"/>
        <v>678334.22681962769</v>
      </c>
      <c r="C28" s="11">
        <f t="shared" si="60"/>
        <v>654498.35889469006</v>
      </c>
      <c r="D28" s="11">
        <f t="shared" si="61"/>
        <v>630793.34237168031</v>
      </c>
      <c r="E28" s="162">
        <f t="shared" si="62"/>
        <v>607226.08340959146</v>
      </c>
      <c r="F28" s="11">
        <f t="shared" si="63"/>
        <v>583803.61161795631</v>
      </c>
      <c r="G28" s="22">
        <f t="shared" si="64"/>
        <v>560533.06892172119</v>
      </c>
      <c r="H28" s="11"/>
      <c r="I28" s="150"/>
      <c r="J28" s="2">
        <v>23</v>
      </c>
      <c r="K28" s="118">
        <v>45536</v>
      </c>
      <c r="L28" s="5">
        <f t="shared" si="35"/>
        <v>471969.20006719808</v>
      </c>
      <c r="M28" s="5">
        <f t="shared" si="0"/>
        <v>3600.0695666120341</v>
      </c>
      <c r="N28" s="5">
        <f t="shared" si="1"/>
        <v>355.28131615004713</v>
      </c>
      <c r="O28" s="35">
        <f t="shared" si="2"/>
        <v>9.0331652853481853E-3</v>
      </c>
      <c r="P28" s="5">
        <f t="shared" si="3"/>
        <v>3244.788250461987</v>
      </c>
      <c r="Q28" s="35">
        <f t="shared" si="4"/>
        <v>8.2500000000000004E-2</v>
      </c>
      <c r="R28" s="5">
        <f t="shared" si="36"/>
        <v>7586.0812489519849</v>
      </c>
      <c r="S28" s="5">
        <f t="shared" si="37"/>
        <v>75215.518783124789</v>
      </c>
      <c r="T28" s="5">
        <f t="shared" si="38"/>
        <v>471613.91875104804</v>
      </c>
      <c r="U28" s="5">
        <f t="shared" si="39"/>
        <v>82801.600032076778</v>
      </c>
      <c r="V28" s="150"/>
      <c r="W28" s="2">
        <v>23</v>
      </c>
      <c r="X28" s="118">
        <v>45536</v>
      </c>
      <c r="Y28" s="5">
        <f t="shared" si="40"/>
        <v>471608.38804720493</v>
      </c>
      <c r="Z28" s="5">
        <f t="shared" si="41"/>
        <v>3516.1998380299769</v>
      </c>
      <c r="AA28" s="5">
        <f t="shared" si="5"/>
        <v>372.14391771527698</v>
      </c>
      <c r="AB28" s="35">
        <f t="shared" si="6"/>
        <v>9.4691424617671001E-3</v>
      </c>
      <c r="AC28" s="5">
        <f t="shared" si="7"/>
        <v>3144.0559203147</v>
      </c>
      <c r="AD28" s="35">
        <f t="shared" si="8"/>
        <v>0.08</v>
      </c>
      <c r="AE28" s="5">
        <f t="shared" si="42"/>
        <v>7963.7558705103147</v>
      </c>
      <c r="AF28" s="5">
        <f t="shared" si="43"/>
        <v>72908.840404179165</v>
      </c>
      <c r="AG28" s="5">
        <f t="shared" si="9"/>
        <v>471236.24412948964</v>
      </c>
      <c r="AH28" s="5">
        <f t="shared" si="10"/>
        <v>80872.59627468948</v>
      </c>
      <c r="AI28" s="150"/>
      <c r="AJ28" s="2">
        <v>23</v>
      </c>
      <c r="AK28" s="118">
        <v>45536</v>
      </c>
      <c r="AL28" s="5">
        <f t="shared" si="44"/>
        <v>471232.30861302622</v>
      </c>
      <c r="AM28" s="5">
        <f t="shared" si="45"/>
        <v>3433.0474807189421</v>
      </c>
      <c r="AN28" s="5">
        <f t="shared" si="11"/>
        <v>389.67215425981431</v>
      </c>
      <c r="AO28" s="35">
        <f t="shared" si="12"/>
        <v>9.9230586817801066E-3</v>
      </c>
      <c r="AP28" s="5">
        <f t="shared" si="13"/>
        <v>3043.3753264591278</v>
      </c>
      <c r="AQ28" s="35">
        <f t="shared" si="14"/>
        <v>7.7499999999999999E-2</v>
      </c>
      <c r="AR28" s="5">
        <f t="shared" si="46"/>
        <v>8357.3635412335498</v>
      </c>
      <c r="AS28" s="5">
        <f t="shared" si="47"/>
        <v>70602.728515302108</v>
      </c>
      <c r="AT28" s="5">
        <f t="shared" si="15"/>
        <v>470842.63645876641</v>
      </c>
      <c r="AU28" s="5">
        <f t="shared" si="16"/>
        <v>78960.09205653565</v>
      </c>
      <c r="AV28" s="150"/>
      <c r="AW28" s="2">
        <v>23</v>
      </c>
      <c r="AX28" s="118">
        <v>45536</v>
      </c>
      <c r="AY28" s="5">
        <f t="shared" si="48"/>
        <v>470840.51688679814</v>
      </c>
      <c r="AZ28" s="5">
        <f t="shared" si="49"/>
        <v>3350.6359249849102</v>
      </c>
      <c r="BA28" s="5">
        <f t="shared" si="17"/>
        <v>407.88269444242223</v>
      </c>
      <c r="BB28" s="35">
        <f t="shared" si="18"/>
        <v>1.039543573198024E-2</v>
      </c>
      <c r="BC28" s="5">
        <f t="shared" si="19"/>
        <v>2942.7532305424879</v>
      </c>
      <c r="BD28" s="35">
        <f t="shared" si="20"/>
        <v>7.4999999999999983E-2</v>
      </c>
      <c r="BE28" s="5">
        <f t="shared" si="50"/>
        <v>8767.365807644328</v>
      </c>
      <c r="BF28" s="5">
        <f t="shared" si="51"/>
        <v>68297.2604670086</v>
      </c>
      <c r="BG28" s="5">
        <f t="shared" si="21"/>
        <v>470432.63419235573</v>
      </c>
      <c r="BH28" s="5">
        <f t="shared" si="22"/>
        <v>77064.626274652925</v>
      </c>
      <c r="BI28" s="150"/>
      <c r="BJ28" s="2">
        <v>23</v>
      </c>
      <c r="BK28" s="118">
        <v>45536</v>
      </c>
      <c r="BL28" s="5">
        <f t="shared" si="52"/>
        <v>470432.56916875642</v>
      </c>
      <c r="BM28" s="5">
        <f t="shared" si="53"/>
        <v>3268.9887340292703</v>
      </c>
      <c r="BN28" s="5">
        <f t="shared" si="23"/>
        <v>426.79196196803377</v>
      </c>
      <c r="BO28" s="35">
        <f t="shared" si="24"/>
        <v>1.0886796279147902E-2</v>
      </c>
      <c r="BP28" s="5">
        <f t="shared" si="25"/>
        <v>2842.1967720612365</v>
      </c>
      <c r="BQ28" s="35">
        <f t="shared" si="26"/>
        <v>7.2499999999999995E-2</v>
      </c>
      <c r="BR28" s="5">
        <f t="shared" si="54"/>
        <v>9194.2227932117112</v>
      </c>
      <c r="BS28" s="5">
        <f t="shared" si="55"/>
        <v>65992.518089461504</v>
      </c>
      <c r="BT28" s="5">
        <f t="shared" si="27"/>
        <v>470005.77720678836</v>
      </c>
      <c r="BU28" s="5">
        <f t="shared" si="28"/>
        <v>75186.740882673213</v>
      </c>
      <c r="BV28" s="150"/>
      <c r="BW28" s="2">
        <v>23</v>
      </c>
      <c r="BX28" s="118">
        <v>45536</v>
      </c>
      <c r="BY28" s="5">
        <f t="shared" si="56"/>
        <v>470008.02404176415</v>
      </c>
      <c r="BZ28" s="5">
        <f t="shared" si="57"/>
        <v>3188.1295568986429</v>
      </c>
      <c r="CA28" s="5">
        <f t="shared" si="29"/>
        <v>446.41608332168516</v>
      </c>
      <c r="CB28" s="35">
        <f t="shared" si="30"/>
        <v>1.1397662860717903E-2</v>
      </c>
      <c r="CC28" s="5">
        <f t="shared" si="31"/>
        <v>2741.7134735769578</v>
      </c>
      <c r="CD28" s="35">
        <f t="shared" si="32"/>
        <v>7.0000000000000007E-2</v>
      </c>
      <c r="CE28" s="5">
        <f t="shared" si="58"/>
        <v>9638.3920415575176</v>
      </c>
      <c r="CF28" s="5">
        <f t="shared" si="59"/>
        <v>63688.587767111261</v>
      </c>
      <c r="CG28" s="5">
        <f t="shared" si="33"/>
        <v>469561.60795844247</v>
      </c>
      <c r="CH28" s="5">
        <f t="shared" si="34"/>
        <v>73326.979808668781</v>
      </c>
    </row>
    <row r="29" spans="1:86" ht="14.25" customHeight="1">
      <c r="A29" s="161">
        <f t="shared" si="65"/>
        <v>21</v>
      </c>
      <c r="B29" s="11">
        <f t="shared" si="66"/>
        <v>701814.81959945417</v>
      </c>
      <c r="C29" s="11">
        <f t="shared" si="60"/>
        <v>676970.4491744698</v>
      </c>
      <c r="D29" s="11">
        <f t="shared" si="61"/>
        <v>652272.53347737994</v>
      </c>
      <c r="E29" s="162">
        <f t="shared" si="62"/>
        <v>627728.36495869246</v>
      </c>
      <c r="F29" s="11">
        <f t="shared" si="63"/>
        <v>603345.35253495094</v>
      </c>
      <c r="G29" s="22">
        <f t="shared" si="64"/>
        <v>579131.00934986223</v>
      </c>
      <c r="I29" s="150"/>
      <c r="J29" s="2">
        <v>24</v>
      </c>
      <c r="K29" s="118">
        <v>45566</v>
      </c>
      <c r="L29" s="5">
        <f t="shared" si="35"/>
        <v>471613.91875104804</v>
      </c>
      <c r="M29" s="5">
        <f t="shared" si="0"/>
        <v>3600.0695666120341</v>
      </c>
      <c r="N29" s="5">
        <f t="shared" si="1"/>
        <v>357.72387519857875</v>
      </c>
      <c r="O29" s="35">
        <f t="shared" si="2"/>
        <v>9.1021200429178498E-3</v>
      </c>
      <c r="P29" s="5">
        <f t="shared" si="3"/>
        <v>3242.3456914134554</v>
      </c>
      <c r="Q29" s="35">
        <f t="shared" si="4"/>
        <v>8.2500000000000004E-2</v>
      </c>
      <c r="R29" s="5">
        <f t="shared" si="36"/>
        <v>7943.8051241505636</v>
      </c>
      <c r="S29" s="5">
        <f t="shared" si="37"/>
        <v>78457.864474538248</v>
      </c>
      <c r="T29" s="5">
        <f t="shared" si="38"/>
        <v>471256.19487584947</v>
      </c>
      <c r="U29" s="5">
        <f t="shared" si="39"/>
        <v>86401.669598688808</v>
      </c>
      <c r="V29" s="150"/>
      <c r="W29" s="2">
        <v>24</v>
      </c>
      <c r="X29" s="118">
        <v>45566</v>
      </c>
      <c r="Y29" s="5">
        <f t="shared" si="40"/>
        <v>471236.24412948964</v>
      </c>
      <c r="Z29" s="5">
        <f t="shared" si="41"/>
        <v>3516.1998380299769</v>
      </c>
      <c r="AA29" s="5">
        <f t="shared" si="5"/>
        <v>374.62487716671239</v>
      </c>
      <c r="AB29" s="35">
        <f t="shared" si="6"/>
        <v>9.5397978869495512E-3</v>
      </c>
      <c r="AC29" s="5">
        <f t="shared" si="7"/>
        <v>3141.5749608632646</v>
      </c>
      <c r="AD29" s="35">
        <f t="shared" si="8"/>
        <v>0.08</v>
      </c>
      <c r="AE29" s="5">
        <f t="shared" si="42"/>
        <v>8338.3807476770271</v>
      </c>
      <c r="AF29" s="5">
        <f t="shared" si="43"/>
        <v>76050.415365042427</v>
      </c>
      <c r="AG29" s="5">
        <f t="shared" si="9"/>
        <v>470861.61925232294</v>
      </c>
      <c r="AH29" s="5">
        <f t="shared" si="10"/>
        <v>84388.796112719458</v>
      </c>
      <c r="AI29" s="150"/>
      <c r="AJ29" s="2">
        <v>24</v>
      </c>
      <c r="AK29" s="118">
        <v>45566</v>
      </c>
      <c r="AL29" s="5">
        <f t="shared" si="44"/>
        <v>470842.63645876641</v>
      </c>
      <c r="AM29" s="5">
        <f t="shared" si="45"/>
        <v>3433.0474807189421</v>
      </c>
      <c r="AN29" s="5">
        <f t="shared" si="11"/>
        <v>392.18878692274257</v>
      </c>
      <c r="AO29" s="35">
        <f t="shared" si="12"/>
        <v>9.9954105228638474E-3</v>
      </c>
      <c r="AP29" s="5">
        <f t="shared" si="13"/>
        <v>3040.8586937961995</v>
      </c>
      <c r="AQ29" s="35">
        <f t="shared" si="14"/>
        <v>7.7499999999999999E-2</v>
      </c>
      <c r="AR29" s="5">
        <f t="shared" si="46"/>
        <v>8749.5523281562928</v>
      </c>
      <c r="AS29" s="5">
        <f t="shared" si="47"/>
        <v>73643.587209098303</v>
      </c>
      <c r="AT29" s="5">
        <f t="shared" si="15"/>
        <v>470450.44767184369</v>
      </c>
      <c r="AU29" s="5">
        <f t="shared" si="16"/>
        <v>82393.139537254596</v>
      </c>
      <c r="AV29" s="150"/>
      <c r="AW29" s="2">
        <v>24</v>
      </c>
      <c r="AX29" s="118">
        <v>45566</v>
      </c>
      <c r="AY29" s="5">
        <f t="shared" si="48"/>
        <v>470432.63419235573</v>
      </c>
      <c r="AZ29" s="5">
        <f t="shared" si="49"/>
        <v>3350.6359249849102</v>
      </c>
      <c r="BA29" s="5">
        <f t="shared" si="17"/>
        <v>410.4319612826871</v>
      </c>
      <c r="BB29" s="35">
        <f t="shared" si="18"/>
        <v>1.0469476769714027E-2</v>
      </c>
      <c r="BC29" s="5">
        <f t="shared" si="19"/>
        <v>2940.2039637022231</v>
      </c>
      <c r="BD29" s="35">
        <f t="shared" si="20"/>
        <v>7.4999999999999997E-2</v>
      </c>
      <c r="BE29" s="5">
        <f t="shared" si="50"/>
        <v>9177.7977689270156</v>
      </c>
      <c r="BF29" s="5">
        <f t="shared" si="51"/>
        <v>71237.464430710825</v>
      </c>
      <c r="BG29" s="5">
        <f t="shared" si="21"/>
        <v>470022.20223107305</v>
      </c>
      <c r="BH29" s="5">
        <f t="shared" si="22"/>
        <v>80415.262199637844</v>
      </c>
      <c r="BI29" s="150"/>
      <c r="BJ29" s="2">
        <v>24</v>
      </c>
      <c r="BK29" s="118">
        <v>45566</v>
      </c>
      <c r="BL29" s="5">
        <f t="shared" si="52"/>
        <v>470005.77720678836</v>
      </c>
      <c r="BM29" s="5">
        <f t="shared" si="53"/>
        <v>3268.9887340292703</v>
      </c>
      <c r="BN29" s="5">
        <f t="shared" si="23"/>
        <v>429.37049673825732</v>
      </c>
      <c r="BO29" s="35">
        <f t="shared" si="24"/>
        <v>1.0962516230076394E-2</v>
      </c>
      <c r="BP29" s="5">
        <f t="shared" si="25"/>
        <v>2839.618237291013</v>
      </c>
      <c r="BQ29" s="35">
        <f t="shared" si="26"/>
        <v>7.2499999999999995E-2</v>
      </c>
      <c r="BR29" s="5">
        <f t="shared" si="54"/>
        <v>9623.5932899499676</v>
      </c>
      <c r="BS29" s="5">
        <f t="shared" si="55"/>
        <v>68832.136326752516</v>
      </c>
      <c r="BT29" s="5">
        <f t="shared" si="27"/>
        <v>469576.40671005013</v>
      </c>
      <c r="BU29" s="5">
        <f t="shared" si="28"/>
        <v>78455.729616702476</v>
      </c>
      <c r="BV29" s="150"/>
      <c r="BW29" s="2">
        <v>24</v>
      </c>
      <c r="BX29" s="118">
        <v>45566</v>
      </c>
      <c r="BY29" s="5">
        <f t="shared" si="56"/>
        <v>469561.60795844247</v>
      </c>
      <c r="BZ29" s="5">
        <f t="shared" si="57"/>
        <v>3188.1295568986429</v>
      </c>
      <c r="CA29" s="5">
        <f t="shared" si="29"/>
        <v>449.02017714106159</v>
      </c>
      <c r="CB29" s="35">
        <f t="shared" si="30"/>
        <v>1.147504828838054E-2</v>
      </c>
      <c r="CC29" s="5">
        <f t="shared" si="31"/>
        <v>2739.1093797575813</v>
      </c>
      <c r="CD29" s="35">
        <f t="shared" si="32"/>
        <v>7.0000000000000007E-2</v>
      </c>
      <c r="CE29" s="5">
        <f t="shared" si="58"/>
        <v>10087.412218698579</v>
      </c>
      <c r="CF29" s="5">
        <f t="shared" si="59"/>
        <v>66427.697146868843</v>
      </c>
      <c r="CG29" s="5">
        <f t="shared" si="33"/>
        <v>469112.58778130141</v>
      </c>
      <c r="CH29" s="5">
        <f t="shared" si="34"/>
        <v>76515.109365567419</v>
      </c>
    </row>
    <row r="30" spans="1:86" ht="14.25" customHeight="1">
      <c r="A30" s="161">
        <f t="shared" si="65"/>
        <v>22</v>
      </c>
      <c r="B30" s="11">
        <f t="shared" si="66"/>
        <v>723605.54266652907</v>
      </c>
      <c r="C30" s="11">
        <f t="shared" si="60"/>
        <v>697805.59763568745</v>
      </c>
      <c r="D30" s="11">
        <f t="shared" si="61"/>
        <v>672168.16279443924</v>
      </c>
      <c r="E30" s="162">
        <f t="shared" si="62"/>
        <v>646700.8690108048</v>
      </c>
      <c r="F30" s="11">
        <f t="shared" si="63"/>
        <v>621411.45512222417</v>
      </c>
      <c r="G30" s="22">
        <f t="shared" si="64"/>
        <v>596307.75467393291</v>
      </c>
      <c r="I30" s="150"/>
      <c r="J30" s="2">
        <v>25</v>
      </c>
      <c r="K30" s="118">
        <v>45597</v>
      </c>
      <c r="L30" s="5">
        <f t="shared" si="35"/>
        <v>471256.19487584947</v>
      </c>
      <c r="M30" s="5">
        <f t="shared" si="0"/>
        <v>3600.0695666120341</v>
      </c>
      <c r="N30" s="5">
        <f t="shared" si="1"/>
        <v>360.1832268405692</v>
      </c>
      <c r="O30" s="35">
        <f t="shared" si="2"/>
        <v>9.1716539094525776E-3</v>
      </c>
      <c r="P30" s="5">
        <f t="shared" si="3"/>
        <v>3239.8863397714649</v>
      </c>
      <c r="Q30" s="35">
        <f t="shared" si="4"/>
        <v>8.2500000000000004E-2</v>
      </c>
      <c r="R30" s="5">
        <f t="shared" si="36"/>
        <v>8303.9883509911324</v>
      </c>
      <c r="S30" s="5">
        <f t="shared" si="37"/>
        <v>81697.750814309707</v>
      </c>
      <c r="T30" s="5">
        <f t="shared" si="38"/>
        <v>470896.0116490089</v>
      </c>
      <c r="U30" s="5">
        <f t="shared" si="39"/>
        <v>90001.739165300838</v>
      </c>
      <c r="V30" s="150"/>
      <c r="W30" s="2">
        <v>25</v>
      </c>
      <c r="X30" s="118">
        <v>45597</v>
      </c>
      <c r="Y30" s="5">
        <f t="shared" si="40"/>
        <v>470861.61925232294</v>
      </c>
      <c r="Z30" s="5">
        <f t="shared" si="41"/>
        <v>3516.1998380299769</v>
      </c>
      <c r="AA30" s="5">
        <f t="shared" si="5"/>
        <v>377.12237634782377</v>
      </c>
      <c r="AB30" s="35">
        <f t="shared" si="6"/>
        <v>9.6110371521888685E-3</v>
      </c>
      <c r="AC30" s="5">
        <f t="shared" si="7"/>
        <v>3139.0774616821532</v>
      </c>
      <c r="AD30" s="35">
        <f t="shared" si="8"/>
        <v>0.08</v>
      </c>
      <c r="AE30" s="5">
        <f t="shared" si="42"/>
        <v>8715.50312402485</v>
      </c>
      <c r="AF30" s="5">
        <f t="shared" si="43"/>
        <v>79189.492826724585</v>
      </c>
      <c r="AG30" s="5">
        <f t="shared" si="9"/>
        <v>470484.49687597511</v>
      </c>
      <c r="AH30" s="5">
        <f t="shared" si="10"/>
        <v>87904.995950749435</v>
      </c>
      <c r="AI30" s="150"/>
      <c r="AJ30" s="2">
        <v>25</v>
      </c>
      <c r="AK30" s="118">
        <v>45597</v>
      </c>
      <c r="AL30" s="5">
        <f t="shared" si="44"/>
        <v>470450.44767184369</v>
      </c>
      <c r="AM30" s="5">
        <f t="shared" si="45"/>
        <v>3433.0474807189421</v>
      </c>
      <c r="AN30" s="5">
        <f t="shared" si="11"/>
        <v>394.72167283828503</v>
      </c>
      <c r="AO30" s="35">
        <f t="shared" si="12"/>
        <v>1.0068350657333018E-2</v>
      </c>
      <c r="AP30" s="5">
        <f t="shared" si="13"/>
        <v>3038.3258078806571</v>
      </c>
      <c r="AQ30" s="35">
        <f t="shared" si="14"/>
        <v>7.7499999999999999E-2</v>
      </c>
      <c r="AR30" s="5">
        <f t="shared" si="46"/>
        <v>9144.2740009945774</v>
      </c>
      <c r="AS30" s="5">
        <f t="shared" si="47"/>
        <v>76681.913016978957</v>
      </c>
      <c r="AT30" s="5">
        <f t="shared" si="15"/>
        <v>470055.72599900543</v>
      </c>
      <c r="AU30" s="5">
        <f t="shared" si="16"/>
        <v>85826.187017973542</v>
      </c>
      <c r="AV30" s="150"/>
      <c r="AW30" s="2">
        <v>25</v>
      </c>
      <c r="AX30" s="118">
        <v>45597</v>
      </c>
      <c r="AY30" s="5">
        <f t="shared" si="48"/>
        <v>470022.20223107305</v>
      </c>
      <c r="AZ30" s="5">
        <f t="shared" si="49"/>
        <v>3350.6359249849102</v>
      </c>
      <c r="BA30" s="5">
        <f t="shared" si="17"/>
        <v>412.99716104070376</v>
      </c>
      <c r="BB30" s="35">
        <f t="shared" si="18"/>
        <v>1.0544110275990719E-2</v>
      </c>
      <c r="BC30" s="5">
        <f t="shared" si="19"/>
        <v>2937.6387639442064</v>
      </c>
      <c r="BD30" s="35">
        <f t="shared" si="20"/>
        <v>7.4999999999999997E-2</v>
      </c>
      <c r="BE30" s="5">
        <f t="shared" si="50"/>
        <v>9590.7949299677202</v>
      </c>
      <c r="BF30" s="5">
        <f t="shared" si="51"/>
        <v>74175.103194655036</v>
      </c>
      <c r="BG30" s="5">
        <f t="shared" si="21"/>
        <v>469609.20507003233</v>
      </c>
      <c r="BH30" s="5">
        <f t="shared" si="22"/>
        <v>83765.898124622763</v>
      </c>
      <c r="BI30" s="150"/>
      <c r="BJ30" s="2">
        <v>25</v>
      </c>
      <c r="BK30" s="118">
        <v>45597</v>
      </c>
      <c r="BL30" s="5">
        <f t="shared" si="52"/>
        <v>469576.40671005013</v>
      </c>
      <c r="BM30" s="5">
        <f t="shared" si="53"/>
        <v>3268.9887340292703</v>
      </c>
      <c r="BN30" s="5">
        <f t="shared" si="23"/>
        <v>431.96461015605064</v>
      </c>
      <c r="BO30" s="35">
        <f t="shared" si="24"/>
        <v>1.1038832547379911E-2</v>
      </c>
      <c r="BP30" s="5">
        <f t="shared" si="25"/>
        <v>2837.0241238732197</v>
      </c>
      <c r="BQ30" s="35">
        <f t="shared" si="26"/>
        <v>7.2499999999999995E-2</v>
      </c>
      <c r="BR30" s="5">
        <f t="shared" si="54"/>
        <v>10055.557900106018</v>
      </c>
      <c r="BS30" s="5">
        <f t="shared" si="55"/>
        <v>71669.160450625728</v>
      </c>
      <c r="BT30" s="5">
        <f t="shared" si="27"/>
        <v>469144.44209989405</v>
      </c>
      <c r="BU30" s="5">
        <f t="shared" si="28"/>
        <v>81724.718350731739</v>
      </c>
      <c r="BV30" s="150"/>
      <c r="BW30" s="2">
        <v>25</v>
      </c>
      <c r="BX30" s="118">
        <v>45597</v>
      </c>
      <c r="BY30" s="5">
        <f t="shared" si="56"/>
        <v>469112.58778130141</v>
      </c>
      <c r="BZ30" s="5">
        <f t="shared" si="57"/>
        <v>3188.1295568986429</v>
      </c>
      <c r="CA30" s="5">
        <f t="shared" si="29"/>
        <v>451.6394615077179</v>
      </c>
      <c r="CB30" s="35">
        <f t="shared" si="30"/>
        <v>1.1553033705032974E-2</v>
      </c>
      <c r="CC30" s="5">
        <f t="shared" si="31"/>
        <v>2736.490095390925</v>
      </c>
      <c r="CD30" s="35">
        <f t="shared" si="32"/>
        <v>7.0000000000000007E-2</v>
      </c>
      <c r="CE30" s="5">
        <f t="shared" si="58"/>
        <v>10539.051680206296</v>
      </c>
      <c r="CF30" s="5">
        <f t="shared" si="59"/>
        <v>69164.187242259766</v>
      </c>
      <c r="CG30" s="5">
        <f t="shared" si="33"/>
        <v>468660.94831979368</v>
      </c>
      <c r="CH30" s="5">
        <f t="shared" si="34"/>
        <v>79703.238922466058</v>
      </c>
    </row>
    <row r="31" spans="1:86" ht="14.25" customHeight="1">
      <c r="A31" s="161">
        <f t="shared" si="65"/>
        <v>23</v>
      </c>
      <c r="B31" s="11">
        <f t="shared" si="66"/>
        <v>743561.58747117757</v>
      </c>
      <c r="C31" s="11">
        <f t="shared" si="60"/>
        <v>716867.93891472975</v>
      </c>
      <c r="D31" s="11">
        <f t="shared" si="61"/>
        <v>690353.04972845374</v>
      </c>
      <c r="E31" s="162">
        <f t="shared" si="62"/>
        <v>664024.83496316569</v>
      </c>
      <c r="F31" s="11">
        <f t="shared" si="63"/>
        <v>637891.30804297025</v>
      </c>
      <c r="G31" s="22">
        <f t="shared" si="64"/>
        <v>611960.56658494717</v>
      </c>
      <c r="I31" s="150"/>
      <c r="J31" s="2">
        <v>26</v>
      </c>
      <c r="K31" s="118">
        <v>45627</v>
      </c>
      <c r="L31" s="5">
        <f t="shared" si="35"/>
        <v>470896.0116490089</v>
      </c>
      <c r="M31" s="5">
        <f t="shared" si="0"/>
        <v>3600.0695666120341</v>
      </c>
      <c r="N31" s="5">
        <f t="shared" si="1"/>
        <v>362.65948652509815</v>
      </c>
      <c r="O31" s="35">
        <f t="shared" si="2"/>
        <v>9.2417725583646641E-3</v>
      </c>
      <c r="P31" s="5">
        <f t="shared" si="3"/>
        <v>3237.410080086936</v>
      </c>
      <c r="Q31" s="35">
        <f t="shared" si="4"/>
        <v>8.249999999999999E-2</v>
      </c>
      <c r="R31" s="5">
        <f t="shared" si="36"/>
        <v>8666.6478375162296</v>
      </c>
      <c r="S31" s="5">
        <f t="shared" si="37"/>
        <v>84935.160894396642</v>
      </c>
      <c r="T31" s="5">
        <f t="shared" si="38"/>
        <v>470533.35216248379</v>
      </c>
      <c r="U31" s="5">
        <f t="shared" si="39"/>
        <v>93601.808731912868</v>
      </c>
      <c r="V31" s="150"/>
      <c r="W31" s="2">
        <v>26</v>
      </c>
      <c r="X31" s="118">
        <v>45627</v>
      </c>
      <c r="Y31" s="5">
        <f t="shared" si="40"/>
        <v>470484.49687597511</v>
      </c>
      <c r="Z31" s="5">
        <f t="shared" si="41"/>
        <v>3516.1998380299769</v>
      </c>
      <c r="AA31" s="5">
        <f t="shared" si="5"/>
        <v>379.63652552347594</v>
      </c>
      <c r="AB31" s="35">
        <f t="shared" si="6"/>
        <v>9.6828659318877151E-3</v>
      </c>
      <c r="AC31" s="5">
        <f t="shared" si="7"/>
        <v>3136.563312506501</v>
      </c>
      <c r="AD31" s="35">
        <f t="shared" si="8"/>
        <v>0.08</v>
      </c>
      <c r="AE31" s="5">
        <f t="shared" si="42"/>
        <v>9095.1396495483259</v>
      </c>
      <c r="AF31" s="5">
        <f t="shared" si="43"/>
        <v>82326.056139231092</v>
      </c>
      <c r="AG31" s="5">
        <f t="shared" si="9"/>
        <v>470104.86035045161</v>
      </c>
      <c r="AH31" s="5">
        <f t="shared" si="10"/>
        <v>91421.195788779412</v>
      </c>
      <c r="AI31" s="150"/>
      <c r="AJ31" s="2">
        <v>26</v>
      </c>
      <c r="AK31" s="118">
        <v>45627</v>
      </c>
      <c r="AL31" s="5">
        <f t="shared" si="44"/>
        <v>470055.72599900543</v>
      </c>
      <c r="AM31" s="5">
        <f t="shared" si="45"/>
        <v>3433.0474807189421</v>
      </c>
      <c r="AN31" s="5">
        <f t="shared" si="11"/>
        <v>397.27091697536525</v>
      </c>
      <c r="AO31" s="35">
        <f t="shared" si="12"/>
        <v>1.0141884759668835E-2</v>
      </c>
      <c r="AP31" s="5">
        <f t="shared" si="13"/>
        <v>3035.7765637435768</v>
      </c>
      <c r="AQ31" s="35">
        <f t="shared" si="14"/>
        <v>7.7499999999999999E-2</v>
      </c>
      <c r="AR31" s="5">
        <f t="shared" si="46"/>
        <v>9541.5449179699426</v>
      </c>
      <c r="AS31" s="5">
        <f t="shared" si="47"/>
        <v>79717.689580722537</v>
      </c>
      <c r="AT31" s="5">
        <f t="shared" si="15"/>
        <v>469658.45508203004</v>
      </c>
      <c r="AU31" s="5">
        <f t="shared" si="16"/>
        <v>89259.234498692473</v>
      </c>
      <c r="AV31" s="150"/>
      <c r="AW31" s="2">
        <v>26</v>
      </c>
      <c r="AX31" s="118">
        <v>45627</v>
      </c>
      <c r="AY31" s="5">
        <f t="shared" si="48"/>
        <v>469609.20507003233</v>
      </c>
      <c r="AZ31" s="5">
        <f t="shared" si="49"/>
        <v>3350.6359249849102</v>
      </c>
      <c r="BA31" s="5">
        <f t="shared" si="17"/>
        <v>415.57839329720855</v>
      </c>
      <c r="BB31" s="35">
        <f t="shared" si="18"/>
        <v>1.0619341924574935E-2</v>
      </c>
      <c r="BC31" s="5">
        <f t="shared" si="19"/>
        <v>2935.0575316877016</v>
      </c>
      <c r="BD31" s="35">
        <f t="shared" si="20"/>
        <v>7.4999999999999983E-2</v>
      </c>
      <c r="BE31" s="5">
        <f t="shared" si="50"/>
        <v>10006.373323264928</v>
      </c>
      <c r="BF31" s="5">
        <f t="shared" si="51"/>
        <v>77110.160726342743</v>
      </c>
      <c r="BG31" s="5">
        <f t="shared" si="21"/>
        <v>469193.62667673512</v>
      </c>
      <c r="BH31" s="5">
        <f t="shared" si="22"/>
        <v>87116.534049607668</v>
      </c>
      <c r="BI31" s="150"/>
      <c r="BJ31" s="2">
        <v>26</v>
      </c>
      <c r="BK31" s="118">
        <v>45627</v>
      </c>
      <c r="BL31" s="5">
        <f t="shared" si="52"/>
        <v>469144.44209989405</v>
      </c>
      <c r="BM31" s="5">
        <f t="shared" si="53"/>
        <v>3268.9887340292703</v>
      </c>
      <c r="BN31" s="5">
        <f t="shared" si="23"/>
        <v>434.57439634241064</v>
      </c>
      <c r="BO31" s="35">
        <f t="shared" si="24"/>
        <v>1.1115750903425453E-2</v>
      </c>
      <c r="BP31" s="5">
        <f t="shared" si="25"/>
        <v>2834.4143376868597</v>
      </c>
      <c r="BQ31" s="35">
        <f t="shared" si="26"/>
        <v>7.2499999999999995E-2</v>
      </c>
      <c r="BR31" s="5">
        <f t="shared" si="54"/>
        <v>10490.132296448428</v>
      </c>
      <c r="BS31" s="5">
        <f t="shared" si="55"/>
        <v>74503.574788312588</v>
      </c>
      <c r="BT31" s="5">
        <f t="shared" si="27"/>
        <v>468709.86770355166</v>
      </c>
      <c r="BU31" s="5">
        <f t="shared" si="28"/>
        <v>84993.707084761016</v>
      </c>
      <c r="BV31" s="150"/>
      <c r="BW31" s="2">
        <v>26</v>
      </c>
      <c r="BX31" s="118">
        <v>45627</v>
      </c>
      <c r="BY31" s="5">
        <f t="shared" si="56"/>
        <v>468660.94831979368</v>
      </c>
      <c r="BZ31" s="5">
        <f t="shared" si="57"/>
        <v>3188.1295568986429</v>
      </c>
      <c r="CA31" s="5">
        <f t="shared" si="29"/>
        <v>454.2740250331799</v>
      </c>
      <c r="CB31" s="35">
        <f t="shared" si="30"/>
        <v>1.1631624781074011E-2</v>
      </c>
      <c r="CC31" s="5">
        <f t="shared" si="31"/>
        <v>2733.855531865463</v>
      </c>
      <c r="CD31" s="35">
        <f t="shared" si="32"/>
        <v>6.9999999999999993E-2</v>
      </c>
      <c r="CE31" s="5">
        <f t="shared" si="58"/>
        <v>10993.325705239477</v>
      </c>
      <c r="CF31" s="5">
        <f t="shared" si="59"/>
        <v>71898.042774125235</v>
      </c>
      <c r="CG31" s="5">
        <f t="shared" si="33"/>
        <v>468206.67429476051</v>
      </c>
      <c r="CH31" s="5">
        <f t="shared" si="34"/>
        <v>82891.368479364712</v>
      </c>
    </row>
    <row r="32" spans="1:86" ht="14.25" customHeight="1">
      <c r="A32" s="161">
        <f t="shared" si="65"/>
        <v>24</v>
      </c>
      <c r="B32" s="11">
        <f t="shared" si="66"/>
        <v>761525.73650941334</v>
      </c>
      <c r="C32" s="11">
        <f t="shared" si="60"/>
        <v>734010.33088981139</v>
      </c>
      <c r="D32" s="11">
        <f t="shared" si="61"/>
        <v>706689.79943022423</v>
      </c>
      <c r="E32" s="162">
        <f t="shared" si="62"/>
        <v>679572.282518778</v>
      </c>
      <c r="F32" s="11">
        <f t="shared" si="63"/>
        <v>652666.00872290123</v>
      </c>
      <c r="G32" s="22">
        <f t="shared" si="64"/>
        <v>625979.27981325623</v>
      </c>
      <c r="I32" s="150"/>
      <c r="J32" s="2">
        <v>27</v>
      </c>
      <c r="K32" s="118">
        <v>45658</v>
      </c>
      <c r="L32" s="5">
        <f t="shared" si="35"/>
        <v>470533.35216248379</v>
      </c>
      <c r="M32" s="5">
        <f t="shared" si="0"/>
        <v>3600.0695666120341</v>
      </c>
      <c r="N32" s="5">
        <f t="shared" si="1"/>
        <v>365.15277049495808</v>
      </c>
      <c r="O32" s="35">
        <f t="shared" si="2"/>
        <v>9.3124817312129019E-3</v>
      </c>
      <c r="P32" s="5">
        <f t="shared" si="3"/>
        <v>3234.916796117076</v>
      </c>
      <c r="Q32" s="35">
        <f t="shared" si="4"/>
        <v>8.2500000000000004E-2</v>
      </c>
      <c r="R32" s="5">
        <f t="shared" si="36"/>
        <v>9031.8006080111882</v>
      </c>
      <c r="S32" s="5">
        <f t="shared" si="37"/>
        <v>88170.077690513717</v>
      </c>
      <c r="T32" s="5">
        <f t="shared" si="38"/>
        <v>470168.1993919888</v>
      </c>
      <c r="U32" s="5">
        <f t="shared" si="39"/>
        <v>97201.878298524913</v>
      </c>
      <c r="V32" s="150"/>
      <c r="W32" s="2">
        <v>27</v>
      </c>
      <c r="X32" s="118">
        <v>45658</v>
      </c>
      <c r="Y32" s="5">
        <f t="shared" si="40"/>
        <v>470104.86035045161</v>
      </c>
      <c r="Z32" s="5">
        <f t="shared" si="41"/>
        <v>3516.1998380299769</v>
      </c>
      <c r="AA32" s="5">
        <f t="shared" si="5"/>
        <v>382.1674356936328</v>
      </c>
      <c r="AB32" s="35">
        <f t="shared" si="6"/>
        <v>9.7552899685079547E-3</v>
      </c>
      <c r="AC32" s="5">
        <f t="shared" si="7"/>
        <v>3134.0324023363441</v>
      </c>
      <c r="AD32" s="35">
        <f t="shared" si="8"/>
        <v>0.08</v>
      </c>
      <c r="AE32" s="5">
        <f t="shared" si="42"/>
        <v>9477.3070852419587</v>
      </c>
      <c r="AF32" s="5">
        <f t="shared" si="43"/>
        <v>85460.088541567442</v>
      </c>
      <c r="AG32" s="5">
        <f t="shared" si="9"/>
        <v>469722.69291475799</v>
      </c>
      <c r="AH32" s="5">
        <f t="shared" si="10"/>
        <v>94937.395626809404</v>
      </c>
      <c r="AI32" s="150"/>
      <c r="AJ32" s="2">
        <v>27</v>
      </c>
      <c r="AK32" s="118">
        <v>45658</v>
      </c>
      <c r="AL32" s="5">
        <f t="shared" si="44"/>
        <v>469658.45508203004</v>
      </c>
      <c r="AM32" s="5">
        <f t="shared" si="45"/>
        <v>3433.0474807189421</v>
      </c>
      <c r="AN32" s="5">
        <f t="shared" si="11"/>
        <v>399.8366249808314</v>
      </c>
      <c r="AO32" s="35">
        <f t="shared" si="12"/>
        <v>1.0216018572330305E-2</v>
      </c>
      <c r="AP32" s="5">
        <f t="shared" si="13"/>
        <v>3033.2108557381107</v>
      </c>
      <c r="AQ32" s="35">
        <f t="shared" si="14"/>
        <v>7.7499999999999999E-2</v>
      </c>
      <c r="AR32" s="5">
        <f t="shared" si="46"/>
        <v>9941.381542950774</v>
      </c>
      <c r="AS32" s="5">
        <f t="shared" si="47"/>
        <v>82750.900436460652</v>
      </c>
      <c r="AT32" s="5">
        <f t="shared" si="15"/>
        <v>469258.61845704919</v>
      </c>
      <c r="AU32" s="5">
        <f t="shared" si="16"/>
        <v>92692.281979411433</v>
      </c>
      <c r="AV32" s="150"/>
      <c r="AW32" s="2">
        <v>27</v>
      </c>
      <c r="AX32" s="118">
        <v>45658</v>
      </c>
      <c r="AY32" s="5">
        <f t="shared" si="48"/>
        <v>469193.62667673512</v>
      </c>
      <c r="AZ32" s="5">
        <f t="shared" si="49"/>
        <v>3350.6359249849102</v>
      </c>
      <c r="BA32" s="5">
        <f t="shared" si="17"/>
        <v>418.17575825531594</v>
      </c>
      <c r="BB32" s="35">
        <f t="shared" si="18"/>
        <v>1.0695177457133633E-2</v>
      </c>
      <c r="BC32" s="5">
        <f t="shared" si="19"/>
        <v>2932.4601667295942</v>
      </c>
      <c r="BD32" s="35">
        <f t="shared" si="20"/>
        <v>7.4999999999999997E-2</v>
      </c>
      <c r="BE32" s="5">
        <f t="shared" si="50"/>
        <v>10424.549081520245</v>
      </c>
      <c r="BF32" s="5">
        <f t="shared" si="51"/>
        <v>80042.620893072337</v>
      </c>
      <c r="BG32" s="5">
        <f t="shared" si="21"/>
        <v>468775.45091847982</v>
      </c>
      <c r="BH32" s="5">
        <f t="shared" si="22"/>
        <v>90467.169974592587</v>
      </c>
      <c r="BI32" s="150"/>
      <c r="BJ32" s="2">
        <v>27</v>
      </c>
      <c r="BK32" s="118">
        <v>45658</v>
      </c>
      <c r="BL32" s="5">
        <f t="shared" si="52"/>
        <v>468709.86770355166</v>
      </c>
      <c r="BM32" s="5">
        <f t="shared" si="53"/>
        <v>3268.9887340292703</v>
      </c>
      <c r="BN32" s="5">
        <f t="shared" si="23"/>
        <v>437.19994998697894</v>
      </c>
      <c r="BO32" s="35">
        <f t="shared" si="24"/>
        <v>1.1193277038412972E-2</v>
      </c>
      <c r="BP32" s="5">
        <f t="shared" si="25"/>
        <v>2831.7887840422914</v>
      </c>
      <c r="BQ32" s="35">
        <f t="shared" si="26"/>
        <v>7.2499999999999995E-2</v>
      </c>
      <c r="BR32" s="5">
        <f t="shared" si="54"/>
        <v>10927.332246435406</v>
      </c>
      <c r="BS32" s="5">
        <f t="shared" si="55"/>
        <v>77335.36357235488</v>
      </c>
      <c r="BT32" s="5">
        <f t="shared" si="27"/>
        <v>468272.66775356466</v>
      </c>
      <c r="BU32" s="5">
        <f t="shared" si="28"/>
        <v>88262.695818790293</v>
      </c>
      <c r="BV32" s="150"/>
      <c r="BW32" s="2">
        <v>27</v>
      </c>
      <c r="BX32" s="118">
        <v>45658</v>
      </c>
      <c r="BY32" s="5">
        <f t="shared" si="56"/>
        <v>468206.67429476051</v>
      </c>
      <c r="BZ32" s="5">
        <f t="shared" si="57"/>
        <v>3188.1295568986429</v>
      </c>
      <c r="CA32" s="5">
        <f t="shared" si="29"/>
        <v>456.92395684587336</v>
      </c>
      <c r="CB32" s="35">
        <f t="shared" si="30"/>
        <v>1.1710827254672134E-2</v>
      </c>
      <c r="CC32" s="5">
        <f t="shared" si="31"/>
        <v>2731.2056000527696</v>
      </c>
      <c r="CD32" s="35">
        <f t="shared" si="32"/>
        <v>7.0000000000000007E-2</v>
      </c>
      <c r="CE32" s="5">
        <f t="shared" si="58"/>
        <v>11450.249662085349</v>
      </c>
      <c r="CF32" s="5">
        <f t="shared" si="59"/>
        <v>74629.248374178002</v>
      </c>
      <c r="CG32" s="5">
        <f t="shared" si="33"/>
        <v>467749.75033791462</v>
      </c>
      <c r="CH32" s="5">
        <f t="shared" si="34"/>
        <v>86079.498036263351</v>
      </c>
    </row>
    <row r="33" spans="1:86" ht="14.25" customHeight="1">
      <c r="A33" s="161">
        <f t="shared" si="65"/>
        <v>25</v>
      </c>
      <c r="B33" s="11">
        <f t="shared" si="66"/>
        <v>777327.29997310508</v>
      </c>
      <c r="C33" s="11">
        <f t="shared" si="60"/>
        <v>749073.41871560842</v>
      </c>
      <c r="D33" s="11">
        <f t="shared" si="61"/>
        <v>721029.98245833372</v>
      </c>
      <c r="E33" s="162">
        <f t="shared" si="62"/>
        <v>693205.29593758692</v>
      </c>
      <c r="F33" s="11">
        <f t="shared" si="63"/>
        <v>665607.74185320176</v>
      </c>
      <c r="G33" s="22">
        <f t="shared" si="64"/>
        <v>638245.76523295953</v>
      </c>
      <c r="I33" s="150"/>
      <c r="J33" s="2">
        <v>28</v>
      </c>
      <c r="K33" s="118">
        <v>45689</v>
      </c>
      <c r="L33" s="5">
        <f t="shared" si="35"/>
        <v>470168.1993919888</v>
      </c>
      <c r="M33" s="5">
        <f t="shared" si="0"/>
        <v>3600.0695666120341</v>
      </c>
      <c r="N33" s="5">
        <f t="shared" si="1"/>
        <v>367.66319579211086</v>
      </c>
      <c r="O33" s="35">
        <f t="shared" si="2"/>
        <v>9.3837872387175017E-3</v>
      </c>
      <c r="P33" s="5">
        <f t="shared" si="3"/>
        <v>3232.4063708199233</v>
      </c>
      <c r="Q33" s="35">
        <f t="shared" si="4"/>
        <v>8.2500000000000018E-2</v>
      </c>
      <c r="R33" s="5">
        <f t="shared" si="36"/>
        <v>9399.463803803299</v>
      </c>
      <c r="S33" s="5">
        <f t="shared" si="37"/>
        <v>91402.484061333642</v>
      </c>
      <c r="T33" s="5">
        <f t="shared" si="38"/>
        <v>469800.53619619668</v>
      </c>
      <c r="U33" s="5">
        <f t="shared" si="39"/>
        <v>100801.94786513694</v>
      </c>
      <c r="V33" s="150"/>
      <c r="W33" s="2">
        <v>28</v>
      </c>
      <c r="X33" s="118">
        <v>45689</v>
      </c>
      <c r="Y33" s="5">
        <f t="shared" si="40"/>
        <v>469722.69291475799</v>
      </c>
      <c r="Z33" s="5">
        <f t="shared" si="41"/>
        <v>3516.1998380299769</v>
      </c>
      <c r="AA33" s="5">
        <f t="shared" si="5"/>
        <v>384.7152185982568</v>
      </c>
      <c r="AB33" s="35">
        <f t="shared" si="6"/>
        <v>9.8283150735850588E-3</v>
      </c>
      <c r="AC33" s="5">
        <f t="shared" si="7"/>
        <v>3131.4846194317201</v>
      </c>
      <c r="AD33" s="35">
        <f t="shared" si="8"/>
        <v>0.08</v>
      </c>
      <c r="AE33" s="5">
        <f t="shared" si="42"/>
        <v>9862.0223038402146</v>
      </c>
      <c r="AF33" s="5">
        <f t="shared" si="43"/>
        <v>88591.573160999164</v>
      </c>
      <c r="AG33" s="5">
        <f t="shared" si="9"/>
        <v>469337.97769615974</v>
      </c>
      <c r="AH33" s="5">
        <f t="shared" si="10"/>
        <v>98453.595464839382</v>
      </c>
      <c r="AI33" s="150"/>
      <c r="AJ33" s="2">
        <v>28</v>
      </c>
      <c r="AK33" s="118">
        <v>45689</v>
      </c>
      <c r="AL33" s="5">
        <f t="shared" si="44"/>
        <v>469258.61845704919</v>
      </c>
      <c r="AM33" s="5">
        <f t="shared" si="45"/>
        <v>3433.0474807189421</v>
      </c>
      <c r="AN33" s="5">
        <f t="shared" si="11"/>
        <v>402.41890318383275</v>
      </c>
      <c r="AO33" s="35">
        <f t="shared" si="12"/>
        <v>1.0290757906768182E-2</v>
      </c>
      <c r="AP33" s="5">
        <f t="shared" si="13"/>
        <v>3030.6285775351093</v>
      </c>
      <c r="AQ33" s="35">
        <f t="shared" si="14"/>
        <v>7.7499999999999999E-2</v>
      </c>
      <c r="AR33" s="5">
        <f t="shared" si="46"/>
        <v>10343.800446134606</v>
      </c>
      <c r="AS33" s="5">
        <f t="shared" si="47"/>
        <v>85781.529013995765</v>
      </c>
      <c r="AT33" s="5">
        <f t="shared" si="15"/>
        <v>468856.19955386536</v>
      </c>
      <c r="AU33" s="5">
        <f t="shared" si="16"/>
        <v>96125.329460130364</v>
      </c>
      <c r="AV33" s="150"/>
      <c r="AW33" s="2">
        <v>28</v>
      </c>
      <c r="AX33" s="118">
        <v>45689</v>
      </c>
      <c r="AY33" s="5">
        <f t="shared" si="48"/>
        <v>468775.45091847982</v>
      </c>
      <c r="AZ33" s="5">
        <f t="shared" si="49"/>
        <v>3350.6359249849102</v>
      </c>
      <c r="BA33" s="5">
        <f t="shared" si="17"/>
        <v>420.78935674441163</v>
      </c>
      <c r="BB33" s="35">
        <f t="shared" si="18"/>
        <v>1.0771622684249828E-2</v>
      </c>
      <c r="BC33" s="5">
        <f t="shared" si="19"/>
        <v>2929.8465682404985</v>
      </c>
      <c r="BD33" s="35">
        <f t="shared" si="20"/>
        <v>7.4999999999999997E-2</v>
      </c>
      <c r="BE33" s="5">
        <f t="shared" si="50"/>
        <v>10845.338438264656</v>
      </c>
      <c r="BF33" s="5">
        <f t="shared" si="51"/>
        <v>82972.46746131283</v>
      </c>
      <c r="BG33" s="5">
        <f t="shared" si="21"/>
        <v>468354.66156173544</v>
      </c>
      <c r="BH33" s="5">
        <f t="shared" si="22"/>
        <v>93817.805899577492</v>
      </c>
      <c r="BI33" s="150"/>
      <c r="BJ33" s="2">
        <v>28</v>
      </c>
      <c r="BK33" s="118">
        <v>45689</v>
      </c>
      <c r="BL33" s="5">
        <f t="shared" si="52"/>
        <v>468272.66775356466</v>
      </c>
      <c r="BM33" s="5">
        <f t="shared" si="53"/>
        <v>3268.9887340292703</v>
      </c>
      <c r="BN33" s="5">
        <f t="shared" si="23"/>
        <v>439.84136635148388</v>
      </c>
      <c r="BO33" s="35">
        <f t="shared" si="24"/>
        <v>1.1271416761388863E-2</v>
      </c>
      <c r="BP33" s="5">
        <f t="shared" si="25"/>
        <v>2829.1473676777864</v>
      </c>
      <c r="BQ33" s="35">
        <f t="shared" si="26"/>
        <v>7.2499999999999995E-2</v>
      </c>
      <c r="BR33" s="5">
        <f t="shared" si="54"/>
        <v>11367.17361278689</v>
      </c>
      <c r="BS33" s="5">
        <f t="shared" si="55"/>
        <v>80164.510940032662</v>
      </c>
      <c r="BT33" s="5">
        <f t="shared" si="27"/>
        <v>467832.82638721319</v>
      </c>
      <c r="BU33" s="5">
        <f t="shared" si="28"/>
        <v>91531.684552819555</v>
      </c>
      <c r="BV33" s="150"/>
      <c r="BW33" s="2">
        <v>28</v>
      </c>
      <c r="BX33" s="118">
        <v>45689</v>
      </c>
      <c r="BY33" s="5">
        <f t="shared" si="56"/>
        <v>467749.75033791462</v>
      </c>
      <c r="BZ33" s="5">
        <f t="shared" si="57"/>
        <v>3188.1295568986429</v>
      </c>
      <c r="CA33" s="5">
        <f t="shared" si="29"/>
        <v>459.58934659414081</v>
      </c>
      <c r="CB33" s="35">
        <f t="shared" si="30"/>
        <v>1.1790646932778601E-2</v>
      </c>
      <c r="CC33" s="5">
        <f t="shared" si="31"/>
        <v>2728.5402103045021</v>
      </c>
      <c r="CD33" s="35">
        <f t="shared" si="32"/>
        <v>7.0000000000000007E-2</v>
      </c>
      <c r="CE33" s="5">
        <f t="shared" si="58"/>
        <v>11909.83900867949</v>
      </c>
      <c r="CF33" s="5">
        <f t="shared" si="59"/>
        <v>77357.788584482507</v>
      </c>
      <c r="CG33" s="5">
        <f t="shared" si="33"/>
        <v>467290.1609913205</v>
      </c>
      <c r="CH33" s="5">
        <f t="shared" si="34"/>
        <v>89267.627593162004</v>
      </c>
    </row>
    <row r="34" spans="1:86" ht="14.25" customHeight="1">
      <c r="A34" s="161">
        <f t="shared" si="65"/>
        <v>26</v>
      </c>
      <c r="B34" s="11">
        <f t="shared" si="66"/>
        <v>790780.96127942181</v>
      </c>
      <c r="C34" s="11">
        <f t="shared" si="60"/>
        <v>761884.62117322697</v>
      </c>
      <c r="D34" s="11">
        <f t="shared" si="61"/>
        <v>733213.24855796737</v>
      </c>
      <c r="E34" s="162">
        <f t="shared" si="62"/>
        <v>704775.25272221351</v>
      </c>
      <c r="F34" s="11">
        <f t="shared" si="63"/>
        <v>676579.11130712274</v>
      </c>
      <c r="G34" s="22">
        <f t="shared" si="64"/>
        <v>648633.35415409482</v>
      </c>
      <c r="I34" s="150"/>
      <c r="J34" s="2">
        <v>29</v>
      </c>
      <c r="K34" s="118">
        <v>45717</v>
      </c>
      <c r="L34" s="5">
        <f t="shared" si="35"/>
        <v>469800.53619619668</v>
      </c>
      <c r="M34" s="5">
        <f t="shared" si="0"/>
        <v>3600.0695666120341</v>
      </c>
      <c r="N34" s="5">
        <f t="shared" si="1"/>
        <v>370.19088026318195</v>
      </c>
      <c r="O34" s="35">
        <f t="shared" si="2"/>
        <v>9.4556949617933331E-3</v>
      </c>
      <c r="P34" s="5">
        <f t="shared" si="3"/>
        <v>3229.8786863488522</v>
      </c>
      <c r="Q34" s="35">
        <f t="shared" si="4"/>
        <v>8.2500000000000004E-2</v>
      </c>
      <c r="R34" s="5">
        <f t="shared" si="36"/>
        <v>9769.6546840664814</v>
      </c>
      <c r="S34" s="5">
        <f t="shared" si="37"/>
        <v>94632.362747682491</v>
      </c>
      <c r="T34" s="5">
        <f t="shared" si="38"/>
        <v>469430.34531593352</v>
      </c>
      <c r="U34" s="5">
        <f t="shared" si="39"/>
        <v>104402.01743174897</v>
      </c>
      <c r="V34" s="150"/>
      <c r="W34" s="2">
        <v>29</v>
      </c>
      <c r="X34" s="118">
        <v>45717</v>
      </c>
      <c r="Y34" s="5">
        <f t="shared" si="40"/>
        <v>469337.97769615974</v>
      </c>
      <c r="Z34" s="5">
        <f t="shared" si="41"/>
        <v>3516.1998380299769</v>
      </c>
      <c r="AA34" s="5">
        <f t="shared" si="5"/>
        <v>387.27998672224521</v>
      </c>
      <c r="AB34" s="35">
        <f t="shared" si="6"/>
        <v>9.9019471287609129E-3</v>
      </c>
      <c r="AC34" s="5">
        <f t="shared" si="7"/>
        <v>3128.9198513077317</v>
      </c>
      <c r="AD34" s="35">
        <f t="shared" si="8"/>
        <v>0.08</v>
      </c>
      <c r="AE34" s="5">
        <f t="shared" si="42"/>
        <v>10249.30229056246</v>
      </c>
      <c r="AF34" s="5">
        <f t="shared" si="43"/>
        <v>91720.493012306892</v>
      </c>
      <c r="AG34" s="5">
        <f t="shared" si="9"/>
        <v>468950.69770943752</v>
      </c>
      <c r="AH34" s="5">
        <f t="shared" si="10"/>
        <v>101969.79530286934</v>
      </c>
      <c r="AI34" s="150"/>
      <c r="AJ34" s="2">
        <v>29</v>
      </c>
      <c r="AK34" s="118">
        <v>45717</v>
      </c>
      <c r="AL34" s="5">
        <f t="shared" si="44"/>
        <v>468856.19955386536</v>
      </c>
      <c r="AM34" s="5">
        <f t="shared" si="45"/>
        <v>3433.0474807189421</v>
      </c>
      <c r="AN34" s="5">
        <f t="shared" si="11"/>
        <v>405.01785860022846</v>
      </c>
      <c r="AO34" s="35">
        <f t="shared" si="12"/>
        <v>1.0366108644457344E-2</v>
      </c>
      <c r="AP34" s="5">
        <f t="shared" si="13"/>
        <v>3028.0296221187136</v>
      </c>
      <c r="AQ34" s="35">
        <f t="shared" si="14"/>
        <v>7.7499999999999999E-2</v>
      </c>
      <c r="AR34" s="5">
        <f t="shared" si="46"/>
        <v>10748.818304734836</v>
      </c>
      <c r="AS34" s="5">
        <f t="shared" si="47"/>
        <v>88809.558636114481</v>
      </c>
      <c r="AT34" s="5">
        <f t="shared" si="15"/>
        <v>468451.18169526511</v>
      </c>
      <c r="AU34" s="5">
        <f t="shared" si="16"/>
        <v>99558.376940849324</v>
      </c>
      <c r="AV34" s="150"/>
      <c r="AW34" s="2">
        <v>29</v>
      </c>
      <c r="AX34" s="118">
        <v>45717</v>
      </c>
      <c r="AY34" s="5">
        <f t="shared" si="48"/>
        <v>468354.66156173544</v>
      </c>
      <c r="AZ34" s="5">
        <f t="shared" si="49"/>
        <v>3350.6359249849102</v>
      </c>
      <c r="BA34" s="5">
        <f t="shared" si="17"/>
        <v>423.41929022406384</v>
      </c>
      <c r="BB34" s="35">
        <f t="shared" si="18"/>
        <v>1.084868348645446E-2</v>
      </c>
      <c r="BC34" s="5">
        <f t="shared" si="19"/>
        <v>2927.2166347608463</v>
      </c>
      <c r="BD34" s="35">
        <f t="shared" si="20"/>
        <v>7.4999999999999997E-2</v>
      </c>
      <c r="BE34" s="5">
        <f t="shared" si="50"/>
        <v>11268.757728488719</v>
      </c>
      <c r="BF34" s="5">
        <f t="shared" si="51"/>
        <v>85899.684096073674</v>
      </c>
      <c r="BG34" s="5">
        <f t="shared" si="21"/>
        <v>467931.24227151135</v>
      </c>
      <c r="BH34" s="5">
        <f t="shared" si="22"/>
        <v>97168.441824562397</v>
      </c>
      <c r="BI34" s="150"/>
      <c r="BJ34" s="2">
        <v>29</v>
      </c>
      <c r="BK34" s="118">
        <v>45717</v>
      </c>
      <c r="BL34" s="5">
        <f t="shared" si="52"/>
        <v>467832.82638721319</v>
      </c>
      <c r="BM34" s="5">
        <f t="shared" si="53"/>
        <v>3268.9887340292703</v>
      </c>
      <c r="BN34" s="5">
        <f t="shared" si="23"/>
        <v>442.49874127319072</v>
      </c>
      <c r="BO34" s="35">
        <f t="shared" si="24"/>
        <v>1.1350175951277415E-2</v>
      </c>
      <c r="BP34" s="5">
        <f t="shared" si="25"/>
        <v>2826.4899927560796</v>
      </c>
      <c r="BQ34" s="35">
        <f t="shared" si="26"/>
        <v>7.2499999999999995E-2</v>
      </c>
      <c r="BR34" s="5">
        <f t="shared" si="54"/>
        <v>11809.67235406008</v>
      </c>
      <c r="BS34" s="5">
        <f t="shared" si="55"/>
        <v>82991.000932788738</v>
      </c>
      <c r="BT34" s="5">
        <f t="shared" si="27"/>
        <v>467390.32764594001</v>
      </c>
      <c r="BU34" s="5">
        <f t="shared" si="28"/>
        <v>94800.673286848818</v>
      </c>
      <c r="BV34" s="150"/>
      <c r="BW34" s="2">
        <v>29</v>
      </c>
      <c r="BX34" s="118">
        <v>45717</v>
      </c>
      <c r="BY34" s="5">
        <f t="shared" si="56"/>
        <v>467290.1609913205</v>
      </c>
      <c r="BZ34" s="5">
        <f t="shared" si="57"/>
        <v>3188.1295568986429</v>
      </c>
      <c r="CA34" s="5">
        <f t="shared" si="29"/>
        <v>462.27028444927328</v>
      </c>
      <c r="CB34" s="35">
        <f t="shared" si="30"/>
        <v>1.1871089692158774E-2</v>
      </c>
      <c r="CC34" s="5">
        <f t="shared" si="31"/>
        <v>2725.8592724493697</v>
      </c>
      <c r="CD34" s="35">
        <f t="shared" si="32"/>
        <v>7.0000000000000007E-2</v>
      </c>
      <c r="CE34" s="5">
        <f t="shared" si="58"/>
        <v>12372.109293128764</v>
      </c>
      <c r="CF34" s="5">
        <f t="shared" si="59"/>
        <v>80083.647856931872</v>
      </c>
      <c r="CG34" s="5">
        <f t="shared" si="33"/>
        <v>466827.89070687123</v>
      </c>
      <c r="CH34" s="5">
        <f t="shared" si="34"/>
        <v>92455.757150060643</v>
      </c>
    </row>
    <row r="35" spans="1:86" ht="14.25" customHeight="1">
      <c r="A35" s="161">
        <f t="shared" si="65"/>
        <v>27</v>
      </c>
      <c r="B35" s="11">
        <f t="shared" si="66"/>
        <v>801685.52367122786</v>
      </c>
      <c r="C35" s="11">
        <f t="shared" si="60"/>
        <v>772257.03288772132</v>
      </c>
      <c r="D35" s="11">
        <f t="shared" si="61"/>
        <v>743066.36926465237</v>
      </c>
      <c r="E35" s="162">
        <f t="shared" si="62"/>
        <v>714121.9924245592</v>
      </c>
      <c r="F35" s="11">
        <f t="shared" si="63"/>
        <v>685432.42197818193</v>
      </c>
      <c r="G35" s="22">
        <f t="shared" si="64"/>
        <v>657006.22099686007</v>
      </c>
      <c r="I35" s="150"/>
      <c r="J35" s="2">
        <v>30</v>
      </c>
      <c r="K35" s="118">
        <v>45748</v>
      </c>
      <c r="L35" s="5">
        <f t="shared" si="35"/>
        <v>469430.34531593352</v>
      </c>
      <c r="M35" s="5">
        <f t="shared" si="0"/>
        <v>3600.0695666120341</v>
      </c>
      <c r="N35" s="5">
        <f t="shared" si="1"/>
        <v>372.73594256499109</v>
      </c>
      <c r="O35" s="35">
        <f t="shared" si="2"/>
        <v>9.5282108526018108E-3</v>
      </c>
      <c r="P35" s="5">
        <f t="shared" si="3"/>
        <v>3227.333624047043</v>
      </c>
      <c r="Q35" s="35">
        <f t="shared" si="4"/>
        <v>8.2500000000000004E-2</v>
      </c>
      <c r="R35" s="5">
        <f t="shared" si="36"/>
        <v>10142.390626631473</v>
      </c>
      <c r="S35" s="5">
        <f t="shared" si="37"/>
        <v>97859.696371729529</v>
      </c>
      <c r="T35" s="5">
        <f t="shared" si="38"/>
        <v>469057.60937336856</v>
      </c>
      <c r="U35" s="5">
        <f t="shared" si="39"/>
        <v>108002.086998361</v>
      </c>
      <c r="V35" s="150"/>
      <c r="W35" s="2">
        <v>30</v>
      </c>
      <c r="X35" s="118">
        <v>45748</v>
      </c>
      <c r="Y35" s="5">
        <f t="shared" si="40"/>
        <v>468950.69770943752</v>
      </c>
      <c r="Z35" s="5">
        <f t="shared" si="41"/>
        <v>3516.1998380299769</v>
      </c>
      <c r="AA35" s="5">
        <f t="shared" si="5"/>
        <v>389.86185330039325</v>
      </c>
      <c r="AB35" s="35">
        <f t="shared" si="6"/>
        <v>9.9761920868351624E-3</v>
      </c>
      <c r="AC35" s="5">
        <f t="shared" si="7"/>
        <v>3126.3379847295837</v>
      </c>
      <c r="AD35" s="35">
        <f t="shared" si="8"/>
        <v>0.08</v>
      </c>
      <c r="AE35" s="5">
        <f t="shared" si="42"/>
        <v>10639.164143862854</v>
      </c>
      <c r="AF35" s="5">
        <f t="shared" si="43"/>
        <v>94846.830997036479</v>
      </c>
      <c r="AG35" s="5">
        <f t="shared" si="9"/>
        <v>468560.8358561371</v>
      </c>
      <c r="AH35" s="5">
        <f t="shared" si="10"/>
        <v>105485.99514089934</v>
      </c>
      <c r="AI35" s="150"/>
      <c r="AJ35" s="2">
        <v>30</v>
      </c>
      <c r="AK35" s="118">
        <v>45748</v>
      </c>
      <c r="AL35" s="5">
        <f t="shared" si="44"/>
        <v>468451.18169526511</v>
      </c>
      <c r="AM35" s="5">
        <f t="shared" si="45"/>
        <v>3433.0474807189421</v>
      </c>
      <c r="AN35" s="5">
        <f t="shared" si="11"/>
        <v>407.63359893702182</v>
      </c>
      <c r="AO35" s="35">
        <f t="shared" si="12"/>
        <v>1.044207673794775E-2</v>
      </c>
      <c r="AP35" s="5">
        <f t="shared" si="13"/>
        <v>3025.4138817819203</v>
      </c>
      <c r="AQ35" s="35">
        <f t="shared" si="14"/>
        <v>7.7499999999999986E-2</v>
      </c>
      <c r="AR35" s="5">
        <f t="shared" si="46"/>
        <v>11156.451903671858</v>
      </c>
      <c r="AS35" s="5">
        <f t="shared" si="47"/>
        <v>91834.9725178964</v>
      </c>
      <c r="AT35" s="5">
        <f t="shared" si="15"/>
        <v>468043.5480963281</v>
      </c>
      <c r="AU35" s="5">
        <f t="shared" si="16"/>
        <v>102991.42442156826</v>
      </c>
      <c r="AV35" s="150"/>
      <c r="AW35" s="2">
        <v>30</v>
      </c>
      <c r="AX35" s="118">
        <v>45748</v>
      </c>
      <c r="AY35" s="5">
        <f t="shared" si="48"/>
        <v>467931.24227151135</v>
      </c>
      <c r="AZ35" s="5">
        <f t="shared" si="49"/>
        <v>3350.6359249849102</v>
      </c>
      <c r="BA35" s="5">
        <f t="shared" si="17"/>
        <v>426.06566078796459</v>
      </c>
      <c r="BB35" s="35">
        <f t="shared" si="18"/>
        <v>1.0926365815277072E-2</v>
      </c>
      <c r="BC35" s="5">
        <f t="shared" si="19"/>
        <v>2924.5702641969456</v>
      </c>
      <c r="BD35" s="35">
        <f t="shared" si="20"/>
        <v>7.4999999999999997E-2</v>
      </c>
      <c r="BE35" s="5">
        <f t="shared" si="50"/>
        <v>11694.823389276684</v>
      </c>
      <c r="BF35" s="5">
        <f t="shared" si="51"/>
        <v>88824.254360270614</v>
      </c>
      <c r="BG35" s="5">
        <f t="shared" si="21"/>
        <v>467505.17661072337</v>
      </c>
      <c r="BH35" s="5">
        <f t="shared" si="22"/>
        <v>100519.0777495473</v>
      </c>
      <c r="BI35" s="150"/>
      <c r="BJ35" s="2">
        <v>30</v>
      </c>
      <c r="BK35" s="118">
        <v>45748</v>
      </c>
      <c r="BL35" s="5">
        <f t="shared" si="52"/>
        <v>467390.32764594001</v>
      </c>
      <c r="BM35" s="5">
        <f t="shared" si="53"/>
        <v>3268.9887340292703</v>
      </c>
      <c r="BN35" s="5">
        <f t="shared" si="23"/>
        <v>445.17217116838265</v>
      </c>
      <c r="BO35" s="35">
        <f t="shared" si="24"/>
        <v>1.1429560557931233E-2</v>
      </c>
      <c r="BP35" s="5">
        <f t="shared" si="25"/>
        <v>2823.8165628608876</v>
      </c>
      <c r="BQ35" s="35">
        <f t="shared" si="26"/>
        <v>7.2499999999999995E-2</v>
      </c>
      <c r="BR35" s="5">
        <f t="shared" si="54"/>
        <v>12254.844525228462</v>
      </c>
      <c r="BS35" s="5">
        <f t="shared" si="55"/>
        <v>85814.817495649622</v>
      </c>
      <c r="BT35" s="5">
        <f t="shared" si="27"/>
        <v>466945.15547477163</v>
      </c>
      <c r="BU35" s="5">
        <f t="shared" si="28"/>
        <v>98069.662020878081</v>
      </c>
      <c r="BV35" s="150"/>
      <c r="BW35" s="2">
        <v>30</v>
      </c>
      <c r="BX35" s="118">
        <v>45748</v>
      </c>
      <c r="BY35" s="5">
        <f t="shared" si="56"/>
        <v>466827.89070687123</v>
      </c>
      <c r="BZ35" s="5">
        <f t="shared" si="57"/>
        <v>3188.1295568986429</v>
      </c>
      <c r="CA35" s="5">
        <f t="shared" si="29"/>
        <v>464.96686110856081</v>
      </c>
      <c r="CB35" s="35">
        <f t="shared" si="30"/>
        <v>1.1952161480442163E-2</v>
      </c>
      <c r="CC35" s="5">
        <f t="shared" si="31"/>
        <v>2723.1626957900821</v>
      </c>
      <c r="CD35" s="35">
        <f t="shared" si="32"/>
        <v>7.0000000000000007E-2</v>
      </c>
      <c r="CE35" s="5">
        <f t="shared" si="58"/>
        <v>12837.076154237326</v>
      </c>
      <c r="CF35" s="5">
        <f t="shared" si="59"/>
        <v>82806.81055272196</v>
      </c>
      <c r="CG35" s="5">
        <f t="shared" si="33"/>
        <v>466362.92384576268</v>
      </c>
      <c r="CH35" s="5">
        <f t="shared" si="34"/>
        <v>95643.886706959282</v>
      </c>
    </row>
    <row r="36" spans="1:86" ht="14.25" customHeight="1">
      <c r="A36" s="161">
        <f t="shared" si="65"/>
        <v>28</v>
      </c>
      <c r="B36" s="11">
        <f t="shared" si="66"/>
        <v>809822.54941098567</v>
      </c>
      <c r="C36" s="11">
        <f t="shared" si="60"/>
        <v>779988.23543020559</v>
      </c>
      <c r="D36" s="11">
        <f t="shared" si="61"/>
        <v>750402.20361663483</v>
      </c>
      <c r="E36" s="162">
        <f t="shared" si="62"/>
        <v>721072.92092470545</v>
      </c>
      <c r="F36" s="11">
        <f t="shared" si="63"/>
        <v>692008.90778617794</v>
      </c>
      <c r="G36" s="22">
        <f t="shared" si="64"/>
        <v>663218.72133930691</v>
      </c>
      <c r="I36" s="150"/>
      <c r="J36" s="2">
        <v>31</v>
      </c>
      <c r="K36" s="118">
        <v>45778</v>
      </c>
      <c r="L36" s="5">
        <f t="shared" si="35"/>
        <v>469057.60937336856</v>
      </c>
      <c r="M36" s="5">
        <f t="shared" si="0"/>
        <v>3600.0695666120341</v>
      </c>
      <c r="N36" s="5">
        <f t="shared" si="1"/>
        <v>375.29850217012518</v>
      </c>
      <c r="O36" s="35">
        <f t="shared" si="2"/>
        <v>9.6013409356219687E-3</v>
      </c>
      <c r="P36" s="5">
        <f t="shared" si="3"/>
        <v>3224.7710644419089</v>
      </c>
      <c r="Q36" s="35">
        <f t="shared" si="4"/>
        <v>8.2500000000000004E-2</v>
      </c>
      <c r="R36" s="5">
        <f t="shared" si="36"/>
        <v>10517.689128801598</v>
      </c>
      <c r="S36" s="5">
        <f t="shared" si="37"/>
        <v>101084.46743617144</v>
      </c>
      <c r="T36" s="5">
        <f t="shared" si="38"/>
        <v>468682.31087119842</v>
      </c>
      <c r="U36" s="5">
        <f t="shared" si="39"/>
        <v>111602.15656497303</v>
      </c>
      <c r="V36" s="150"/>
      <c r="W36" s="2">
        <v>31</v>
      </c>
      <c r="X36" s="118">
        <v>45778</v>
      </c>
      <c r="Y36" s="5">
        <f t="shared" si="40"/>
        <v>468560.8358561371</v>
      </c>
      <c r="Z36" s="5">
        <f t="shared" si="41"/>
        <v>3516.1998380299769</v>
      </c>
      <c r="AA36" s="5">
        <f t="shared" si="5"/>
        <v>392.46093232239627</v>
      </c>
      <c r="AB36" s="35">
        <f t="shared" si="6"/>
        <v>1.0051055972835787E-2</v>
      </c>
      <c r="AC36" s="5">
        <f t="shared" si="7"/>
        <v>3123.7389057075807</v>
      </c>
      <c r="AD36" s="35">
        <f t="shared" si="8"/>
        <v>0.08</v>
      </c>
      <c r="AE36" s="5">
        <f t="shared" si="42"/>
        <v>11031.62507618525</v>
      </c>
      <c r="AF36" s="5">
        <f t="shared" si="43"/>
        <v>97970.569902744057</v>
      </c>
      <c r="AG36" s="5">
        <f t="shared" si="9"/>
        <v>468168.37492381473</v>
      </c>
      <c r="AH36" s="5">
        <f t="shared" si="10"/>
        <v>109002.1949789293</v>
      </c>
      <c r="AI36" s="150"/>
      <c r="AJ36" s="2">
        <v>31</v>
      </c>
      <c r="AK36" s="118">
        <v>45778</v>
      </c>
      <c r="AL36" s="5">
        <f t="shared" si="44"/>
        <v>468043.5480963281</v>
      </c>
      <c r="AM36" s="5">
        <f t="shared" si="45"/>
        <v>3433.0474807189421</v>
      </c>
      <c r="AN36" s="5">
        <f t="shared" si="11"/>
        <v>410.2662325968231</v>
      </c>
      <c r="AO36" s="35">
        <f t="shared" si="12"/>
        <v>1.0518668211934487E-2</v>
      </c>
      <c r="AP36" s="5">
        <f t="shared" si="13"/>
        <v>3022.781248122119</v>
      </c>
      <c r="AQ36" s="35">
        <f t="shared" si="14"/>
        <v>7.7499999999999999E-2</v>
      </c>
      <c r="AR36" s="5">
        <f t="shared" si="46"/>
        <v>11566.718136268681</v>
      </c>
      <c r="AS36" s="5">
        <f t="shared" si="47"/>
        <v>94857.753766018519</v>
      </c>
      <c r="AT36" s="5">
        <f t="shared" si="15"/>
        <v>467633.28186373127</v>
      </c>
      <c r="AU36" s="5">
        <f t="shared" si="16"/>
        <v>106424.4719022872</v>
      </c>
      <c r="AV36" s="150"/>
      <c r="AW36" s="2">
        <v>31</v>
      </c>
      <c r="AX36" s="118">
        <v>45778</v>
      </c>
      <c r="AY36" s="5">
        <f t="shared" si="48"/>
        <v>467505.17661072337</v>
      </c>
      <c r="AZ36" s="5">
        <f t="shared" si="49"/>
        <v>3350.6359249849102</v>
      </c>
      <c r="BA36" s="5">
        <f t="shared" si="17"/>
        <v>428.72857116788919</v>
      </c>
      <c r="BB36" s="35">
        <f t="shared" si="18"/>
        <v>1.100467569431543E-2</v>
      </c>
      <c r="BC36" s="5">
        <f t="shared" si="19"/>
        <v>2921.907353817021</v>
      </c>
      <c r="BD36" s="35">
        <f t="shared" si="20"/>
        <v>7.4999999999999997E-2</v>
      </c>
      <c r="BE36" s="5">
        <f t="shared" si="50"/>
        <v>12123.551960444573</v>
      </c>
      <c r="BF36" s="5">
        <f t="shared" si="51"/>
        <v>91746.161714087633</v>
      </c>
      <c r="BG36" s="5">
        <f t="shared" si="21"/>
        <v>467076.44803955546</v>
      </c>
      <c r="BH36" s="5">
        <f t="shared" si="22"/>
        <v>103869.71367453221</v>
      </c>
      <c r="BI36" s="150"/>
      <c r="BJ36" s="2">
        <v>31</v>
      </c>
      <c r="BK36" s="118">
        <v>45778</v>
      </c>
      <c r="BL36" s="5">
        <f t="shared" si="52"/>
        <v>466945.15547477163</v>
      </c>
      <c r="BM36" s="5">
        <f t="shared" si="53"/>
        <v>3268.9887340292703</v>
      </c>
      <c r="BN36" s="5">
        <f t="shared" si="23"/>
        <v>447.86175303585833</v>
      </c>
      <c r="BO36" s="35">
        <f t="shared" si="24"/>
        <v>1.1509576603200605E-2</v>
      </c>
      <c r="BP36" s="5">
        <f t="shared" si="25"/>
        <v>2821.126980993412</v>
      </c>
      <c r="BQ36" s="35">
        <f t="shared" si="26"/>
        <v>7.2499999999999995E-2</v>
      </c>
      <c r="BR36" s="5">
        <f t="shared" si="54"/>
        <v>12702.706278264321</v>
      </c>
      <c r="BS36" s="5">
        <f t="shared" si="55"/>
        <v>88635.944476643039</v>
      </c>
      <c r="BT36" s="5">
        <f t="shared" si="27"/>
        <v>466497.29372173577</v>
      </c>
      <c r="BU36" s="5">
        <f t="shared" si="28"/>
        <v>101338.65075490736</v>
      </c>
      <c r="BV36" s="150"/>
      <c r="BW36" s="2">
        <v>31</v>
      </c>
      <c r="BX36" s="118">
        <v>45778</v>
      </c>
      <c r="BY36" s="5">
        <f t="shared" si="56"/>
        <v>466362.92384576268</v>
      </c>
      <c r="BZ36" s="5">
        <f t="shared" si="57"/>
        <v>3188.1295568986429</v>
      </c>
      <c r="CA36" s="5">
        <f t="shared" si="29"/>
        <v>467.6791677983606</v>
      </c>
      <c r="CB36" s="35">
        <f t="shared" si="30"/>
        <v>1.2033868317191523E-2</v>
      </c>
      <c r="CC36" s="5">
        <f t="shared" si="31"/>
        <v>2720.4503891002823</v>
      </c>
      <c r="CD36" s="35">
        <f t="shared" si="32"/>
        <v>7.0000000000000007E-2</v>
      </c>
      <c r="CE36" s="5">
        <f t="shared" si="58"/>
        <v>13304.755322035686</v>
      </c>
      <c r="CF36" s="5">
        <f t="shared" si="59"/>
        <v>85527.260941822242</v>
      </c>
      <c r="CG36" s="5">
        <f t="shared" si="33"/>
        <v>465895.24467796431</v>
      </c>
      <c r="CH36" s="5">
        <f t="shared" si="34"/>
        <v>98832.01626385792</v>
      </c>
    </row>
    <row r="37" spans="1:86" ht="14.25" customHeight="1">
      <c r="A37" s="161">
        <f t="shared" si="65"/>
        <v>29</v>
      </c>
      <c r="B37" s="11">
        <f t="shared" si="66"/>
        <v>814954.88236427272</v>
      </c>
      <c r="C37" s="11">
        <f t="shared" si="60"/>
        <v>784859.0097420275</v>
      </c>
      <c r="D37" s="11">
        <f t="shared" si="61"/>
        <v>755018.58080051548</v>
      </c>
      <c r="E37" s="162">
        <f t="shared" si="62"/>
        <v>725442.04517265712</v>
      </c>
      <c r="F37" s="11">
        <f t="shared" si="63"/>
        <v>696137.90181584877</v>
      </c>
      <c r="G37" s="22">
        <f t="shared" si="64"/>
        <v>667114.6821124485</v>
      </c>
      <c r="I37" s="150"/>
      <c r="J37" s="2">
        <v>32</v>
      </c>
      <c r="K37" s="118">
        <v>45809</v>
      </c>
      <c r="L37" s="5">
        <f t="shared" si="35"/>
        <v>468682.31087119842</v>
      </c>
      <c r="M37" s="5">
        <f t="shared" si="0"/>
        <v>3600.0695666120341</v>
      </c>
      <c r="N37" s="5">
        <f t="shared" si="1"/>
        <v>377.87867937254487</v>
      </c>
      <c r="O37" s="35">
        <f t="shared" si="2"/>
        <v>9.6750913087409116E-3</v>
      </c>
      <c r="P37" s="5">
        <f t="shared" si="3"/>
        <v>3222.1908872394893</v>
      </c>
      <c r="Q37" s="35">
        <f t="shared" si="4"/>
        <v>8.2500000000000004E-2</v>
      </c>
      <c r="R37" s="5">
        <f t="shared" si="36"/>
        <v>10895.567808174143</v>
      </c>
      <c r="S37" s="5">
        <f t="shared" si="37"/>
        <v>104306.65832341093</v>
      </c>
      <c r="T37" s="5">
        <f t="shared" si="38"/>
        <v>468304.43219182588</v>
      </c>
      <c r="U37" s="5">
        <f t="shared" si="39"/>
        <v>115202.22613158508</v>
      </c>
      <c r="V37" s="150"/>
      <c r="W37" s="2">
        <v>32</v>
      </c>
      <c r="X37" s="118">
        <v>45809</v>
      </c>
      <c r="Y37" s="5">
        <f t="shared" si="40"/>
        <v>468168.37492381473</v>
      </c>
      <c r="Z37" s="5">
        <f t="shared" si="41"/>
        <v>3516.1998380299769</v>
      </c>
      <c r="AA37" s="5">
        <f t="shared" si="5"/>
        <v>395.0773385378784</v>
      </c>
      <c r="AB37" s="35">
        <f t="shared" si="6"/>
        <v>1.0126544885108984E-2</v>
      </c>
      <c r="AC37" s="5">
        <f t="shared" si="7"/>
        <v>3121.1224994920985</v>
      </c>
      <c r="AD37" s="35">
        <f t="shared" si="8"/>
        <v>0.08</v>
      </c>
      <c r="AE37" s="5">
        <f t="shared" si="42"/>
        <v>11426.702414723128</v>
      </c>
      <c r="AF37" s="5">
        <f t="shared" si="43"/>
        <v>101091.69240223615</v>
      </c>
      <c r="AG37" s="5">
        <f t="shared" si="9"/>
        <v>467773.29758527683</v>
      </c>
      <c r="AH37" s="5">
        <f t="shared" si="10"/>
        <v>112518.39481695928</v>
      </c>
      <c r="AI37" s="150"/>
      <c r="AJ37" s="2">
        <v>32</v>
      </c>
      <c r="AK37" s="118">
        <v>45809</v>
      </c>
      <c r="AL37" s="5">
        <f t="shared" si="44"/>
        <v>467633.28186373127</v>
      </c>
      <c r="AM37" s="5">
        <f t="shared" si="45"/>
        <v>3433.0474807189421</v>
      </c>
      <c r="AN37" s="5">
        <f t="shared" si="11"/>
        <v>412.91586868234435</v>
      </c>
      <c r="AO37" s="35">
        <f t="shared" si="12"/>
        <v>1.0595889164347418E-2</v>
      </c>
      <c r="AP37" s="5">
        <f t="shared" si="13"/>
        <v>3020.1316120365977</v>
      </c>
      <c r="AQ37" s="35">
        <f t="shared" si="14"/>
        <v>7.7499999999999999E-2</v>
      </c>
      <c r="AR37" s="5">
        <f t="shared" si="46"/>
        <v>11979.634004951025</v>
      </c>
      <c r="AS37" s="5">
        <f t="shared" si="47"/>
        <v>97877.885378055114</v>
      </c>
      <c r="AT37" s="5">
        <f t="shared" si="15"/>
        <v>467220.36599504895</v>
      </c>
      <c r="AU37" s="5">
        <f t="shared" si="16"/>
        <v>109857.51938300615</v>
      </c>
      <c r="AV37" s="150"/>
      <c r="AW37" s="2">
        <v>32</v>
      </c>
      <c r="AX37" s="118">
        <v>45809</v>
      </c>
      <c r="AY37" s="5">
        <f t="shared" si="48"/>
        <v>467076.44803955546</v>
      </c>
      <c r="AZ37" s="5">
        <f t="shared" si="49"/>
        <v>3350.6359249849102</v>
      </c>
      <c r="BA37" s="5">
        <f t="shared" si="17"/>
        <v>431.40812473768892</v>
      </c>
      <c r="BB37" s="35">
        <f t="shared" si="18"/>
        <v>1.1083619220324827E-2</v>
      </c>
      <c r="BC37" s="5">
        <f t="shared" si="19"/>
        <v>2919.2278002472212</v>
      </c>
      <c r="BD37" s="35">
        <f t="shared" si="20"/>
        <v>7.4999999999999997E-2</v>
      </c>
      <c r="BE37" s="5">
        <f t="shared" si="50"/>
        <v>12554.960085182262</v>
      </c>
      <c r="BF37" s="5">
        <f t="shared" si="51"/>
        <v>94665.389514334849</v>
      </c>
      <c r="BG37" s="5">
        <f t="shared" si="21"/>
        <v>466645.03991481778</v>
      </c>
      <c r="BH37" s="5">
        <f t="shared" si="22"/>
        <v>107220.34959951711</v>
      </c>
      <c r="BI37" s="150"/>
      <c r="BJ37" s="2">
        <v>32</v>
      </c>
      <c r="BK37" s="118">
        <v>45809</v>
      </c>
      <c r="BL37" s="5">
        <f t="shared" si="52"/>
        <v>466497.29372173577</v>
      </c>
      <c r="BM37" s="5">
        <f t="shared" si="53"/>
        <v>3268.9887340292703</v>
      </c>
      <c r="BN37" s="5">
        <f t="shared" si="23"/>
        <v>450.56758446045023</v>
      </c>
      <c r="BO37" s="35">
        <f t="shared" si="24"/>
        <v>1.1590230182022342E-2</v>
      </c>
      <c r="BP37" s="5">
        <f t="shared" si="25"/>
        <v>2818.4211495688201</v>
      </c>
      <c r="BQ37" s="35">
        <f t="shared" si="26"/>
        <v>7.2499999999999995E-2</v>
      </c>
      <c r="BR37" s="5">
        <f t="shared" si="54"/>
        <v>13153.273862724771</v>
      </c>
      <c r="BS37" s="5">
        <f t="shared" si="55"/>
        <v>91454.36562621186</v>
      </c>
      <c r="BT37" s="5">
        <f t="shared" si="27"/>
        <v>466046.72613727534</v>
      </c>
      <c r="BU37" s="5">
        <f t="shared" si="28"/>
        <v>104607.63948893663</v>
      </c>
      <c r="BV37" s="150"/>
      <c r="BW37" s="2">
        <v>32</v>
      </c>
      <c r="BX37" s="118">
        <v>45809</v>
      </c>
      <c r="BY37" s="5">
        <f t="shared" si="56"/>
        <v>465895.24467796431</v>
      </c>
      <c r="BZ37" s="5">
        <f t="shared" si="57"/>
        <v>3188.1295568986429</v>
      </c>
      <c r="CA37" s="5">
        <f t="shared" si="29"/>
        <v>470.40729627718429</v>
      </c>
      <c r="CB37" s="35">
        <f t="shared" si="30"/>
        <v>1.2116216294991516E-2</v>
      </c>
      <c r="CC37" s="5">
        <f t="shared" si="31"/>
        <v>2717.7222606214586</v>
      </c>
      <c r="CD37" s="35">
        <f t="shared" si="32"/>
        <v>7.0000000000000007E-2</v>
      </c>
      <c r="CE37" s="5">
        <f t="shared" si="58"/>
        <v>13775.16261831287</v>
      </c>
      <c r="CF37" s="5">
        <f t="shared" si="59"/>
        <v>88244.983202443706</v>
      </c>
      <c r="CG37" s="5">
        <f t="shared" si="33"/>
        <v>465424.83738168713</v>
      </c>
      <c r="CH37" s="5">
        <f t="shared" si="34"/>
        <v>102020.14582075657</v>
      </c>
    </row>
    <row r="38" spans="1:86" ht="14.25" customHeight="1">
      <c r="A38" s="163">
        <f t="shared" si="65"/>
        <v>30</v>
      </c>
      <c r="B38" s="164">
        <f t="shared" si="66"/>
        <v>816825.0439803208</v>
      </c>
      <c r="C38" s="164">
        <f t="shared" si="60"/>
        <v>786631.94169078348</v>
      </c>
      <c r="D38" s="164">
        <f t="shared" si="61"/>
        <v>756697.09305880964</v>
      </c>
      <c r="E38" s="165">
        <f t="shared" si="62"/>
        <v>727028.9329945785</v>
      </c>
      <c r="F38" s="164">
        <f t="shared" si="63"/>
        <v>697635.94425053836</v>
      </c>
      <c r="G38" s="26">
        <f t="shared" si="64"/>
        <v>668526.64048351278</v>
      </c>
      <c r="I38" s="150"/>
      <c r="J38" s="2">
        <v>33</v>
      </c>
      <c r="K38" s="118">
        <v>45839</v>
      </c>
      <c r="L38" s="5">
        <f t="shared" si="35"/>
        <v>468304.43219182588</v>
      </c>
      <c r="M38" s="5">
        <f t="shared" si="0"/>
        <v>3600.0695666120341</v>
      </c>
      <c r="N38" s="5">
        <f t="shared" si="1"/>
        <v>380.47659529323118</v>
      </c>
      <c r="O38" s="35">
        <f t="shared" si="2"/>
        <v>9.7494681443642071E-3</v>
      </c>
      <c r="P38" s="5">
        <f t="shared" si="3"/>
        <v>3219.5929713188029</v>
      </c>
      <c r="Q38" s="35">
        <f t="shared" si="4"/>
        <v>8.2500000000000004E-2</v>
      </c>
      <c r="R38" s="5">
        <f t="shared" si="36"/>
        <v>11276.044403467375</v>
      </c>
      <c r="S38" s="5">
        <f t="shared" si="37"/>
        <v>107526.25129472974</v>
      </c>
      <c r="T38" s="5">
        <f t="shared" si="38"/>
        <v>467923.95559653267</v>
      </c>
      <c r="U38" s="5">
        <f t="shared" si="39"/>
        <v>118802.29569819711</v>
      </c>
      <c r="V38" s="150"/>
      <c r="W38" s="2">
        <v>33</v>
      </c>
      <c r="X38" s="118">
        <v>45839</v>
      </c>
      <c r="Y38" s="5">
        <f t="shared" si="40"/>
        <v>467773.29758527683</v>
      </c>
      <c r="Z38" s="5">
        <f t="shared" si="41"/>
        <v>3516.1998380299769</v>
      </c>
      <c r="AA38" s="5">
        <f t="shared" si="5"/>
        <v>397.71118746146476</v>
      </c>
      <c r="AB38" s="35">
        <f t="shared" si="6"/>
        <v>1.0202664996429229E-2</v>
      </c>
      <c r="AC38" s="5">
        <f t="shared" si="7"/>
        <v>3118.4886505685122</v>
      </c>
      <c r="AD38" s="35">
        <f t="shared" si="8"/>
        <v>7.9999999999999988E-2</v>
      </c>
      <c r="AE38" s="5">
        <f t="shared" si="42"/>
        <v>11824.413602184592</v>
      </c>
      <c r="AF38" s="5">
        <f t="shared" si="43"/>
        <v>104210.18105280466</v>
      </c>
      <c r="AG38" s="5">
        <f t="shared" si="9"/>
        <v>467375.58639781538</v>
      </c>
      <c r="AH38" s="5">
        <f t="shared" si="10"/>
        <v>116034.59465498925</v>
      </c>
      <c r="AI38" s="150"/>
      <c r="AJ38" s="2">
        <v>33</v>
      </c>
      <c r="AK38" s="118">
        <v>45839</v>
      </c>
      <c r="AL38" s="5">
        <f t="shared" si="44"/>
        <v>467220.36599504895</v>
      </c>
      <c r="AM38" s="5">
        <f t="shared" si="45"/>
        <v>3433.0474807189421</v>
      </c>
      <c r="AN38" s="5">
        <f t="shared" si="11"/>
        <v>415.58261700091771</v>
      </c>
      <c r="AO38" s="35">
        <f t="shared" si="12"/>
        <v>1.0673745767460528E-2</v>
      </c>
      <c r="AP38" s="5">
        <f t="shared" si="13"/>
        <v>3017.4648637180244</v>
      </c>
      <c r="AQ38" s="35">
        <f t="shared" si="14"/>
        <v>7.7499999999999999E-2</v>
      </c>
      <c r="AR38" s="5">
        <f t="shared" si="46"/>
        <v>12395.216621951942</v>
      </c>
      <c r="AS38" s="5">
        <f t="shared" si="47"/>
        <v>100895.35024177314</v>
      </c>
      <c r="AT38" s="5">
        <f t="shared" si="15"/>
        <v>466804.78337804804</v>
      </c>
      <c r="AU38" s="5">
        <f t="shared" si="16"/>
        <v>113290.56686372508</v>
      </c>
      <c r="AV38" s="150"/>
      <c r="AW38" s="2">
        <v>33</v>
      </c>
      <c r="AX38" s="118">
        <v>45839</v>
      </c>
      <c r="AY38" s="5">
        <f t="shared" si="48"/>
        <v>466645.03991481778</v>
      </c>
      <c r="AZ38" s="5">
        <f t="shared" si="49"/>
        <v>3350.6359249849102</v>
      </c>
      <c r="BA38" s="5">
        <f t="shared" si="17"/>
        <v>434.10442551729921</v>
      </c>
      <c r="BB38" s="35">
        <f t="shared" si="18"/>
        <v>1.1163202564327046E-2</v>
      </c>
      <c r="BC38" s="5">
        <f t="shared" si="19"/>
        <v>2916.531499467611</v>
      </c>
      <c r="BD38" s="35">
        <f t="shared" si="20"/>
        <v>7.4999999999999997E-2</v>
      </c>
      <c r="BE38" s="5">
        <f t="shared" si="50"/>
        <v>12989.064510699562</v>
      </c>
      <c r="BF38" s="5">
        <f t="shared" si="51"/>
        <v>97581.921013802465</v>
      </c>
      <c r="BG38" s="5">
        <f t="shared" si="21"/>
        <v>466210.93548930046</v>
      </c>
      <c r="BH38" s="5">
        <f t="shared" si="22"/>
        <v>110570.98552450203</v>
      </c>
      <c r="BI38" s="150"/>
      <c r="BJ38" s="2">
        <v>33</v>
      </c>
      <c r="BK38" s="118">
        <v>45839</v>
      </c>
      <c r="BL38" s="5">
        <f t="shared" si="52"/>
        <v>466046.72613727534</v>
      </c>
      <c r="BM38" s="5">
        <f t="shared" si="53"/>
        <v>3268.9887340292703</v>
      </c>
      <c r="BN38" s="5">
        <f t="shared" si="23"/>
        <v>453.28976361656532</v>
      </c>
      <c r="BO38" s="35">
        <f t="shared" si="24"/>
        <v>1.1671527463528564E-2</v>
      </c>
      <c r="BP38" s="5">
        <f t="shared" si="25"/>
        <v>2815.698970412705</v>
      </c>
      <c r="BQ38" s="35">
        <f t="shared" si="26"/>
        <v>7.2499999999999995E-2</v>
      </c>
      <c r="BR38" s="5">
        <f t="shared" si="54"/>
        <v>13606.563626341336</v>
      </c>
      <c r="BS38" s="5">
        <f t="shared" si="55"/>
        <v>94270.064596624565</v>
      </c>
      <c r="BT38" s="5">
        <f t="shared" si="27"/>
        <v>465593.43637365877</v>
      </c>
      <c r="BU38" s="5">
        <f t="shared" si="28"/>
        <v>107876.6282229659</v>
      </c>
      <c r="BV38" s="150"/>
      <c r="BW38" s="2">
        <v>33</v>
      </c>
      <c r="BX38" s="118">
        <v>45839</v>
      </c>
      <c r="BY38" s="5">
        <f t="shared" si="56"/>
        <v>465424.83738168713</v>
      </c>
      <c r="BZ38" s="5">
        <f t="shared" si="57"/>
        <v>3188.1295568986429</v>
      </c>
      <c r="CA38" s="5">
        <f t="shared" si="29"/>
        <v>473.15133883880117</v>
      </c>
      <c r="CB38" s="35">
        <f t="shared" si="30"/>
        <v>1.2199211580557168E-2</v>
      </c>
      <c r="CC38" s="5">
        <f t="shared" si="31"/>
        <v>2714.9782180598418</v>
      </c>
      <c r="CD38" s="35">
        <f t="shared" si="32"/>
        <v>7.0000000000000007E-2</v>
      </c>
      <c r="CE38" s="5">
        <f t="shared" si="58"/>
        <v>14248.313957151671</v>
      </c>
      <c r="CF38" s="5">
        <f t="shared" si="59"/>
        <v>90959.961420503547</v>
      </c>
      <c r="CG38" s="5">
        <f t="shared" si="33"/>
        <v>464951.68604284833</v>
      </c>
      <c r="CH38" s="5">
        <f t="shared" si="34"/>
        <v>105208.27537765521</v>
      </c>
    </row>
    <row r="39" spans="1:86" ht="14.25" customHeight="1">
      <c r="I39" s="150"/>
      <c r="J39" s="2">
        <v>34</v>
      </c>
      <c r="K39" s="118">
        <v>45870</v>
      </c>
      <c r="L39" s="5">
        <f t="shared" si="35"/>
        <v>467923.95559653267</v>
      </c>
      <c r="M39" s="5">
        <f t="shared" si="0"/>
        <v>3600.0695666120341</v>
      </c>
      <c r="N39" s="5">
        <f t="shared" si="1"/>
        <v>383.09237188587213</v>
      </c>
      <c r="O39" s="35">
        <f t="shared" si="2"/>
        <v>9.8244776905466267E-3</v>
      </c>
      <c r="P39" s="5">
        <f t="shared" si="3"/>
        <v>3216.977194726162</v>
      </c>
      <c r="Q39" s="35">
        <f t="shared" si="4"/>
        <v>8.2500000000000004E-2</v>
      </c>
      <c r="R39" s="5">
        <f t="shared" si="36"/>
        <v>11659.136775353247</v>
      </c>
      <c r="S39" s="5">
        <f t="shared" si="37"/>
        <v>110743.2284894559</v>
      </c>
      <c r="T39" s="5">
        <f t="shared" si="38"/>
        <v>467540.86322464678</v>
      </c>
      <c r="U39" s="5">
        <f t="shared" si="39"/>
        <v>122402.36526480914</v>
      </c>
      <c r="V39" s="150"/>
      <c r="W39" s="2">
        <v>34</v>
      </c>
      <c r="X39" s="118">
        <v>45870</v>
      </c>
      <c r="Y39" s="5">
        <f t="shared" si="40"/>
        <v>467375.58639781538</v>
      </c>
      <c r="Z39" s="5">
        <f t="shared" si="41"/>
        <v>3516.1998380299769</v>
      </c>
      <c r="AA39" s="5">
        <f t="shared" si="5"/>
        <v>400.36259537787419</v>
      </c>
      <c r="AB39" s="35">
        <f t="shared" si="6"/>
        <v>1.0279422555129309E-2</v>
      </c>
      <c r="AC39" s="5">
        <f t="shared" si="7"/>
        <v>3115.8372426521028</v>
      </c>
      <c r="AD39" s="35">
        <f t="shared" si="8"/>
        <v>0.08</v>
      </c>
      <c r="AE39" s="5">
        <f t="shared" si="42"/>
        <v>12224.776197562465</v>
      </c>
      <c r="AF39" s="5">
        <f t="shared" si="43"/>
        <v>107326.01829545677</v>
      </c>
      <c r="AG39" s="5">
        <f t="shared" si="9"/>
        <v>466975.22380243748</v>
      </c>
      <c r="AH39" s="5">
        <f t="shared" si="10"/>
        <v>119550.79449301923</v>
      </c>
      <c r="AI39" s="150"/>
      <c r="AJ39" s="2">
        <v>34</v>
      </c>
      <c r="AK39" s="118">
        <v>45870</v>
      </c>
      <c r="AL39" s="5">
        <f t="shared" si="44"/>
        <v>466804.78337804804</v>
      </c>
      <c r="AM39" s="5">
        <f t="shared" si="45"/>
        <v>3433.0474807189421</v>
      </c>
      <c r="AN39" s="5">
        <f t="shared" si="11"/>
        <v>418.26658806904834</v>
      </c>
      <c r="AO39" s="35">
        <f t="shared" si="12"/>
        <v>1.0752244269021799E-2</v>
      </c>
      <c r="AP39" s="5">
        <f t="shared" si="13"/>
        <v>3014.7808926498938</v>
      </c>
      <c r="AQ39" s="35">
        <f t="shared" si="14"/>
        <v>7.7499999999999999E-2</v>
      </c>
      <c r="AR39" s="5">
        <f t="shared" si="46"/>
        <v>12813.48321002099</v>
      </c>
      <c r="AS39" s="5">
        <f t="shared" si="47"/>
        <v>103910.13113442303</v>
      </c>
      <c r="AT39" s="5">
        <f t="shared" si="15"/>
        <v>466386.51678997901</v>
      </c>
      <c r="AU39" s="5">
        <f t="shared" si="16"/>
        <v>116723.61434444402</v>
      </c>
      <c r="AV39" s="150"/>
      <c r="AW39" s="2">
        <v>34</v>
      </c>
      <c r="AX39" s="118">
        <v>45870</v>
      </c>
      <c r="AY39" s="5">
        <f t="shared" si="48"/>
        <v>466210.93548930046</v>
      </c>
      <c r="AZ39" s="5">
        <f t="shared" si="49"/>
        <v>3350.6359249849102</v>
      </c>
      <c r="BA39" s="5">
        <f t="shared" si="17"/>
        <v>436.81757817678272</v>
      </c>
      <c r="BB39" s="35">
        <f t="shared" si="18"/>
        <v>1.1243431972739928E-2</v>
      </c>
      <c r="BC39" s="5">
        <f t="shared" si="19"/>
        <v>2913.8183468081274</v>
      </c>
      <c r="BD39" s="35">
        <f t="shared" si="20"/>
        <v>7.4999999999999983E-2</v>
      </c>
      <c r="BE39" s="5">
        <f t="shared" si="50"/>
        <v>13425.882088876344</v>
      </c>
      <c r="BF39" s="5">
        <f t="shared" si="51"/>
        <v>100495.73936061059</v>
      </c>
      <c r="BG39" s="5">
        <f t="shared" si="21"/>
        <v>465774.11791112367</v>
      </c>
      <c r="BH39" s="5">
        <f t="shared" si="22"/>
        <v>113921.62144948693</v>
      </c>
      <c r="BI39" s="150"/>
      <c r="BJ39" s="2">
        <v>34</v>
      </c>
      <c r="BK39" s="118">
        <v>45870</v>
      </c>
      <c r="BL39" s="5">
        <f t="shared" si="52"/>
        <v>465593.43637365877</v>
      </c>
      <c r="BM39" s="5">
        <f t="shared" si="53"/>
        <v>3268.9887340292703</v>
      </c>
      <c r="BN39" s="5">
        <f t="shared" si="23"/>
        <v>456.02838927174844</v>
      </c>
      <c r="BO39" s="35">
        <f t="shared" si="24"/>
        <v>1.1753474692175843E-2</v>
      </c>
      <c r="BP39" s="5">
        <f t="shared" si="25"/>
        <v>2812.9603447575219</v>
      </c>
      <c r="BQ39" s="35">
        <f t="shared" si="26"/>
        <v>7.2499999999999995E-2</v>
      </c>
      <c r="BR39" s="5">
        <f t="shared" si="54"/>
        <v>14062.592015613085</v>
      </c>
      <c r="BS39" s="5">
        <f t="shared" si="55"/>
        <v>97083.024941382086</v>
      </c>
      <c r="BT39" s="5">
        <f t="shared" si="27"/>
        <v>465137.40798438701</v>
      </c>
      <c r="BU39" s="5">
        <f t="shared" si="28"/>
        <v>111145.61695699517</v>
      </c>
      <c r="BV39" s="150"/>
      <c r="BW39" s="2">
        <v>34</v>
      </c>
      <c r="BX39" s="118">
        <v>45870</v>
      </c>
      <c r="BY39" s="5">
        <f t="shared" si="56"/>
        <v>464951.68604284833</v>
      </c>
      <c r="BZ39" s="5">
        <f t="shared" si="57"/>
        <v>3188.1295568986429</v>
      </c>
      <c r="CA39" s="5">
        <f t="shared" si="29"/>
        <v>475.91138831536091</v>
      </c>
      <c r="CB39" s="35">
        <f t="shared" si="30"/>
        <v>1.2282860415862715E-2</v>
      </c>
      <c r="CC39" s="5">
        <f t="shared" si="31"/>
        <v>2712.218168583282</v>
      </c>
      <c r="CD39" s="35">
        <f t="shared" si="32"/>
        <v>7.0000000000000007E-2</v>
      </c>
      <c r="CE39" s="5">
        <f t="shared" si="58"/>
        <v>14724.225345467032</v>
      </c>
      <c r="CF39" s="5">
        <f t="shared" si="59"/>
        <v>93672.179589086823</v>
      </c>
      <c r="CG39" s="5">
        <f t="shared" si="33"/>
        <v>464475.77465453296</v>
      </c>
      <c r="CH39" s="5">
        <f t="shared" si="34"/>
        <v>108396.40493455385</v>
      </c>
    </row>
    <row r="40" spans="1:86" ht="14.25" customHeight="1">
      <c r="I40" s="150"/>
      <c r="J40" s="2">
        <v>35</v>
      </c>
      <c r="K40" s="118">
        <v>45901</v>
      </c>
      <c r="L40" s="5">
        <f t="shared" si="35"/>
        <v>467540.86322464678</v>
      </c>
      <c r="M40" s="5">
        <f t="shared" si="0"/>
        <v>3600.0695666120341</v>
      </c>
      <c r="N40" s="5">
        <f t="shared" si="1"/>
        <v>385.72613194258747</v>
      </c>
      <c r="O40" s="35">
        <f t="shared" si="2"/>
        <v>9.900126272143657E-3</v>
      </c>
      <c r="P40" s="5">
        <f t="shared" si="3"/>
        <v>3214.3434346694467</v>
      </c>
      <c r="Q40" s="35">
        <f t="shared" si="4"/>
        <v>8.2500000000000004E-2</v>
      </c>
      <c r="R40" s="5">
        <f t="shared" si="36"/>
        <v>12044.862907295834</v>
      </c>
      <c r="S40" s="5">
        <f t="shared" si="37"/>
        <v>113957.57192412534</v>
      </c>
      <c r="T40" s="5">
        <f t="shared" si="38"/>
        <v>467155.13709270419</v>
      </c>
      <c r="U40" s="5">
        <f t="shared" si="39"/>
        <v>126002.43483142117</v>
      </c>
      <c r="V40" s="150"/>
      <c r="W40" s="2">
        <v>35</v>
      </c>
      <c r="X40" s="118">
        <v>45901</v>
      </c>
      <c r="Y40" s="5">
        <f t="shared" si="40"/>
        <v>466975.22380243748</v>
      </c>
      <c r="Z40" s="5">
        <f t="shared" si="41"/>
        <v>3516.1998380299769</v>
      </c>
      <c r="AA40" s="5">
        <f t="shared" si="5"/>
        <v>403.03167934706016</v>
      </c>
      <c r="AB40" s="35">
        <f t="shared" si="6"/>
        <v>1.0356823886251495E-2</v>
      </c>
      <c r="AC40" s="5">
        <f t="shared" si="7"/>
        <v>3113.1681586829168</v>
      </c>
      <c r="AD40" s="35">
        <f t="shared" si="8"/>
        <v>0.08</v>
      </c>
      <c r="AE40" s="5">
        <f t="shared" si="42"/>
        <v>12627.807876909526</v>
      </c>
      <c r="AF40" s="5">
        <f t="shared" si="43"/>
        <v>110439.18645413969</v>
      </c>
      <c r="AG40" s="5">
        <f t="shared" si="9"/>
        <v>466572.19212309044</v>
      </c>
      <c r="AH40" s="5">
        <f t="shared" si="10"/>
        <v>123066.99433104922</v>
      </c>
      <c r="AI40" s="150"/>
      <c r="AJ40" s="2">
        <v>35</v>
      </c>
      <c r="AK40" s="118">
        <v>45901</v>
      </c>
      <c r="AL40" s="5">
        <f t="shared" si="44"/>
        <v>466386.51678997901</v>
      </c>
      <c r="AM40" s="5">
        <f t="shared" si="45"/>
        <v>3433.0474807189421</v>
      </c>
      <c r="AN40" s="5">
        <f t="shared" si="11"/>
        <v>420.96789311699422</v>
      </c>
      <c r="AO40" s="35">
        <f t="shared" si="12"/>
        <v>1.0831390993403762E-2</v>
      </c>
      <c r="AP40" s="5">
        <f t="shared" si="13"/>
        <v>3012.0795876019479</v>
      </c>
      <c r="AQ40" s="35">
        <f t="shared" si="14"/>
        <v>7.7499999999999999E-2</v>
      </c>
      <c r="AR40" s="5">
        <f t="shared" si="46"/>
        <v>13234.451103137984</v>
      </c>
      <c r="AS40" s="5">
        <f t="shared" si="47"/>
        <v>106922.21072202499</v>
      </c>
      <c r="AT40" s="5">
        <f t="shared" si="15"/>
        <v>465965.54889686202</v>
      </c>
      <c r="AU40" s="5">
        <f t="shared" si="16"/>
        <v>120156.66182516297</v>
      </c>
      <c r="AV40" s="150"/>
      <c r="AW40" s="2">
        <v>35</v>
      </c>
      <c r="AX40" s="118">
        <v>45901</v>
      </c>
      <c r="AY40" s="5">
        <f t="shared" si="48"/>
        <v>465774.11791112367</v>
      </c>
      <c r="AZ40" s="5">
        <f t="shared" si="49"/>
        <v>3350.6359249849102</v>
      </c>
      <c r="BA40" s="5">
        <f t="shared" si="17"/>
        <v>439.54768804038758</v>
      </c>
      <c r="BB40" s="35">
        <f t="shared" si="18"/>
        <v>1.1324313768527418E-2</v>
      </c>
      <c r="BC40" s="5">
        <f t="shared" si="19"/>
        <v>2911.0882369445226</v>
      </c>
      <c r="BD40" s="35">
        <f t="shared" si="20"/>
        <v>7.4999999999999997E-2</v>
      </c>
      <c r="BE40" s="5">
        <f t="shared" si="50"/>
        <v>13865.429776916731</v>
      </c>
      <c r="BF40" s="5">
        <f t="shared" si="51"/>
        <v>103406.82759755511</v>
      </c>
      <c r="BG40" s="5">
        <f t="shared" si="21"/>
        <v>465334.57022308325</v>
      </c>
      <c r="BH40" s="5">
        <f t="shared" si="22"/>
        <v>117272.25737447184</v>
      </c>
      <c r="BI40" s="150"/>
      <c r="BJ40" s="2">
        <v>35</v>
      </c>
      <c r="BK40" s="118">
        <v>45901</v>
      </c>
      <c r="BL40" s="5">
        <f t="shared" si="52"/>
        <v>465137.40798438701</v>
      </c>
      <c r="BM40" s="5">
        <f t="shared" si="53"/>
        <v>3268.9887340292703</v>
      </c>
      <c r="BN40" s="5">
        <f t="shared" si="23"/>
        <v>458.78356079026526</v>
      </c>
      <c r="BO40" s="35">
        <f t="shared" si="24"/>
        <v>1.1836078188895056E-2</v>
      </c>
      <c r="BP40" s="5">
        <f t="shared" si="25"/>
        <v>2810.205173239005</v>
      </c>
      <c r="BQ40" s="35">
        <f t="shared" si="26"/>
        <v>7.2500000000000009E-2</v>
      </c>
      <c r="BR40" s="5">
        <f t="shared" si="54"/>
        <v>14521.37557640335</v>
      </c>
      <c r="BS40" s="5">
        <f t="shared" si="55"/>
        <v>99893.230114621096</v>
      </c>
      <c r="BT40" s="5">
        <f t="shared" si="27"/>
        <v>464678.62442359678</v>
      </c>
      <c r="BU40" s="5">
        <f t="shared" si="28"/>
        <v>114414.60569102445</v>
      </c>
      <c r="BV40" s="150"/>
      <c r="BW40" s="2">
        <v>35</v>
      </c>
      <c r="BX40" s="118">
        <v>45901</v>
      </c>
      <c r="BY40" s="5">
        <f t="shared" si="56"/>
        <v>464475.77465453296</v>
      </c>
      <c r="BZ40" s="5">
        <f t="shared" si="57"/>
        <v>3188.1295568986429</v>
      </c>
      <c r="CA40" s="5">
        <f t="shared" si="29"/>
        <v>478.68753808053407</v>
      </c>
      <c r="CB40" s="35">
        <f t="shared" si="30"/>
        <v>1.2367169119291224E-2</v>
      </c>
      <c r="CC40" s="5">
        <f t="shared" si="31"/>
        <v>2709.4420188181089</v>
      </c>
      <c r="CD40" s="35">
        <f t="shared" si="32"/>
        <v>7.0000000000000007E-2</v>
      </c>
      <c r="CE40" s="5">
        <f t="shared" si="58"/>
        <v>15202.912883547566</v>
      </c>
      <c r="CF40" s="5">
        <f t="shared" si="59"/>
        <v>96381.621607904934</v>
      </c>
      <c r="CG40" s="5">
        <f t="shared" si="33"/>
        <v>463997.0871164524</v>
      </c>
      <c r="CH40" s="5">
        <f t="shared" si="34"/>
        <v>111584.5344914525</v>
      </c>
    </row>
    <row r="41" spans="1:86" ht="14.25" customHeight="1">
      <c r="I41" s="150"/>
      <c r="J41" s="2">
        <v>36</v>
      </c>
      <c r="K41" s="118">
        <v>45931</v>
      </c>
      <c r="L41" s="5">
        <f t="shared" si="35"/>
        <v>467155.13709270419</v>
      </c>
      <c r="M41" s="5">
        <f t="shared" si="0"/>
        <v>3600.0695666120341</v>
      </c>
      <c r="N41" s="5">
        <f t="shared" si="1"/>
        <v>388.37799909969272</v>
      </c>
      <c r="O41" s="35">
        <f t="shared" si="2"/>
        <v>9.9764202919841952E-3</v>
      </c>
      <c r="P41" s="5">
        <f t="shared" si="3"/>
        <v>3211.6915675123414</v>
      </c>
      <c r="Q41" s="35">
        <f t="shared" si="4"/>
        <v>8.2500000000000004E-2</v>
      </c>
      <c r="R41" s="5">
        <f t="shared" si="36"/>
        <v>12433.240906395527</v>
      </c>
      <c r="S41" s="5">
        <f t="shared" si="37"/>
        <v>117169.26349163768</v>
      </c>
      <c r="T41" s="5">
        <f t="shared" si="38"/>
        <v>466766.75909360452</v>
      </c>
      <c r="U41" s="5">
        <f t="shared" si="39"/>
        <v>129602.50439803321</v>
      </c>
      <c r="V41" s="150"/>
      <c r="W41" s="2">
        <v>36</v>
      </c>
      <c r="X41" s="118">
        <v>45931</v>
      </c>
      <c r="Y41" s="5">
        <f t="shared" si="40"/>
        <v>466572.19212309044</v>
      </c>
      <c r="Z41" s="5">
        <f t="shared" si="41"/>
        <v>3516.1998380299769</v>
      </c>
      <c r="AA41" s="5">
        <f t="shared" si="5"/>
        <v>405.71855720937401</v>
      </c>
      <c r="AB41" s="35">
        <f t="shared" si="6"/>
        <v>1.0434875392719622E-2</v>
      </c>
      <c r="AC41" s="5">
        <f t="shared" si="7"/>
        <v>3110.4812808206029</v>
      </c>
      <c r="AD41" s="35">
        <f t="shared" si="8"/>
        <v>7.9999999999999988E-2</v>
      </c>
      <c r="AE41" s="5">
        <f t="shared" si="42"/>
        <v>13033.526434118899</v>
      </c>
      <c r="AF41" s="5">
        <f t="shared" si="43"/>
        <v>113549.6677349603</v>
      </c>
      <c r="AG41" s="5">
        <f t="shared" si="9"/>
        <v>466166.47356588108</v>
      </c>
      <c r="AH41" s="5">
        <f t="shared" si="10"/>
        <v>126583.1941690792</v>
      </c>
      <c r="AI41" s="150"/>
      <c r="AJ41" s="2">
        <v>36</v>
      </c>
      <c r="AK41" s="118">
        <v>45931</v>
      </c>
      <c r="AL41" s="5">
        <f t="shared" si="44"/>
        <v>465965.54889686202</v>
      </c>
      <c r="AM41" s="5">
        <f t="shared" si="45"/>
        <v>3433.0474807189421</v>
      </c>
      <c r="AN41" s="5">
        <f t="shared" si="11"/>
        <v>423.68664409337498</v>
      </c>
      <c r="AO41" s="35">
        <f t="shared" si="12"/>
        <v>1.0911192342775235E-2</v>
      </c>
      <c r="AP41" s="5">
        <f t="shared" si="13"/>
        <v>3009.3608366255671</v>
      </c>
      <c r="AQ41" s="35">
        <f t="shared" si="14"/>
        <v>7.7499999999999999E-2</v>
      </c>
      <c r="AR41" s="5">
        <f t="shared" si="46"/>
        <v>13658.13774723136</v>
      </c>
      <c r="AS41" s="5">
        <f t="shared" si="47"/>
        <v>109931.57155865055</v>
      </c>
      <c r="AT41" s="5">
        <f t="shared" si="15"/>
        <v>465541.86225276865</v>
      </c>
      <c r="AU41" s="5">
        <f t="shared" si="16"/>
        <v>123589.70930588192</v>
      </c>
      <c r="AV41" s="150"/>
      <c r="AW41" s="2">
        <v>36</v>
      </c>
      <c r="AX41" s="118">
        <v>45931</v>
      </c>
      <c r="AY41" s="5">
        <f t="shared" si="48"/>
        <v>465334.57022308325</v>
      </c>
      <c r="AZ41" s="5">
        <f t="shared" si="49"/>
        <v>3350.6359249849102</v>
      </c>
      <c r="BA41" s="5">
        <f t="shared" si="17"/>
        <v>442.2948610906401</v>
      </c>
      <c r="BB41" s="35">
        <f t="shared" si="18"/>
        <v>1.1405854352371082E-2</v>
      </c>
      <c r="BC41" s="5">
        <f t="shared" si="19"/>
        <v>2908.3410638942701</v>
      </c>
      <c r="BD41" s="35">
        <f t="shared" si="20"/>
        <v>7.4999999999999997E-2</v>
      </c>
      <c r="BE41" s="5">
        <f t="shared" si="50"/>
        <v>14307.724638007372</v>
      </c>
      <c r="BF41" s="5">
        <f t="shared" si="51"/>
        <v>106315.16866144938</v>
      </c>
      <c r="BG41" s="5">
        <f t="shared" si="21"/>
        <v>464892.27536199259</v>
      </c>
      <c r="BH41" s="5">
        <f t="shared" si="22"/>
        <v>120622.89329945676</v>
      </c>
      <c r="BI41" s="150"/>
      <c r="BJ41" s="2">
        <v>36</v>
      </c>
      <c r="BK41" s="118">
        <v>45931</v>
      </c>
      <c r="BL41" s="5">
        <f t="shared" si="52"/>
        <v>464678.62442359678</v>
      </c>
      <c r="BM41" s="5">
        <f t="shared" si="53"/>
        <v>3268.9887340292703</v>
      </c>
      <c r="BN41" s="5">
        <f t="shared" si="23"/>
        <v>461.55537813670662</v>
      </c>
      <c r="BO41" s="35">
        <f t="shared" si="24"/>
        <v>1.1919344352262443E-2</v>
      </c>
      <c r="BP41" s="5">
        <f t="shared" si="25"/>
        <v>2807.4333558925637</v>
      </c>
      <c r="BQ41" s="35">
        <f t="shared" si="26"/>
        <v>7.2499999999999995E-2</v>
      </c>
      <c r="BR41" s="5">
        <f t="shared" si="54"/>
        <v>14982.930954540057</v>
      </c>
      <c r="BS41" s="5">
        <f t="shared" si="55"/>
        <v>102700.66347051365</v>
      </c>
      <c r="BT41" s="5">
        <f t="shared" si="27"/>
        <v>464217.06904546008</v>
      </c>
      <c r="BU41" s="5">
        <f t="shared" si="28"/>
        <v>117683.59442505371</v>
      </c>
      <c r="BV41" s="150"/>
      <c r="BW41" s="2">
        <v>36</v>
      </c>
      <c r="BX41" s="118">
        <v>45931</v>
      </c>
      <c r="BY41" s="5">
        <f t="shared" si="56"/>
        <v>463997.0871164524</v>
      </c>
      <c r="BZ41" s="5">
        <f t="shared" si="57"/>
        <v>3188.1295568986429</v>
      </c>
      <c r="CA41" s="5">
        <f t="shared" si="29"/>
        <v>481.47988205267029</v>
      </c>
      <c r="CB41" s="35">
        <f t="shared" si="30"/>
        <v>1.2452144086805358E-2</v>
      </c>
      <c r="CC41" s="5">
        <f t="shared" si="31"/>
        <v>2706.6496748459726</v>
      </c>
      <c r="CD41" s="35">
        <f t="shared" si="32"/>
        <v>7.0000000000000007E-2</v>
      </c>
      <c r="CE41" s="5">
        <f t="shared" si="58"/>
        <v>15684.392765600236</v>
      </c>
      <c r="CF41" s="5">
        <f t="shared" si="59"/>
        <v>99088.271282750909</v>
      </c>
      <c r="CG41" s="5">
        <f t="shared" si="33"/>
        <v>463515.60723439971</v>
      </c>
      <c r="CH41" s="5">
        <f t="shared" si="34"/>
        <v>114772.66404835114</v>
      </c>
    </row>
    <row r="42" spans="1:86" ht="14.25" customHeight="1">
      <c r="I42" s="150"/>
      <c r="J42" s="2">
        <v>37</v>
      </c>
      <c r="K42" s="118">
        <v>45962</v>
      </c>
      <c r="L42" s="5">
        <f t="shared" si="35"/>
        <v>466766.75909360452</v>
      </c>
      <c r="M42" s="5">
        <f t="shared" si="0"/>
        <v>3600.0695666120341</v>
      </c>
      <c r="N42" s="5">
        <f t="shared" si="1"/>
        <v>391.048097843503</v>
      </c>
      <c r="O42" s="35">
        <f t="shared" si="2"/>
        <v>1.0053366232064943E-2</v>
      </c>
      <c r="P42" s="5">
        <f t="shared" si="3"/>
        <v>3209.0214687685311</v>
      </c>
      <c r="Q42" s="35">
        <f t="shared" si="4"/>
        <v>8.2500000000000004E-2</v>
      </c>
      <c r="R42" s="5">
        <f t="shared" si="36"/>
        <v>12824.28900423903</v>
      </c>
      <c r="S42" s="5">
        <f t="shared" si="37"/>
        <v>120378.28496040622</v>
      </c>
      <c r="T42" s="5">
        <f t="shared" si="38"/>
        <v>466375.71099576104</v>
      </c>
      <c r="U42" s="5">
        <f t="shared" si="39"/>
        <v>133202.57396464524</v>
      </c>
      <c r="V42" s="150"/>
      <c r="W42" s="2">
        <v>37</v>
      </c>
      <c r="X42" s="118">
        <v>45962</v>
      </c>
      <c r="Y42" s="5">
        <f t="shared" si="40"/>
        <v>466166.47356588108</v>
      </c>
      <c r="Z42" s="5">
        <f t="shared" si="41"/>
        <v>3516.1998380299769</v>
      </c>
      <c r="AA42" s="5">
        <f t="shared" si="5"/>
        <v>408.42334759076948</v>
      </c>
      <c r="AB42" s="35">
        <f t="shared" si="6"/>
        <v>1.0513583556533024E-2</v>
      </c>
      <c r="AC42" s="5">
        <f t="shared" si="7"/>
        <v>3107.7764904392075</v>
      </c>
      <c r="AD42" s="35">
        <f t="shared" si="8"/>
        <v>0.08</v>
      </c>
      <c r="AE42" s="5">
        <f t="shared" si="42"/>
        <v>13441.949781709669</v>
      </c>
      <c r="AF42" s="5">
        <f t="shared" si="43"/>
        <v>116657.44422539951</v>
      </c>
      <c r="AG42" s="5">
        <f t="shared" si="9"/>
        <v>465758.0502182903</v>
      </c>
      <c r="AH42" s="5">
        <f t="shared" si="10"/>
        <v>130099.39400710918</v>
      </c>
      <c r="AI42" s="150"/>
      <c r="AJ42" s="2">
        <v>37</v>
      </c>
      <c r="AK42" s="118">
        <v>45962</v>
      </c>
      <c r="AL42" s="5">
        <f t="shared" si="44"/>
        <v>465541.86225276865</v>
      </c>
      <c r="AM42" s="5">
        <f t="shared" si="45"/>
        <v>3433.0474807189421</v>
      </c>
      <c r="AN42" s="5">
        <f t="shared" si="11"/>
        <v>426.42295366981125</v>
      </c>
      <c r="AO42" s="35">
        <f t="shared" si="12"/>
        <v>1.0991654798294786E-2</v>
      </c>
      <c r="AP42" s="5">
        <f t="shared" si="13"/>
        <v>3006.6245270491308</v>
      </c>
      <c r="AQ42" s="35">
        <f t="shared" si="14"/>
        <v>7.7499999999999999E-2</v>
      </c>
      <c r="AR42" s="5">
        <f t="shared" si="46"/>
        <v>14084.560700901171</v>
      </c>
      <c r="AS42" s="5">
        <f t="shared" si="47"/>
        <v>112938.19608569969</v>
      </c>
      <c r="AT42" s="5">
        <f t="shared" si="15"/>
        <v>465115.43929909886</v>
      </c>
      <c r="AU42" s="5">
        <f t="shared" si="16"/>
        <v>127022.75678660086</v>
      </c>
      <c r="AV42" s="150"/>
      <c r="AW42" s="2">
        <v>37</v>
      </c>
      <c r="AX42" s="118">
        <v>45962</v>
      </c>
      <c r="AY42" s="5">
        <f t="shared" si="48"/>
        <v>464892.27536199259</v>
      </c>
      <c r="AZ42" s="5">
        <f t="shared" si="49"/>
        <v>3350.6359249849102</v>
      </c>
      <c r="BA42" s="5">
        <f t="shared" si="17"/>
        <v>445.05920397245654</v>
      </c>
      <c r="BB42" s="35">
        <f t="shared" si="18"/>
        <v>1.1488060203863112E-2</v>
      </c>
      <c r="BC42" s="5">
        <f t="shared" si="19"/>
        <v>2905.5767210124536</v>
      </c>
      <c r="BD42" s="35">
        <f t="shared" si="20"/>
        <v>7.4999999999999997E-2</v>
      </c>
      <c r="BE42" s="5">
        <f t="shared" si="50"/>
        <v>14752.783841979828</v>
      </c>
      <c r="BF42" s="5">
        <f t="shared" si="51"/>
        <v>109220.74538246183</v>
      </c>
      <c r="BG42" s="5">
        <f t="shared" si="21"/>
        <v>464447.21615802014</v>
      </c>
      <c r="BH42" s="5">
        <f t="shared" si="22"/>
        <v>123973.52922444165</v>
      </c>
      <c r="BI42" s="150"/>
      <c r="BJ42" s="2">
        <v>37</v>
      </c>
      <c r="BK42" s="118">
        <v>45962</v>
      </c>
      <c r="BL42" s="5">
        <f t="shared" si="52"/>
        <v>464217.06904546008</v>
      </c>
      <c r="BM42" s="5">
        <f t="shared" si="53"/>
        <v>3268.9887340292703</v>
      </c>
      <c r="BN42" s="5">
        <f t="shared" si="23"/>
        <v>464.34394187961561</v>
      </c>
      <c r="BO42" s="35">
        <f t="shared" si="24"/>
        <v>1.2003279659692386E-2</v>
      </c>
      <c r="BP42" s="5">
        <f t="shared" si="25"/>
        <v>2804.6447921496547</v>
      </c>
      <c r="BQ42" s="35">
        <f t="shared" si="26"/>
        <v>7.2499999999999995E-2</v>
      </c>
      <c r="BR42" s="5">
        <f t="shared" si="54"/>
        <v>15447.274896419673</v>
      </c>
      <c r="BS42" s="5">
        <f t="shared" si="55"/>
        <v>105505.30826266331</v>
      </c>
      <c r="BT42" s="5">
        <f t="shared" si="27"/>
        <v>463752.72510358045</v>
      </c>
      <c r="BU42" s="5">
        <f t="shared" si="28"/>
        <v>120952.58315908298</v>
      </c>
      <c r="BV42" s="150"/>
      <c r="BW42" s="2">
        <v>37</v>
      </c>
      <c r="BX42" s="118">
        <v>45962</v>
      </c>
      <c r="BY42" s="5">
        <f t="shared" si="56"/>
        <v>463515.60723439971</v>
      </c>
      <c r="BZ42" s="5">
        <f t="shared" si="57"/>
        <v>3188.1295568986429</v>
      </c>
      <c r="CA42" s="5">
        <f t="shared" si="29"/>
        <v>484.28851469797792</v>
      </c>
      <c r="CB42" s="35">
        <f t="shared" si="30"/>
        <v>1.2537791793139946E-2</v>
      </c>
      <c r="CC42" s="5">
        <f t="shared" si="31"/>
        <v>2703.841042200665</v>
      </c>
      <c r="CD42" s="35">
        <f t="shared" si="32"/>
        <v>7.0000000000000007E-2</v>
      </c>
      <c r="CE42" s="5">
        <f t="shared" si="58"/>
        <v>16168.681280298213</v>
      </c>
      <c r="CF42" s="5">
        <f t="shared" si="59"/>
        <v>101792.11232495158</v>
      </c>
      <c r="CG42" s="5">
        <f t="shared" si="33"/>
        <v>463031.31871970173</v>
      </c>
      <c r="CH42" s="5">
        <f t="shared" si="34"/>
        <v>117960.7936052498</v>
      </c>
    </row>
    <row r="43" spans="1:86" ht="14.25" customHeight="1">
      <c r="I43" s="150"/>
      <c r="J43" s="2">
        <v>38</v>
      </c>
      <c r="K43" s="118">
        <v>45992</v>
      </c>
      <c r="L43" s="5">
        <f t="shared" si="35"/>
        <v>466375.71099576104</v>
      </c>
      <c r="M43" s="5">
        <f t="shared" si="0"/>
        <v>3600.0695666120341</v>
      </c>
      <c r="N43" s="5">
        <f t="shared" si="1"/>
        <v>393.73655351617708</v>
      </c>
      <c r="O43" s="35">
        <f t="shared" si="2"/>
        <v>1.0130970654766945E-2</v>
      </c>
      <c r="P43" s="5">
        <f t="shared" si="3"/>
        <v>3206.333013095857</v>
      </c>
      <c r="Q43" s="35">
        <f t="shared" si="4"/>
        <v>8.2500000000000004E-2</v>
      </c>
      <c r="R43" s="5">
        <f t="shared" si="36"/>
        <v>13218.025557755207</v>
      </c>
      <c r="S43" s="5">
        <f t="shared" si="37"/>
        <v>123584.61797350209</v>
      </c>
      <c r="T43" s="5">
        <f t="shared" si="38"/>
        <v>465981.97444224486</v>
      </c>
      <c r="U43" s="5">
        <f t="shared" si="39"/>
        <v>136802.64353125729</v>
      </c>
      <c r="V43" s="150"/>
      <c r="W43" s="2">
        <v>38</v>
      </c>
      <c r="X43" s="118">
        <v>45992</v>
      </c>
      <c r="Y43" s="5">
        <f t="shared" si="40"/>
        <v>465758.0502182903</v>
      </c>
      <c r="Z43" s="5">
        <f t="shared" si="41"/>
        <v>3516.1998380299769</v>
      </c>
      <c r="AA43" s="5">
        <f t="shared" si="5"/>
        <v>411.14616990804143</v>
      </c>
      <c r="AB43" s="35">
        <f t="shared" si="6"/>
        <v>1.059295493998259E-2</v>
      </c>
      <c r="AC43" s="5">
        <f t="shared" si="7"/>
        <v>3105.0536681219355</v>
      </c>
      <c r="AD43" s="35">
        <f t="shared" si="8"/>
        <v>0.08</v>
      </c>
      <c r="AE43" s="5">
        <f t="shared" si="42"/>
        <v>13853.09595161771</v>
      </c>
      <c r="AF43" s="5">
        <f t="shared" si="43"/>
        <v>119762.49789352145</v>
      </c>
      <c r="AG43" s="5">
        <f t="shared" si="9"/>
        <v>465346.90404838225</v>
      </c>
      <c r="AH43" s="5">
        <f t="shared" si="10"/>
        <v>133615.59384513914</v>
      </c>
      <c r="AI43" s="150"/>
      <c r="AJ43" s="2">
        <v>38</v>
      </c>
      <c r="AK43" s="118">
        <v>45992</v>
      </c>
      <c r="AL43" s="5">
        <f t="shared" si="44"/>
        <v>465115.43929909886</v>
      </c>
      <c r="AM43" s="5">
        <f t="shared" si="45"/>
        <v>3433.0474807189421</v>
      </c>
      <c r="AN43" s="5">
        <f t="shared" si="11"/>
        <v>429.17693524559536</v>
      </c>
      <c r="AO43" s="35">
        <f t="shared" si="12"/>
        <v>1.1072784921326352E-2</v>
      </c>
      <c r="AP43" s="5">
        <f t="shared" si="13"/>
        <v>3003.8705454733467</v>
      </c>
      <c r="AQ43" s="35">
        <f t="shared" si="14"/>
        <v>7.7499999999999999E-2</v>
      </c>
      <c r="AR43" s="5">
        <f t="shared" si="46"/>
        <v>14513.737636146767</v>
      </c>
      <c r="AS43" s="5">
        <f t="shared" si="47"/>
        <v>115942.06663117303</v>
      </c>
      <c r="AT43" s="5">
        <f t="shared" si="15"/>
        <v>464686.26236385328</v>
      </c>
      <c r="AU43" s="5">
        <f t="shared" si="16"/>
        <v>130455.80426731979</v>
      </c>
      <c r="AV43" s="150"/>
      <c r="AW43" s="2">
        <v>38</v>
      </c>
      <c r="AX43" s="118">
        <v>45992</v>
      </c>
      <c r="AY43" s="5">
        <f t="shared" si="48"/>
        <v>464447.21615802014</v>
      </c>
      <c r="AZ43" s="5">
        <f t="shared" si="49"/>
        <v>3350.6359249849102</v>
      </c>
      <c r="BA43" s="5">
        <f t="shared" si="17"/>
        <v>447.84082399728459</v>
      </c>
      <c r="BB43" s="35">
        <f t="shared" si="18"/>
        <v>1.1570937882721583E-2</v>
      </c>
      <c r="BC43" s="5">
        <f t="shared" si="19"/>
        <v>2902.7951009876256</v>
      </c>
      <c r="BD43" s="35">
        <f t="shared" si="20"/>
        <v>7.4999999999999997E-2</v>
      </c>
      <c r="BE43" s="5">
        <f t="shared" si="50"/>
        <v>15200.624665977113</v>
      </c>
      <c r="BF43" s="5">
        <f t="shared" si="51"/>
        <v>112123.54048344945</v>
      </c>
      <c r="BG43" s="5">
        <f t="shared" si="21"/>
        <v>463999.37533402286</v>
      </c>
      <c r="BH43" s="5">
        <f t="shared" si="22"/>
        <v>127324.16514942657</v>
      </c>
      <c r="BI43" s="150"/>
      <c r="BJ43" s="2">
        <v>38</v>
      </c>
      <c r="BK43" s="118">
        <v>45992</v>
      </c>
      <c r="BL43" s="5">
        <f t="shared" si="52"/>
        <v>463752.72510358045</v>
      </c>
      <c r="BM43" s="5">
        <f t="shared" si="53"/>
        <v>3268.9887340292703</v>
      </c>
      <c r="BN43" s="5">
        <f t="shared" si="23"/>
        <v>467.14935319513825</v>
      </c>
      <c r="BO43" s="35">
        <f t="shared" si="24"/>
        <v>1.208789066865233E-2</v>
      </c>
      <c r="BP43" s="5">
        <f t="shared" si="25"/>
        <v>2801.839380834132</v>
      </c>
      <c r="BQ43" s="35">
        <f t="shared" si="26"/>
        <v>7.2500000000000009E-2</v>
      </c>
      <c r="BR43" s="5">
        <f t="shared" si="54"/>
        <v>15914.424249614811</v>
      </c>
      <c r="BS43" s="5">
        <f t="shared" si="55"/>
        <v>108307.14764349745</v>
      </c>
      <c r="BT43" s="5">
        <f t="shared" si="27"/>
        <v>463285.57575038529</v>
      </c>
      <c r="BU43" s="5">
        <f t="shared" si="28"/>
        <v>124221.57189311225</v>
      </c>
      <c r="BV43" s="150"/>
      <c r="BW43" s="2">
        <v>38</v>
      </c>
      <c r="BX43" s="118">
        <v>45992</v>
      </c>
      <c r="BY43" s="5">
        <f t="shared" si="56"/>
        <v>463031.31871970173</v>
      </c>
      <c r="BZ43" s="5">
        <f t="shared" si="57"/>
        <v>3188.1295568986429</v>
      </c>
      <c r="CA43" s="5">
        <f t="shared" si="29"/>
        <v>487.1135310337163</v>
      </c>
      <c r="CB43" s="35">
        <f t="shared" si="30"/>
        <v>1.2624118793016491E-2</v>
      </c>
      <c r="CC43" s="5">
        <f t="shared" si="31"/>
        <v>2701.0160258649266</v>
      </c>
      <c r="CD43" s="35">
        <f t="shared" si="32"/>
        <v>6.9999999999999993E-2</v>
      </c>
      <c r="CE43" s="5">
        <f t="shared" si="58"/>
        <v>16655.794811331929</v>
      </c>
      <c r="CF43" s="5">
        <f t="shared" si="59"/>
        <v>104493.12835081651</v>
      </c>
      <c r="CG43" s="5">
        <f t="shared" si="33"/>
        <v>462544.20518866798</v>
      </c>
      <c r="CH43" s="5">
        <f t="shared" si="34"/>
        <v>121148.92316214844</v>
      </c>
    </row>
    <row r="44" spans="1:86" ht="14.25" customHeight="1">
      <c r="I44" s="150"/>
      <c r="J44" s="2">
        <v>39</v>
      </c>
      <c r="K44" s="118">
        <v>46023</v>
      </c>
      <c r="L44" s="5">
        <f t="shared" si="35"/>
        <v>465981.97444224486</v>
      </c>
      <c r="M44" s="5">
        <f t="shared" si="0"/>
        <v>3600.0695666120341</v>
      </c>
      <c r="N44" s="5">
        <f t="shared" si="1"/>
        <v>396.44349232160084</v>
      </c>
      <c r="O44" s="35">
        <f t="shared" si="2"/>
        <v>1.0209240204094732E-2</v>
      </c>
      <c r="P44" s="5">
        <f t="shared" si="3"/>
        <v>3203.6260742904333</v>
      </c>
      <c r="Q44" s="35">
        <f t="shared" si="4"/>
        <v>8.2500000000000004E-2</v>
      </c>
      <c r="R44" s="5">
        <f t="shared" si="36"/>
        <v>13614.469050076808</v>
      </c>
      <c r="S44" s="5">
        <f t="shared" si="37"/>
        <v>126788.24404779251</v>
      </c>
      <c r="T44" s="5">
        <f t="shared" si="38"/>
        <v>465585.53094992327</v>
      </c>
      <c r="U44" s="5">
        <f t="shared" si="39"/>
        <v>140402.71309786933</v>
      </c>
      <c r="V44" s="150"/>
      <c r="W44" s="2">
        <v>39</v>
      </c>
      <c r="X44" s="118">
        <v>46023</v>
      </c>
      <c r="Y44" s="5">
        <f t="shared" si="40"/>
        <v>465346.90404838225</v>
      </c>
      <c r="Z44" s="5">
        <f t="shared" si="41"/>
        <v>3516.1998380299769</v>
      </c>
      <c r="AA44" s="5">
        <f t="shared" si="5"/>
        <v>413.88714437409499</v>
      </c>
      <c r="AB44" s="35">
        <f t="shared" si="6"/>
        <v>1.0672996186889333E-2</v>
      </c>
      <c r="AC44" s="5">
        <f t="shared" si="7"/>
        <v>3102.312693655882</v>
      </c>
      <c r="AD44" s="35">
        <f t="shared" si="8"/>
        <v>0.08</v>
      </c>
      <c r="AE44" s="5">
        <f t="shared" si="42"/>
        <v>14266.983095991805</v>
      </c>
      <c r="AF44" s="5">
        <f t="shared" si="43"/>
        <v>122864.81058717733</v>
      </c>
      <c r="AG44" s="5">
        <f t="shared" si="9"/>
        <v>464933.01690400817</v>
      </c>
      <c r="AH44" s="5">
        <f t="shared" si="10"/>
        <v>137131.79368316915</v>
      </c>
      <c r="AI44" s="150"/>
      <c r="AJ44" s="2">
        <v>39</v>
      </c>
      <c r="AK44" s="118">
        <v>46023</v>
      </c>
      <c r="AL44" s="5">
        <f t="shared" si="44"/>
        <v>464686.26236385328</v>
      </c>
      <c r="AM44" s="5">
        <f t="shared" si="45"/>
        <v>3433.0474807189421</v>
      </c>
      <c r="AN44" s="5">
        <f t="shared" si="11"/>
        <v>431.94870295238979</v>
      </c>
      <c r="AO44" s="35">
        <f t="shared" si="12"/>
        <v>1.1154589354677422E-2</v>
      </c>
      <c r="AP44" s="5">
        <f t="shared" si="13"/>
        <v>3001.0987777665523</v>
      </c>
      <c r="AQ44" s="35">
        <f t="shared" si="14"/>
        <v>7.7499999999999999E-2</v>
      </c>
      <c r="AR44" s="5">
        <f t="shared" si="46"/>
        <v>14945.686339099157</v>
      </c>
      <c r="AS44" s="5">
        <f t="shared" si="47"/>
        <v>118943.16540893959</v>
      </c>
      <c r="AT44" s="5">
        <f t="shared" si="15"/>
        <v>464254.31366090087</v>
      </c>
      <c r="AU44" s="5">
        <f t="shared" si="16"/>
        <v>133888.85174803875</v>
      </c>
      <c r="AV44" s="150"/>
      <c r="AW44" s="2">
        <v>39</v>
      </c>
      <c r="AX44" s="118">
        <v>46023</v>
      </c>
      <c r="AY44" s="5">
        <f t="shared" si="48"/>
        <v>463999.37533402286</v>
      </c>
      <c r="AZ44" s="5">
        <f t="shared" si="49"/>
        <v>3350.6359249849102</v>
      </c>
      <c r="BA44" s="5">
        <f t="shared" si="17"/>
        <v>450.63982914726739</v>
      </c>
      <c r="BB44" s="35">
        <f t="shared" si="18"/>
        <v>1.1654494030028254E-2</v>
      </c>
      <c r="BC44" s="5">
        <f t="shared" si="19"/>
        <v>2899.9960958376428</v>
      </c>
      <c r="BD44" s="35">
        <f t="shared" si="20"/>
        <v>7.4999999999999997E-2</v>
      </c>
      <c r="BE44" s="5">
        <f t="shared" si="50"/>
        <v>15651.26449512438</v>
      </c>
      <c r="BF44" s="5">
        <f t="shared" si="51"/>
        <v>115023.5365792871</v>
      </c>
      <c r="BG44" s="5">
        <f t="shared" si="21"/>
        <v>463548.7355048756</v>
      </c>
      <c r="BH44" s="5">
        <f t="shared" si="22"/>
        <v>130674.80107441149</v>
      </c>
      <c r="BI44" s="150"/>
      <c r="BJ44" s="2">
        <v>39</v>
      </c>
      <c r="BK44" s="118">
        <v>46023</v>
      </c>
      <c r="BL44" s="5">
        <f t="shared" si="52"/>
        <v>463285.57575038529</v>
      </c>
      <c r="BM44" s="5">
        <f t="shared" si="53"/>
        <v>3268.9887340292703</v>
      </c>
      <c r="BN44" s="5">
        <f t="shared" si="23"/>
        <v>469.97171387069238</v>
      </c>
      <c r="BO44" s="35">
        <f t="shared" si="24"/>
        <v>1.2173184017900258E-2</v>
      </c>
      <c r="BP44" s="5">
        <f t="shared" si="25"/>
        <v>2799.0170201585779</v>
      </c>
      <c r="BQ44" s="35">
        <f t="shared" si="26"/>
        <v>7.2499999999999995E-2</v>
      </c>
      <c r="BR44" s="5">
        <f t="shared" si="54"/>
        <v>16384.395963485502</v>
      </c>
      <c r="BS44" s="5">
        <f t="shared" si="55"/>
        <v>111106.16466365602</v>
      </c>
      <c r="BT44" s="5">
        <f t="shared" si="27"/>
        <v>462815.60403651459</v>
      </c>
      <c r="BU44" s="5">
        <f t="shared" si="28"/>
        <v>127490.56062714152</v>
      </c>
      <c r="BV44" s="150"/>
      <c r="BW44" s="2">
        <v>39</v>
      </c>
      <c r="BX44" s="118">
        <v>46023</v>
      </c>
      <c r="BY44" s="5">
        <f t="shared" si="56"/>
        <v>462544.20518866798</v>
      </c>
      <c r="BZ44" s="5">
        <f t="shared" si="57"/>
        <v>3188.1295568986429</v>
      </c>
      <c r="CA44" s="5">
        <f t="shared" si="29"/>
        <v>489.95502663141269</v>
      </c>
      <c r="CB44" s="35">
        <f t="shared" si="30"/>
        <v>1.27111317223805E-2</v>
      </c>
      <c r="CC44" s="5">
        <f t="shared" si="31"/>
        <v>2698.1745302672302</v>
      </c>
      <c r="CD44" s="35">
        <f t="shared" si="32"/>
        <v>7.0000000000000007E-2</v>
      </c>
      <c r="CE44" s="5">
        <f t="shared" si="58"/>
        <v>17145.74983796334</v>
      </c>
      <c r="CF44" s="5">
        <f t="shared" si="59"/>
        <v>107191.30288108374</v>
      </c>
      <c r="CG44" s="5">
        <f t="shared" si="33"/>
        <v>462054.25016203657</v>
      </c>
      <c r="CH44" s="5">
        <f t="shared" si="34"/>
        <v>124337.05271904709</v>
      </c>
    </row>
    <row r="45" spans="1:86" ht="14.25" customHeight="1">
      <c r="I45" s="150"/>
      <c r="J45" s="2">
        <v>40</v>
      </c>
      <c r="K45" s="118">
        <v>46054</v>
      </c>
      <c r="L45" s="5">
        <f t="shared" si="35"/>
        <v>465585.53094992327</v>
      </c>
      <c r="M45" s="5">
        <f t="shared" si="0"/>
        <v>3600.0695666120341</v>
      </c>
      <c r="N45" s="5">
        <f t="shared" si="1"/>
        <v>399.16904133131175</v>
      </c>
      <c r="O45" s="35">
        <f t="shared" si="2"/>
        <v>1.0288181606938595E-2</v>
      </c>
      <c r="P45" s="5">
        <f t="shared" si="3"/>
        <v>3200.9005252807224</v>
      </c>
      <c r="Q45" s="35">
        <f t="shared" si="4"/>
        <v>8.2500000000000004E-2</v>
      </c>
      <c r="R45" s="5">
        <f t="shared" si="36"/>
        <v>14013.63809140812</v>
      </c>
      <c r="S45" s="5">
        <f t="shared" si="37"/>
        <v>129989.14457307324</v>
      </c>
      <c r="T45" s="5">
        <f t="shared" si="38"/>
        <v>465186.36190859193</v>
      </c>
      <c r="U45" s="5">
        <f t="shared" si="39"/>
        <v>144002.78266448135</v>
      </c>
      <c r="V45" s="150"/>
      <c r="W45" s="2">
        <v>40</v>
      </c>
      <c r="X45" s="118">
        <v>46054</v>
      </c>
      <c r="Y45" s="5">
        <f t="shared" si="40"/>
        <v>464933.01690400817</v>
      </c>
      <c r="Z45" s="5">
        <f t="shared" si="41"/>
        <v>3516.1998380299769</v>
      </c>
      <c r="AA45" s="5">
        <f t="shared" si="5"/>
        <v>416.64639200325564</v>
      </c>
      <c r="AB45" s="35">
        <f t="shared" si="6"/>
        <v>1.0753714023866229E-2</v>
      </c>
      <c r="AC45" s="5">
        <f t="shared" si="7"/>
        <v>3099.5534460267213</v>
      </c>
      <c r="AD45" s="35">
        <f t="shared" si="8"/>
        <v>0.08</v>
      </c>
      <c r="AE45" s="5">
        <f t="shared" si="42"/>
        <v>14683.629487995062</v>
      </c>
      <c r="AF45" s="5">
        <f t="shared" si="43"/>
        <v>125964.36403320405</v>
      </c>
      <c r="AG45" s="5">
        <f t="shared" si="9"/>
        <v>464516.37051200488</v>
      </c>
      <c r="AH45" s="5">
        <f t="shared" si="10"/>
        <v>140647.99352119913</v>
      </c>
      <c r="AI45" s="150"/>
      <c r="AJ45" s="2">
        <v>40</v>
      </c>
      <c r="AK45" s="118">
        <v>46054</v>
      </c>
      <c r="AL45" s="5">
        <f t="shared" si="44"/>
        <v>464254.31366090087</v>
      </c>
      <c r="AM45" s="5">
        <f t="shared" si="45"/>
        <v>3433.0474807189421</v>
      </c>
      <c r="AN45" s="5">
        <f t="shared" si="11"/>
        <v>434.73837165895748</v>
      </c>
      <c r="AO45" s="35">
        <f t="shared" si="12"/>
        <v>1.1237074823860381E-2</v>
      </c>
      <c r="AP45" s="5">
        <f t="shared" si="13"/>
        <v>2998.3091090599846</v>
      </c>
      <c r="AQ45" s="35">
        <f t="shared" si="14"/>
        <v>7.7499999999999999E-2</v>
      </c>
      <c r="AR45" s="5">
        <f t="shared" si="46"/>
        <v>15380.424710758114</v>
      </c>
      <c r="AS45" s="5">
        <f t="shared" si="47"/>
        <v>121941.47451799957</v>
      </c>
      <c r="AT45" s="5">
        <f t="shared" si="15"/>
        <v>463819.57528924191</v>
      </c>
      <c r="AU45" s="5">
        <f t="shared" si="16"/>
        <v>137321.89922875768</v>
      </c>
      <c r="AV45" s="150"/>
      <c r="AW45" s="2">
        <v>40</v>
      </c>
      <c r="AX45" s="118">
        <v>46054</v>
      </c>
      <c r="AY45" s="5">
        <f t="shared" si="48"/>
        <v>463548.7355048756</v>
      </c>
      <c r="AZ45" s="5">
        <f t="shared" si="49"/>
        <v>3350.6359249849102</v>
      </c>
      <c r="BA45" s="5">
        <f t="shared" si="17"/>
        <v>453.45632807943775</v>
      </c>
      <c r="BB45" s="35">
        <f t="shared" si="18"/>
        <v>1.1738735369489578E-2</v>
      </c>
      <c r="BC45" s="5">
        <f t="shared" si="19"/>
        <v>2897.1795969054724</v>
      </c>
      <c r="BD45" s="35">
        <f t="shared" si="20"/>
        <v>7.4999999999999997E-2</v>
      </c>
      <c r="BE45" s="5">
        <f t="shared" si="50"/>
        <v>16104.720823203817</v>
      </c>
      <c r="BF45" s="5">
        <f t="shared" si="51"/>
        <v>117920.71617619257</v>
      </c>
      <c r="BG45" s="5">
        <f t="shared" si="21"/>
        <v>463095.27917679615</v>
      </c>
      <c r="BH45" s="5">
        <f t="shared" si="22"/>
        <v>134025.43699939639</v>
      </c>
      <c r="BI45" s="150"/>
      <c r="BJ45" s="2">
        <v>40</v>
      </c>
      <c r="BK45" s="118">
        <v>46054</v>
      </c>
      <c r="BL45" s="5">
        <f t="shared" si="52"/>
        <v>462815.60403651459</v>
      </c>
      <c r="BM45" s="5">
        <f t="shared" si="53"/>
        <v>3268.9887340292703</v>
      </c>
      <c r="BN45" s="5">
        <f t="shared" si="23"/>
        <v>472.81112630866119</v>
      </c>
      <c r="BO45" s="35">
        <f t="shared" si="24"/>
        <v>1.2259166428745336E-2</v>
      </c>
      <c r="BP45" s="5">
        <f t="shared" si="25"/>
        <v>2796.1776077206091</v>
      </c>
      <c r="BQ45" s="35">
        <f t="shared" si="26"/>
        <v>7.2499999999999995E-2</v>
      </c>
      <c r="BR45" s="5">
        <f t="shared" si="54"/>
        <v>16857.207089794163</v>
      </c>
      <c r="BS45" s="5">
        <f t="shared" si="55"/>
        <v>113902.34227137663</v>
      </c>
      <c r="BT45" s="5">
        <f t="shared" si="27"/>
        <v>462342.7929102059</v>
      </c>
      <c r="BU45" s="5">
        <f t="shared" si="28"/>
        <v>130759.54936117079</v>
      </c>
      <c r="BV45" s="150"/>
      <c r="BW45" s="2">
        <v>40</v>
      </c>
      <c r="BX45" s="118">
        <v>46054</v>
      </c>
      <c r="BY45" s="5">
        <f t="shared" si="56"/>
        <v>462054.25016203657</v>
      </c>
      <c r="BZ45" s="5">
        <f t="shared" si="57"/>
        <v>3188.1295568986429</v>
      </c>
      <c r="CA45" s="5">
        <f t="shared" si="29"/>
        <v>492.81309762009596</v>
      </c>
      <c r="CB45" s="35">
        <f t="shared" si="30"/>
        <v>1.279883729966183E-2</v>
      </c>
      <c r="CC45" s="5">
        <f t="shared" si="31"/>
        <v>2695.316459278547</v>
      </c>
      <c r="CD45" s="35">
        <f t="shared" si="32"/>
        <v>7.0000000000000007E-2</v>
      </c>
      <c r="CE45" s="5">
        <f t="shared" si="58"/>
        <v>17638.562935583435</v>
      </c>
      <c r="CF45" s="5">
        <f t="shared" si="59"/>
        <v>109886.61934036229</v>
      </c>
      <c r="CG45" s="5">
        <f t="shared" si="33"/>
        <v>461561.43706441647</v>
      </c>
      <c r="CH45" s="5">
        <f t="shared" si="34"/>
        <v>127525.18227594573</v>
      </c>
    </row>
    <row r="46" spans="1:86" ht="14.25" customHeight="1">
      <c r="I46" s="150"/>
      <c r="J46" s="2">
        <v>41</v>
      </c>
      <c r="K46" s="118">
        <v>46082</v>
      </c>
      <c r="L46" s="5">
        <f t="shared" si="35"/>
        <v>465186.36190859193</v>
      </c>
      <c r="M46" s="5">
        <f t="shared" si="0"/>
        <v>3600.0695666120341</v>
      </c>
      <c r="N46" s="5">
        <f t="shared" si="1"/>
        <v>401.91332849046466</v>
      </c>
      <c r="O46" s="35">
        <f t="shared" si="2"/>
        <v>1.0367801674360515E-2</v>
      </c>
      <c r="P46" s="5">
        <f t="shared" si="3"/>
        <v>3198.1562381215695</v>
      </c>
      <c r="Q46" s="35">
        <f t="shared" si="4"/>
        <v>8.2500000000000004E-2</v>
      </c>
      <c r="R46" s="5">
        <f t="shared" si="36"/>
        <v>14415.551419898584</v>
      </c>
      <c r="S46" s="5">
        <f t="shared" si="37"/>
        <v>133187.30081119481</v>
      </c>
      <c r="T46" s="5">
        <f t="shared" si="38"/>
        <v>464784.44858010148</v>
      </c>
      <c r="U46" s="5">
        <f t="shared" si="39"/>
        <v>147602.85223109339</v>
      </c>
      <c r="V46" s="150"/>
      <c r="W46" s="2">
        <v>41</v>
      </c>
      <c r="X46" s="118">
        <v>46082</v>
      </c>
      <c r="Y46" s="5">
        <f t="shared" si="40"/>
        <v>464516.37051200488</v>
      </c>
      <c r="Z46" s="5">
        <f t="shared" si="41"/>
        <v>3516.1998380299769</v>
      </c>
      <c r="AA46" s="5">
        <f t="shared" si="5"/>
        <v>419.4240346166107</v>
      </c>
      <c r="AB46" s="35">
        <f t="shared" si="6"/>
        <v>1.0835115261603582E-2</v>
      </c>
      <c r="AC46" s="5">
        <f t="shared" si="7"/>
        <v>3096.7758034133662</v>
      </c>
      <c r="AD46" s="35">
        <f t="shared" si="8"/>
        <v>0.08</v>
      </c>
      <c r="AE46" s="5">
        <f t="shared" si="42"/>
        <v>15103.053522611674</v>
      </c>
      <c r="AF46" s="5">
        <f t="shared" si="43"/>
        <v>129061.13983661743</v>
      </c>
      <c r="AG46" s="5">
        <f t="shared" si="9"/>
        <v>464096.94647738826</v>
      </c>
      <c r="AH46" s="5">
        <f t="shared" si="10"/>
        <v>144164.1933592291</v>
      </c>
      <c r="AI46" s="150"/>
      <c r="AJ46" s="2">
        <v>41</v>
      </c>
      <c r="AK46" s="118">
        <v>46082</v>
      </c>
      <c r="AL46" s="5">
        <f t="shared" si="44"/>
        <v>463819.57528924191</v>
      </c>
      <c r="AM46" s="5">
        <f t="shared" si="45"/>
        <v>3433.0474807189421</v>
      </c>
      <c r="AN46" s="5">
        <f t="shared" si="11"/>
        <v>437.5460569759216</v>
      </c>
      <c r="AO46" s="35">
        <f t="shared" si="12"/>
        <v>1.1320248138377446E-2</v>
      </c>
      <c r="AP46" s="5">
        <f t="shared" si="13"/>
        <v>2995.5014237430205</v>
      </c>
      <c r="AQ46" s="35">
        <f t="shared" si="14"/>
        <v>7.7499999999999999E-2</v>
      </c>
      <c r="AR46" s="5">
        <f t="shared" si="46"/>
        <v>15817.970767734036</v>
      </c>
      <c r="AS46" s="5">
        <f t="shared" si="47"/>
        <v>124936.97594174258</v>
      </c>
      <c r="AT46" s="5">
        <f t="shared" si="15"/>
        <v>463382.02923226601</v>
      </c>
      <c r="AU46" s="5">
        <f t="shared" si="16"/>
        <v>140754.94670947662</v>
      </c>
      <c r="AV46" s="150"/>
      <c r="AW46" s="2">
        <v>41</v>
      </c>
      <c r="AX46" s="118">
        <v>46082</v>
      </c>
      <c r="AY46" s="5">
        <f t="shared" si="48"/>
        <v>463095.27917679615</v>
      </c>
      <c r="AZ46" s="5">
        <f t="shared" si="49"/>
        <v>3350.6359249849102</v>
      </c>
      <c r="BA46" s="5">
        <f t="shared" si="17"/>
        <v>456.29043012993452</v>
      </c>
      <c r="BB46" s="35">
        <f t="shared" si="18"/>
        <v>1.1823668708721246E-2</v>
      </c>
      <c r="BC46" s="5">
        <f t="shared" si="19"/>
        <v>2894.3454948549756</v>
      </c>
      <c r="BD46" s="35">
        <f t="shared" si="20"/>
        <v>7.4999999999999997E-2</v>
      </c>
      <c r="BE46" s="5">
        <f t="shared" si="50"/>
        <v>16561.011253333752</v>
      </c>
      <c r="BF46" s="5">
        <f t="shared" si="51"/>
        <v>120815.06167104754</v>
      </c>
      <c r="BG46" s="5">
        <f t="shared" si="21"/>
        <v>462638.98874666623</v>
      </c>
      <c r="BH46" s="5">
        <f t="shared" si="22"/>
        <v>137376.0729243813</v>
      </c>
      <c r="BI46" s="150"/>
      <c r="BJ46" s="2">
        <v>41</v>
      </c>
      <c r="BK46" s="118">
        <v>46082</v>
      </c>
      <c r="BL46" s="5">
        <f t="shared" si="52"/>
        <v>462342.7929102059</v>
      </c>
      <c r="BM46" s="5">
        <f t="shared" si="53"/>
        <v>3268.9887340292703</v>
      </c>
      <c r="BN46" s="5">
        <f t="shared" si="23"/>
        <v>475.66769353010977</v>
      </c>
      <c r="BO46" s="35">
        <f t="shared" si="24"/>
        <v>1.2345844706332217E-2</v>
      </c>
      <c r="BP46" s="5">
        <f t="shared" si="25"/>
        <v>2793.3210404991605</v>
      </c>
      <c r="BQ46" s="35">
        <f t="shared" si="26"/>
        <v>7.2499999999999995E-2</v>
      </c>
      <c r="BR46" s="5">
        <f t="shared" si="54"/>
        <v>17332.874783324274</v>
      </c>
      <c r="BS46" s="5">
        <f t="shared" si="55"/>
        <v>116695.66331187579</v>
      </c>
      <c r="BT46" s="5">
        <f t="shared" si="27"/>
        <v>461867.12521667581</v>
      </c>
      <c r="BU46" s="5">
        <f t="shared" si="28"/>
        <v>134028.53809520006</v>
      </c>
      <c r="BV46" s="150"/>
      <c r="BW46" s="2">
        <v>41</v>
      </c>
      <c r="BX46" s="118">
        <v>46082</v>
      </c>
      <c r="BY46" s="5">
        <f t="shared" si="56"/>
        <v>461561.43706441647</v>
      </c>
      <c r="BZ46" s="5">
        <f t="shared" si="57"/>
        <v>3188.1295568986429</v>
      </c>
      <c r="CA46" s="5">
        <f t="shared" si="29"/>
        <v>495.68784068954665</v>
      </c>
      <c r="CB46" s="35">
        <f t="shared" si="30"/>
        <v>1.2887242327058637E-2</v>
      </c>
      <c r="CC46" s="5">
        <f t="shared" si="31"/>
        <v>2692.4417162090963</v>
      </c>
      <c r="CD46" s="35">
        <f t="shared" si="32"/>
        <v>7.0000000000000007E-2</v>
      </c>
      <c r="CE46" s="5">
        <f t="shared" si="58"/>
        <v>18134.25077627298</v>
      </c>
      <c r="CF46" s="5">
        <f t="shared" si="59"/>
        <v>112579.06105657139</v>
      </c>
      <c r="CG46" s="5">
        <f t="shared" si="33"/>
        <v>461065.74922372692</v>
      </c>
      <c r="CH46" s="5">
        <f t="shared" si="34"/>
        <v>130713.31183284437</v>
      </c>
    </row>
    <row r="47" spans="1:86" ht="14.25" customHeight="1">
      <c r="I47" s="150"/>
      <c r="J47" s="2">
        <v>42</v>
      </c>
      <c r="K47" s="118">
        <v>46113</v>
      </c>
      <c r="L47" s="5">
        <f t="shared" si="35"/>
        <v>464784.44858010148</v>
      </c>
      <c r="M47" s="5">
        <f t="shared" si="0"/>
        <v>3600.0695666120341</v>
      </c>
      <c r="N47" s="5">
        <f t="shared" si="1"/>
        <v>404.67648262383636</v>
      </c>
      <c r="O47" s="35">
        <f t="shared" si="2"/>
        <v>1.0448107302904148E-2</v>
      </c>
      <c r="P47" s="5">
        <f t="shared" si="3"/>
        <v>3195.3930839881978</v>
      </c>
      <c r="Q47" s="35">
        <f t="shared" si="4"/>
        <v>8.2500000000000004E-2</v>
      </c>
      <c r="R47" s="5">
        <f t="shared" si="36"/>
        <v>14820.22790252242</v>
      </c>
      <c r="S47" s="5">
        <f t="shared" si="37"/>
        <v>136382.69389518301</v>
      </c>
      <c r="T47" s="5">
        <f t="shared" si="38"/>
        <v>464379.77209747763</v>
      </c>
      <c r="U47" s="5">
        <f t="shared" si="39"/>
        <v>151202.92179770544</v>
      </c>
      <c r="V47" s="150"/>
      <c r="W47" s="2">
        <v>42</v>
      </c>
      <c r="X47" s="118">
        <v>46113</v>
      </c>
      <c r="Y47" s="5">
        <f t="shared" si="40"/>
        <v>464096.94647738826</v>
      </c>
      <c r="Z47" s="5">
        <f t="shared" si="41"/>
        <v>3516.1998380299769</v>
      </c>
      <c r="AA47" s="5">
        <f t="shared" si="5"/>
        <v>422.22019484738848</v>
      </c>
      <c r="AB47" s="35">
        <f t="shared" si="6"/>
        <v>1.0917206796178563E-2</v>
      </c>
      <c r="AC47" s="5">
        <f t="shared" si="7"/>
        <v>3093.9796431825885</v>
      </c>
      <c r="AD47" s="35">
        <f t="shared" si="8"/>
        <v>0.08</v>
      </c>
      <c r="AE47" s="5">
        <f t="shared" si="42"/>
        <v>15525.273717459062</v>
      </c>
      <c r="AF47" s="5">
        <f t="shared" si="43"/>
        <v>132155.11947980002</v>
      </c>
      <c r="AG47" s="5">
        <f t="shared" si="9"/>
        <v>463674.72628254088</v>
      </c>
      <c r="AH47" s="5">
        <f t="shared" si="10"/>
        <v>147680.39319725908</v>
      </c>
      <c r="AI47" s="150"/>
      <c r="AJ47" s="2">
        <v>42</v>
      </c>
      <c r="AK47" s="118">
        <v>46113</v>
      </c>
      <c r="AL47" s="5">
        <f t="shared" si="44"/>
        <v>463382.02923226601</v>
      </c>
      <c r="AM47" s="5">
        <f t="shared" si="45"/>
        <v>3433.0474807189421</v>
      </c>
      <c r="AN47" s="5">
        <f t="shared" si="11"/>
        <v>440.37187526055732</v>
      </c>
      <c r="AO47" s="35">
        <f t="shared" si="12"/>
        <v>1.1404116193029789E-2</v>
      </c>
      <c r="AP47" s="5">
        <f t="shared" si="13"/>
        <v>2992.6756054583848</v>
      </c>
      <c r="AQ47" s="35">
        <f t="shared" si="14"/>
        <v>7.7499999999999999E-2</v>
      </c>
      <c r="AR47" s="5">
        <f t="shared" si="46"/>
        <v>16258.342642994594</v>
      </c>
      <c r="AS47" s="5">
        <f t="shared" si="47"/>
        <v>127929.65154720096</v>
      </c>
      <c r="AT47" s="5">
        <f t="shared" si="15"/>
        <v>462941.65735700546</v>
      </c>
      <c r="AU47" s="5">
        <f t="shared" si="16"/>
        <v>144187.99419019555</v>
      </c>
      <c r="AV47" s="150"/>
      <c r="AW47" s="2">
        <v>42</v>
      </c>
      <c r="AX47" s="118">
        <v>46113</v>
      </c>
      <c r="AY47" s="5">
        <f t="shared" si="48"/>
        <v>462638.98874666623</v>
      </c>
      <c r="AZ47" s="5">
        <f t="shared" si="49"/>
        <v>3350.6359249849102</v>
      </c>
      <c r="BA47" s="5">
        <f t="shared" si="17"/>
        <v>459.1422453182463</v>
      </c>
      <c r="BB47" s="35">
        <f t="shared" si="18"/>
        <v>1.190930094055688E-2</v>
      </c>
      <c r="BC47" s="5">
        <f t="shared" si="19"/>
        <v>2891.4936796666639</v>
      </c>
      <c r="BD47" s="35">
        <f t="shared" si="20"/>
        <v>7.4999999999999997E-2</v>
      </c>
      <c r="BE47" s="5">
        <f t="shared" si="50"/>
        <v>17020.153498651998</v>
      </c>
      <c r="BF47" s="5">
        <f t="shared" si="51"/>
        <v>123706.5553507142</v>
      </c>
      <c r="BG47" s="5">
        <f t="shared" si="21"/>
        <v>462179.84650134796</v>
      </c>
      <c r="BH47" s="5">
        <f t="shared" si="22"/>
        <v>140726.7088493662</v>
      </c>
      <c r="BI47" s="150"/>
      <c r="BJ47" s="2">
        <v>42</v>
      </c>
      <c r="BK47" s="118">
        <v>46113</v>
      </c>
      <c r="BL47" s="5">
        <f t="shared" si="52"/>
        <v>461867.12521667581</v>
      </c>
      <c r="BM47" s="5">
        <f t="shared" si="53"/>
        <v>3268.9887340292703</v>
      </c>
      <c r="BN47" s="5">
        <f t="shared" si="23"/>
        <v>478.5415191785205</v>
      </c>
      <c r="BO47" s="35">
        <f t="shared" si="24"/>
        <v>1.2433225740949343E-2</v>
      </c>
      <c r="BP47" s="5">
        <f t="shared" si="25"/>
        <v>2790.4472148507498</v>
      </c>
      <c r="BQ47" s="35">
        <f t="shared" si="26"/>
        <v>7.2499999999999995E-2</v>
      </c>
      <c r="BR47" s="5">
        <f t="shared" si="54"/>
        <v>17811.416302502796</v>
      </c>
      <c r="BS47" s="5">
        <f t="shared" si="55"/>
        <v>119486.11052672654</v>
      </c>
      <c r="BT47" s="5">
        <f t="shared" si="27"/>
        <v>461388.58369749726</v>
      </c>
      <c r="BU47" s="5">
        <f t="shared" si="28"/>
        <v>137297.52682922932</v>
      </c>
      <c r="BV47" s="150"/>
      <c r="BW47" s="2">
        <v>42</v>
      </c>
      <c r="BX47" s="118">
        <v>46113</v>
      </c>
      <c r="BY47" s="5">
        <f t="shared" si="56"/>
        <v>461065.74922372692</v>
      </c>
      <c r="BZ47" s="5">
        <f t="shared" si="57"/>
        <v>3188.1295568986429</v>
      </c>
      <c r="CA47" s="5">
        <f t="shared" si="29"/>
        <v>498.5793530935689</v>
      </c>
      <c r="CB47" s="35">
        <f t="shared" si="30"/>
        <v>1.2976353691845514E-2</v>
      </c>
      <c r="CC47" s="5">
        <f t="shared" si="31"/>
        <v>2689.550203805074</v>
      </c>
      <c r="CD47" s="35">
        <f t="shared" si="32"/>
        <v>7.0000000000000007E-2</v>
      </c>
      <c r="CE47" s="5">
        <f t="shared" si="58"/>
        <v>18632.83012936655</v>
      </c>
      <c r="CF47" s="5">
        <f t="shared" si="59"/>
        <v>115268.61126037646</v>
      </c>
      <c r="CG47" s="5">
        <f t="shared" si="33"/>
        <v>460567.16987063334</v>
      </c>
      <c r="CH47" s="5">
        <f t="shared" si="34"/>
        <v>133901.44138974301</v>
      </c>
    </row>
    <row r="48" spans="1:86" ht="14.25" customHeight="1">
      <c r="I48" s="150"/>
      <c r="J48" s="2">
        <v>43</v>
      </c>
      <c r="K48" s="118">
        <v>46143</v>
      </c>
      <c r="L48" s="5">
        <f t="shared" si="35"/>
        <v>464379.77209747763</v>
      </c>
      <c r="M48" s="5">
        <f t="shared" si="0"/>
        <v>3600.0695666120341</v>
      </c>
      <c r="N48" s="5">
        <f t="shared" si="1"/>
        <v>407.45863344187546</v>
      </c>
      <c r="O48" s="35">
        <f t="shared" si="2"/>
        <v>1.0529105475929631E-2</v>
      </c>
      <c r="P48" s="5">
        <f t="shared" si="3"/>
        <v>3192.6109331701587</v>
      </c>
      <c r="Q48" s="35">
        <f t="shared" si="4"/>
        <v>8.2500000000000004E-2</v>
      </c>
      <c r="R48" s="5">
        <f t="shared" si="36"/>
        <v>15227.686535964294</v>
      </c>
      <c r="S48" s="5">
        <f t="shared" si="37"/>
        <v>139575.30482835317</v>
      </c>
      <c r="T48" s="5">
        <f t="shared" si="38"/>
        <v>463972.31346403575</v>
      </c>
      <c r="U48" s="5">
        <f t="shared" si="39"/>
        <v>154802.99136431745</v>
      </c>
      <c r="V48" s="150"/>
      <c r="W48" s="2">
        <v>43</v>
      </c>
      <c r="X48" s="118">
        <v>46143</v>
      </c>
      <c r="Y48" s="5">
        <f t="shared" si="40"/>
        <v>463674.72628254088</v>
      </c>
      <c r="Z48" s="5">
        <f t="shared" si="41"/>
        <v>3516.1998380299769</v>
      </c>
      <c r="AA48" s="5">
        <f t="shared" si="5"/>
        <v>425.03499614637076</v>
      </c>
      <c r="AB48" s="35">
        <f t="shared" si="6"/>
        <v>1.0999995610389385E-2</v>
      </c>
      <c r="AC48" s="5">
        <f t="shared" si="7"/>
        <v>3091.1648418836062</v>
      </c>
      <c r="AD48" s="35">
        <f t="shared" si="8"/>
        <v>0.08</v>
      </c>
      <c r="AE48" s="5">
        <f t="shared" si="42"/>
        <v>15950.308713605433</v>
      </c>
      <c r="AF48" s="5">
        <f t="shared" si="43"/>
        <v>135246.28432168363</v>
      </c>
      <c r="AG48" s="5">
        <f t="shared" si="9"/>
        <v>463249.69128639449</v>
      </c>
      <c r="AH48" s="5">
        <f t="shared" si="10"/>
        <v>151196.59303528906</v>
      </c>
      <c r="AI48" s="150"/>
      <c r="AJ48" s="2">
        <v>43</v>
      </c>
      <c r="AK48" s="118">
        <v>46143</v>
      </c>
      <c r="AL48" s="5">
        <f t="shared" si="44"/>
        <v>462941.65735700546</v>
      </c>
      <c r="AM48" s="5">
        <f t="shared" si="45"/>
        <v>3433.0474807189421</v>
      </c>
      <c r="AN48" s="5">
        <f t="shared" si="11"/>
        <v>443.21594362161522</v>
      </c>
      <c r="AO48" s="35">
        <f t="shared" si="12"/>
        <v>1.1488685969251324E-2</v>
      </c>
      <c r="AP48" s="5">
        <f t="shared" si="13"/>
        <v>2989.8315370973269</v>
      </c>
      <c r="AQ48" s="35">
        <f t="shared" si="14"/>
        <v>7.7499999999999999E-2</v>
      </c>
      <c r="AR48" s="5">
        <f t="shared" si="46"/>
        <v>16701.558586616207</v>
      </c>
      <c r="AS48" s="5">
        <f t="shared" si="47"/>
        <v>130919.48308429829</v>
      </c>
      <c r="AT48" s="5">
        <f t="shared" si="15"/>
        <v>462498.44141338387</v>
      </c>
      <c r="AU48" s="5">
        <f t="shared" si="16"/>
        <v>147621.04167091451</v>
      </c>
      <c r="AV48" s="150"/>
      <c r="AW48" s="2">
        <v>43</v>
      </c>
      <c r="AX48" s="118">
        <v>46143</v>
      </c>
      <c r="AY48" s="5">
        <f t="shared" si="48"/>
        <v>462179.84650134796</v>
      </c>
      <c r="AZ48" s="5">
        <f t="shared" si="49"/>
        <v>3350.6359249849102</v>
      </c>
      <c r="BA48" s="5">
        <f t="shared" si="17"/>
        <v>462.01188435148561</v>
      </c>
      <c r="BB48" s="35">
        <f t="shared" si="18"/>
        <v>1.199563904438152E-2</v>
      </c>
      <c r="BC48" s="5">
        <f t="shared" si="19"/>
        <v>2888.6240406334246</v>
      </c>
      <c r="BD48" s="35">
        <f t="shared" si="20"/>
        <v>7.4999999999999997E-2</v>
      </c>
      <c r="BE48" s="5">
        <f t="shared" si="50"/>
        <v>17482.165383003485</v>
      </c>
      <c r="BF48" s="5">
        <f t="shared" si="51"/>
        <v>126595.17939134763</v>
      </c>
      <c r="BG48" s="5">
        <f t="shared" si="21"/>
        <v>461717.83461699646</v>
      </c>
      <c r="BH48" s="5">
        <f t="shared" si="22"/>
        <v>144077.34477435111</v>
      </c>
      <c r="BI48" s="150"/>
      <c r="BJ48" s="2">
        <v>43</v>
      </c>
      <c r="BK48" s="118">
        <v>46143</v>
      </c>
      <c r="BL48" s="5">
        <f t="shared" si="52"/>
        <v>461388.58369749726</v>
      </c>
      <c r="BM48" s="5">
        <f t="shared" si="53"/>
        <v>3268.9887340292703</v>
      </c>
      <c r="BN48" s="5">
        <f t="shared" si="23"/>
        <v>481.43270752355784</v>
      </c>
      <c r="BO48" s="35">
        <f t="shared" si="24"/>
        <v>1.2521316509362154E-2</v>
      </c>
      <c r="BP48" s="5">
        <f t="shared" si="25"/>
        <v>2787.5560265057125</v>
      </c>
      <c r="BQ48" s="35">
        <f t="shared" si="26"/>
        <v>7.2499999999999995E-2</v>
      </c>
      <c r="BR48" s="5">
        <f t="shared" si="54"/>
        <v>18292.849010026352</v>
      </c>
      <c r="BS48" s="5">
        <f t="shared" si="55"/>
        <v>122273.66655323225</v>
      </c>
      <c r="BT48" s="5">
        <f t="shared" si="27"/>
        <v>460907.15098997368</v>
      </c>
      <c r="BU48" s="5">
        <f t="shared" si="28"/>
        <v>140566.51556325861</v>
      </c>
      <c r="BV48" s="150"/>
      <c r="BW48" s="2">
        <v>43</v>
      </c>
      <c r="BX48" s="118">
        <v>46143</v>
      </c>
      <c r="BY48" s="5">
        <f t="shared" si="56"/>
        <v>460567.16987063334</v>
      </c>
      <c r="BZ48" s="5">
        <f t="shared" si="57"/>
        <v>3188.1295568986429</v>
      </c>
      <c r="CA48" s="5">
        <f t="shared" si="29"/>
        <v>501.48773265328145</v>
      </c>
      <c r="CB48" s="35">
        <f t="shared" si="30"/>
        <v>1.306617836770629E-2</v>
      </c>
      <c r="CC48" s="5">
        <f t="shared" si="31"/>
        <v>2686.6418242453615</v>
      </c>
      <c r="CD48" s="35">
        <f t="shared" si="32"/>
        <v>7.0000000000000007E-2</v>
      </c>
      <c r="CE48" s="5">
        <f t="shared" si="58"/>
        <v>19134.31786201983</v>
      </c>
      <c r="CF48" s="5">
        <f t="shared" si="59"/>
        <v>117955.25308462183</v>
      </c>
      <c r="CG48" s="5">
        <f t="shared" si="33"/>
        <v>460065.68213798007</v>
      </c>
      <c r="CH48" s="5">
        <f t="shared" si="34"/>
        <v>137089.57094664167</v>
      </c>
    </row>
    <row r="49" spans="9:86" ht="14.25" customHeight="1">
      <c r="I49" s="150"/>
      <c r="J49" s="2">
        <v>44</v>
      </c>
      <c r="K49" s="118">
        <v>46174</v>
      </c>
      <c r="L49" s="5">
        <f t="shared" si="35"/>
        <v>463972.31346403575</v>
      </c>
      <c r="M49" s="5">
        <f t="shared" si="0"/>
        <v>3600.0695666120341</v>
      </c>
      <c r="N49" s="5">
        <f t="shared" si="1"/>
        <v>410.25991154678832</v>
      </c>
      <c r="O49" s="35">
        <f t="shared" si="2"/>
        <v>1.0610803264973417E-2</v>
      </c>
      <c r="P49" s="5">
        <f t="shared" si="3"/>
        <v>3189.8096550652458</v>
      </c>
      <c r="Q49" s="35">
        <f t="shared" si="4"/>
        <v>8.2500000000000004E-2</v>
      </c>
      <c r="R49" s="5">
        <f t="shared" si="36"/>
        <v>15637.946447511084</v>
      </c>
      <c r="S49" s="5">
        <f t="shared" si="37"/>
        <v>142765.11448341841</v>
      </c>
      <c r="T49" s="5">
        <f t="shared" si="38"/>
        <v>463562.05355248897</v>
      </c>
      <c r="U49" s="5">
        <f t="shared" si="39"/>
        <v>158403.0609309295</v>
      </c>
      <c r="V49" s="150"/>
      <c r="W49" s="2">
        <v>44</v>
      </c>
      <c r="X49" s="118">
        <v>46174</v>
      </c>
      <c r="Y49" s="5">
        <f t="shared" si="40"/>
        <v>463249.69128639449</v>
      </c>
      <c r="Z49" s="5">
        <f t="shared" si="41"/>
        <v>3516.1998380299769</v>
      </c>
      <c r="AA49" s="5">
        <f t="shared" si="5"/>
        <v>427.86856278734695</v>
      </c>
      <c r="AB49" s="35">
        <f t="shared" si="6"/>
        <v>1.1083488775114829E-2</v>
      </c>
      <c r="AC49" s="5">
        <f t="shared" si="7"/>
        <v>3088.33127524263</v>
      </c>
      <c r="AD49" s="35">
        <f t="shared" si="8"/>
        <v>0.08</v>
      </c>
      <c r="AE49" s="5">
        <f t="shared" si="42"/>
        <v>16378.17727639278</v>
      </c>
      <c r="AF49" s="5">
        <f t="shared" si="43"/>
        <v>138334.61559692628</v>
      </c>
      <c r="AG49" s="5">
        <f t="shared" si="9"/>
        <v>462821.82272360713</v>
      </c>
      <c r="AH49" s="5">
        <f t="shared" si="10"/>
        <v>154712.79287331906</v>
      </c>
      <c r="AI49" s="150"/>
      <c r="AJ49" s="2">
        <v>44</v>
      </c>
      <c r="AK49" s="118">
        <v>46174</v>
      </c>
      <c r="AL49" s="5">
        <f t="shared" si="44"/>
        <v>462498.44141338387</v>
      </c>
      <c r="AM49" s="5">
        <f t="shared" si="45"/>
        <v>3433.0474807189421</v>
      </c>
      <c r="AN49" s="5">
        <f t="shared" si="11"/>
        <v>446.07837992417126</v>
      </c>
      <c r="AO49" s="35">
        <f t="shared" si="12"/>
        <v>1.1573964536467626E-2</v>
      </c>
      <c r="AP49" s="5">
        <f t="shared" si="13"/>
        <v>2986.9691007947708</v>
      </c>
      <c r="AQ49" s="35">
        <f t="shared" si="14"/>
        <v>7.7499999999999999E-2</v>
      </c>
      <c r="AR49" s="5">
        <f t="shared" si="46"/>
        <v>17147.63696654038</v>
      </c>
      <c r="AS49" s="5">
        <f t="shared" si="47"/>
        <v>133906.45218509308</v>
      </c>
      <c r="AT49" s="5">
        <f t="shared" si="15"/>
        <v>462052.3630334597</v>
      </c>
      <c r="AU49" s="5">
        <f t="shared" si="16"/>
        <v>151054.08915163347</v>
      </c>
      <c r="AV49" s="150"/>
      <c r="AW49" s="2">
        <v>44</v>
      </c>
      <c r="AX49" s="118">
        <v>46174</v>
      </c>
      <c r="AY49" s="5">
        <f t="shared" si="48"/>
        <v>461717.83461699646</v>
      </c>
      <c r="AZ49" s="5">
        <f t="shared" si="49"/>
        <v>3350.6359249849102</v>
      </c>
      <c r="BA49" s="5">
        <f t="shared" si="17"/>
        <v>464.89945862868262</v>
      </c>
      <c r="BB49" s="35">
        <f t="shared" si="18"/>
        <v>1.2082690087490133E-2</v>
      </c>
      <c r="BC49" s="5">
        <f t="shared" si="19"/>
        <v>2885.7364663562275</v>
      </c>
      <c r="BD49" s="35">
        <f t="shared" si="20"/>
        <v>7.4999999999999997E-2</v>
      </c>
      <c r="BE49" s="5">
        <f t="shared" si="50"/>
        <v>17947.064841632167</v>
      </c>
      <c r="BF49" s="5">
        <f t="shared" si="51"/>
        <v>129480.91585770386</v>
      </c>
      <c r="BG49" s="5">
        <f t="shared" si="21"/>
        <v>461252.93515836779</v>
      </c>
      <c r="BH49" s="5">
        <f t="shared" si="22"/>
        <v>147427.98069933604</v>
      </c>
      <c r="BI49" s="150"/>
      <c r="BJ49" s="2">
        <v>44</v>
      </c>
      <c r="BK49" s="118">
        <v>46174</v>
      </c>
      <c r="BL49" s="5">
        <f t="shared" si="52"/>
        <v>460907.15098997368</v>
      </c>
      <c r="BM49" s="5">
        <f t="shared" si="53"/>
        <v>3268.9887340292703</v>
      </c>
      <c r="BN49" s="5">
        <f t="shared" si="23"/>
        <v>484.34136346484593</v>
      </c>
      <c r="BO49" s="35">
        <f t="shared" si="24"/>
        <v>1.2610124076171219E-2</v>
      </c>
      <c r="BP49" s="5">
        <f t="shared" si="25"/>
        <v>2784.6473705644244</v>
      </c>
      <c r="BQ49" s="35">
        <f t="shared" si="26"/>
        <v>7.2499999999999995E-2</v>
      </c>
      <c r="BR49" s="5">
        <f t="shared" si="54"/>
        <v>18777.190373491198</v>
      </c>
      <c r="BS49" s="5">
        <f t="shared" si="55"/>
        <v>125058.31392379668</v>
      </c>
      <c r="BT49" s="5">
        <f t="shared" si="27"/>
        <v>460422.80962650885</v>
      </c>
      <c r="BU49" s="5">
        <f t="shared" si="28"/>
        <v>143835.50429728787</v>
      </c>
      <c r="BV49" s="150"/>
      <c r="BW49" s="2">
        <v>44</v>
      </c>
      <c r="BX49" s="118">
        <v>46174</v>
      </c>
      <c r="BY49" s="5">
        <f t="shared" si="56"/>
        <v>460065.68213798007</v>
      </c>
      <c r="BZ49" s="5">
        <f t="shared" si="57"/>
        <v>3188.1295568986429</v>
      </c>
      <c r="CA49" s="5">
        <f t="shared" si="29"/>
        <v>504.41307776042595</v>
      </c>
      <c r="CB49" s="35">
        <f t="shared" si="30"/>
        <v>1.3156723416092021E-2</v>
      </c>
      <c r="CC49" s="5">
        <f t="shared" si="31"/>
        <v>2683.716479138217</v>
      </c>
      <c r="CD49" s="35">
        <f t="shared" si="32"/>
        <v>6.9999999999999993E-2</v>
      </c>
      <c r="CE49" s="5">
        <f t="shared" si="58"/>
        <v>19638.730939780256</v>
      </c>
      <c r="CF49" s="5">
        <f t="shared" si="59"/>
        <v>120638.96956376005</v>
      </c>
      <c r="CG49" s="5">
        <f t="shared" si="33"/>
        <v>459561.26906021964</v>
      </c>
      <c r="CH49" s="5">
        <f t="shared" si="34"/>
        <v>140277.70050354031</v>
      </c>
    </row>
    <row r="50" spans="9:86" ht="14.25" customHeight="1">
      <c r="I50" s="150"/>
      <c r="J50" s="2">
        <v>45</v>
      </c>
      <c r="K50" s="118">
        <v>46204</v>
      </c>
      <c r="L50" s="5">
        <f t="shared" si="35"/>
        <v>463562.05355248897</v>
      </c>
      <c r="M50" s="5">
        <f t="shared" si="0"/>
        <v>3600.0695666120341</v>
      </c>
      <c r="N50" s="5">
        <f t="shared" si="1"/>
        <v>413.08044843867265</v>
      </c>
      <c r="O50" s="35">
        <f t="shared" si="2"/>
        <v>1.0693207831134081E-2</v>
      </c>
      <c r="P50" s="5">
        <f t="shared" si="3"/>
        <v>3186.9891181733615</v>
      </c>
      <c r="Q50" s="35">
        <f t="shared" si="4"/>
        <v>8.249999999999999E-2</v>
      </c>
      <c r="R50" s="5">
        <f t="shared" si="36"/>
        <v>16051.026895949755</v>
      </c>
      <c r="S50" s="5">
        <f t="shared" si="37"/>
        <v>145952.10360159178</v>
      </c>
      <c r="T50" s="5">
        <f t="shared" si="38"/>
        <v>463148.97310405032</v>
      </c>
      <c r="U50" s="5">
        <f t="shared" si="39"/>
        <v>162003.13049754154</v>
      </c>
      <c r="V50" s="150"/>
      <c r="W50" s="2">
        <v>45</v>
      </c>
      <c r="X50" s="118">
        <v>46204</v>
      </c>
      <c r="Y50" s="5">
        <f t="shared" si="40"/>
        <v>462821.82272360713</v>
      </c>
      <c r="Z50" s="5">
        <f t="shared" si="41"/>
        <v>3516.1998380299769</v>
      </c>
      <c r="AA50" s="5">
        <f t="shared" si="5"/>
        <v>430.72101987259612</v>
      </c>
      <c r="AB50" s="35">
        <f t="shared" si="6"/>
        <v>1.116769345069933E-2</v>
      </c>
      <c r="AC50" s="5">
        <f t="shared" si="7"/>
        <v>3085.4788181573808</v>
      </c>
      <c r="AD50" s="35">
        <f t="shared" si="8"/>
        <v>7.9999999999999988E-2</v>
      </c>
      <c r="AE50" s="5">
        <f t="shared" si="42"/>
        <v>16808.898296265375</v>
      </c>
      <c r="AF50" s="5">
        <f t="shared" si="43"/>
        <v>141420.09441508364</v>
      </c>
      <c r="AG50" s="5">
        <f t="shared" si="9"/>
        <v>462391.10170373454</v>
      </c>
      <c r="AH50" s="5">
        <f t="shared" si="10"/>
        <v>158228.99271134901</v>
      </c>
      <c r="AI50" s="150"/>
      <c r="AJ50" s="2">
        <v>45</v>
      </c>
      <c r="AK50" s="118">
        <v>46204</v>
      </c>
      <c r="AL50" s="5">
        <f t="shared" si="44"/>
        <v>462052.3630334597</v>
      </c>
      <c r="AM50" s="5">
        <f t="shared" si="45"/>
        <v>3433.0474807189421</v>
      </c>
      <c r="AN50" s="5">
        <f t="shared" si="11"/>
        <v>448.95930279451477</v>
      </c>
      <c r="AO50" s="35">
        <f t="shared" si="12"/>
        <v>1.1659959053480782E-2</v>
      </c>
      <c r="AP50" s="5">
        <f t="shared" si="13"/>
        <v>2984.0881779244273</v>
      </c>
      <c r="AQ50" s="35">
        <f t="shared" si="14"/>
        <v>7.7499999999999999E-2</v>
      </c>
      <c r="AR50" s="5">
        <f t="shared" si="46"/>
        <v>17596.596269334896</v>
      </c>
      <c r="AS50" s="5">
        <f t="shared" si="47"/>
        <v>136890.5403630175</v>
      </c>
      <c r="AT50" s="5">
        <f t="shared" si="15"/>
        <v>461603.40373066516</v>
      </c>
      <c r="AU50" s="5">
        <f t="shared" si="16"/>
        <v>154487.1366323524</v>
      </c>
      <c r="AV50" s="150"/>
      <c r="AW50" s="2">
        <v>45</v>
      </c>
      <c r="AX50" s="118">
        <v>46204</v>
      </c>
      <c r="AY50" s="5">
        <f t="shared" si="48"/>
        <v>461252.93515836779</v>
      </c>
      <c r="AZ50" s="5">
        <f t="shared" si="49"/>
        <v>3350.6359249849102</v>
      </c>
      <c r="BA50" s="5">
        <f t="shared" si="17"/>
        <v>467.80508024511164</v>
      </c>
      <c r="BB50" s="35">
        <f t="shared" si="18"/>
        <v>1.2170461226472046E-2</v>
      </c>
      <c r="BC50" s="5">
        <f t="shared" si="19"/>
        <v>2882.8308447397985</v>
      </c>
      <c r="BD50" s="35">
        <f t="shared" si="20"/>
        <v>7.4999999999999997E-2</v>
      </c>
      <c r="BE50" s="5">
        <f t="shared" si="50"/>
        <v>18414.869921877278</v>
      </c>
      <c r="BF50" s="5">
        <f t="shared" si="51"/>
        <v>132363.74670244366</v>
      </c>
      <c r="BG50" s="5">
        <f t="shared" si="21"/>
        <v>460785.13007812266</v>
      </c>
      <c r="BH50" s="5">
        <f t="shared" si="22"/>
        <v>150778.61662432094</v>
      </c>
      <c r="BI50" s="150"/>
      <c r="BJ50" s="2">
        <v>45</v>
      </c>
      <c r="BK50" s="118">
        <v>46204</v>
      </c>
      <c r="BL50" s="5">
        <f t="shared" si="52"/>
        <v>460422.80962650885</v>
      </c>
      <c r="BM50" s="5">
        <f t="shared" si="53"/>
        <v>3268.9887340292703</v>
      </c>
      <c r="BN50" s="5">
        <f t="shared" si="23"/>
        <v>487.26759253577939</v>
      </c>
      <c r="BO50" s="35">
        <f t="shared" si="24"/>
        <v>1.2699655595196428E-2</v>
      </c>
      <c r="BP50" s="5">
        <f t="shared" si="25"/>
        <v>2781.7211414934909</v>
      </c>
      <c r="BQ50" s="35">
        <f t="shared" si="26"/>
        <v>7.2499999999999995E-2</v>
      </c>
      <c r="BR50" s="5">
        <f t="shared" si="54"/>
        <v>19264.457966026977</v>
      </c>
      <c r="BS50" s="5">
        <f t="shared" si="55"/>
        <v>127840.03506529017</v>
      </c>
      <c r="BT50" s="5">
        <f t="shared" si="27"/>
        <v>459935.54203397309</v>
      </c>
      <c r="BU50" s="5">
        <f t="shared" si="28"/>
        <v>147104.49303131714</v>
      </c>
      <c r="BV50" s="150"/>
      <c r="BW50" s="2">
        <v>45</v>
      </c>
      <c r="BX50" s="118">
        <v>46204</v>
      </c>
      <c r="BY50" s="5">
        <f t="shared" si="56"/>
        <v>459561.26906021964</v>
      </c>
      <c r="BZ50" s="5">
        <f t="shared" si="57"/>
        <v>3188.1295568986429</v>
      </c>
      <c r="CA50" s="5">
        <f t="shared" si="29"/>
        <v>507.35548738069474</v>
      </c>
      <c r="CB50" s="35">
        <f t="shared" si="30"/>
        <v>1.324799598760475E-2</v>
      </c>
      <c r="CC50" s="5">
        <f t="shared" si="31"/>
        <v>2680.7740695179482</v>
      </c>
      <c r="CD50" s="35">
        <f t="shared" si="32"/>
        <v>7.0000000000000007E-2</v>
      </c>
      <c r="CE50" s="5">
        <f t="shared" si="58"/>
        <v>20146.08642716095</v>
      </c>
      <c r="CF50" s="5">
        <f t="shared" si="59"/>
        <v>123319.74363327801</v>
      </c>
      <c r="CG50" s="5">
        <f t="shared" si="33"/>
        <v>459053.91357283894</v>
      </c>
      <c r="CH50" s="5">
        <f t="shared" si="34"/>
        <v>143465.83006043895</v>
      </c>
    </row>
    <row r="51" spans="9:86" ht="14.25" customHeight="1">
      <c r="I51" s="150"/>
      <c r="J51" s="2">
        <v>46</v>
      </c>
      <c r="K51" s="118">
        <v>46235</v>
      </c>
      <c r="L51" s="5">
        <f t="shared" si="35"/>
        <v>463148.97310405032</v>
      </c>
      <c r="M51" s="5">
        <f t="shared" si="0"/>
        <v>3600.0695666120341</v>
      </c>
      <c r="N51" s="5">
        <f t="shared" si="1"/>
        <v>415.92037652168801</v>
      </c>
      <c r="O51" s="35">
        <f t="shared" si="2"/>
        <v>1.0776326426484326E-2</v>
      </c>
      <c r="P51" s="5">
        <f t="shared" si="3"/>
        <v>3184.1491900903461</v>
      </c>
      <c r="Q51" s="35">
        <f t="shared" si="4"/>
        <v>8.2500000000000004E-2</v>
      </c>
      <c r="R51" s="5">
        <f t="shared" si="36"/>
        <v>16466.947272471443</v>
      </c>
      <c r="S51" s="5">
        <f t="shared" si="37"/>
        <v>149136.25279168211</v>
      </c>
      <c r="T51" s="5">
        <f t="shared" si="38"/>
        <v>462733.05272752861</v>
      </c>
      <c r="U51" s="5">
        <f t="shared" si="39"/>
        <v>165603.20006415356</v>
      </c>
      <c r="V51" s="150"/>
      <c r="W51" s="2">
        <v>46</v>
      </c>
      <c r="X51" s="118">
        <v>46235</v>
      </c>
      <c r="Y51" s="5">
        <f t="shared" si="40"/>
        <v>462391.10170373454</v>
      </c>
      <c r="Z51" s="5">
        <f t="shared" si="41"/>
        <v>3516.1998380299769</v>
      </c>
      <c r="AA51" s="5">
        <f t="shared" si="5"/>
        <v>433.59249333841308</v>
      </c>
      <c r="AB51" s="35">
        <f t="shared" si="6"/>
        <v>1.1252616888364601E-2</v>
      </c>
      <c r="AC51" s="5">
        <f t="shared" si="7"/>
        <v>3082.6073446915639</v>
      </c>
      <c r="AD51" s="35">
        <f t="shared" si="8"/>
        <v>0.08</v>
      </c>
      <c r="AE51" s="5">
        <f t="shared" si="42"/>
        <v>17242.490789603788</v>
      </c>
      <c r="AF51" s="5">
        <f t="shared" si="43"/>
        <v>144502.7017597752</v>
      </c>
      <c r="AG51" s="5">
        <f t="shared" si="9"/>
        <v>461957.50921039615</v>
      </c>
      <c r="AH51" s="5">
        <f t="shared" si="10"/>
        <v>161745.19254937899</v>
      </c>
      <c r="AI51" s="150"/>
      <c r="AJ51" s="2">
        <v>46</v>
      </c>
      <c r="AK51" s="118">
        <v>46235</v>
      </c>
      <c r="AL51" s="5">
        <f t="shared" si="44"/>
        <v>461603.40373066516</v>
      </c>
      <c r="AM51" s="5">
        <f t="shared" si="45"/>
        <v>3433.0474807189421</v>
      </c>
      <c r="AN51" s="5">
        <f t="shared" si="11"/>
        <v>451.85883162506298</v>
      </c>
      <c r="AO51" s="35">
        <f t="shared" si="12"/>
        <v>1.1746676769880459E-2</v>
      </c>
      <c r="AP51" s="5">
        <f t="shared" si="13"/>
        <v>2981.1886490938791</v>
      </c>
      <c r="AQ51" s="35">
        <f t="shared" si="14"/>
        <v>7.7499999999999999E-2</v>
      </c>
      <c r="AR51" s="5">
        <f t="shared" si="46"/>
        <v>18048.45510095996</v>
      </c>
      <c r="AS51" s="5">
        <f t="shared" si="47"/>
        <v>139871.72901211138</v>
      </c>
      <c r="AT51" s="5">
        <f t="shared" si="15"/>
        <v>461151.54489904008</v>
      </c>
      <c r="AU51" s="5">
        <f t="shared" si="16"/>
        <v>157920.18411307133</v>
      </c>
      <c r="AV51" s="150"/>
      <c r="AW51" s="2">
        <v>46</v>
      </c>
      <c r="AX51" s="118">
        <v>46235</v>
      </c>
      <c r="AY51" s="5">
        <f t="shared" si="48"/>
        <v>460785.13007812266</v>
      </c>
      <c r="AZ51" s="5">
        <f t="shared" si="49"/>
        <v>3350.6359249849102</v>
      </c>
      <c r="BA51" s="5">
        <f t="shared" si="17"/>
        <v>470.7288619966439</v>
      </c>
      <c r="BB51" s="35">
        <f t="shared" si="18"/>
        <v>1.2258959708621727E-2</v>
      </c>
      <c r="BC51" s="5">
        <f t="shared" si="19"/>
        <v>2879.9070629882663</v>
      </c>
      <c r="BD51" s="35">
        <f t="shared" si="20"/>
        <v>7.4999999999999997E-2</v>
      </c>
      <c r="BE51" s="5">
        <f t="shared" si="50"/>
        <v>18885.598783873924</v>
      </c>
      <c r="BF51" s="5">
        <f t="shared" si="51"/>
        <v>135243.65376543193</v>
      </c>
      <c r="BG51" s="5">
        <f t="shared" si="21"/>
        <v>460314.40121612599</v>
      </c>
      <c r="BH51" s="5">
        <f t="shared" si="22"/>
        <v>154129.25254930585</v>
      </c>
      <c r="BI51" s="150"/>
      <c r="BJ51" s="2">
        <v>46</v>
      </c>
      <c r="BK51" s="118">
        <v>46235</v>
      </c>
      <c r="BL51" s="5">
        <f t="shared" si="52"/>
        <v>459935.54203397309</v>
      </c>
      <c r="BM51" s="5">
        <f t="shared" si="53"/>
        <v>3268.9887340292703</v>
      </c>
      <c r="BN51" s="5">
        <f t="shared" si="23"/>
        <v>490.21150090734955</v>
      </c>
      <c r="BO51" s="35">
        <f t="shared" si="24"/>
        <v>1.2789918310887315E-2</v>
      </c>
      <c r="BP51" s="5">
        <f t="shared" si="25"/>
        <v>2778.7772331219207</v>
      </c>
      <c r="BQ51" s="35">
        <f t="shared" si="26"/>
        <v>7.2499999999999995E-2</v>
      </c>
      <c r="BR51" s="5">
        <f t="shared" si="54"/>
        <v>19754.669466934327</v>
      </c>
      <c r="BS51" s="5">
        <f t="shared" si="55"/>
        <v>130618.81229841209</v>
      </c>
      <c r="BT51" s="5">
        <f t="shared" si="27"/>
        <v>459445.33053306572</v>
      </c>
      <c r="BU51" s="5">
        <f t="shared" si="28"/>
        <v>150373.48176534643</v>
      </c>
      <c r="BV51" s="150"/>
      <c r="BW51" s="2">
        <v>46</v>
      </c>
      <c r="BX51" s="118">
        <v>46235</v>
      </c>
      <c r="BY51" s="5">
        <f t="shared" si="56"/>
        <v>459053.91357283894</v>
      </c>
      <c r="BZ51" s="5">
        <f t="shared" si="57"/>
        <v>3188.1295568986429</v>
      </c>
      <c r="CA51" s="5">
        <f t="shared" si="29"/>
        <v>510.3150610570824</v>
      </c>
      <c r="CB51" s="35">
        <f t="shared" si="30"/>
        <v>1.3340003323407713E-2</v>
      </c>
      <c r="CC51" s="5">
        <f t="shared" si="31"/>
        <v>2677.8144958415605</v>
      </c>
      <c r="CD51" s="35">
        <f t="shared" si="32"/>
        <v>7.0000000000000007E-2</v>
      </c>
      <c r="CE51" s="5">
        <f t="shared" si="58"/>
        <v>20656.401488218031</v>
      </c>
      <c r="CF51" s="5">
        <f t="shared" si="59"/>
        <v>125997.55812911957</v>
      </c>
      <c r="CG51" s="5">
        <f t="shared" si="33"/>
        <v>458543.59851178183</v>
      </c>
      <c r="CH51" s="5">
        <f t="shared" si="34"/>
        <v>146653.95961733759</v>
      </c>
    </row>
    <row r="52" spans="9:86" ht="14.25" customHeight="1">
      <c r="I52" s="150"/>
      <c r="J52" s="2">
        <v>47</v>
      </c>
      <c r="K52" s="118">
        <v>46266</v>
      </c>
      <c r="L52" s="5">
        <f t="shared" si="35"/>
        <v>462733.05272752861</v>
      </c>
      <c r="M52" s="5">
        <f t="shared" si="0"/>
        <v>3600.0695666120341</v>
      </c>
      <c r="N52" s="5">
        <f t="shared" si="1"/>
        <v>418.77982911027493</v>
      </c>
      <c r="O52" s="35">
        <f t="shared" si="2"/>
        <v>1.0860166395510077E-2</v>
      </c>
      <c r="P52" s="5">
        <f t="shared" si="3"/>
        <v>3181.2897375017592</v>
      </c>
      <c r="Q52" s="35">
        <f t="shared" si="4"/>
        <v>8.2500000000000004E-2</v>
      </c>
      <c r="R52" s="5">
        <f t="shared" si="36"/>
        <v>16885.727101581717</v>
      </c>
      <c r="S52" s="5">
        <f t="shared" si="37"/>
        <v>152317.54252918388</v>
      </c>
      <c r="T52" s="5">
        <f t="shared" si="38"/>
        <v>462314.27289841836</v>
      </c>
      <c r="U52" s="5">
        <f t="shared" si="39"/>
        <v>169203.2696307656</v>
      </c>
      <c r="V52" s="150"/>
      <c r="W52" s="2">
        <v>47</v>
      </c>
      <c r="X52" s="118">
        <v>46266</v>
      </c>
      <c r="Y52" s="5">
        <f t="shared" si="40"/>
        <v>461957.50921039615</v>
      </c>
      <c r="Z52" s="5">
        <f t="shared" si="41"/>
        <v>3516.1998380299769</v>
      </c>
      <c r="AA52" s="5">
        <f t="shared" si="5"/>
        <v>436.48310996066903</v>
      </c>
      <c r="AB52" s="35">
        <f t="shared" si="6"/>
        <v>1.1338266431648154E-2</v>
      </c>
      <c r="AC52" s="5">
        <f t="shared" si="7"/>
        <v>3079.7167280693079</v>
      </c>
      <c r="AD52" s="35">
        <f t="shared" si="8"/>
        <v>0.08</v>
      </c>
      <c r="AE52" s="5">
        <f t="shared" si="42"/>
        <v>17678.973899564458</v>
      </c>
      <c r="AF52" s="5">
        <f t="shared" si="43"/>
        <v>147582.41848784449</v>
      </c>
      <c r="AG52" s="5">
        <f t="shared" si="9"/>
        <v>461521.02610043547</v>
      </c>
      <c r="AH52" s="5">
        <f t="shared" si="10"/>
        <v>165261.39238740894</v>
      </c>
      <c r="AI52" s="150"/>
      <c r="AJ52" s="2">
        <v>47</v>
      </c>
      <c r="AK52" s="118">
        <v>46266</v>
      </c>
      <c r="AL52" s="5">
        <f t="shared" si="44"/>
        <v>461151.54489904008</v>
      </c>
      <c r="AM52" s="5">
        <f t="shared" si="45"/>
        <v>3433.0474807189421</v>
      </c>
      <c r="AN52" s="5">
        <f t="shared" si="11"/>
        <v>454.77708657930816</v>
      </c>
      <c r="AO52" s="35">
        <f t="shared" si="12"/>
        <v>1.1834125027481953E-2</v>
      </c>
      <c r="AP52" s="5">
        <f t="shared" si="13"/>
        <v>2978.2703941396339</v>
      </c>
      <c r="AQ52" s="35">
        <f t="shared" si="14"/>
        <v>7.7499999999999999E-2</v>
      </c>
      <c r="AR52" s="5">
        <f t="shared" si="46"/>
        <v>18503.232187539266</v>
      </c>
      <c r="AS52" s="5">
        <f t="shared" si="47"/>
        <v>142849.99940625101</v>
      </c>
      <c r="AT52" s="5">
        <f t="shared" si="15"/>
        <v>460696.76781246078</v>
      </c>
      <c r="AU52" s="5">
        <f t="shared" si="16"/>
        <v>161353.23159379029</v>
      </c>
      <c r="AV52" s="150"/>
      <c r="AW52" s="2">
        <v>47</v>
      </c>
      <c r="AX52" s="118">
        <v>46266</v>
      </c>
      <c r="AY52" s="5">
        <f t="shared" si="48"/>
        <v>460314.40121612599</v>
      </c>
      <c r="AZ52" s="5">
        <f t="shared" si="49"/>
        <v>3350.6359249849102</v>
      </c>
      <c r="BA52" s="5">
        <f t="shared" si="17"/>
        <v>473.67091738412319</v>
      </c>
      <c r="BB52" s="35">
        <f t="shared" si="18"/>
        <v>1.2348192873376372E-2</v>
      </c>
      <c r="BC52" s="5">
        <f t="shared" si="19"/>
        <v>2876.965007600787</v>
      </c>
      <c r="BD52" s="35">
        <f t="shared" si="20"/>
        <v>7.4999999999999983E-2</v>
      </c>
      <c r="BE52" s="5">
        <f t="shared" si="50"/>
        <v>19359.269701258047</v>
      </c>
      <c r="BF52" s="5">
        <f t="shared" si="51"/>
        <v>138120.61877303271</v>
      </c>
      <c r="BG52" s="5">
        <f t="shared" si="21"/>
        <v>459840.73029874184</v>
      </c>
      <c r="BH52" s="5">
        <f t="shared" si="22"/>
        <v>157479.88847429075</v>
      </c>
      <c r="BI52" s="150"/>
      <c r="BJ52" s="2">
        <v>47</v>
      </c>
      <c r="BK52" s="118">
        <v>46266</v>
      </c>
      <c r="BL52" s="5">
        <f t="shared" si="52"/>
        <v>459445.33053306572</v>
      </c>
      <c r="BM52" s="5">
        <f t="shared" si="53"/>
        <v>3268.9887340292703</v>
      </c>
      <c r="BN52" s="5">
        <f t="shared" si="23"/>
        <v>493.17319539199843</v>
      </c>
      <c r="BO52" s="35">
        <f t="shared" si="24"/>
        <v>1.2880919559760472E-2</v>
      </c>
      <c r="BP52" s="5">
        <f t="shared" si="25"/>
        <v>2775.8155386372719</v>
      </c>
      <c r="BQ52" s="35">
        <f t="shared" si="26"/>
        <v>7.2499999999999995E-2</v>
      </c>
      <c r="BR52" s="5">
        <f t="shared" si="54"/>
        <v>20247.842662326326</v>
      </c>
      <c r="BS52" s="5">
        <f t="shared" si="55"/>
        <v>133394.62783704937</v>
      </c>
      <c r="BT52" s="5">
        <f t="shared" si="27"/>
        <v>458952.15733767371</v>
      </c>
      <c r="BU52" s="5">
        <f t="shared" si="28"/>
        <v>153642.47049937569</v>
      </c>
      <c r="BV52" s="150"/>
      <c r="BW52" s="2">
        <v>47</v>
      </c>
      <c r="BX52" s="118">
        <v>46266</v>
      </c>
      <c r="BY52" s="5">
        <f t="shared" si="56"/>
        <v>458543.59851178183</v>
      </c>
      <c r="BZ52" s="5">
        <f t="shared" si="57"/>
        <v>3188.1295568986429</v>
      </c>
      <c r="CA52" s="5">
        <f t="shared" si="29"/>
        <v>513.29189891324859</v>
      </c>
      <c r="CB52" s="35">
        <f t="shared" si="30"/>
        <v>1.3432752756662289E-2</v>
      </c>
      <c r="CC52" s="5">
        <f t="shared" si="31"/>
        <v>2674.8376579853943</v>
      </c>
      <c r="CD52" s="35">
        <f t="shared" si="32"/>
        <v>7.0000000000000007E-2</v>
      </c>
      <c r="CE52" s="5">
        <f t="shared" si="58"/>
        <v>21169.693387131279</v>
      </c>
      <c r="CF52" s="5">
        <f t="shared" si="59"/>
        <v>128672.39578710496</v>
      </c>
      <c r="CG52" s="5">
        <f t="shared" si="33"/>
        <v>458030.30661286856</v>
      </c>
      <c r="CH52" s="5">
        <f t="shared" si="34"/>
        <v>149842.08917423623</v>
      </c>
    </row>
    <row r="53" spans="9:86" ht="14.25" customHeight="1">
      <c r="I53" s="150"/>
      <c r="J53" s="2">
        <v>48</v>
      </c>
      <c r="K53" s="118">
        <v>46296</v>
      </c>
      <c r="L53" s="5">
        <f t="shared" si="35"/>
        <v>462314.27289841836</v>
      </c>
      <c r="M53" s="5">
        <f t="shared" si="0"/>
        <v>3600.0695666120341</v>
      </c>
      <c r="N53" s="5">
        <f t="shared" si="1"/>
        <v>421.65894043540766</v>
      </c>
      <c r="O53" s="35">
        <f t="shared" si="2"/>
        <v>1.09447351765769E-2</v>
      </c>
      <c r="P53" s="5">
        <f t="shared" si="3"/>
        <v>3178.4106261766265</v>
      </c>
      <c r="Q53" s="35">
        <f t="shared" si="4"/>
        <v>8.2500000000000018E-2</v>
      </c>
      <c r="R53" s="5">
        <f t="shared" si="36"/>
        <v>17307.386042017126</v>
      </c>
      <c r="S53" s="5">
        <f t="shared" si="37"/>
        <v>155495.9531553605</v>
      </c>
      <c r="T53" s="5">
        <f t="shared" si="38"/>
        <v>461892.61395798298</v>
      </c>
      <c r="U53" s="5">
        <f t="shared" si="39"/>
        <v>172803.33919737762</v>
      </c>
      <c r="V53" s="150"/>
      <c r="W53" s="2">
        <v>48</v>
      </c>
      <c r="X53" s="118">
        <v>46296</v>
      </c>
      <c r="Y53" s="5">
        <f t="shared" si="40"/>
        <v>461521.02610043547</v>
      </c>
      <c r="Z53" s="5">
        <f t="shared" si="41"/>
        <v>3516.1998380299769</v>
      </c>
      <c r="AA53" s="5">
        <f t="shared" si="5"/>
        <v>439.39299736040675</v>
      </c>
      <c r="AB53" s="35">
        <f t="shared" si="6"/>
        <v>1.1424649517869291E-2</v>
      </c>
      <c r="AC53" s="5">
        <f t="shared" si="7"/>
        <v>3076.8068406695702</v>
      </c>
      <c r="AD53" s="35">
        <f t="shared" si="8"/>
        <v>8.0000000000000016E-2</v>
      </c>
      <c r="AE53" s="5">
        <f t="shared" si="42"/>
        <v>18118.366896924865</v>
      </c>
      <c r="AF53" s="5">
        <f t="shared" si="43"/>
        <v>150659.22532851406</v>
      </c>
      <c r="AG53" s="5">
        <f t="shared" si="9"/>
        <v>461081.63310307509</v>
      </c>
      <c r="AH53" s="5">
        <f t="shared" si="10"/>
        <v>168777.59222543892</v>
      </c>
      <c r="AI53" s="150"/>
      <c r="AJ53" s="2">
        <v>48</v>
      </c>
      <c r="AK53" s="118">
        <v>46296</v>
      </c>
      <c r="AL53" s="5">
        <f t="shared" si="44"/>
        <v>460696.76781246078</v>
      </c>
      <c r="AM53" s="5">
        <f t="shared" si="45"/>
        <v>3433.0474807189421</v>
      </c>
      <c r="AN53" s="5">
        <f t="shared" si="11"/>
        <v>457.71418859679943</v>
      </c>
      <c r="AO53" s="35">
        <f t="shared" si="12"/>
        <v>1.1922311261791821E-2</v>
      </c>
      <c r="AP53" s="5">
        <f t="shared" si="13"/>
        <v>2975.3332921221427</v>
      </c>
      <c r="AQ53" s="35">
        <f t="shared" si="14"/>
        <v>7.7499999999999999E-2</v>
      </c>
      <c r="AR53" s="5">
        <f t="shared" si="46"/>
        <v>18960.946376136068</v>
      </c>
      <c r="AS53" s="5">
        <f t="shared" si="47"/>
        <v>145825.33269837315</v>
      </c>
      <c r="AT53" s="5">
        <f t="shared" si="15"/>
        <v>460239.05362386396</v>
      </c>
      <c r="AU53" s="5">
        <f t="shared" si="16"/>
        <v>164786.27907450922</v>
      </c>
      <c r="AV53" s="150"/>
      <c r="AW53" s="2">
        <v>48</v>
      </c>
      <c r="AX53" s="118">
        <v>46296</v>
      </c>
      <c r="AY53" s="5">
        <f t="shared" si="48"/>
        <v>459840.73029874184</v>
      </c>
      <c r="AZ53" s="5">
        <f t="shared" si="49"/>
        <v>3350.6359249849102</v>
      </c>
      <c r="BA53" s="5">
        <f t="shared" si="17"/>
        <v>476.63136061777413</v>
      </c>
      <c r="BB53" s="35">
        <f t="shared" si="18"/>
        <v>1.2438168153781176E-2</v>
      </c>
      <c r="BC53" s="5">
        <f t="shared" si="19"/>
        <v>2874.004564367136</v>
      </c>
      <c r="BD53" s="35">
        <f t="shared" si="20"/>
        <v>7.4999999999999983E-2</v>
      </c>
      <c r="BE53" s="5">
        <f t="shared" si="50"/>
        <v>19835.901061875822</v>
      </c>
      <c r="BF53" s="5">
        <f t="shared" si="51"/>
        <v>140994.62333739985</v>
      </c>
      <c r="BG53" s="5">
        <f t="shared" si="21"/>
        <v>459364.09893812408</v>
      </c>
      <c r="BH53" s="5">
        <f t="shared" si="22"/>
        <v>160830.52439927569</v>
      </c>
      <c r="BI53" s="150"/>
      <c r="BJ53" s="2">
        <v>48</v>
      </c>
      <c r="BK53" s="118">
        <v>46296</v>
      </c>
      <c r="BL53" s="5">
        <f t="shared" si="52"/>
        <v>458952.15733767371</v>
      </c>
      <c r="BM53" s="5">
        <f t="shared" si="53"/>
        <v>3268.9887340292703</v>
      </c>
      <c r="BN53" s="5">
        <f t="shared" si="23"/>
        <v>496.15278344749186</v>
      </c>
      <c r="BO53" s="35">
        <f t="shared" si="24"/>
        <v>1.2972666771864358E-2</v>
      </c>
      <c r="BP53" s="5">
        <f t="shared" si="25"/>
        <v>2772.8359505817784</v>
      </c>
      <c r="BQ53" s="35">
        <f t="shared" si="26"/>
        <v>7.2499999999999995E-2</v>
      </c>
      <c r="BR53" s="5">
        <f t="shared" si="54"/>
        <v>20743.995445773817</v>
      </c>
      <c r="BS53" s="5">
        <f t="shared" si="55"/>
        <v>136167.46378763113</v>
      </c>
      <c r="BT53" s="5">
        <f t="shared" si="27"/>
        <v>458456.00455422624</v>
      </c>
      <c r="BU53" s="5">
        <f t="shared" si="28"/>
        <v>156911.45923340495</v>
      </c>
      <c r="BV53" s="150"/>
      <c r="BW53" s="2">
        <v>48</v>
      </c>
      <c r="BX53" s="118">
        <v>46296</v>
      </c>
      <c r="BY53" s="5">
        <f t="shared" si="56"/>
        <v>458030.30661286856</v>
      </c>
      <c r="BZ53" s="5">
        <f t="shared" si="57"/>
        <v>3188.1295568986429</v>
      </c>
      <c r="CA53" s="5">
        <f t="shared" si="29"/>
        <v>516.28610165690952</v>
      </c>
      <c r="CB53" s="35">
        <f t="shared" si="30"/>
        <v>1.3526251713992698E-2</v>
      </c>
      <c r="CC53" s="5">
        <f t="shared" si="31"/>
        <v>2671.8434552417334</v>
      </c>
      <c r="CD53" s="35">
        <f t="shared" si="32"/>
        <v>7.0000000000000007E-2</v>
      </c>
      <c r="CE53" s="5">
        <f t="shared" si="58"/>
        <v>21685.979488788187</v>
      </c>
      <c r="CF53" s="5">
        <f t="shared" si="59"/>
        <v>131344.2392423467</v>
      </c>
      <c r="CG53" s="5">
        <f t="shared" si="33"/>
        <v>457514.02051121165</v>
      </c>
      <c r="CH53" s="5">
        <f t="shared" si="34"/>
        <v>153030.2187311349</v>
      </c>
    </row>
    <row r="54" spans="9:86" ht="14.25" customHeight="1">
      <c r="I54" s="150"/>
      <c r="J54" s="2">
        <v>49</v>
      </c>
      <c r="K54" s="118">
        <v>46327</v>
      </c>
      <c r="L54" s="5">
        <f t="shared" si="35"/>
        <v>461892.61395798298</v>
      </c>
      <c r="M54" s="5">
        <f t="shared" si="0"/>
        <v>3600.0695666120341</v>
      </c>
      <c r="N54" s="5">
        <f t="shared" si="1"/>
        <v>424.55784565090107</v>
      </c>
      <c r="O54" s="35">
        <f t="shared" si="2"/>
        <v>1.1030040303424861E-2</v>
      </c>
      <c r="P54" s="5">
        <f t="shared" si="3"/>
        <v>3175.5117209611331</v>
      </c>
      <c r="Q54" s="35">
        <f t="shared" si="4"/>
        <v>8.2500000000000004E-2</v>
      </c>
      <c r="R54" s="5">
        <f t="shared" si="36"/>
        <v>17731.943887668029</v>
      </c>
      <c r="S54" s="5">
        <f t="shared" si="37"/>
        <v>158671.46487632164</v>
      </c>
      <c r="T54" s="5">
        <f t="shared" si="38"/>
        <v>461468.05611233209</v>
      </c>
      <c r="U54" s="5">
        <f t="shared" si="39"/>
        <v>176403.40876398966</v>
      </c>
      <c r="V54" s="150"/>
      <c r="W54" s="2">
        <v>49</v>
      </c>
      <c r="X54" s="118">
        <v>46327</v>
      </c>
      <c r="Y54" s="5">
        <f t="shared" si="40"/>
        <v>461081.63310307509</v>
      </c>
      <c r="Z54" s="5">
        <f t="shared" si="41"/>
        <v>3516.1998380299769</v>
      </c>
      <c r="AA54" s="5">
        <f t="shared" si="5"/>
        <v>442.32228400947633</v>
      </c>
      <c r="AB54" s="35">
        <f t="shared" si="6"/>
        <v>1.1511773679623319E-2</v>
      </c>
      <c r="AC54" s="5">
        <f t="shared" si="7"/>
        <v>3073.8775540205006</v>
      </c>
      <c r="AD54" s="35">
        <f t="shared" si="8"/>
        <v>0.08</v>
      </c>
      <c r="AE54" s="5">
        <f t="shared" si="42"/>
        <v>18560.68918093434</v>
      </c>
      <c r="AF54" s="5">
        <f t="shared" si="43"/>
        <v>153733.10288253456</v>
      </c>
      <c r="AG54" s="5">
        <f t="shared" si="9"/>
        <v>460639.31081906561</v>
      </c>
      <c r="AH54" s="5">
        <f t="shared" si="10"/>
        <v>172293.79206346889</v>
      </c>
      <c r="AI54" s="150"/>
      <c r="AJ54" s="2">
        <v>49</v>
      </c>
      <c r="AK54" s="118">
        <v>46327</v>
      </c>
      <c r="AL54" s="5">
        <f t="shared" si="44"/>
        <v>460239.05362386396</v>
      </c>
      <c r="AM54" s="5">
        <f t="shared" si="45"/>
        <v>3433.0474807189421</v>
      </c>
      <c r="AN54" s="5">
        <f t="shared" si="11"/>
        <v>460.67025939815403</v>
      </c>
      <c r="AO54" s="35">
        <f t="shared" si="12"/>
        <v>1.2011243003501631E-2</v>
      </c>
      <c r="AP54" s="5">
        <f t="shared" si="13"/>
        <v>2972.3772213207881</v>
      </c>
      <c r="AQ54" s="35">
        <f t="shared" si="14"/>
        <v>7.7499999999999999E-2</v>
      </c>
      <c r="AR54" s="5">
        <f t="shared" si="46"/>
        <v>19421.616635534221</v>
      </c>
      <c r="AS54" s="5">
        <f t="shared" si="47"/>
        <v>148797.70991969394</v>
      </c>
      <c r="AT54" s="5">
        <f t="shared" si="15"/>
        <v>459778.38336446579</v>
      </c>
      <c r="AU54" s="5">
        <f t="shared" si="16"/>
        <v>168219.32655522815</v>
      </c>
      <c r="AV54" s="150"/>
      <c r="AW54" s="2">
        <v>49</v>
      </c>
      <c r="AX54" s="118">
        <v>46327</v>
      </c>
      <c r="AY54" s="5">
        <f t="shared" si="48"/>
        <v>459364.09893812408</v>
      </c>
      <c r="AZ54" s="5">
        <f t="shared" si="49"/>
        <v>3350.6359249849102</v>
      </c>
      <c r="BA54" s="5">
        <f t="shared" si="17"/>
        <v>479.61030662163512</v>
      </c>
      <c r="BB54" s="35">
        <f t="shared" si="18"/>
        <v>1.2528893077982696E-2</v>
      </c>
      <c r="BC54" s="5">
        <f t="shared" si="19"/>
        <v>2871.025618363275</v>
      </c>
      <c r="BD54" s="35">
        <f t="shared" si="20"/>
        <v>7.4999999999999983E-2</v>
      </c>
      <c r="BE54" s="5">
        <f t="shared" si="50"/>
        <v>20315.511368497457</v>
      </c>
      <c r="BF54" s="5">
        <f t="shared" si="51"/>
        <v>143865.64895576314</v>
      </c>
      <c r="BG54" s="5">
        <f t="shared" si="21"/>
        <v>458884.48863150243</v>
      </c>
      <c r="BH54" s="5">
        <f t="shared" si="22"/>
        <v>164181.16032426059</v>
      </c>
      <c r="BI54" s="150"/>
      <c r="BJ54" s="2">
        <v>49</v>
      </c>
      <c r="BK54" s="118">
        <v>46327</v>
      </c>
      <c r="BL54" s="5">
        <f t="shared" si="52"/>
        <v>458456.00455422624</v>
      </c>
      <c r="BM54" s="5">
        <f t="shared" si="53"/>
        <v>3268.9887340292703</v>
      </c>
      <c r="BN54" s="5">
        <f t="shared" si="23"/>
        <v>499.15037318082022</v>
      </c>
      <c r="BO54" s="35">
        <f t="shared" si="24"/>
        <v>1.3065167472272397E-2</v>
      </c>
      <c r="BP54" s="5">
        <f t="shared" si="25"/>
        <v>2769.8383608484501</v>
      </c>
      <c r="BQ54" s="35">
        <f t="shared" si="26"/>
        <v>7.2499999999999995E-2</v>
      </c>
      <c r="BR54" s="5">
        <f t="shared" si="54"/>
        <v>21243.145818954636</v>
      </c>
      <c r="BS54" s="5">
        <f t="shared" si="55"/>
        <v>138937.30214847959</v>
      </c>
      <c r="BT54" s="5">
        <f t="shared" si="27"/>
        <v>457956.85418104543</v>
      </c>
      <c r="BU54" s="5">
        <f t="shared" si="28"/>
        <v>160180.44796743421</v>
      </c>
      <c r="BV54" s="150"/>
      <c r="BW54" s="2">
        <v>49</v>
      </c>
      <c r="BX54" s="118">
        <v>46327</v>
      </c>
      <c r="BY54" s="5">
        <f t="shared" si="56"/>
        <v>457514.02051121165</v>
      </c>
      <c r="BZ54" s="5">
        <f t="shared" si="57"/>
        <v>3188.1295568986429</v>
      </c>
      <c r="CA54" s="5">
        <f t="shared" si="29"/>
        <v>519.29777058324134</v>
      </c>
      <c r="CB54" s="35">
        <f t="shared" si="30"/>
        <v>1.362050771697867E-2</v>
      </c>
      <c r="CC54" s="5">
        <f t="shared" si="31"/>
        <v>2668.8317863154016</v>
      </c>
      <c r="CD54" s="35">
        <f t="shared" si="32"/>
        <v>7.0000000000000007E-2</v>
      </c>
      <c r="CE54" s="5">
        <f t="shared" si="58"/>
        <v>22205.277259371429</v>
      </c>
      <c r="CF54" s="5">
        <f t="shared" si="59"/>
        <v>134013.07102866209</v>
      </c>
      <c r="CG54" s="5">
        <f t="shared" si="33"/>
        <v>456994.72274062841</v>
      </c>
      <c r="CH54" s="5">
        <f t="shared" si="34"/>
        <v>156218.34828803351</v>
      </c>
    </row>
    <row r="55" spans="9:86" ht="14.25" customHeight="1">
      <c r="I55" s="150"/>
      <c r="J55" s="2">
        <v>50</v>
      </c>
      <c r="K55" s="118">
        <v>46357</v>
      </c>
      <c r="L55" s="5">
        <f t="shared" si="35"/>
        <v>461468.05611233209</v>
      </c>
      <c r="M55" s="5">
        <f t="shared" si="0"/>
        <v>3600.0695666120341</v>
      </c>
      <c r="N55" s="5">
        <f t="shared" si="1"/>
        <v>427.47668083975077</v>
      </c>
      <c r="O55" s="35">
        <f t="shared" si="2"/>
        <v>1.1116089406691924E-2</v>
      </c>
      <c r="P55" s="5">
        <f t="shared" si="3"/>
        <v>3172.5928857722834</v>
      </c>
      <c r="Q55" s="35">
        <f t="shared" si="4"/>
        <v>8.2500000000000004E-2</v>
      </c>
      <c r="R55" s="5">
        <f t="shared" si="36"/>
        <v>18159.42056850778</v>
      </c>
      <c r="S55" s="5">
        <f t="shared" si="37"/>
        <v>161844.05776209393</v>
      </c>
      <c r="T55" s="5">
        <f t="shared" si="38"/>
        <v>461040.57943149237</v>
      </c>
      <c r="U55" s="5">
        <f t="shared" si="39"/>
        <v>180003.47833060171</v>
      </c>
      <c r="V55" s="150"/>
      <c r="W55" s="2">
        <v>50</v>
      </c>
      <c r="X55" s="118">
        <v>46357</v>
      </c>
      <c r="Y55" s="5">
        <f t="shared" si="40"/>
        <v>460639.31081906561</v>
      </c>
      <c r="Z55" s="5">
        <f t="shared" si="41"/>
        <v>3516.1998380299769</v>
      </c>
      <c r="AA55" s="5">
        <f t="shared" si="5"/>
        <v>445.27109923620583</v>
      </c>
      <c r="AB55" s="35">
        <f t="shared" si="6"/>
        <v>1.1599646546304522E-2</v>
      </c>
      <c r="AC55" s="5">
        <f t="shared" si="7"/>
        <v>3070.9287387937711</v>
      </c>
      <c r="AD55" s="35">
        <f t="shared" si="8"/>
        <v>8.0000000000000016E-2</v>
      </c>
      <c r="AE55" s="5">
        <f t="shared" si="42"/>
        <v>19005.960280170544</v>
      </c>
      <c r="AF55" s="5">
        <f t="shared" si="43"/>
        <v>156804.03162132832</v>
      </c>
      <c r="AG55" s="5">
        <f t="shared" si="9"/>
        <v>460194.03971982939</v>
      </c>
      <c r="AH55" s="5">
        <f t="shared" si="10"/>
        <v>175809.99190149887</v>
      </c>
      <c r="AI55" s="150"/>
      <c r="AJ55" s="2">
        <v>50</v>
      </c>
      <c r="AK55" s="118">
        <v>46357</v>
      </c>
      <c r="AL55" s="5">
        <f t="shared" si="44"/>
        <v>459778.38336446579</v>
      </c>
      <c r="AM55" s="5">
        <f t="shared" si="45"/>
        <v>3433.0474807189421</v>
      </c>
      <c r="AN55" s="5">
        <f t="shared" si="11"/>
        <v>463.64542149010049</v>
      </c>
      <c r="AO55" s="35">
        <f t="shared" si="12"/>
        <v>1.2100927880010468E-2</v>
      </c>
      <c r="AP55" s="5">
        <f t="shared" si="13"/>
        <v>2969.4020592288416</v>
      </c>
      <c r="AQ55" s="35">
        <f t="shared" si="14"/>
        <v>7.7499999999999999E-2</v>
      </c>
      <c r="AR55" s="5">
        <f t="shared" si="46"/>
        <v>19885.262057024323</v>
      </c>
      <c r="AS55" s="5">
        <f t="shared" si="47"/>
        <v>151767.11197892277</v>
      </c>
      <c r="AT55" s="5">
        <f t="shared" si="15"/>
        <v>459314.73794297571</v>
      </c>
      <c r="AU55" s="5">
        <f t="shared" si="16"/>
        <v>171652.37403594708</v>
      </c>
      <c r="AV55" s="150"/>
      <c r="AW55" s="2">
        <v>50</v>
      </c>
      <c r="AX55" s="118">
        <v>46357</v>
      </c>
      <c r="AY55" s="5">
        <f t="shared" si="48"/>
        <v>458884.48863150243</v>
      </c>
      <c r="AZ55" s="5">
        <f t="shared" si="49"/>
        <v>3350.6359249849102</v>
      </c>
      <c r="BA55" s="5">
        <f t="shared" si="17"/>
        <v>482.60787103802022</v>
      </c>
      <c r="BB55" s="35">
        <f t="shared" si="18"/>
        <v>1.2620375270751024E-2</v>
      </c>
      <c r="BC55" s="5">
        <f t="shared" si="19"/>
        <v>2868.0280539468899</v>
      </c>
      <c r="BD55" s="35">
        <f t="shared" si="20"/>
        <v>7.4999999999999997E-2</v>
      </c>
      <c r="BE55" s="5">
        <f t="shared" si="50"/>
        <v>20798.119239535477</v>
      </c>
      <c r="BF55" s="5">
        <f t="shared" si="51"/>
        <v>146733.67700971002</v>
      </c>
      <c r="BG55" s="5">
        <f t="shared" si="21"/>
        <v>458401.88076046441</v>
      </c>
      <c r="BH55" s="5">
        <f t="shared" si="22"/>
        <v>167531.7962492455</v>
      </c>
      <c r="BI55" s="150"/>
      <c r="BJ55" s="2">
        <v>50</v>
      </c>
      <c r="BK55" s="118">
        <v>46357</v>
      </c>
      <c r="BL55" s="5">
        <f t="shared" si="52"/>
        <v>457956.85418104543</v>
      </c>
      <c r="BM55" s="5">
        <f t="shared" si="53"/>
        <v>3268.9887340292703</v>
      </c>
      <c r="BN55" s="5">
        <f t="shared" si="23"/>
        <v>502.16607335212075</v>
      </c>
      <c r="BO55" s="35">
        <f t="shared" si="24"/>
        <v>1.315842928260481E-2</v>
      </c>
      <c r="BP55" s="5">
        <f t="shared" si="25"/>
        <v>2766.8226606771495</v>
      </c>
      <c r="BQ55" s="35">
        <f t="shared" si="26"/>
        <v>7.2499999999999995E-2</v>
      </c>
      <c r="BR55" s="5">
        <f t="shared" si="54"/>
        <v>21745.311892306756</v>
      </c>
      <c r="BS55" s="5">
        <f t="shared" si="55"/>
        <v>141704.12480915675</v>
      </c>
      <c r="BT55" s="5">
        <f t="shared" si="27"/>
        <v>457454.68810769334</v>
      </c>
      <c r="BU55" s="5">
        <f t="shared" si="28"/>
        <v>163449.43670146351</v>
      </c>
      <c r="BV55" s="150"/>
      <c r="BW55" s="2">
        <v>50</v>
      </c>
      <c r="BX55" s="118">
        <v>46357</v>
      </c>
      <c r="BY55" s="5">
        <f t="shared" si="56"/>
        <v>456994.72274062841</v>
      </c>
      <c r="BZ55" s="5">
        <f t="shared" si="57"/>
        <v>3188.1295568986429</v>
      </c>
      <c r="CA55" s="5">
        <f t="shared" si="29"/>
        <v>522.32700757831026</v>
      </c>
      <c r="CB55" s="35">
        <f t="shared" si="30"/>
        <v>1.3715528383677072E-2</v>
      </c>
      <c r="CC55" s="5">
        <f t="shared" si="31"/>
        <v>2665.8025493203327</v>
      </c>
      <c r="CD55" s="35">
        <f t="shared" si="32"/>
        <v>7.0000000000000007E-2</v>
      </c>
      <c r="CE55" s="5">
        <f t="shared" si="58"/>
        <v>22727.60426694974</v>
      </c>
      <c r="CF55" s="5">
        <f t="shared" si="59"/>
        <v>136678.87357798242</v>
      </c>
      <c r="CG55" s="5">
        <f t="shared" si="33"/>
        <v>456472.39573305007</v>
      </c>
      <c r="CH55" s="5">
        <f t="shared" si="34"/>
        <v>159406.47784493217</v>
      </c>
    </row>
    <row r="56" spans="9:86" ht="14.25" customHeight="1">
      <c r="I56" s="150"/>
      <c r="J56" s="2">
        <v>51</v>
      </c>
      <c r="K56" s="118">
        <v>46388</v>
      </c>
      <c r="L56" s="5">
        <f t="shared" si="35"/>
        <v>461040.57943149237</v>
      </c>
      <c r="M56" s="5">
        <f t="shared" si="0"/>
        <v>3600.0695666120341</v>
      </c>
      <c r="N56" s="5">
        <f t="shared" si="1"/>
        <v>430.41558302052408</v>
      </c>
      <c r="O56" s="35">
        <f t="shared" si="2"/>
        <v>1.1202890215466972E-2</v>
      </c>
      <c r="P56" s="5">
        <f t="shared" si="3"/>
        <v>3169.65398359151</v>
      </c>
      <c r="Q56" s="35">
        <f t="shared" si="4"/>
        <v>8.2500000000000004E-2</v>
      </c>
      <c r="R56" s="5">
        <f t="shared" si="36"/>
        <v>18589.836151528303</v>
      </c>
      <c r="S56" s="5">
        <f t="shared" si="37"/>
        <v>165013.71174568543</v>
      </c>
      <c r="T56" s="5">
        <f t="shared" si="38"/>
        <v>460610.16384847183</v>
      </c>
      <c r="U56" s="5">
        <f t="shared" si="39"/>
        <v>183603.54789721372</v>
      </c>
      <c r="V56" s="150"/>
      <c r="W56" s="2">
        <v>51</v>
      </c>
      <c r="X56" s="118">
        <v>46388</v>
      </c>
      <c r="Y56" s="5">
        <f t="shared" si="40"/>
        <v>460194.03971982939</v>
      </c>
      <c r="Z56" s="5">
        <f t="shared" si="41"/>
        <v>3516.1998380299769</v>
      </c>
      <c r="AA56" s="5">
        <f t="shared" si="5"/>
        <v>448.23957323111426</v>
      </c>
      <c r="AB56" s="35">
        <f t="shared" si="6"/>
        <v>1.1688275845658676E-2</v>
      </c>
      <c r="AC56" s="5">
        <f t="shared" si="7"/>
        <v>3067.9602647988627</v>
      </c>
      <c r="AD56" s="35">
        <f t="shared" si="8"/>
        <v>0.08</v>
      </c>
      <c r="AE56" s="5">
        <f t="shared" si="42"/>
        <v>19454.19985340166</v>
      </c>
      <c r="AF56" s="5">
        <f t="shared" si="43"/>
        <v>159871.99188612719</v>
      </c>
      <c r="AG56" s="5">
        <f t="shared" si="9"/>
        <v>459745.80014659825</v>
      </c>
      <c r="AH56" s="5">
        <f t="shared" si="10"/>
        <v>179326.19173952885</v>
      </c>
      <c r="AI56" s="150"/>
      <c r="AJ56" s="2">
        <v>51</v>
      </c>
      <c r="AK56" s="118">
        <v>46388</v>
      </c>
      <c r="AL56" s="5">
        <f t="shared" si="44"/>
        <v>459314.73794297571</v>
      </c>
      <c r="AM56" s="5">
        <f t="shared" si="45"/>
        <v>3433.0474807189421</v>
      </c>
      <c r="AN56" s="5">
        <f t="shared" si="11"/>
        <v>466.63979817055724</v>
      </c>
      <c r="AO56" s="35">
        <f t="shared" si="12"/>
        <v>1.2191373616976975E-2</v>
      </c>
      <c r="AP56" s="5">
        <f t="shared" si="13"/>
        <v>2966.4076825483849</v>
      </c>
      <c r="AQ56" s="35">
        <f t="shared" si="14"/>
        <v>7.7499999999999999E-2</v>
      </c>
      <c r="AR56" s="5">
        <f t="shared" si="46"/>
        <v>20351.901855194879</v>
      </c>
      <c r="AS56" s="5">
        <f t="shared" si="47"/>
        <v>154733.51966147116</v>
      </c>
      <c r="AT56" s="5">
        <f t="shared" si="15"/>
        <v>458848.09814480518</v>
      </c>
      <c r="AU56" s="5">
        <f t="shared" si="16"/>
        <v>175085.42151666604</v>
      </c>
      <c r="AV56" s="150"/>
      <c r="AW56" s="2">
        <v>51</v>
      </c>
      <c r="AX56" s="118">
        <v>46388</v>
      </c>
      <c r="AY56" s="5">
        <f t="shared" si="48"/>
        <v>458401.88076046441</v>
      </c>
      <c r="AZ56" s="5">
        <f t="shared" si="49"/>
        <v>3350.6359249849102</v>
      </c>
      <c r="BA56" s="5">
        <f t="shared" si="17"/>
        <v>485.62417023200805</v>
      </c>
      <c r="BB56" s="35">
        <f t="shared" si="18"/>
        <v>1.271262245503138E-2</v>
      </c>
      <c r="BC56" s="5">
        <f t="shared" si="19"/>
        <v>2865.0117547529021</v>
      </c>
      <c r="BD56" s="35">
        <f t="shared" si="20"/>
        <v>7.4999999999999983E-2</v>
      </c>
      <c r="BE56" s="5">
        <f t="shared" si="50"/>
        <v>21283.743409767485</v>
      </c>
      <c r="BF56" s="5">
        <f t="shared" si="51"/>
        <v>149598.68876446292</v>
      </c>
      <c r="BG56" s="5">
        <f t="shared" si="21"/>
        <v>457916.25659023243</v>
      </c>
      <c r="BH56" s="5">
        <f t="shared" si="22"/>
        <v>170882.4321742304</v>
      </c>
      <c r="BI56" s="150"/>
      <c r="BJ56" s="2">
        <v>51</v>
      </c>
      <c r="BK56" s="118">
        <v>46388</v>
      </c>
      <c r="BL56" s="5">
        <f t="shared" si="52"/>
        <v>457454.68810769334</v>
      </c>
      <c r="BM56" s="5">
        <f t="shared" si="53"/>
        <v>3268.9887340292703</v>
      </c>
      <c r="BN56" s="5">
        <f t="shared" si="23"/>
        <v>505.19999337862328</v>
      </c>
      <c r="BO56" s="35">
        <f t="shared" si="24"/>
        <v>1.3252459922579868E-2</v>
      </c>
      <c r="BP56" s="5">
        <f t="shared" si="25"/>
        <v>2763.788740650647</v>
      </c>
      <c r="BQ56" s="35">
        <f t="shared" si="26"/>
        <v>7.2499999999999995E-2</v>
      </c>
      <c r="BR56" s="5">
        <f t="shared" si="54"/>
        <v>22250.511885685381</v>
      </c>
      <c r="BS56" s="5">
        <f t="shared" si="55"/>
        <v>144467.91354980739</v>
      </c>
      <c r="BT56" s="5">
        <f t="shared" si="27"/>
        <v>456949.48811431474</v>
      </c>
      <c r="BU56" s="5">
        <f t="shared" si="28"/>
        <v>166718.42543549277</v>
      </c>
      <c r="BV56" s="150"/>
      <c r="BW56" s="2">
        <v>51</v>
      </c>
      <c r="BX56" s="118">
        <v>46388</v>
      </c>
      <c r="BY56" s="5">
        <f t="shared" si="56"/>
        <v>456472.39573305007</v>
      </c>
      <c r="BZ56" s="5">
        <f t="shared" si="57"/>
        <v>3188.1295568986429</v>
      </c>
      <c r="CA56" s="5">
        <f t="shared" si="29"/>
        <v>525.37391512251725</v>
      </c>
      <c r="CB56" s="35">
        <f t="shared" si="30"/>
        <v>1.3811321430172829E-2</v>
      </c>
      <c r="CC56" s="5">
        <f t="shared" si="31"/>
        <v>2662.7556417761257</v>
      </c>
      <c r="CD56" s="35">
        <f t="shared" si="32"/>
        <v>7.0000000000000007E-2</v>
      </c>
      <c r="CE56" s="5">
        <f t="shared" si="58"/>
        <v>23252.978182072256</v>
      </c>
      <c r="CF56" s="5">
        <f t="shared" si="59"/>
        <v>139341.62921975856</v>
      </c>
      <c r="CG56" s="5">
        <f t="shared" si="33"/>
        <v>455947.02181792754</v>
      </c>
      <c r="CH56" s="5">
        <f t="shared" si="34"/>
        <v>162594.60740183081</v>
      </c>
    </row>
    <row r="57" spans="9:86" ht="14.25" customHeight="1">
      <c r="I57" s="150"/>
      <c r="J57" s="2">
        <v>52</v>
      </c>
      <c r="K57" s="118">
        <v>46419</v>
      </c>
      <c r="L57" s="5">
        <f t="shared" si="35"/>
        <v>460610.16384847183</v>
      </c>
      <c r="M57" s="5">
        <f t="shared" si="0"/>
        <v>3600.0695666120341</v>
      </c>
      <c r="N57" s="5">
        <f t="shared" si="1"/>
        <v>433.3746901537902</v>
      </c>
      <c r="O57" s="35">
        <f t="shared" si="2"/>
        <v>1.1290450558872825E-2</v>
      </c>
      <c r="P57" s="5">
        <f t="shared" si="3"/>
        <v>3166.6948764582439</v>
      </c>
      <c r="Q57" s="35">
        <f t="shared" si="4"/>
        <v>8.2500000000000004E-2</v>
      </c>
      <c r="R57" s="5">
        <f t="shared" si="36"/>
        <v>19023.210841682092</v>
      </c>
      <c r="S57" s="5">
        <f t="shared" si="37"/>
        <v>168180.40662214367</v>
      </c>
      <c r="T57" s="5">
        <f t="shared" si="38"/>
        <v>460176.78915831802</v>
      </c>
      <c r="U57" s="5">
        <f t="shared" si="39"/>
        <v>187203.61746382577</v>
      </c>
      <c r="V57" s="150"/>
      <c r="W57" s="2">
        <v>52</v>
      </c>
      <c r="X57" s="118">
        <v>46419</v>
      </c>
      <c r="Y57" s="5">
        <f t="shared" si="40"/>
        <v>459745.80014659825</v>
      </c>
      <c r="Z57" s="5">
        <f t="shared" si="41"/>
        <v>3516.1998380299769</v>
      </c>
      <c r="AA57" s="5">
        <f t="shared" si="5"/>
        <v>451.2278370526551</v>
      </c>
      <c r="AB57" s="35">
        <f t="shared" si="6"/>
        <v>1.1777669405365478E-2</v>
      </c>
      <c r="AC57" s="5">
        <f t="shared" si="7"/>
        <v>3064.9720009773218</v>
      </c>
      <c r="AD57" s="35">
        <f t="shared" si="8"/>
        <v>0.08</v>
      </c>
      <c r="AE57" s="5">
        <f t="shared" si="42"/>
        <v>19905.427690454315</v>
      </c>
      <c r="AF57" s="5">
        <f t="shared" si="43"/>
        <v>162936.9638871045</v>
      </c>
      <c r="AG57" s="5">
        <f t="shared" si="9"/>
        <v>459294.57230954559</v>
      </c>
      <c r="AH57" s="5">
        <f t="shared" si="10"/>
        <v>182842.39157755882</v>
      </c>
      <c r="AI57" s="150"/>
      <c r="AJ57" s="2">
        <v>52</v>
      </c>
      <c r="AK57" s="118">
        <v>46419</v>
      </c>
      <c r="AL57" s="5">
        <f t="shared" si="44"/>
        <v>458848.09814480518</v>
      </c>
      <c r="AM57" s="5">
        <f t="shared" si="45"/>
        <v>3433.0474807189421</v>
      </c>
      <c r="AN57" s="5">
        <f t="shared" si="11"/>
        <v>469.65351353374217</v>
      </c>
      <c r="AO57" s="35">
        <f t="shared" si="12"/>
        <v>1.228258803990144E-2</v>
      </c>
      <c r="AP57" s="5">
        <f t="shared" si="13"/>
        <v>2963.3939671851999</v>
      </c>
      <c r="AQ57" s="35">
        <f t="shared" si="14"/>
        <v>7.7499999999999999E-2</v>
      </c>
      <c r="AR57" s="5">
        <f t="shared" si="46"/>
        <v>20821.555368728623</v>
      </c>
      <c r="AS57" s="5">
        <f t="shared" si="47"/>
        <v>157696.91362865636</v>
      </c>
      <c r="AT57" s="5">
        <f t="shared" si="15"/>
        <v>458378.44463127141</v>
      </c>
      <c r="AU57" s="5">
        <f t="shared" si="16"/>
        <v>178518.46899738497</v>
      </c>
      <c r="AV57" s="150"/>
      <c r="AW57" s="2">
        <v>52</v>
      </c>
      <c r="AX57" s="118">
        <v>46419</v>
      </c>
      <c r="AY57" s="5">
        <f t="shared" si="48"/>
        <v>457916.25659023243</v>
      </c>
      <c r="AZ57" s="5">
        <f t="shared" si="49"/>
        <v>3350.6359249849102</v>
      </c>
      <c r="BA57" s="5">
        <f t="shared" si="17"/>
        <v>488.65932129595785</v>
      </c>
      <c r="BB57" s="35">
        <f t="shared" si="18"/>
        <v>1.2805642453525799E-2</v>
      </c>
      <c r="BC57" s="5">
        <f t="shared" si="19"/>
        <v>2861.9766036889523</v>
      </c>
      <c r="BD57" s="35">
        <f t="shared" si="20"/>
        <v>7.4999999999999997E-2</v>
      </c>
      <c r="BE57" s="5">
        <f t="shared" si="50"/>
        <v>21772.402731063441</v>
      </c>
      <c r="BF57" s="5">
        <f t="shared" si="51"/>
        <v>152460.66536815188</v>
      </c>
      <c r="BG57" s="5">
        <f t="shared" si="21"/>
        <v>457427.59726893646</v>
      </c>
      <c r="BH57" s="5">
        <f t="shared" si="22"/>
        <v>174233.06809921534</v>
      </c>
      <c r="BI57" s="150"/>
      <c r="BJ57" s="2">
        <v>52</v>
      </c>
      <c r="BK57" s="118">
        <v>46419</v>
      </c>
      <c r="BL57" s="5">
        <f t="shared" si="52"/>
        <v>456949.48811431474</v>
      </c>
      <c r="BM57" s="5">
        <f t="shared" si="53"/>
        <v>3268.9887340292703</v>
      </c>
      <c r="BN57" s="5">
        <f t="shared" si="23"/>
        <v>508.25224333861888</v>
      </c>
      <c r="BO57" s="35">
        <f t="shared" si="24"/>
        <v>1.3347267211595251E-2</v>
      </c>
      <c r="BP57" s="5">
        <f t="shared" si="25"/>
        <v>2760.7364906906514</v>
      </c>
      <c r="BQ57" s="35">
        <f t="shared" si="26"/>
        <v>7.2499999999999995E-2</v>
      </c>
      <c r="BR57" s="5">
        <f t="shared" si="54"/>
        <v>22758.764129023999</v>
      </c>
      <c r="BS57" s="5">
        <f t="shared" si="55"/>
        <v>147228.65004049803</v>
      </c>
      <c r="BT57" s="5">
        <f t="shared" si="27"/>
        <v>456441.23587097612</v>
      </c>
      <c r="BU57" s="5">
        <f t="shared" si="28"/>
        <v>169987.41416952203</v>
      </c>
      <c r="BV57" s="150"/>
      <c r="BW57" s="2">
        <v>52</v>
      </c>
      <c r="BX57" s="118">
        <v>46419</v>
      </c>
      <c r="BY57" s="5">
        <f t="shared" si="56"/>
        <v>455947.02181792754</v>
      </c>
      <c r="BZ57" s="5">
        <f t="shared" si="57"/>
        <v>3188.1295568986429</v>
      </c>
      <c r="CA57" s="5">
        <f t="shared" si="29"/>
        <v>528.43859629406552</v>
      </c>
      <c r="CB57" s="35">
        <f t="shared" si="30"/>
        <v>1.3907894672160028E-2</v>
      </c>
      <c r="CC57" s="5">
        <f t="shared" si="31"/>
        <v>2659.6909606045774</v>
      </c>
      <c r="CD57" s="35">
        <f t="shared" si="32"/>
        <v>7.0000000000000007E-2</v>
      </c>
      <c r="CE57" s="5">
        <f t="shared" si="58"/>
        <v>23781.416778366322</v>
      </c>
      <c r="CF57" s="5">
        <f t="shared" si="59"/>
        <v>142001.32018036314</v>
      </c>
      <c r="CG57" s="5">
        <f t="shared" si="33"/>
        <v>455418.58322163345</v>
      </c>
      <c r="CH57" s="5">
        <f t="shared" si="34"/>
        <v>165782.73695872945</v>
      </c>
    </row>
    <row r="58" spans="9:86" ht="14.25" customHeight="1">
      <c r="I58" s="150"/>
      <c r="J58" s="2">
        <v>53</v>
      </c>
      <c r="K58" s="118">
        <v>46447</v>
      </c>
      <c r="L58" s="5">
        <f t="shared" si="35"/>
        <v>460176.78915831802</v>
      </c>
      <c r="M58" s="5">
        <f t="shared" si="0"/>
        <v>3600.0695666120341</v>
      </c>
      <c r="N58" s="5">
        <f t="shared" si="1"/>
        <v>436.35414114859759</v>
      </c>
      <c r="O58" s="35">
        <f t="shared" si="2"/>
        <v>1.1378778367680135E-2</v>
      </c>
      <c r="P58" s="5">
        <f t="shared" si="3"/>
        <v>3163.7154254634365</v>
      </c>
      <c r="Q58" s="35">
        <f t="shared" si="4"/>
        <v>8.2500000000000004E-2</v>
      </c>
      <c r="R58" s="5">
        <f t="shared" si="36"/>
        <v>19459.564982830689</v>
      </c>
      <c r="S58" s="5">
        <f t="shared" si="37"/>
        <v>171344.12204760709</v>
      </c>
      <c r="T58" s="5">
        <f t="shared" si="38"/>
        <v>459740.43501716939</v>
      </c>
      <c r="U58" s="5">
        <f t="shared" si="39"/>
        <v>190803.68703043778</v>
      </c>
      <c r="V58" s="150"/>
      <c r="W58" s="2">
        <v>53</v>
      </c>
      <c r="X58" s="118">
        <v>46447</v>
      </c>
      <c r="Y58" s="5">
        <f t="shared" si="40"/>
        <v>459294.57230954559</v>
      </c>
      <c r="Z58" s="5">
        <f t="shared" si="41"/>
        <v>3516.1998380299769</v>
      </c>
      <c r="AA58" s="5">
        <f t="shared" si="5"/>
        <v>454.23602263300609</v>
      </c>
      <c r="AB58" s="35">
        <f t="shared" si="6"/>
        <v>1.1867835154651982E-2</v>
      </c>
      <c r="AC58" s="5">
        <f t="shared" si="7"/>
        <v>3061.9638153969709</v>
      </c>
      <c r="AD58" s="35">
        <f t="shared" si="8"/>
        <v>0.08</v>
      </c>
      <c r="AE58" s="5">
        <f t="shared" si="42"/>
        <v>20359.663713087321</v>
      </c>
      <c r="AF58" s="5">
        <f t="shared" si="43"/>
        <v>165998.92770250147</v>
      </c>
      <c r="AG58" s="5">
        <f t="shared" si="9"/>
        <v>458840.33628691256</v>
      </c>
      <c r="AH58" s="5">
        <f t="shared" si="10"/>
        <v>186358.5914155888</v>
      </c>
      <c r="AI58" s="150"/>
      <c r="AJ58" s="2">
        <v>53</v>
      </c>
      <c r="AK58" s="118">
        <v>46447</v>
      </c>
      <c r="AL58" s="5">
        <f t="shared" si="44"/>
        <v>458378.44463127141</v>
      </c>
      <c r="AM58" s="5">
        <f t="shared" si="45"/>
        <v>3433.0474807189421</v>
      </c>
      <c r="AN58" s="5">
        <f t="shared" si="11"/>
        <v>472.68669247531443</v>
      </c>
      <c r="AO58" s="35">
        <f t="shared" si="12"/>
        <v>1.2374579075738683E-2</v>
      </c>
      <c r="AP58" s="5">
        <f t="shared" si="13"/>
        <v>2960.3607882436277</v>
      </c>
      <c r="AQ58" s="35">
        <f t="shared" si="14"/>
        <v>7.7499999999999999E-2</v>
      </c>
      <c r="AR58" s="5">
        <f t="shared" si="46"/>
        <v>21294.242061203939</v>
      </c>
      <c r="AS58" s="5">
        <f t="shared" si="47"/>
        <v>160657.27441689998</v>
      </c>
      <c r="AT58" s="5">
        <f t="shared" si="15"/>
        <v>457905.75793879607</v>
      </c>
      <c r="AU58" s="5">
        <f t="shared" si="16"/>
        <v>181951.51647810391</v>
      </c>
      <c r="AV58" s="150"/>
      <c r="AW58" s="2">
        <v>53</v>
      </c>
      <c r="AX58" s="118">
        <v>46447</v>
      </c>
      <c r="AY58" s="5">
        <f t="shared" si="48"/>
        <v>457427.59726893646</v>
      </c>
      <c r="AZ58" s="5">
        <f t="shared" si="49"/>
        <v>3350.6359249849102</v>
      </c>
      <c r="BA58" s="5">
        <f t="shared" si="17"/>
        <v>491.7134420540574</v>
      </c>
      <c r="BB58" s="35">
        <f t="shared" si="18"/>
        <v>1.2899443190305719E-2</v>
      </c>
      <c r="BC58" s="5">
        <f t="shared" si="19"/>
        <v>2858.9224829308528</v>
      </c>
      <c r="BD58" s="35">
        <f t="shared" si="20"/>
        <v>7.4999999999999997E-2</v>
      </c>
      <c r="BE58" s="5">
        <f t="shared" si="50"/>
        <v>22264.116173117498</v>
      </c>
      <c r="BF58" s="5">
        <f t="shared" si="51"/>
        <v>155319.58785108273</v>
      </c>
      <c r="BG58" s="5">
        <f t="shared" si="21"/>
        <v>456935.8838268824</v>
      </c>
      <c r="BH58" s="5">
        <f t="shared" si="22"/>
        <v>177583.70402420024</v>
      </c>
      <c r="BI58" s="150"/>
      <c r="BJ58" s="2">
        <v>53</v>
      </c>
      <c r="BK58" s="118">
        <v>46447</v>
      </c>
      <c r="BL58" s="5">
        <f t="shared" si="52"/>
        <v>456441.23587097612</v>
      </c>
      <c r="BM58" s="5">
        <f t="shared" si="53"/>
        <v>3268.9887340292703</v>
      </c>
      <c r="BN58" s="5">
        <f t="shared" si="23"/>
        <v>511.32293397545618</v>
      </c>
      <c r="BO58" s="35">
        <f t="shared" si="24"/>
        <v>1.344285907034027E-2</v>
      </c>
      <c r="BP58" s="5">
        <f t="shared" si="25"/>
        <v>2757.6658000538141</v>
      </c>
      <c r="BQ58" s="35">
        <f t="shared" si="26"/>
        <v>7.2499999999999995E-2</v>
      </c>
      <c r="BR58" s="5">
        <f t="shared" si="54"/>
        <v>23270.087062999453</v>
      </c>
      <c r="BS58" s="5">
        <f t="shared" si="55"/>
        <v>149986.31584055183</v>
      </c>
      <c r="BT58" s="5">
        <f t="shared" si="27"/>
        <v>455929.91293700068</v>
      </c>
      <c r="BU58" s="5">
        <f t="shared" si="28"/>
        <v>173256.40290355129</v>
      </c>
      <c r="BV58" s="150"/>
      <c r="BW58" s="2">
        <v>53</v>
      </c>
      <c r="BX58" s="118">
        <v>46447</v>
      </c>
      <c r="BY58" s="5">
        <f t="shared" si="56"/>
        <v>455418.58322163345</v>
      </c>
      <c r="BZ58" s="5">
        <f t="shared" si="57"/>
        <v>3188.1295568986429</v>
      </c>
      <c r="CA58" s="5">
        <f t="shared" si="29"/>
        <v>531.52115477244752</v>
      </c>
      <c r="CB58" s="35">
        <f t="shared" si="30"/>
        <v>1.4005256026553788E-2</v>
      </c>
      <c r="CC58" s="5">
        <f t="shared" si="31"/>
        <v>2656.6084021261954</v>
      </c>
      <c r="CD58" s="35">
        <f t="shared" si="32"/>
        <v>7.0000000000000007E-2</v>
      </c>
      <c r="CE58" s="5">
        <f t="shared" si="58"/>
        <v>24312.937933138768</v>
      </c>
      <c r="CF58" s="5">
        <f t="shared" si="59"/>
        <v>144657.92858248934</v>
      </c>
      <c r="CG58" s="5">
        <f t="shared" si="33"/>
        <v>454887.06206686102</v>
      </c>
      <c r="CH58" s="5">
        <f t="shared" si="34"/>
        <v>168970.86651562812</v>
      </c>
    </row>
    <row r="59" spans="9:86" ht="14.25" customHeight="1">
      <c r="I59" s="150"/>
      <c r="J59" s="2">
        <v>54</v>
      </c>
      <c r="K59" s="118">
        <v>46478</v>
      </c>
      <c r="L59" s="5">
        <f t="shared" si="35"/>
        <v>459740.43501716939</v>
      </c>
      <c r="M59" s="5">
        <f t="shared" si="0"/>
        <v>3600.0695666120341</v>
      </c>
      <c r="N59" s="5">
        <f t="shared" si="1"/>
        <v>439.35407586899464</v>
      </c>
      <c r="O59" s="35">
        <f t="shared" si="2"/>
        <v>1.1467881675952734E-2</v>
      </c>
      <c r="P59" s="5">
        <f t="shared" si="3"/>
        <v>3160.7154907430395</v>
      </c>
      <c r="Q59" s="35">
        <f t="shared" si="4"/>
        <v>8.2500000000000004E-2</v>
      </c>
      <c r="R59" s="5">
        <f t="shared" si="36"/>
        <v>19898.919058699685</v>
      </c>
      <c r="S59" s="5">
        <f t="shared" si="37"/>
        <v>174504.83753835014</v>
      </c>
      <c r="T59" s="5">
        <f t="shared" si="38"/>
        <v>459301.08094130037</v>
      </c>
      <c r="U59" s="5">
        <f t="shared" si="39"/>
        <v>194403.75659704983</v>
      </c>
      <c r="V59" s="150"/>
      <c r="W59" s="2">
        <v>54</v>
      </c>
      <c r="X59" s="118">
        <v>46478</v>
      </c>
      <c r="Y59" s="5">
        <f t="shared" si="40"/>
        <v>458840.33628691256</v>
      </c>
      <c r="Z59" s="5">
        <f t="shared" si="41"/>
        <v>3516.1998380299769</v>
      </c>
      <c r="AA59" s="5">
        <f t="shared" si="5"/>
        <v>457.26426278389317</v>
      </c>
      <c r="AB59" s="35">
        <f t="shared" si="6"/>
        <v>1.1958781125937439E-2</v>
      </c>
      <c r="AC59" s="5">
        <f t="shared" si="7"/>
        <v>3058.9355752460838</v>
      </c>
      <c r="AD59" s="35">
        <f t="shared" si="8"/>
        <v>0.08</v>
      </c>
      <c r="AE59" s="5">
        <f t="shared" si="42"/>
        <v>20816.927975871215</v>
      </c>
      <c r="AF59" s="5">
        <f t="shared" si="43"/>
        <v>169057.86327774756</v>
      </c>
      <c r="AG59" s="5">
        <f t="shared" si="9"/>
        <v>458383.07202412869</v>
      </c>
      <c r="AH59" s="5">
        <f t="shared" si="10"/>
        <v>189874.79125361878</v>
      </c>
      <c r="AI59" s="150"/>
      <c r="AJ59" s="2">
        <v>54</v>
      </c>
      <c r="AK59" s="118">
        <v>46478</v>
      </c>
      <c r="AL59" s="5">
        <f t="shared" si="44"/>
        <v>457905.75793879607</v>
      </c>
      <c r="AM59" s="5">
        <f t="shared" si="45"/>
        <v>3433.0474807189421</v>
      </c>
      <c r="AN59" s="5">
        <f t="shared" si="11"/>
        <v>475.73946069755084</v>
      </c>
      <c r="AO59" s="35">
        <f t="shared" si="12"/>
        <v>1.2467354754542442E-2</v>
      </c>
      <c r="AP59" s="5">
        <f t="shared" si="13"/>
        <v>2957.3080200213913</v>
      </c>
      <c r="AQ59" s="35">
        <f t="shared" si="14"/>
        <v>7.7499999999999999E-2</v>
      </c>
      <c r="AR59" s="5">
        <f t="shared" si="46"/>
        <v>21769.981521901489</v>
      </c>
      <c r="AS59" s="5">
        <f t="shared" si="47"/>
        <v>163614.58243692137</v>
      </c>
      <c r="AT59" s="5">
        <f t="shared" si="15"/>
        <v>457430.0184780985</v>
      </c>
      <c r="AU59" s="5">
        <f t="shared" si="16"/>
        <v>185384.56395882287</v>
      </c>
      <c r="AV59" s="150"/>
      <c r="AW59" s="2">
        <v>54</v>
      </c>
      <c r="AX59" s="118">
        <v>46478</v>
      </c>
      <c r="AY59" s="5">
        <f t="shared" si="48"/>
        <v>456935.8838268824</v>
      </c>
      <c r="AZ59" s="5">
        <f t="shared" si="49"/>
        <v>3350.6359249849102</v>
      </c>
      <c r="BA59" s="5">
        <f t="shared" si="17"/>
        <v>494.7866510668955</v>
      </c>
      <c r="BB59" s="35">
        <f t="shared" si="18"/>
        <v>1.2994032692455911E-2</v>
      </c>
      <c r="BC59" s="5">
        <f t="shared" si="19"/>
        <v>2855.8492739180147</v>
      </c>
      <c r="BD59" s="35">
        <f t="shared" si="20"/>
        <v>7.4999999999999997E-2</v>
      </c>
      <c r="BE59" s="5">
        <f t="shared" si="50"/>
        <v>22758.902824184392</v>
      </c>
      <c r="BF59" s="5">
        <f t="shared" si="51"/>
        <v>158175.43712500075</v>
      </c>
      <c r="BG59" s="5">
        <f t="shared" si="21"/>
        <v>456441.09717581549</v>
      </c>
      <c r="BH59" s="5">
        <f t="shared" si="22"/>
        <v>180934.33994918515</v>
      </c>
      <c r="BI59" s="150"/>
      <c r="BJ59" s="2">
        <v>54</v>
      </c>
      <c r="BK59" s="118">
        <v>46478</v>
      </c>
      <c r="BL59" s="5">
        <f t="shared" si="52"/>
        <v>455929.91293700068</v>
      </c>
      <c r="BM59" s="5">
        <f t="shared" si="53"/>
        <v>3268.9887340292703</v>
      </c>
      <c r="BN59" s="5">
        <f t="shared" si="23"/>
        <v>514.41217670155766</v>
      </c>
      <c r="BO59" s="35">
        <f t="shared" si="24"/>
        <v>1.3539243522439499E-2</v>
      </c>
      <c r="BP59" s="5">
        <f t="shared" si="25"/>
        <v>2754.5765573277126</v>
      </c>
      <c r="BQ59" s="35">
        <f t="shared" si="26"/>
        <v>7.2500000000000009E-2</v>
      </c>
      <c r="BR59" s="5">
        <f t="shared" si="54"/>
        <v>23784.49923970101</v>
      </c>
      <c r="BS59" s="5">
        <f t="shared" si="55"/>
        <v>152740.89239787954</v>
      </c>
      <c r="BT59" s="5">
        <f t="shared" si="27"/>
        <v>455415.50076029915</v>
      </c>
      <c r="BU59" s="5">
        <f t="shared" si="28"/>
        <v>176525.39163758056</v>
      </c>
      <c r="BV59" s="150"/>
      <c r="BW59" s="2">
        <v>54</v>
      </c>
      <c r="BX59" s="118">
        <v>46478</v>
      </c>
      <c r="BY59" s="5">
        <f t="shared" si="56"/>
        <v>454887.06206686102</v>
      </c>
      <c r="BZ59" s="5">
        <f t="shared" si="57"/>
        <v>3188.1295568986429</v>
      </c>
      <c r="CA59" s="5">
        <f t="shared" si="29"/>
        <v>534.62169484195374</v>
      </c>
      <c r="CB59" s="35">
        <f t="shared" si="30"/>
        <v>1.4103413513133677E-2</v>
      </c>
      <c r="CC59" s="5">
        <f t="shared" si="31"/>
        <v>2653.5078620566892</v>
      </c>
      <c r="CD59" s="35">
        <f t="shared" si="32"/>
        <v>6.9999999999999993E-2</v>
      </c>
      <c r="CE59" s="5">
        <f t="shared" si="58"/>
        <v>24847.559627980721</v>
      </c>
      <c r="CF59" s="5">
        <f t="shared" si="59"/>
        <v>147311.43644454604</v>
      </c>
      <c r="CG59" s="5">
        <f t="shared" si="33"/>
        <v>454352.44037201907</v>
      </c>
      <c r="CH59" s="5">
        <f t="shared" si="34"/>
        <v>172158.99607252676</v>
      </c>
    </row>
    <row r="60" spans="9:86" ht="14.25" customHeight="1">
      <c r="I60" s="150"/>
      <c r="J60" s="2">
        <v>55</v>
      </c>
      <c r="K60" s="118">
        <v>46508</v>
      </c>
      <c r="L60" s="5">
        <f t="shared" si="35"/>
        <v>459301.08094130037</v>
      </c>
      <c r="M60" s="5">
        <f t="shared" si="0"/>
        <v>3600.0695666120341</v>
      </c>
      <c r="N60" s="5">
        <f t="shared" si="1"/>
        <v>442.37463514059391</v>
      </c>
      <c r="O60" s="35">
        <f t="shared" si="2"/>
        <v>1.1557768622725197E-2</v>
      </c>
      <c r="P60" s="5">
        <f t="shared" si="3"/>
        <v>3157.6949314714402</v>
      </c>
      <c r="Q60" s="35">
        <f t="shared" si="4"/>
        <v>8.2500000000000004E-2</v>
      </c>
      <c r="R60" s="5">
        <f t="shared" si="36"/>
        <v>20341.293693840278</v>
      </c>
      <c r="S60" s="5">
        <f t="shared" si="37"/>
        <v>177662.53246982157</v>
      </c>
      <c r="T60" s="5">
        <f t="shared" si="38"/>
        <v>458858.70630615979</v>
      </c>
      <c r="U60" s="5">
        <f t="shared" si="39"/>
        <v>198003.82616366184</v>
      </c>
      <c r="V60" s="150"/>
      <c r="W60" s="2">
        <v>55</v>
      </c>
      <c r="X60" s="118">
        <v>46508</v>
      </c>
      <c r="Y60" s="5">
        <f t="shared" si="40"/>
        <v>458383.07202412869</v>
      </c>
      <c r="Z60" s="5">
        <f t="shared" si="41"/>
        <v>3516.1998380299769</v>
      </c>
      <c r="AA60" s="5">
        <f t="shared" si="5"/>
        <v>460.31269120245224</v>
      </c>
      <c r="AB60" s="35">
        <f t="shared" si="6"/>
        <v>1.2050515456510277E-2</v>
      </c>
      <c r="AC60" s="5">
        <f t="shared" si="7"/>
        <v>3055.8871468275247</v>
      </c>
      <c r="AD60" s="35">
        <f t="shared" si="8"/>
        <v>0.08</v>
      </c>
      <c r="AE60" s="5">
        <f t="shared" si="42"/>
        <v>21277.240667073667</v>
      </c>
      <c r="AF60" s="5">
        <f t="shared" si="43"/>
        <v>172113.75042457509</v>
      </c>
      <c r="AG60" s="5">
        <f t="shared" si="9"/>
        <v>457922.75933292625</v>
      </c>
      <c r="AH60" s="5">
        <f t="shared" si="10"/>
        <v>193390.99109164876</v>
      </c>
      <c r="AI60" s="150"/>
      <c r="AJ60" s="2">
        <v>55</v>
      </c>
      <c r="AK60" s="118">
        <v>46508</v>
      </c>
      <c r="AL60" s="5">
        <f t="shared" si="44"/>
        <v>457430.0184780985</v>
      </c>
      <c r="AM60" s="5">
        <f t="shared" si="45"/>
        <v>3433.0474807189421</v>
      </c>
      <c r="AN60" s="5">
        <f t="shared" si="11"/>
        <v>478.81194471455592</v>
      </c>
      <c r="AO60" s="35">
        <f t="shared" si="12"/>
        <v>1.2560923211142022E-2</v>
      </c>
      <c r="AP60" s="5">
        <f t="shared" si="13"/>
        <v>2954.2355360043862</v>
      </c>
      <c r="AQ60" s="35">
        <f t="shared" si="14"/>
        <v>7.7499999999999999E-2</v>
      </c>
      <c r="AR60" s="5">
        <f t="shared" si="46"/>
        <v>22248.793466616044</v>
      </c>
      <c r="AS60" s="5">
        <f t="shared" si="47"/>
        <v>166568.81797292575</v>
      </c>
      <c r="AT60" s="5">
        <f t="shared" si="15"/>
        <v>456951.20653338393</v>
      </c>
      <c r="AU60" s="5">
        <f t="shared" si="16"/>
        <v>188817.6114395418</v>
      </c>
      <c r="AV60" s="150"/>
      <c r="AW60" s="2">
        <v>55</v>
      </c>
      <c r="AX60" s="118">
        <v>46508</v>
      </c>
      <c r="AY60" s="5">
        <f t="shared" si="48"/>
        <v>456441.09717581549</v>
      </c>
      <c r="AZ60" s="5">
        <f t="shared" si="49"/>
        <v>3350.6359249849102</v>
      </c>
      <c r="BA60" s="5">
        <f t="shared" si="17"/>
        <v>497.87906763606361</v>
      </c>
      <c r="BB60" s="35">
        <f t="shared" si="18"/>
        <v>1.3089419091750716E-2</v>
      </c>
      <c r="BC60" s="5">
        <f t="shared" si="19"/>
        <v>2852.7568573488466</v>
      </c>
      <c r="BD60" s="35">
        <f t="shared" si="20"/>
        <v>7.4999999999999997E-2</v>
      </c>
      <c r="BE60" s="5">
        <f t="shared" si="50"/>
        <v>23256.781891820454</v>
      </c>
      <c r="BF60" s="5">
        <f t="shared" si="51"/>
        <v>161028.19398234959</v>
      </c>
      <c r="BG60" s="5">
        <f t="shared" si="21"/>
        <v>455943.21810817946</v>
      </c>
      <c r="BH60" s="5">
        <f t="shared" si="22"/>
        <v>184284.97587417005</v>
      </c>
      <c r="BI60" s="150"/>
      <c r="BJ60" s="2">
        <v>55</v>
      </c>
      <c r="BK60" s="118">
        <v>46508</v>
      </c>
      <c r="BL60" s="5">
        <f t="shared" si="52"/>
        <v>455415.50076029915</v>
      </c>
      <c r="BM60" s="5">
        <f t="shared" si="53"/>
        <v>3268.9887340292703</v>
      </c>
      <c r="BN60" s="5">
        <f t="shared" si="23"/>
        <v>517.52008360246282</v>
      </c>
      <c r="BO60" s="35">
        <f t="shared" si="24"/>
        <v>1.3636428696128675E-2</v>
      </c>
      <c r="BP60" s="5">
        <f t="shared" si="25"/>
        <v>2751.4686504268075</v>
      </c>
      <c r="BQ60" s="35">
        <f t="shared" si="26"/>
        <v>7.2499999999999995E-2</v>
      </c>
      <c r="BR60" s="5">
        <f t="shared" si="54"/>
        <v>24302.019323303473</v>
      </c>
      <c r="BS60" s="5">
        <f t="shared" si="55"/>
        <v>155492.36104830634</v>
      </c>
      <c r="BT60" s="5">
        <f t="shared" si="27"/>
        <v>454897.98067669669</v>
      </c>
      <c r="BU60" s="5">
        <f t="shared" si="28"/>
        <v>179794.38037160982</v>
      </c>
      <c r="BV60" s="150"/>
      <c r="BW60" s="2">
        <v>55</v>
      </c>
      <c r="BX60" s="118">
        <v>46508</v>
      </c>
      <c r="BY60" s="5">
        <f t="shared" si="56"/>
        <v>454352.44037201907</v>
      </c>
      <c r="BZ60" s="5">
        <f t="shared" si="57"/>
        <v>3188.1295568986429</v>
      </c>
      <c r="CA60" s="5">
        <f t="shared" si="29"/>
        <v>537.74032139519841</v>
      </c>
      <c r="CB60" s="35">
        <f t="shared" si="30"/>
        <v>1.4202375256219216E-2</v>
      </c>
      <c r="CC60" s="5">
        <f t="shared" si="31"/>
        <v>2650.3892355034445</v>
      </c>
      <c r="CD60" s="35">
        <f t="shared" si="32"/>
        <v>6.9999999999999993E-2</v>
      </c>
      <c r="CE60" s="5">
        <f t="shared" si="58"/>
        <v>25385.29994937592</v>
      </c>
      <c r="CF60" s="5">
        <f t="shared" si="59"/>
        <v>149961.82568004949</v>
      </c>
      <c r="CG60" s="5">
        <f t="shared" si="33"/>
        <v>453814.70005062385</v>
      </c>
      <c r="CH60" s="5">
        <f t="shared" si="34"/>
        <v>175347.1256294254</v>
      </c>
    </row>
    <row r="61" spans="9:86" ht="14.25" customHeight="1">
      <c r="I61" s="150"/>
      <c r="J61" s="2">
        <v>56</v>
      </c>
      <c r="K61" s="118">
        <v>46539</v>
      </c>
      <c r="L61" s="5">
        <f t="shared" si="35"/>
        <v>458858.70630615979</v>
      </c>
      <c r="M61" s="5">
        <f t="shared" si="0"/>
        <v>3600.0695666120341</v>
      </c>
      <c r="N61" s="5">
        <f t="shared" si="1"/>
        <v>445.41596075718553</v>
      </c>
      <c r="O61" s="35">
        <f t="shared" si="2"/>
        <v>1.1648447453713431E-2</v>
      </c>
      <c r="P61" s="5">
        <f t="shared" si="3"/>
        <v>3154.6536058548486</v>
      </c>
      <c r="Q61" s="35">
        <f t="shared" si="4"/>
        <v>8.2500000000000004E-2</v>
      </c>
      <c r="R61" s="5">
        <f t="shared" si="36"/>
        <v>20786.709654597464</v>
      </c>
      <c r="S61" s="5">
        <f t="shared" si="37"/>
        <v>180817.18607567641</v>
      </c>
      <c r="T61" s="5">
        <f t="shared" si="38"/>
        <v>458413.29034540261</v>
      </c>
      <c r="U61" s="5">
        <f t="shared" si="39"/>
        <v>201603.89573027386</v>
      </c>
      <c r="V61" s="150"/>
      <c r="W61" s="2">
        <v>56</v>
      </c>
      <c r="X61" s="118">
        <v>46539</v>
      </c>
      <c r="Y61" s="5">
        <f t="shared" si="40"/>
        <v>457922.75933292625</v>
      </c>
      <c r="Z61" s="5">
        <f t="shared" si="41"/>
        <v>3516.1998380299769</v>
      </c>
      <c r="AA61" s="5">
        <f t="shared" si="5"/>
        <v>463.3814424771349</v>
      </c>
      <c r="AB61" s="35">
        <f t="shared" si="6"/>
        <v>1.2143046390238228E-2</v>
      </c>
      <c r="AC61" s="5">
        <f t="shared" si="7"/>
        <v>3052.818395552842</v>
      </c>
      <c r="AD61" s="35">
        <f t="shared" si="8"/>
        <v>8.0000000000000016E-2</v>
      </c>
      <c r="AE61" s="5">
        <f t="shared" si="42"/>
        <v>21740.622109550801</v>
      </c>
      <c r="AF61" s="5">
        <f t="shared" si="43"/>
        <v>175166.56882012793</v>
      </c>
      <c r="AG61" s="5">
        <f t="shared" si="9"/>
        <v>457459.37789044913</v>
      </c>
      <c r="AH61" s="5">
        <f t="shared" si="10"/>
        <v>196907.19092967873</v>
      </c>
      <c r="AI61" s="150"/>
      <c r="AJ61" s="2">
        <v>56</v>
      </c>
      <c r="AK61" s="118">
        <v>46539</v>
      </c>
      <c r="AL61" s="5">
        <f t="shared" si="44"/>
        <v>456951.20653338393</v>
      </c>
      <c r="AM61" s="5">
        <f t="shared" si="45"/>
        <v>3433.0474807189421</v>
      </c>
      <c r="AN61" s="5">
        <f t="shared" si="11"/>
        <v>481.90427185750423</v>
      </c>
      <c r="AO61" s="35">
        <f t="shared" si="12"/>
        <v>1.2655292686851824E-2</v>
      </c>
      <c r="AP61" s="5">
        <f t="shared" si="13"/>
        <v>2951.1432088614379</v>
      </c>
      <c r="AQ61" s="35">
        <f t="shared" si="14"/>
        <v>7.7499999999999999E-2</v>
      </c>
      <c r="AR61" s="5">
        <f t="shared" si="46"/>
        <v>22730.697738473547</v>
      </c>
      <c r="AS61" s="5">
        <f t="shared" si="47"/>
        <v>169519.96118178719</v>
      </c>
      <c r="AT61" s="5">
        <f t="shared" si="15"/>
        <v>456469.30226152641</v>
      </c>
      <c r="AU61" s="5">
        <f t="shared" si="16"/>
        <v>192250.65892026073</v>
      </c>
      <c r="AV61" s="150"/>
      <c r="AW61" s="2">
        <v>56</v>
      </c>
      <c r="AX61" s="118">
        <v>46539</v>
      </c>
      <c r="AY61" s="5">
        <f t="shared" si="48"/>
        <v>455943.21810817946</v>
      </c>
      <c r="AZ61" s="5">
        <f t="shared" si="49"/>
        <v>3350.6359249849102</v>
      </c>
      <c r="BA61" s="5">
        <f t="shared" si="17"/>
        <v>500.99081180878875</v>
      </c>
      <c r="BB61" s="35">
        <f t="shared" si="18"/>
        <v>1.3185610626363243E-2</v>
      </c>
      <c r="BC61" s="5">
        <f t="shared" si="19"/>
        <v>2849.6451131761214</v>
      </c>
      <c r="BD61" s="35">
        <f t="shared" si="20"/>
        <v>7.4999999999999997E-2</v>
      </c>
      <c r="BE61" s="5">
        <f t="shared" si="50"/>
        <v>23757.772703629242</v>
      </c>
      <c r="BF61" s="5">
        <f t="shared" si="51"/>
        <v>163877.83909552571</v>
      </c>
      <c r="BG61" s="5">
        <f t="shared" si="21"/>
        <v>455442.22729637066</v>
      </c>
      <c r="BH61" s="5">
        <f t="shared" si="22"/>
        <v>187635.61179915495</v>
      </c>
      <c r="BI61" s="150"/>
      <c r="BJ61" s="2">
        <v>56</v>
      </c>
      <c r="BK61" s="118">
        <v>46539</v>
      </c>
      <c r="BL61" s="5">
        <f t="shared" si="52"/>
        <v>454897.98067669669</v>
      </c>
      <c r="BM61" s="5">
        <f t="shared" si="53"/>
        <v>3268.9887340292703</v>
      </c>
      <c r="BN61" s="5">
        <f t="shared" si="23"/>
        <v>520.64676744089456</v>
      </c>
      <c r="BO61" s="35">
        <f t="shared" si="24"/>
        <v>1.3734422825963519E-2</v>
      </c>
      <c r="BP61" s="5">
        <f t="shared" si="25"/>
        <v>2748.3419665883757</v>
      </c>
      <c r="BQ61" s="35">
        <f t="shared" si="26"/>
        <v>7.2499999999999995E-2</v>
      </c>
      <c r="BR61" s="5">
        <f t="shared" si="54"/>
        <v>24822.666090744369</v>
      </c>
      <c r="BS61" s="5">
        <f t="shared" si="55"/>
        <v>158240.70301489471</v>
      </c>
      <c r="BT61" s="5">
        <f t="shared" si="27"/>
        <v>454377.3339092558</v>
      </c>
      <c r="BU61" s="5">
        <f t="shared" si="28"/>
        <v>183063.36910563908</v>
      </c>
      <c r="BV61" s="150"/>
      <c r="BW61" s="2">
        <v>56</v>
      </c>
      <c r="BX61" s="118">
        <v>46539</v>
      </c>
      <c r="BY61" s="5">
        <f t="shared" si="56"/>
        <v>453814.70005062385</v>
      </c>
      <c r="BZ61" s="5">
        <f t="shared" si="57"/>
        <v>3188.1295568986429</v>
      </c>
      <c r="CA61" s="5">
        <f t="shared" si="29"/>
        <v>540.87713993667012</v>
      </c>
      <c r="CB61" s="35">
        <f t="shared" si="30"/>
        <v>1.4302149486378497E-2</v>
      </c>
      <c r="CC61" s="5">
        <f t="shared" si="31"/>
        <v>2647.2524169619728</v>
      </c>
      <c r="CD61" s="35">
        <f t="shared" si="32"/>
        <v>7.0000000000000007E-2</v>
      </c>
      <c r="CE61" s="5">
        <f t="shared" si="58"/>
        <v>25926.17708931259</v>
      </c>
      <c r="CF61" s="5">
        <f t="shared" si="59"/>
        <v>152609.07809701146</v>
      </c>
      <c r="CG61" s="5">
        <f t="shared" si="33"/>
        <v>453273.82291068719</v>
      </c>
      <c r="CH61" s="5">
        <f t="shared" si="34"/>
        <v>178535.25518632404</v>
      </c>
    </row>
    <row r="62" spans="9:86" ht="14.25" customHeight="1">
      <c r="I62" s="150"/>
      <c r="J62" s="2">
        <v>57</v>
      </c>
      <c r="K62" s="118">
        <v>46569</v>
      </c>
      <c r="L62" s="5">
        <f t="shared" si="35"/>
        <v>458413.29034540261</v>
      </c>
      <c r="M62" s="5">
        <f t="shared" si="0"/>
        <v>3600.0695666120341</v>
      </c>
      <c r="N62" s="5">
        <f t="shared" si="1"/>
        <v>448.47819548739108</v>
      </c>
      <c r="O62" s="35">
        <f t="shared" si="2"/>
        <v>1.1739926523058903E-2</v>
      </c>
      <c r="P62" s="5">
        <f t="shared" si="3"/>
        <v>3151.591371124643</v>
      </c>
      <c r="Q62" s="35">
        <f t="shared" si="4"/>
        <v>8.2500000000000004E-2</v>
      </c>
      <c r="R62" s="5">
        <f t="shared" si="36"/>
        <v>21235.187850084854</v>
      </c>
      <c r="S62" s="5">
        <f t="shared" si="37"/>
        <v>183968.77744680105</v>
      </c>
      <c r="T62" s="5">
        <f t="shared" si="38"/>
        <v>457964.8121499152</v>
      </c>
      <c r="U62" s="5">
        <f t="shared" si="39"/>
        <v>205203.9652968859</v>
      </c>
      <c r="V62" s="150"/>
      <c r="W62" s="2">
        <v>57</v>
      </c>
      <c r="X62" s="118">
        <v>46569</v>
      </c>
      <c r="Y62" s="5">
        <f t="shared" si="40"/>
        <v>457459.37789044913</v>
      </c>
      <c r="Z62" s="5">
        <f t="shared" si="41"/>
        <v>3516.1998380299769</v>
      </c>
      <c r="AA62" s="5">
        <f t="shared" si="5"/>
        <v>466.47065209364928</v>
      </c>
      <c r="AB62" s="35">
        <f t="shared" si="6"/>
        <v>1.2236382279312017E-2</v>
      </c>
      <c r="AC62" s="5">
        <f t="shared" si="7"/>
        <v>3049.7291859363277</v>
      </c>
      <c r="AD62" s="35">
        <f t="shared" si="8"/>
        <v>0.08</v>
      </c>
      <c r="AE62" s="5">
        <f t="shared" si="42"/>
        <v>22207.09276164445</v>
      </c>
      <c r="AF62" s="5">
        <f t="shared" si="43"/>
        <v>178216.29800606426</v>
      </c>
      <c r="AG62" s="5">
        <f t="shared" si="9"/>
        <v>456992.90723835549</v>
      </c>
      <c r="AH62" s="5">
        <f t="shared" si="10"/>
        <v>200423.39076770871</v>
      </c>
      <c r="AI62" s="150"/>
      <c r="AJ62" s="2">
        <v>57</v>
      </c>
      <c r="AK62" s="118">
        <v>46569</v>
      </c>
      <c r="AL62" s="5">
        <f t="shared" si="44"/>
        <v>456469.30226152641</v>
      </c>
      <c r="AM62" s="5">
        <f t="shared" si="45"/>
        <v>3433.0474807189421</v>
      </c>
      <c r="AN62" s="5">
        <f t="shared" si="11"/>
        <v>485.01657027991723</v>
      </c>
      <c r="AO62" s="35">
        <f t="shared" si="12"/>
        <v>1.2750471531214648E-2</v>
      </c>
      <c r="AP62" s="5">
        <f t="shared" si="13"/>
        <v>2948.0309104390249</v>
      </c>
      <c r="AQ62" s="35">
        <f t="shared" si="14"/>
        <v>7.7499999999999999E-2</v>
      </c>
      <c r="AR62" s="5">
        <f t="shared" si="46"/>
        <v>23215.714308753464</v>
      </c>
      <c r="AS62" s="5">
        <f t="shared" si="47"/>
        <v>172467.99209222622</v>
      </c>
      <c r="AT62" s="5">
        <f t="shared" si="15"/>
        <v>455984.28569124651</v>
      </c>
      <c r="AU62" s="5">
        <f t="shared" si="16"/>
        <v>195683.70640097969</v>
      </c>
      <c r="AV62" s="150"/>
      <c r="AW62" s="2">
        <v>57</v>
      </c>
      <c r="AX62" s="118">
        <v>46569</v>
      </c>
      <c r="AY62" s="5">
        <f t="shared" si="48"/>
        <v>455442.22729637066</v>
      </c>
      <c r="AZ62" s="5">
        <f t="shared" si="49"/>
        <v>3350.6359249849102</v>
      </c>
      <c r="BA62" s="5">
        <f t="shared" si="17"/>
        <v>504.12200438259379</v>
      </c>
      <c r="BB62" s="35">
        <f t="shared" si="18"/>
        <v>1.3282615642608273E-2</v>
      </c>
      <c r="BC62" s="5">
        <f t="shared" si="19"/>
        <v>2846.5139206023164</v>
      </c>
      <c r="BD62" s="35">
        <f t="shared" si="20"/>
        <v>7.4999999999999997E-2</v>
      </c>
      <c r="BE62" s="5">
        <f t="shared" si="50"/>
        <v>24261.894708011834</v>
      </c>
      <c r="BF62" s="5">
        <f t="shared" si="51"/>
        <v>166724.35301612804</v>
      </c>
      <c r="BG62" s="5">
        <f t="shared" si="21"/>
        <v>454938.10529198806</v>
      </c>
      <c r="BH62" s="5">
        <f t="shared" si="22"/>
        <v>190986.24772413986</v>
      </c>
      <c r="BI62" s="150"/>
      <c r="BJ62" s="2">
        <v>57</v>
      </c>
      <c r="BK62" s="118">
        <v>46569</v>
      </c>
      <c r="BL62" s="5">
        <f t="shared" si="52"/>
        <v>454377.3339092558</v>
      </c>
      <c r="BM62" s="5">
        <f t="shared" si="53"/>
        <v>3268.9887340292703</v>
      </c>
      <c r="BN62" s="5">
        <f t="shared" si="23"/>
        <v>523.79234166085007</v>
      </c>
      <c r="BO62" s="35">
        <f t="shared" si="24"/>
        <v>1.3833234254562281E-2</v>
      </c>
      <c r="BP62" s="5">
        <f t="shared" si="25"/>
        <v>2745.1963923684202</v>
      </c>
      <c r="BQ62" s="35">
        <f t="shared" si="26"/>
        <v>7.2499999999999995E-2</v>
      </c>
      <c r="BR62" s="5">
        <f t="shared" si="54"/>
        <v>25346.458432405219</v>
      </c>
      <c r="BS62" s="5">
        <f t="shared" si="55"/>
        <v>160985.89940726312</v>
      </c>
      <c r="BT62" s="5">
        <f t="shared" si="27"/>
        <v>453853.54156759498</v>
      </c>
      <c r="BU62" s="5">
        <f t="shared" si="28"/>
        <v>186332.35783966834</v>
      </c>
      <c r="BV62" s="150"/>
      <c r="BW62" s="2">
        <v>57</v>
      </c>
      <c r="BX62" s="118">
        <v>46569</v>
      </c>
      <c r="BY62" s="5">
        <f t="shared" si="56"/>
        <v>453273.82291068719</v>
      </c>
      <c r="BZ62" s="5">
        <f t="shared" si="57"/>
        <v>3188.1295568986429</v>
      </c>
      <c r="CA62" s="5">
        <f t="shared" si="29"/>
        <v>544.03225658630072</v>
      </c>
      <c r="CB62" s="35">
        <f t="shared" si="30"/>
        <v>1.4402744542170394E-2</v>
      </c>
      <c r="CC62" s="5">
        <f t="shared" si="31"/>
        <v>2644.0973003123422</v>
      </c>
      <c r="CD62" s="35">
        <f t="shared" si="32"/>
        <v>7.0000000000000007E-2</v>
      </c>
      <c r="CE62" s="5">
        <f t="shared" si="58"/>
        <v>26470.209345898889</v>
      </c>
      <c r="CF62" s="5">
        <f t="shared" si="59"/>
        <v>155253.17539732379</v>
      </c>
      <c r="CG62" s="5">
        <f t="shared" si="33"/>
        <v>452729.79065410089</v>
      </c>
      <c r="CH62" s="5">
        <f t="shared" si="34"/>
        <v>181723.38474322268</v>
      </c>
    </row>
    <row r="63" spans="9:86" ht="14.25" customHeight="1">
      <c r="I63" s="150"/>
      <c r="J63" s="2">
        <v>58</v>
      </c>
      <c r="K63" s="118">
        <v>46600</v>
      </c>
      <c r="L63" s="5">
        <f t="shared" si="35"/>
        <v>457964.8121499152</v>
      </c>
      <c r="M63" s="5">
        <f t="shared" si="0"/>
        <v>3600.0695666120341</v>
      </c>
      <c r="N63" s="5">
        <f t="shared" si="1"/>
        <v>451.56148308136699</v>
      </c>
      <c r="O63" s="35">
        <f t="shared" si="2"/>
        <v>1.1832214295107404E-2</v>
      </c>
      <c r="P63" s="5">
        <f t="shared" si="3"/>
        <v>3148.5080835306671</v>
      </c>
      <c r="Q63" s="35">
        <f t="shared" si="4"/>
        <v>8.2500000000000004E-2</v>
      </c>
      <c r="R63" s="5">
        <f t="shared" si="36"/>
        <v>21686.749333166223</v>
      </c>
      <c r="S63" s="5">
        <f t="shared" si="37"/>
        <v>187117.28553033172</v>
      </c>
      <c r="T63" s="5">
        <f t="shared" si="38"/>
        <v>457513.25066683383</v>
      </c>
      <c r="U63" s="5">
        <f t="shared" si="39"/>
        <v>208804.03486349795</v>
      </c>
      <c r="V63" s="150"/>
      <c r="W63" s="2">
        <v>58</v>
      </c>
      <c r="X63" s="118">
        <v>46600</v>
      </c>
      <c r="Y63" s="5">
        <f t="shared" si="40"/>
        <v>456992.90723835549</v>
      </c>
      <c r="Z63" s="5">
        <f t="shared" si="41"/>
        <v>3516.1998380299769</v>
      </c>
      <c r="AA63" s="5">
        <f t="shared" si="5"/>
        <v>469.58045644094</v>
      </c>
      <c r="AB63" s="35">
        <f t="shared" si="6"/>
        <v>1.2330531586023567E-2</v>
      </c>
      <c r="AC63" s="5">
        <f t="shared" si="7"/>
        <v>3046.6193815890369</v>
      </c>
      <c r="AD63" s="35">
        <f t="shared" si="8"/>
        <v>0.08</v>
      </c>
      <c r="AE63" s="5">
        <f t="shared" si="42"/>
        <v>22676.673218085391</v>
      </c>
      <c r="AF63" s="5">
        <f t="shared" si="43"/>
        <v>181262.91738765329</v>
      </c>
      <c r="AG63" s="5">
        <f t="shared" si="9"/>
        <v>456523.32678191457</v>
      </c>
      <c r="AH63" s="5">
        <f t="shared" si="10"/>
        <v>203939.59060573869</v>
      </c>
      <c r="AI63" s="150"/>
      <c r="AJ63" s="2">
        <v>58</v>
      </c>
      <c r="AK63" s="118">
        <v>46600</v>
      </c>
      <c r="AL63" s="5">
        <f t="shared" si="44"/>
        <v>455984.28569124651</v>
      </c>
      <c r="AM63" s="5">
        <f t="shared" si="45"/>
        <v>3433.0474807189421</v>
      </c>
      <c r="AN63" s="5">
        <f t="shared" si="11"/>
        <v>488.14896896297523</v>
      </c>
      <c r="AO63" s="35">
        <f t="shared" si="12"/>
        <v>1.2846468203779493E-2</v>
      </c>
      <c r="AP63" s="5">
        <f t="shared" si="13"/>
        <v>2944.8985117559669</v>
      </c>
      <c r="AQ63" s="35">
        <f t="shared" si="14"/>
        <v>7.7499999999999999E-2</v>
      </c>
      <c r="AR63" s="5">
        <f t="shared" si="46"/>
        <v>23703.863277716438</v>
      </c>
      <c r="AS63" s="5">
        <f t="shared" si="47"/>
        <v>175412.8906039822</v>
      </c>
      <c r="AT63" s="5">
        <f t="shared" si="15"/>
        <v>455496.13672228355</v>
      </c>
      <c r="AU63" s="5">
        <f t="shared" si="16"/>
        <v>199116.75388169865</v>
      </c>
      <c r="AV63" s="150"/>
      <c r="AW63" s="2">
        <v>58</v>
      </c>
      <c r="AX63" s="118">
        <v>46600</v>
      </c>
      <c r="AY63" s="5">
        <f t="shared" si="48"/>
        <v>454938.10529198806</v>
      </c>
      <c r="AZ63" s="5">
        <f t="shared" si="49"/>
        <v>3350.6359249849102</v>
      </c>
      <c r="BA63" s="5">
        <f t="shared" si="17"/>
        <v>507.27276690998497</v>
      </c>
      <c r="BB63" s="35">
        <f t="shared" si="18"/>
        <v>1.338044259671959E-2</v>
      </c>
      <c r="BC63" s="5">
        <f t="shared" si="19"/>
        <v>2843.3631580749252</v>
      </c>
      <c r="BD63" s="35">
        <f t="shared" si="20"/>
        <v>7.4999999999999997E-2</v>
      </c>
      <c r="BE63" s="5">
        <f t="shared" si="50"/>
        <v>24769.167474921818</v>
      </c>
      <c r="BF63" s="5">
        <f t="shared" si="51"/>
        <v>169567.71617420297</v>
      </c>
      <c r="BG63" s="5">
        <f t="shared" si="21"/>
        <v>454430.83252507809</v>
      </c>
      <c r="BH63" s="5">
        <f t="shared" si="22"/>
        <v>194336.88364912479</v>
      </c>
      <c r="BI63" s="150"/>
      <c r="BJ63" s="2">
        <v>58</v>
      </c>
      <c r="BK63" s="118">
        <v>46600</v>
      </c>
      <c r="BL63" s="5">
        <f t="shared" si="52"/>
        <v>453853.54156759498</v>
      </c>
      <c r="BM63" s="5">
        <f t="shared" si="53"/>
        <v>3268.9887340292703</v>
      </c>
      <c r="BN63" s="5">
        <f t="shared" si="23"/>
        <v>526.95692039171718</v>
      </c>
      <c r="BO63" s="35">
        <f t="shared" si="24"/>
        <v>1.393287143438279E-2</v>
      </c>
      <c r="BP63" s="5">
        <f t="shared" si="25"/>
        <v>2742.0318136375531</v>
      </c>
      <c r="BQ63" s="35">
        <f t="shared" si="26"/>
        <v>7.2499999999999995E-2</v>
      </c>
      <c r="BR63" s="5">
        <f t="shared" si="54"/>
        <v>25873.415352796936</v>
      </c>
      <c r="BS63" s="5">
        <f t="shared" si="55"/>
        <v>163727.93122090067</v>
      </c>
      <c r="BT63" s="5">
        <f t="shared" si="27"/>
        <v>453326.58464720327</v>
      </c>
      <c r="BU63" s="5">
        <f t="shared" si="28"/>
        <v>189601.34657369761</v>
      </c>
      <c r="BV63" s="150"/>
      <c r="BW63" s="2">
        <v>58</v>
      </c>
      <c r="BX63" s="118">
        <v>46600</v>
      </c>
      <c r="BY63" s="5">
        <f t="shared" si="56"/>
        <v>452729.79065410089</v>
      </c>
      <c r="BZ63" s="5">
        <f t="shared" si="57"/>
        <v>3188.1295568986429</v>
      </c>
      <c r="CA63" s="5">
        <f t="shared" si="29"/>
        <v>547.20577808305416</v>
      </c>
      <c r="CB63" s="35">
        <f t="shared" si="30"/>
        <v>1.4504168871921286E-2</v>
      </c>
      <c r="CC63" s="5">
        <f t="shared" si="31"/>
        <v>2640.9237788155888</v>
      </c>
      <c r="CD63" s="35">
        <f t="shared" si="32"/>
        <v>7.0000000000000007E-2</v>
      </c>
      <c r="CE63" s="5">
        <f t="shared" si="58"/>
        <v>27017.415123981944</v>
      </c>
      <c r="CF63" s="5">
        <f t="shared" si="59"/>
        <v>157894.0991761394</v>
      </c>
      <c r="CG63" s="5">
        <f t="shared" si="33"/>
        <v>452182.58487601782</v>
      </c>
      <c r="CH63" s="5">
        <f t="shared" si="34"/>
        <v>184911.51430012134</v>
      </c>
    </row>
    <row r="64" spans="9:86" ht="14.25" customHeight="1">
      <c r="I64" s="150"/>
      <c r="J64" s="2">
        <v>59</v>
      </c>
      <c r="K64" s="118">
        <v>46631</v>
      </c>
      <c r="L64" s="5">
        <f t="shared" si="35"/>
        <v>457513.25066683383</v>
      </c>
      <c r="M64" s="5">
        <f t="shared" si="0"/>
        <v>3600.0695666120341</v>
      </c>
      <c r="N64" s="5">
        <f t="shared" si="1"/>
        <v>454.66596827755166</v>
      </c>
      <c r="O64" s="35">
        <f t="shared" si="2"/>
        <v>1.1925319346223116E-2</v>
      </c>
      <c r="P64" s="5">
        <f t="shared" si="3"/>
        <v>3145.4035983344825</v>
      </c>
      <c r="Q64" s="35">
        <f t="shared" si="4"/>
        <v>8.2500000000000004E-2</v>
      </c>
      <c r="R64" s="5">
        <f t="shared" si="36"/>
        <v>22141.415301443776</v>
      </c>
      <c r="S64" s="5">
        <f t="shared" si="37"/>
        <v>190262.68912866621</v>
      </c>
      <c r="T64" s="5">
        <f t="shared" si="38"/>
        <v>457058.58469855628</v>
      </c>
      <c r="U64" s="5">
        <f t="shared" si="39"/>
        <v>212404.10443010999</v>
      </c>
      <c r="V64" s="150"/>
      <c r="W64" s="2">
        <v>59</v>
      </c>
      <c r="X64" s="118">
        <v>46631</v>
      </c>
      <c r="Y64" s="5">
        <f t="shared" si="40"/>
        <v>456523.32678191457</v>
      </c>
      <c r="Z64" s="5">
        <f t="shared" si="41"/>
        <v>3516.1998380299769</v>
      </c>
      <c r="AA64" s="5">
        <f t="shared" si="5"/>
        <v>472.71099281721308</v>
      </c>
      <c r="AB64" s="35">
        <f t="shared" si="6"/>
        <v>1.2425502884579604E-2</v>
      </c>
      <c r="AC64" s="5">
        <f t="shared" si="7"/>
        <v>3043.4888452127639</v>
      </c>
      <c r="AD64" s="35">
        <f t="shared" si="8"/>
        <v>0.08</v>
      </c>
      <c r="AE64" s="5">
        <f t="shared" si="42"/>
        <v>23149.384210902605</v>
      </c>
      <c r="AF64" s="5">
        <f t="shared" si="43"/>
        <v>184306.40623286605</v>
      </c>
      <c r="AG64" s="5">
        <f t="shared" si="9"/>
        <v>456050.61578909738</v>
      </c>
      <c r="AH64" s="5">
        <f t="shared" si="10"/>
        <v>207455.79044376867</v>
      </c>
      <c r="AI64" s="150"/>
      <c r="AJ64" s="2">
        <v>59</v>
      </c>
      <c r="AK64" s="118">
        <v>46631</v>
      </c>
      <c r="AL64" s="5">
        <f t="shared" si="44"/>
        <v>455496.13672228355</v>
      </c>
      <c r="AM64" s="5">
        <f t="shared" si="45"/>
        <v>3433.0474807189421</v>
      </c>
      <c r="AN64" s="5">
        <f t="shared" si="11"/>
        <v>491.30159772086063</v>
      </c>
      <c r="AO64" s="35">
        <f t="shared" si="12"/>
        <v>1.294329127591458E-2</v>
      </c>
      <c r="AP64" s="5">
        <f t="shared" si="13"/>
        <v>2941.7458829980815</v>
      </c>
      <c r="AQ64" s="35">
        <f t="shared" si="14"/>
        <v>7.7500000000000013E-2</v>
      </c>
      <c r="AR64" s="5">
        <f t="shared" si="46"/>
        <v>24195.164875437298</v>
      </c>
      <c r="AS64" s="5">
        <f t="shared" si="47"/>
        <v>178354.63648698028</v>
      </c>
      <c r="AT64" s="5">
        <f t="shared" si="15"/>
        <v>455004.83512456267</v>
      </c>
      <c r="AU64" s="5">
        <f t="shared" si="16"/>
        <v>202549.80136241758</v>
      </c>
      <c r="AV64" s="150"/>
      <c r="AW64" s="2">
        <v>59</v>
      </c>
      <c r="AX64" s="118">
        <v>46631</v>
      </c>
      <c r="AY64" s="5">
        <f t="shared" si="48"/>
        <v>454430.83252507809</v>
      </c>
      <c r="AZ64" s="5">
        <f t="shared" si="49"/>
        <v>3350.6359249849102</v>
      </c>
      <c r="BA64" s="5">
        <f t="shared" si="17"/>
        <v>510.44322170317218</v>
      </c>
      <c r="BB64" s="35">
        <f t="shared" si="18"/>
        <v>1.3479100056662717E-2</v>
      </c>
      <c r="BC64" s="5">
        <f t="shared" si="19"/>
        <v>2840.192703281738</v>
      </c>
      <c r="BD64" s="35">
        <f t="shared" si="20"/>
        <v>7.4999999999999997E-2</v>
      </c>
      <c r="BE64" s="5">
        <f t="shared" si="50"/>
        <v>25279.61069662499</v>
      </c>
      <c r="BF64" s="5">
        <f t="shared" si="51"/>
        <v>172407.9088774847</v>
      </c>
      <c r="BG64" s="5">
        <f t="shared" si="21"/>
        <v>453920.38930337492</v>
      </c>
      <c r="BH64" s="5">
        <f t="shared" si="22"/>
        <v>197687.5195741097</v>
      </c>
      <c r="BI64" s="150"/>
      <c r="BJ64" s="2">
        <v>59</v>
      </c>
      <c r="BK64" s="118">
        <v>46631</v>
      </c>
      <c r="BL64" s="5">
        <f t="shared" si="52"/>
        <v>453326.58464720327</v>
      </c>
      <c r="BM64" s="5">
        <f t="shared" si="53"/>
        <v>3268.9887340292703</v>
      </c>
      <c r="BN64" s="5">
        <f t="shared" si="23"/>
        <v>530.14061845241713</v>
      </c>
      <c r="BO64" s="35">
        <f t="shared" si="24"/>
        <v>1.4033342929534837E-2</v>
      </c>
      <c r="BP64" s="5">
        <f t="shared" si="25"/>
        <v>2738.8481155768532</v>
      </c>
      <c r="BQ64" s="35">
        <f t="shared" si="26"/>
        <v>7.2499999999999995E-2</v>
      </c>
      <c r="BR64" s="5">
        <f t="shared" si="54"/>
        <v>26403.555971249352</v>
      </c>
      <c r="BS64" s="5">
        <f t="shared" si="55"/>
        <v>166466.77933647751</v>
      </c>
      <c r="BT64" s="5">
        <f t="shared" si="27"/>
        <v>452796.44402875088</v>
      </c>
      <c r="BU64" s="5">
        <f t="shared" si="28"/>
        <v>192870.33530772687</v>
      </c>
      <c r="BV64" s="150"/>
      <c r="BW64" s="2">
        <v>59</v>
      </c>
      <c r="BX64" s="118">
        <v>46631</v>
      </c>
      <c r="BY64" s="5">
        <f t="shared" si="56"/>
        <v>452182.58487601782</v>
      </c>
      <c r="BZ64" s="5">
        <f t="shared" si="57"/>
        <v>3188.1295568986429</v>
      </c>
      <c r="CA64" s="5">
        <f t="shared" si="29"/>
        <v>550.397811788539</v>
      </c>
      <c r="CB64" s="35">
        <f t="shared" si="30"/>
        <v>1.4606431035537128E-2</v>
      </c>
      <c r="CC64" s="5">
        <f t="shared" si="31"/>
        <v>2637.7317451101039</v>
      </c>
      <c r="CD64" s="35">
        <f t="shared" si="32"/>
        <v>7.0000000000000007E-2</v>
      </c>
      <c r="CE64" s="5">
        <f t="shared" si="58"/>
        <v>27567.812935770482</v>
      </c>
      <c r="CF64" s="5">
        <f t="shared" si="59"/>
        <v>160531.83092124949</v>
      </c>
      <c r="CG64" s="5">
        <f t="shared" si="33"/>
        <v>451632.18706422928</v>
      </c>
      <c r="CH64" s="5">
        <f t="shared" si="34"/>
        <v>188099.64385701998</v>
      </c>
    </row>
    <row r="65" spans="9:86" ht="14.25" customHeight="1">
      <c r="I65" s="150"/>
      <c r="J65" s="2">
        <v>60</v>
      </c>
      <c r="K65" s="118">
        <v>46661</v>
      </c>
      <c r="L65" s="5">
        <f t="shared" si="35"/>
        <v>457058.58469855628</v>
      </c>
      <c r="M65" s="5">
        <f t="shared" si="0"/>
        <v>3600.0695666120341</v>
      </c>
      <c r="N65" s="5">
        <f t="shared" si="1"/>
        <v>457.79179680945981</v>
      </c>
      <c r="O65" s="35">
        <f t="shared" si="2"/>
        <v>1.2019250366638763E-2</v>
      </c>
      <c r="P65" s="5">
        <f t="shared" si="3"/>
        <v>3142.2777698025743</v>
      </c>
      <c r="Q65" s="35">
        <f t="shared" si="4"/>
        <v>8.2500000000000004E-2</v>
      </c>
      <c r="R65" s="5">
        <f t="shared" si="36"/>
        <v>22599.207098253235</v>
      </c>
      <c r="S65" s="5">
        <f t="shared" si="37"/>
        <v>193404.96689846879</v>
      </c>
      <c r="T65" s="5">
        <f t="shared" si="38"/>
        <v>456600.79290174681</v>
      </c>
      <c r="U65" s="5">
        <f t="shared" si="39"/>
        <v>216004.17399672203</v>
      </c>
      <c r="V65" s="150"/>
      <c r="W65" s="2">
        <v>60</v>
      </c>
      <c r="X65" s="118">
        <v>46661</v>
      </c>
      <c r="Y65" s="5">
        <f t="shared" si="40"/>
        <v>456050.61578909738</v>
      </c>
      <c r="Z65" s="5">
        <f t="shared" si="41"/>
        <v>3516.1998380299769</v>
      </c>
      <c r="AA65" s="5">
        <f t="shared" si="5"/>
        <v>475.86239943599412</v>
      </c>
      <c r="AB65" s="35">
        <f t="shared" si="6"/>
        <v>1.2521304862951232E-2</v>
      </c>
      <c r="AC65" s="5">
        <f t="shared" si="7"/>
        <v>3040.3374385939828</v>
      </c>
      <c r="AD65" s="35">
        <f t="shared" si="8"/>
        <v>0.08</v>
      </c>
      <c r="AE65" s="5">
        <f t="shared" si="42"/>
        <v>23625.2466103386</v>
      </c>
      <c r="AF65" s="5">
        <f t="shared" si="43"/>
        <v>187346.74367146005</v>
      </c>
      <c r="AG65" s="5">
        <f t="shared" si="9"/>
        <v>455574.75338966137</v>
      </c>
      <c r="AH65" s="5">
        <f t="shared" si="10"/>
        <v>210971.99028179864</v>
      </c>
      <c r="AI65" s="150"/>
      <c r="AJ65" s="2">
        <v>60</v>
      </c>
      <c r="AK65" s="118">
        <v>46661</v>
      </c>
      <c r="AL65" s="5">
        <f t="shared" si="44"/>
        <v>455004.83512456267</v>
      </c>
      <c r="AM65" s="5">
        <f t="shared" si="45"/>
        <v>3433.0474807189421</v>
      </c>
      <c r="AN65" s="5">
        <f t="shared" si="11"/>
        <v>494.47458720614168</v>
      </c>
      <c r="AO65" s="35">
        <f t="shared" si="12"/>
        <v>1.3040949432656653E-2</v>
      </c>
      <c r="AP65" s="5">
        <f t="shared" si="13"/>
        <v>2938.5728935128004</v>
      </c>
      <c r="AQ65" s="35">
        <f t="shared" si="14"/>
        <v>7.7499999999999999E-2</v>
      </c>
      <c r="AR65" s="5">
        <f t="shared" si="46"/>
        <v>24689.639462643441</v>
      </c>
      <c r="AS65" s="5">
        <f t="shared" si="47"/>
        <v>181293.20938049309</v>
      </c>
      <c r="AT65" s="5">
        <f t="shared" si="15"/>
        <v>454510.36053735652</v>
      </c>
      <c r="AU65" s="5">
        <f t="shared" si="16"/>
        <v>205982.84884313654</v>
      </c>
      <c r="AV65" s="150"/>
      <c r="AW65" s="2">
        <v>60</v>
      </c>
      <c r="AX65" s="118">
        <v>46661</v>
      </c>
      <c r="AY65" s="5">
        <f t="shared" si="48"/>
        <v>453920.38930337492</v>
      </c>
      <c r="AZ65" s="5">
        <f t="shared" si="49"/>
        <v>3350.6359249849102</v>
      </c>
      <c r="BA65" s="5">
        <f t="shared" si="17"/>
        <v>513.63349183881701</v>
      </c>
      <c r="BB65" s="35">
        <f t="shared" si="18"/>
        <v>1.35785967039837E-2</v>
      </c>
      <c r="BC65" s="5">
        <f t="shared" si="19"/>
        <v>2837.0024331460932</v>
      </c>
      <c r="BD65" s="35">
        <f t="shared" si="20"/>
        <v>7.4999999999999997E-2</v>
      </c>
      <c r="BE65" s="5">
        <f t="shared" si="50"/>
        <v>25793.244188463806</v>
      </c>
      <c r="BF65" s="5">
        <f t="shared" si="51"/>
        <v>175244.91131063079</v>
      </c>
      <c r="BG65" s="5">
        <f t="shared" si="21"/>
        <v>453406.7558115361</v>
      </c>
      <c r="BH65" s="5">
        <f t="shared" si="22"/>
        <v>201038.1554990946</v>
      </c>
      <c r="BI65" s="150"/>
      <c r="BJ65" s="2">
        <v>60</v>
      </c>
      <c r="BK65" s="118">
        <v>46661</v>
      </c>
      <c r="BL65" s="5">
        <f t="shared" si="52"/>
        <v>452796.44402875088</v>
      </c>
      <c r="BM65" s="5">
        <f t="shared" si="53"/>
        <v>3268.9887340292703</v>
      </c>
      <c r="BN65" s="5">
        <f t="shared" si="23"/>
        <v>533.34355135556734</v>
      </c>
      <c r="BO65" s="35">
        <f t="shared" si="24"/>
        <v>1.4134657417628538E-2</v>
      </c>
      <c r="BP65" s="5">
        <f t="shared" si="25"/>
        <v>2735.6451826737029</v>
      </c>
      <c r="BQ65" s="35">
        <f t="shared" si="26"/>
        <v>7.2499999999999981E-2</v>
      </c>
      <c r="BR65" s="5">
        <f t="shared" si="54"/>
        <v>26936.899522604919</v>
      </c>
      <c r="BS65" s="5">
        <f t="shared" si="55"/>
        <v>169202.42451915122</v>
      </c>
      <c r="BT65" s="5">
        <f t="shared" si="27"/>
        <v>452263.10047739529</v>
      </c>
      <c r="BU65" s="5">
        <f t="shared" si="28"/>
        <v>196139.32404175613</v>
      </c>
      <c r="BV65" s="150"/>
      <c r="BW65" s="2">
        <v>60</v>
      </c>
      <c r="BX65" s="118">
        <v>46661</v>
      </c>
      <c r="BY65" s="5">
        <f t="shared" si="56"/>
        <v>451632.18706422928</v>
      </c>
      <c r="BZ65" s="5">
        <f t="shared" si="57"/>
        <v>3188.1295568986429</v>
      </c>
      <c r="CA65" s="5">
        <f t="shared" si="29"/>
        <v>553.6084656906387</v>
      </c>
      <c r="CB65" s="35">
        <f t="shared" si="30"/>
        <v>1.4709539706351535E-2</v>
      </c>
      <c r="CC65" s="5">
        <f t="shared" si="31"/>
        <v>2634.5210912080042</v>
      </c>
      <c r="CD65" s="35">
        <f t="shared" si="32"/>
        <v>7.0000000000000007E-2</v>
      </c>
      <c r="CE65" s="5">
        <f t="shared" si="58"/>
        <v>28121.421401461121</v>
      </c>
      <c r="CF65" s="5">
        <f t="shared" si="59"/>
        <v>163166.3520124575</v>
      </c>
      <c r="CG65" s="5">
        <f t="shared" si="33"/>
        <v>451078.57859853865</v>
      </c>
      <c r="CH65" s="5">
        <f t="shared" si="34"/>
        <v>191287.77341391862</v>
      </c>
    </row>
    <row r="66" spans="9:86" ht="14.25" customHeight="1">
      <c r="I66" s="150"/>
      <c r="J66" s="2">
        <v>61</v>
      </c>
      <c r="K66" s="118">
        <v>46692</v>
      </c>
      <c r="L66" s="5">
        <f t="shared" si="35"/>
        <v>456600.79290174681</v>
      </c>
      <c r="M66" s="5">
        <f t="shared" si="0"/>
        <v>3600.0695666120341</v>
      </c>
      <c r="N66" s="5">
        <f t="shared" si="1"/>
        <v>460.93911541252464</v>
      </c>
      <c r="O66" s="35">
        <f t="shared" si="2"/>
        <v>1.2114016162342794E-2</v>
      </c>
      <c r="P66" s="5">
        <f t="shared" si="3"/>
        <v>3139.1304511995095</v>
      </c>
      <c r="Q66" s="35">
        <f t="shared" si="4"/>
        <v>8.2500000000000004E-2</v>
      </c>
      <c r="R66" s="5">
        <f t="shared" si="36"/>
        <v>23060.146213665761</v>
      </c>
      <c r="S66" s="5">
        <f t="shared" si="37"/>
        <v>196544.0973496683</v>
      </c>
      <c r="T66" s="5">
        <f t="shared" si="38"/>
        <v>456139.85378633428</v>
      </c>
      <c r="U66" s="5">
        <f t="shared" si="39"/>
        <v>219604.24356333405</v>
      </c>
      <c r="V66" s="150"/>
      <c r="W66" s="2">
        <v>61</v>
      </c>
      <c r="X66" s="118">
        <v>46692</v>
      </c>
      <c r="Y66" s="5">
        <f t="shared" si="40"/>
        <v>455574.75338966137</v>
      </c>
      <c r="Z66" s="5">
        <f t="shared" si="41"/>
        <v>3516.1998380299769</v>
      </c>
      <c r="AA66" s="5">
        <f t="shared" si="5"/>
        <v>479.03481543223415</v>
      </c>
      <c r="AB66" s="35">
        <f t="shared" si="6"/>
        <v>1.2617946324760633E-2</v>
      </c>
      <c r="AC66" s="5">
        <f t="shared" si="7"/>
        <v>3037.1650225977428</v>
      </c>
      <c r="AD66" s="35">
        <f t="shared" si="8"/>
        <v>0.08</v>
      </c>
      <c r="AE66" s="5">
        <f t="shared" si="42"/>
        <v>24104.281425770834</v>
      </c>
      <c r="AF66" s="5">
        <f t="shared" si="43"/>
        <v>190383.90869405778</v>
      </c>
      <c r="AG66" s="5">
        <f t="shared" si="9"/>
        <v>455095.71857422916</v>
      </c>
      <c r="AH66" s="5">
        <f t="shared" si="10"/>
        <v>214488.19011982862</v>
      </c>
      <c r="AI66" s="150"/>
      <c r="AJ66" s="2">
        <v>61</v>
      </c>
      <c r="AK66" s="118">
        <v>46692</v>
      </c>
      <c r="AL66" s="5">
        <f t="shared" si="44"/>
        <v>454510.36053735652</v>
      </c>
      <c r="AM66" s="5">
        <f t="shared" si="45"/>
        <v>3433.0474807189421</v>
      </c>
      <c r="AN66" s="5">
        <f t="shared" si="11"/>
        <v>497.66806891518127</v>
      </c>
      <c r="AO66" s="35">
        <f t="shared" si="12"/>
        <v>1.3139451474596983E-2</v>
      </c>
      <c r="AP66" s="5">
        <f t="shared" si="13"/>
        <v>2935.3794118037608</v>
      </c>
      <c r="AQ66" s="35">
        <f t="shared" si="14"/>
        <v>7.7499999999999999E-2</v>
      </c>
      <c r="AR66" s="5">
        <f t="shared" si="46"/>
        <v>25187.307531558621</v>
      </c>
      <c r="AS66" s="5">
        <f t="shared" si="47"/>
        <v>184228.58879229685</v>
      </c>
      <c r="AT66" s="5">
        <f t="shared" si="15"/>
        <v>454012.69246844132</v>
      </c>
      <c r="AU66" s="5">
        <f t="shared" si="16"/>
        <v>209415.89632385547</v>
      </c>
      <c r="AV66" s="150"/>
      <c r="AW66" s="2">
        <v>61</v>
      </c>
      <c r="AX66" s="118">
        <v>46692</v>
      </c>
      <c r="AY66" s="5">
        <f t="shared" si="48"/>
        <v>453406.7558115361</v>
      </c>
      <c r="AZ66" s="5">
        <f t="shared" si="49"/>
        <v>3350.6359249849102</v>
      </c>
      <c r="BA66" s="5">
        <f t="shared" si="17"/>
        <v>516.84370116280979</v>
      </c>
      <c r="BB66" s="35">
        <f t="shared" si="18"/>
        <v>1.367894133569484E-2</v>
      </c>
      <c r="BC66" s="5">
        <f t="shared" si="19"/>
        <v>2833.7922238221004</v>
      </c>
      <c r="BD66" s="35">
        <f t="shared" si="20"/>
        <v>7.4999999999999997E-2</v>
      </c>
      <c r="BE66" s="5">
        <f t="shared" si="50"/>
        <v>26310.087889626615</v>
      </c>
      <c r="BF66" s="5">
        <f t="shared" si="51"/>
        <v>178078.70353445288</v>
      </c>
      <c r="BG66" s="5">
        <f t="shared" si="21"/>
        <v>452889.91211037332</v>
      </c>
      <c r="BH66" s="5">
        <f t="shared" si="22"/>
        <v>204388.79142407951</v>
      </c>
      <c r="BI66" s="150"/>
      <c r="BJ66" s="2">
        <v>61</v>
      </c>
      <c r="BK66" s="118">
        <v>46692</v>
      </c>
      <c r="BL66" s="5">
        <f t="shared" si="52"/>
        <v>452263.10047739529</v>
      </c>
      <c r="BM66" s="5">
        <f t="shared" si="53"/>
        <v>3268.9887340292703</v>
      </c>
      <c r="BN66" s="5">
        <f t="shared" si="23"/>
        <v>536.56583531167371</v>
      </c>
      <c r="BO66" s="35">
        <f t="shared" si="24"/>
        <v>1.423682369165977E-2</v>
      </c>
      <c r="BP66" s="5">
        <f t="shared" si="25"/>
        <v>2732.4228987175966</v>
      </c>
      <c r="BQ66" s="35">
        <f t="shared" si="26"/>
        <v>7.2499999999999995E-2</v>
      </c>
      <c r="BR66" s="5">
        <f t="shared" si="54"/>
        <v>27473.465357916593</v>
      </c>
      <c r="BS66" s="5">
        <f t="shared" si="55"/>
        <v>171934.84741786882</v>
      </c>
      <c r="BT66" s="5">
        <f t="shared" si="27"/>
        <v>451726.53464208363</v>
      </c>
      <c r="BU66" s="5">
        <f t="shared" si="28"/>
        <v>199408.31277578542</v>
      </c>
      <c r="BV66" s="150"/>
      <c r="BW66" s="2">
        <v>61</v>
      </c>
      <c r="BX66" s="118">
        <v>46692</v>
      </c>
      <c r="BY66" s="5">
        <f t="shared" si="56"/>
        <v>451078.57859853865</v>
      </c>
      <c r="BZ66" s="5">
        <f t="shared" si="57"/>
        <v>3188.1295568986429</v>
      </c>
      <c r="CA66" s="5">
        <f t="shared" si="29"/>
        <v>556.83784840716726</v>
      </c>
      <c r="CB66" s="35">
        <f t="shared" si="30"/>
        <v>1.4813503673010941E-2</v>
      </c>
      <c r="CC66" s="5">
        <f t="shared" si="31"/>
        <v>2631.2917084914757</v>
      </c>
      <c r="CD66" s="35">
        <f t="shared" si="32"/>
        <v>7.0000000000000007E-2</v>
      </c>
      <c r="CE66" s="5">
        <f t="shared" si="58"/>
        <v>28678.259249868286</v>
      </c>
      <c r="CF66" s="5">
        <f t="shared" si="59"/>
        <v>165797.64372094898</v>
      </c>
      <c r="CG66" s="5">
        <f t="shared" si="33"/>
        <v>450521.74075013149</v>
      </c>
      <c r="CH66" s="5">
        <f t="shared" si="34"/>
        <v>194475.90297081726</v>
      </c>
    </row>
    <row r="67" spans="9:86" ht="14.25" customHeight="1">
      <c r="I67" s="150"/>
      <c r="J67" s="2">
        <v>62</v>
      </c>
      <c r="K67" s="118">
        <v>46722</v>
      </c>
      <c r="L67" s="5">
        <f t="shared" si="35"/>
        <v>456139.85378633428</v>
      </c>
      <c r="M67" s="5">
        <f t="shared" si="0"/>
        <v>3600.0695666120341</v>
      </c>
      <c r="N67" s="5">
        <f t="shared" si="1"/>
        <v>464.10807183098586</v>
      </c>
      <c r="O67" s="35">
        <f t="shared" si="2"/>
        <v>1.2209625657004331E-2</v>
      </c>
      <c r="P67" s="5">
        <f t="shared" si="3"/>
        <v>3135.9614947810483</v>
      </c>
      <c r="Q67" s="35">
        <f t="shared" si="4"/>
        <v>8.2500000000000004E-2</v>
      </c>
      <c r="R67" s="5">
        <f t="shared" si="36"/>
        <v>23524.254285496747</v>
      </c>
      <c r="S67" s="5">
        <f t="shared" si="37"/>
        <v>199680.05884444935</v>
      </c>
      <c r="T67" s="5">
        <f t="shared" si="38"/>
        <v>455675.74571450328</v>
      </c>
      <c r="U67" s="5">
        <f t="shared" si="39"/>
        <v>223204.31312994609</v>
      </c>
      <c r="V67" s="150"/>
      <c r="W67" s="2">
        <v>62</v>
      </c>
      <c r="X67" s="118">
        <v>46722</v>
      </c>
      <c r="Y67" s="5">
        <f t="shared" si="40"/>
        <v>455095.71857422916</v>
      </c>
      <c r="Z67" s="5">
        <f t="shared" si="41"/>
        <v>3516.1998380299769</v>
      </c>
      <c r="AA67" s="5">
        <f t="shared" si="5"/>
        <v>482.22838086844922</v>
      </c>
      <c r="AB67" s="35">
        <f t="shared" si="6"/>
        <v>1.2715436191205421E-2</v>
      </c>
      <c r="AC67" s="5">
        <f t="shared" si="7"/>
        <v>3033.9714571615277</v>
      </c>
      <c r="AD67" s="35">
        <f t="shared" si="8"/>
        <v>7.9999999999999988E-2</v>
      </c>
      <c r="AE67" s="5">
        <f t="shared" si="42"/>
        <v>24586.509806639282</v>
      </c>
      <c r="AF67" s="5">
        <f t="shared" si="43"/>
        <v>193417.88015121932</v>
      </c>
      <c r="AG67" s="5">
        <f t="shared" si="9"/>
        <v>454613.49019336072</v>
      </c>
      <c r="AH67" s="5">
        <f t="shared" si="10"/>
        <v>218004.3899578586</v>
      </c>
      <c r="AI67" s="150"/>
      <c r="AJ67" s="2">
        <v>62</v>
      </c>
      <c r="AK67" s="118">
        <v>46722</v>
      </c>
      <c r="AL67" s="5">
        <f t="shared" si="44"/>
        <v>454012.69246844132</v>
      </c>
      <c r="AM67" s="5">
        <f t="shared" si="45"/>
        <v>3433.0474807189421</v>
      </c>
      <c r="AN67" s="5">
        <f t="shared" si="11"/>
        <v>500.88217519359205</v>
      </c>
      <c r="AO67" s="35">
        <f t="shared" si="12"/>
        <v>1.3238806319805483E-2</v>
      </c>
      <c r="AP67" s="5">
        <f t="shared" si="13"/>
        <v>2932.16530552535</v>
      </c>
      <c r="AQ67" s="35">
        <f t="shared" si="14"/>
        <v>7.7499999999999999E-2</v>
      </c>
      <c r="AR67" s="5">
        <f t="shared" si="46"/>
        <v>25688.189706752215</v>
      </c>
      <c r="AS67" s="5">
        <f t="shared" si="47"/>
        <v>187160.75409782221</v>
      </c>
      <c r="AT67" s="5">
        <f t="shared" si="15"/>
        <v>453511.81029324775</v>
      </c>
      <c r="AU67" s="5">
        <f t="shared" si="16"/>
        <v>212848.94380457443</v>
      </c>
      <c r="AV67" s="150"/>
      <c r="AW67" s="2">
        <v>62</v>
      </c>
      <c r="AX67" s="118">
        <v>46722</v>
      </c>
      <c r="AY67" s="5">
        <f t="shared" si="48"/>
        <v>452889.91211037332</v>
      </c>
      <c r="AZ67" s="5">
        <f t="shared" si="49"/>
        <v>3350.6359249849102</v>
      </c>
      <c r="BA67" s="5">
        <f t="shared" si="17"/>
        <v>520.07397429507728</v>
      </c>
      <c r="BB67" s="35">
        <f t="shared" si="18"/>
        <v>1.3780142866198282E-2</v>
      </c>
      <c r="BC67" s="5">
        <f t="shared" si="19"/>
        <v>2830.5619506898329</v>
      </c>
      <c r="BD67" s="35">
        <f t="shared" si="20"/>
        <v>7.4999999999999997E-2</v>
      </c>
      <c r="BE67" s="5">
        <f t="shared" si="50"/>
        <v>26830.16186392169</v>
      </c>
      <c r="BF67" s="5">
        <f t="shared" si="51"/>
        <v>180909.26548514271</v>
      </c>
      <c r="BG67" s="5">
        <f t="shared" si="21"/>
        <v>452369.83813607827</v>
      </c>
      <c r="BH67" s="5">
        <f t="shared" si="22"/>
        <v>207739.42734906438</v>
      </c>
      <c r="BI67" s="150"/>
      <c r="BJ67" s="2">
        <v>62</v>
      </c>
      <c r="BK67" s="118">
        <v>46722</v>
      </c>
      <c r="BL67" s="5">
        <f t="shared" si="52"/>
        <v>451726.53464208363</v>
      </c>
      <c r="BM67" s="5">
        <f t="shared" si="53"/>
        <v>3268.9887340292703</v>
      </c>
      <c r="BN67" s="5">
        <f t="shared" si="23"/>
        <v>539.80758723334839</v>
      </c>
      <c r="BO67" s="35">
        <f t="shared" si="24"/>
        <v>1.4339850661933436E-2</v>
      </c>
      <c r="BP67" s="5">
        <f t="shared" si="25"/>
        <v>2729.1811467959219</v>
      </c>
      <c r="BQ67" s="35">
        <f t="shared" si="26"/>
        <v>7.2499999999999995E-2</v>
      </c>
      <c r="BR67" s="5">
        <f t="shared" si="54"/>
        <v>28013.27294514994</v>
      </c>
      <c r="BS67" s="5">
        <f t="shared" si="55"/>
        <v>174664.02856466474</v>
      </c>
      <c r="BT67" s="5">
        <f t="shared" si="27"/>
        <v>451186.72705485026</v>
      </c>
      <c r="BU67" s="5">
        <f t="shared" si="28"/>
        <v>202677.30150981469</v>
      </c>
      <c r="BV67" s="150"/>
      <c r="BW67" s="2">
        <v>62</v>
      </c>
      <c r="BX67" s="118">
        <v>46722</v>
      </c>
      <c r="BY67" s="5">
        <f t="shared" si="56"/>
        <v>450521.74075013149</v>
      </c>
      <c r="BZ67" s="5">
        <f t="shared" si="57"/>
        <v>3188.1295568986429</v>
      </c>
      <c r="CA67" s="5">
        <f t="shared" si="29"/>
        <v>560.08606918954229</v>
      </c>
      <c r="CB67" s="35">
        <f t="shared" si="30"/>
        <v>1.4918331841397481E-2</v>
      </c>
      <c r="CC67" s="5">
        <f t="shared" si="31"/>
        <v>2628.0434877091006</v>
      </c>
      <c r="CD67" s="35">
        <f t="shared" si="32"/>
        <v>7.0000000000000007E-2</v>
      </c>
      <c r="CE67" s="5">
        <f t="shared" si="58"/>
        <v>29238.345319057829</v>
      </c>
      <c r="CF67" s="5">
        <f t="shared" si="59"/>
        <v>168425.68720865808</v>
      </c>
      <c r="CG67" s="5">
        <f t="shared" si="33"/>
        <v>449961.65468094195</v>
      </c>
      <c r="CH67" s="5">
        <f t="shared" si="34"/>
        <v>197664.0325277159</v>
      </c>
    </row>
    <row r="68" spans="9:86" ht="14.25" customHeight="1">
      <c r="I68" s="150"/>
      <c r="J68" s="2">
        <v>63</v>
      </c>
      <c r="K68" s="118">
        <v>46753</v>
      </c>
      <c r="L68" s="5">
        <f t="shared" si="35"/>
        <v>455675.74571450328</v>
      </c>
      <c r="M68" s="5">
        <f t="shared" si="0"/>
        <v>3600.0695666120341</v>
      </c>
      <c r="N68" s="5">
        <f t="shared" si="1"/>
        <v>467.29881482482415</v>
      </c>
      <c r="O68" s="35">
        <f t="shared" si="2"/>
        <v>1.2306087893936838E-2</v>
      </c>
      <c r="P68" s="5">
        <f t="shared" si="3"/>
        <v>3132.77075178721</v>
      </c>
      <c r="Q68" s="35">
        <f t="shared" si="4"/>
        <v>8.2500000000000004E-2</v>
      </c>
      <c r="R68" s="5">
        <f t="shared" si="36"/>
        <v>23991.553100321573</v>
      </c>
      <c r="S68" s="5">
        <f t="shared" si="37"/>
        <v>202812.82959623655</v>
      </c>
      <c r="T68" s="5">
        <f t="shared" si="38"/>
        <v>455208.44689967844</v>
      </c>
      <c r="U68" s="5">
        <f t="shared" si="39"/>
        <v>226804.38269655814</v>
      </c>
      <c r="V68" s="150"/>
      <c r="W68" s="2">
        <v>63</v>
      </c>
      <c r="X68" s="118">
        <v>46753</v>
      </c>
      <c r="Y68" s="5">
        <f t="shared" si="40"/>
        <v>454613.49019336072</v>
      </c>
      <c r="Z68" s="5">
        <f t="shared" si="41"/>
        <v>3516.1998380299769</v>
      </c>
      <c r="AA68" s="5">
        <f t="shared" si="5"/>
        <v>485.44323674090538</v>
      </c>
      <c r="AB68" s="35">
        <f t="shared" si="6"/>
        <v>1.2813783503021835E-2</v>
      </c>
      <c r="AC68" s="5">
        <f t="shared" si="7"/>
        <v>3030.7566012890716</v>
      </c>
      <c r="AD68" s="35">
        <f t="shared" si="8"/>
        <v>0.08</v>
      </c>
      <c r="AE68" s="5">
        <f t="shared" si="42"/>
        <v>25071.953043380188</v>
      </c>
      <c r="AF68" s="5">
        <f t="shared" si="43"/>
        <v>196448.63675250838</v>
      </c>
      <c r="AG68" s="5">
        <f t="shared" si="9"/>
        <v>454128.04695661983</v>
      </c>
      <c r="AH68" s="5">
        <f t="shared" si="10"/>
        <v>221520.58979588858</v>
      </c>
      <c r="AI68" s="150"/>
      <c r="AJ68" s="2">
        <v>63</v>
      </c>
      <c r="AK68" s="118">
        <v>46753</v>
      </c>
      <c r="AL68" s="5">
        <f t="shared" si="44"/>
        <v>453511.81029324775</v>
      </c>
      <c r="AM68" s="5">
        <f t="shared" si="45"/>
        <v>3433.0474807189421</v>
      </c>
      <c r="AN68" s="5">
        <f t="shared" si="11"/>
        <v>504.11703924171707</v>
      </c>
      <c r="AO68" s="35">
        <f t="shared" si="12"/>
        <v>1.3339023005793316E-2</v>
      </c>
      <c r="AP68" s="5">
        <f t="shared" si="13"/>
        <v>2928.930441477225</v>
      </c>
      <c r="AQ68" s="35">
        <f t="shared" si="14"/>
        <v>7.7499999999999999E-2</v>
      </c>
      <c r="AR68" s="5">
        <f t="shared" si="46"/>
        <v>26192.306745993934</v>
      </c>
      <c r="AS68" s="5">
        <f t="shared" si="47"/>
        <v>190089.68453929943</v>
      </c>
      <c r="AT68" s="5">
        <f t="shared" si="15"/>
        <v>453007.69325400604</v>
      </c>
      <c r="AU68" s="5">
        <f t="shared" si="16"/>
        <v>216281.99128529336</v>
      </c>
      <c r="AV68" s="150"/>
      <c r="AW68" s="2">
        <v>63</v>
      </c>
      <c r="AX68" s="118">
        <v>46753</v>
      </c>
      <c r="AY68" s="5">
        <f t="shared" si="48"/>
        <v>452369.83813607827</v>
      </c>
      <c r="AZ68" s="5">
        <f t="shared" si="49"/>
        <v>3350.6359249849102</v>
      </c>
      <c r="BA68" s="5">
        <f t="shared" si="17"/>
        <v>523.32443663442109</v>
      </c>
      <c r="BB68" s="35">
        <f t="shared" si="18"/>
        <v>1.3882210329248312E-2</v>
      </c>
      <c r="BC68" s="5">
        <f t="shared" si="19"/>
        <v>2827.3114883504891</v>
      </c>
      <c r="BD68" s="35">
        <f t="shared" si="20"/>
        <v>7.4999999999999997E-2</v>
      </c>
      <c r="BE68" s="5">
        <f t="shared" si="50"/>
        <v>27353.486300556113</v>
      </c>
      <c r="BF68" s="5">
        <f t="shared" si="51"/>
        <v>183736.57697349318</v>
      </c>
      <c r="BG68" s="5">
        <f t="shared" si="21"/>
        <v>451846.51369944384</v>
      </c>
      <c r="BH68" s="5">
        <f t="shared" si="22"/>
        <v>211090.06327404929</v>
      </c>
      <c r="BI68" s="150"/>
      <c r="BJ68" s="2">
        <v>63</v>
      </c>
      <c r="BK68" s="118">
        <v>46753</v>
      </c>
      <c r="BL68" s="5">
        <f t="shared" si="52"/>
        <v>451186.72705485026</v>
      </c>
      <c r="BM68" s="5">
        <f t="shared" si="53"/>
        <v>3268.9887340292703</v>
      </c>
      <c r="BN68" s="5">
        <f t="shared" si="23"/>
        <v>543.06892473954986</v>
      </c>
      <c r="BO68" s="35">
        <f t="shared" si="24"/>
        <v>1.4443747358025349E-2</v>
      </c>
      <c r="BP68" s="5">
        <f t="shared" si="25"/>
        <v>2725.9198092897204</v>
      </c>
      <c r="BQ68" s="35">
        <f t="shared" si="26"/>
        <v>7.2499999999999995E-2</v>
      </c>
      <c r="BR68" s="5">
        <f t="shared" si="54"/>
        <v>28556.341869889489</v>
      </c>
      <c r="BS68" s="5">
        <f t="shared" si="55"/>
        <v>177389.94837395445</v>
      </c>
      <c r="BT68" s="5">
        <f t="shared" si="27"/>
        <v>450643.65813011071</v>
      </c>
      <c r="BU68" s="5">
        <f t="shared" si="28"/>
        <v>205946.29024384395</v>
      </c>
      <c r="BV68" s="150"/>
      <c r="BW68" s="2">
        <v>63</v>
      </c>
      <c r="BX68" s="118">
        <v>46753</v>
      </c>
      <c r="BY68" s="5">
        <f t="shared" si="56"/>
        <v>449961.65468094195</v>
      </c>
      <c r="BZ68" s="5">
        <f t="shared" si="57"/>
        <v>3188.1295568986429</v>
      </c>
      <c r="CA68" s="5">
        <f t="shared" si="29"/>
        <v>563.3532379264816</v>
      </c>
      <c r="CB68" s="35">
        <f t="shared" si="30"/>
        <v>1.5024033236590611E-2</v>
      </c>
      <c r="CC68" s="5">
        <f t="shared" si="31"/>
        <v>2624.7763189721613</v>
      </c>
      <c r="CD68" s="35">
        <f t="shared" si="32"/>
        <v>7.0000000000000007E-2</v>
      </c>
      <c r="CE68" s="5">
        <f t="shared" si="58"/>
        <v>29801.698556984309</v>
      </c>
      <c r="CF68" s="5">
        <f t="shared" si="59"/>
        <v>171050.46352763026</v>
      </c>
      <c r="CG68" s="5">
        <f t="shared" si="33"/>
        <v>449398.30144301546</v>
      </c>
      <c r="CH68" s="5">
        <f t="shared" si="34"/>
        <v>200852.16208461457</v>
      </c>
    </row>
    <row r="69" spans="9:86" ht="14.25" customHeight="1">
      <c r="I69" s="150"/>
      <c r="J69" s="2">
        <v>64</v>
      </c>
      <c r="K69" s="118">
        <v>46784</v>
      </c>
      <c r="L69" s="5">
        <f t="shared" si="35"/>
        <v>455208.44689967844</v>
      </c>
      <c r="M69" s="5">
        <f t="shared" si="0"/>
        <v>3600.0695666120341</v>
      </c>
      <c r="N69" s="5">
        <f t="shared" si="1"/>
        <v>470.51149417674469</v>
      </c>
      <c r="O69" s="35">
        <f t="shared" si="2"/>
        <v>1.2403412038101448E-2</v>
      </c>
      <c r="P69" s="5">
        <f t="shared" si="3"/>
        <v>3129.5580724352894</v>
      </c>
      <c r="Q69" s="35">
        <f t="shared" si="4"/>
        <v>8.2500000000000004E-2</v>
      </c>
      <c r="R69" s="5">
        <f t="shared" si="36"/>
        <v>24462.064594498319</v>
      </c>
      <c r="S69" s="5">
        <f t="shared" si="37"/>
        <v>205942.38766867184</v>
      </c>
      <c r="T69" s="5">
        <f t="shared" si="38"/>
        <v>454737.93540550169</v>
      </c>
      <c r="U69" s="5">
        <f t="shared" si="39"/>
        <v>230404.45226317015</v>
      </c>
      <c r="V69" s="150"/>
      <c r="W69" s="2">
        <v>64</v>
      </c>
      <c r="X69" s="118">
        <v>46784</v>
      </c>
      <c r="Y69" s="5">
        <f t="shared" si="40"/>
        <v>454128.04695661983</v>
      </c>
      <c r="Z69" s="5">
        <f t="shared" si="41"/>
        <v>3516.1998380299769</v>
      </c>
      <c r="AA69" s="5">
        <f t="shared" si="5"/>
        <v>488.67952498584464</v>
      </c>
      <c r="AB69" s="35">
        <f t="shared" si="6"/>
        <v>1.2912997422487547E-2</v>
      </c>
      <c r="AC69" s="5">
        <f t="shared" si="7"/>
        <v>3027.5203130441323</v>
      </c>
      <c r="AD69" s="35">
        <f t="shared" si="8"/>
        <v>0.08</v>
      </c>
      <c r="AE69" s="5">
        <f t="shared" si="42"/>
        <v>25560.632568366033</v>
      </c>
      <c r="AF69" s="5">
        <f t="shared" si="43"/>
        <v>199476.15706555251</v>
      </c>
      <c r="AG69" s="5">
        <f t="shared" si="9"/>
        <v>453639.36743163399</v>
      </c>
      <c r="AH69" s="5">
        <f t="shared" si="10"/>
        <v>225036.78963391855</v>
      </c>
      <c r="AI69" s="150"/>
      <c r="AJ69" s="2">
        <v>64</v>
      </c>
      <c r="AK69" s="118">
        <v>46784</v>
      </c>
      <c r="AL69" s="5">
        <f t="shared" si="44"/>
        <v>453007.69325400604</v>
      </c>
      <c r="AM69" s="5">
        <f t="shared" si="45"/>
        <v>3433.0474807189421</v>
      </c>
      <c r="AN69" s="5">
        <f t="shared" si="11"/>
        <v>507.37279512015311</v>
      </c>
      <c r="AO69" s="35">
        <f t="shared" si="12"/>
        <v>1.3440110691515274E-2</v>
      </c>
      <c r="AP69" s="5">
        <f t="shared" si="13"/>
        <v>2925.674685598789</v>
      </c>
      <c r="AQ69" s="35">
        <f t="shared" si="14"/>
        <v>7.7499999999999999E-2</v>
      </c>
      <c r="AR69" s="5">
        <f t="shared" si="46"/>
        <v>26699.679541114088</v>
      </c>
      <c r="AS69" s="5">
        <f t="shared" si="47"/>
        <v>193015.35922489822</v>
      </c>
      <c r="AT69" s="5">
        <f t="shared" si="15"/>
        <v>452500.32045888586</v>
      </c>
      <c r="AU69" s="5">
        <f t="shared" si="16"/>
        <v>219715.03876601229</v>
      </c>
      <c r="AV69" s="150"/>
      <c r="AW69" s="2">
        <v>64</v>
      </c>
      <c r="AX69" s="118">
        <v>46784</v>
      </c>
      <c r="AY69" s="5">
        <f t="shared" si="48"/>
        <v>451846.51369944384</v>
      </c>
      <c r="AZ69" s="5">
        <f t="shared" si="49"/>
        <v>3350.6359249849102</v>
      </c>
      <c r="BA69" s="5">
        <f t="shared" si="17"/>
        <v>526.59521436338628</v>
      </c>
      <c r="BB69" s="35">
        <f t="shared" si="18"/>
        <v>1.39851528799533E-2</v>
      </c>
      <c r="BC69" s="5">
        <f t="shared" si="19"/>
        <v>2824.0407106215239</v>
      </c>
      <c r="BD69" s="35">
        <f t="shared" si="20"/>
        <v>7.4999999999999997E-2</v>
      </c>
      <c r="BE69" s="5">
        <f t="shared" si="50"/>
        <v>27880.0815149195</v>
      </c>
      <c r="BF69" s="5">
        <f t="shared" si="51"/>
        <v>186560.6176841147</v>
      </c>
      <c r="BG69" s="5">
        <f t="shared" si="21"/>
        <v>451319.91848508047</v>
      </c>
      <c r="BH69" s="5">
        <f t="shared" si="22"/>
        <v>214440.69919903419</v>
      </c>
      <c r="BI69" s="150"/>
      <c r="BJ69" s="2">
        <v>64</v>
      </c>
      <c r="BK69" s="118">
        <v>46784</v>
      </c>
      <c r="BL69" s="5">
        <f t="shared" si="52"/>
        <v>450643.65813011071</v>
      </c>
      <c r="BM69" s="5">
        <f t="shared" si="53"/>
        <v>3268.9887340292703</v>
      </c>
      <c r="BN69" s="5">
        <f t="shared" si="23"/>
        <v>546.34996615985165</v>
      </c>
      <c r="BO69" s="35">
        <f t="shared" si="24"/>
        <v>1.4548522930783819E-2</v>
      </c>
      <c r="BP69" s="5">
        <f t="shared" si="25"/>
        <v>2722.6387678694186</v>
      </c>
      <c r="BQ69" s="35">
        <f t="shared" si="26"/>
        <v>7.2499999999999995E-2</v>
      </c>
      <c r="BR69" s="5">
        <f t="shared" si="54"/>
        <v>29102.69183604934</v>
      </c>
      <c r="BS69" s="5">
        <f t="shared" si="55"/>
        <v>180112.58714182387</v>
      </c>
      <c r="BT69" s="5">
        <f t="shared" si="27"/>
        <v>450097.30816395086</v>
      </c>
      <c r="BU69" s="5">
        <f t="shared" si="28"/>
        <v>209215.27897787321</v>
      </c>
      <c r="BV69" s="150"/>
      <c r="BW69" s="2">
        <v>64</v>
      </c>
      <c r="BX69" s="118">
        <v>46784</v>
      </c>
      <c r="BY69" s="5">
        <f t="shared" si="56"/>
        <v>449398.30144301546</v>
      </c>
      <c r="BZ69" s="5">
        <f t="shared" si="57"/>
        <v>3188.1295568986429</v>
      </c>
      <c r="CA69" s="5">
        <f t="shared" si="29"/>
        <v>566.63946514771942</v>
      </c>
      <c r="CB69" s="35">
        <f t="shared" si="30"/>
        <v>1.5130617004868329E-2</v>
      </c>
      <c r="CC69" s="5">
        <f t="shared" si="31"/>
        <v>2621.4900917509235</v>
      </c>
      <c r="CD69" s="35">
        <f t="shared" si="32"/>
        <v>7.0000000000000007E-2</v>
      </c>
      <c r="CE69" s="5">
        <f t="shared" si="58"/>
        <v>30368.338022132029</v>
      </c>
      <c r="CF69" s="5">
        <f t="shared" si="59"/>
        <v>173671.95361938118</v>
      </c>
      <c r="CG69" s="5">
        <f t="shared" si="33"/>
        <v>448831.66197786771</v>
      </c>
      <c r="CH69" s="5">
        <f t="shared" si="34"/>
        <v>204040.29164151321</v>
      </c>
    </row>
    <row r="70" spans="9:86" ht="14.25" customHeight="1">
      <c r="I70" s="150"/>
      <c r="J70" s="2">
        <v>65</v>
      </c>
      <c r="K70" s="118">
        <v>46813</v>
      </c>
      <c r="L70" s="5">
        <f t="shared" si="35"/>
        <v>454737.93540550169</v>
      </c>
      <c r="M70" s="5">
        <f t="shared" si="0"/>
        <v>3600.0695666120341</v>
      </c>
      <c r="N70" s="5">
        <f t="shared" si="1"/>
        <v>473.74626069920987</v>
      </c>
      <c r="O70" s="35">
        <f t="shared" si="2"/>
        <v>1.250160737815088E-2</v>
      </c>
      <c r="P70" s="5">
        <f t="shared" si="3"/>
        <v>3126.3233059128243</v>
      </c>
      <c r="Q70" s="35">
        <f t="shared" si="4"/>
        <v>8.2500000000000004E-2</v>
      </c>
      <c r="R70" s="5">
        <f t="shared" si="36"/>
        <v>24935.810855197527</v>
      </c>
      <c r="S70" s="5">
        <f t="shared" si="37"/>
        <v>209068.71097458465</v>
      </c>
      <c r="T70" s="5">
        <f t="shared" si="38"/>
        <v>454264.18914480245</v>
      </c>
      <c r="U70" s="5">
        <f t="shared" si="39"/>
        <v>234004.52182978217</v>
      </c>
      <c r="V70" s="150"/>
      <c r="W70" s="2">
        <v>65</v>
      </c>
      <c r="X70" s="118">
        <v>46813</v>
      </c>
      <c r="Y70" s="5">
        <f t="shared" si="40"/>
        <v>453639.36743163399</v>
      </c>
      <c r="Z70" s="5">
        <f t="shared" si="41"/>
        <v>3516.1998380299769</v>
      </c>
      <c r="AA70" s="5">
        <f t="shared" si="5"/>
        <v>491.93738848575003</v>
      </c>
      <c r="AB70" s="35">
        <f t="shared" si="6"/>
        <v>1.3013087235464972E-2</v>
      </c>
      <c r="AC70" s="5">
        <f t="shared" si="7"/>
        <v>3024.2624495442269</v>
      </c>
      <c r="AD70" s="35">
        <f t="shared" si="8"/>
        <v>0.08</v>
      </c>
      <c r="AE70" s="5">
        <f t="shared" si="42"/>
        <v>26052.569956851781</v>
      </c>
      <c r="AF70" s="5">
        <f t="shared" si="43"/>
        <v>202500.41951509673</v>
      </c>
      <c r="AG70" s="5">
        <f t="shared" si="9"/>
        <v>453147.43004314823</v>
      </c>
      <c r="AH70" s="5">
        <f t="shared" si="10"/>
        <v>228552.9894719485</v>
      </c>
      <c r="AI70" s="150"/>
      <c r="AJ70" s="2">
        <v>65</v>
      </c>
      <c r="AK70" s="118">
        <v>46813</v>
      </c>
      <c r="AL70" s="5">
        <f t="shared" si="44"/>
        <v>452500.32045888586</v>
      </c>
      <c r="AM70" s="5">
        <f t="shared" si="45"/>
        <v>3433.0474807189421</v>
      </c>
      <c r="AN70" s="5">
        <f t="shared" si="11"/>
        <v>510.64957775530411</v>
      </c>
      <c r="AO70" s="35">
        <f t="shared" si="12"/>
        <v>1.3542078659412617E-2</v>
      </c>
      <c r="AP70" s="5">
        <f t="shared" si="13"/>
        <v>2922.397902963638</v>
      </c>
      <c r="AQ70" s="35">
        <f t="shared" si="14"/>
        <v>7.7499999999999999E-2</v>
      </c>
      <c r="AR70" s="5">
        <f t="shared" si="46"/>
        <v>27210.329118869391</v>
      </c>
      <c r="AS70" s="5">
        <f t="shared" si="47"/>
        <v>195937.75712786184</v>
      </c>
      <c r="AT70" s="5">
        <f t="shared" si="15"/>
        <v>451989.67088113056</v>
      </c>
      <c r="AU70" s="5">
        <f t="shared" si="16"/>
        <v>223148.08624673123</v>
      </c>
      <c r="AV70" s="150"/>
      <c r="AW70" s="2">
        <v>65</v>
      </c>
      <c r="AX70" s="118">
        <v>46813</v>
      </c>
      <c r="AY70" s="5">
        <f t="shared" si="48"/>
        <v>451319.91848508047</v>
      </c>
      <c r="AZ70" s="5">
        <f t="shared" si="49"/>
        <v>3350.6359249849102</v>
      </c>
      <c r="BA70" s="5">
        <f t="shared" si="17"/>
        <v>529.88643445315756</v>
      </c>
      <c r="BB70" s="35">
        <f t="shared" si="18"/>
        <v>1.4088979796818099E-2</v>
      </c>
      <c r="BC70" s="5">
        <f t="shared" si="19"/>
        <v>2820.7494905317526</v>
      </c>
      <c r="BD70" s="35">
        <f t="shared" si="20"/>
        <v>7.4999999999999997E-2</v>
      </c>
      <c r="BE70" s="5">
        <f t="shared" si="50"/>
        <v>28409.967949372658</v>
      </c>
      <c r="BF70" s="5">
        <f t="shared" si="51"/>
        <v>189381.36717464644</v>
      </c>
      <c r="BG70" s="5">
        <f t="shared" si="21"/>
        <v>450790.03205062734</v>
      </c>
      <c r="BH70" s="5">
        <f t="shared" si="22"/>
        <v>217791.3351240191</v>
      </c>
      <c r="BI70" s="150"/>
      <c r="BJ70" s="2">
        <v>65</v>
      </c>
      <c r="BK70" s="118">
        <v>46813</v>
      </c>
      <c r="BL70" s="5">
        <f t="shared" si="52"/>
        <v>450097.30816395086</v>
      </c>
      <c r="BM70" s="5">
        <f t="shared" si="53"/>
        <v>3268.9887340292703</v>
      </c>
      <c r="BN70" s="5">
        <f t="shared" si="23"/>
        <v>549.65083053873377</v>
      </c>
      <c r="BO70" s="35">
        <f t="shared" si="24"/>
        <v>1.4654186654371721E-2</v>
      </c>
      <c r="BP70" s="5">
        <f t="shared" si="25"/>
        <v>2719.3379034905365</v>
      </c>
      <c r="BQ70" s="35">
        <f t="shared" si="26"/>
        <v>7.2499999999999995E-2</v>
      </c>
      <c r="BR70" s="5">
        <f t="shared" si="54"/>
        <v>29652.342666588072</v>
      </c>
      <c r="BS70" s="5">
        <f t="shared" si="55"/>
        <v>182831.92504531439</v>
      </c>
      <c r="BT70" s="5">
        <f t="shared" si="27"/>
        <v>449547.65733341215</v>
      </c>
      <c r="BU70" s="5">
        <f t="shared" si="28"/>
        <v>212484.26771190247</v>
      </c>
      <c r="BV70" s="150"/>
      <c r="BW70" s="2">
        <v>65</v>
      </c>
      <c r="BX70" s="118">
        <v>46813</v>
      </c>
      <c r="BY70" s="5">
        <f t="shared" si="56"/>
        <v>448831.66197786771</v>
      </c>
      <c r="BZ70" s="5">
        <f t="shared" si="57"/>
        <v>3188.1295568986429</v>
      </c>
      <c r="CA70" s="5">
        <f t="shared" si="29"/>
        <v>569.9448620277476</v>
      </c>
      <c r="CB70" s="35">
        <f t="shared" si="30"/>
        <v>1.5238092415749013E-2</v>
      </c>
      <c r="CC70" s="5">
        <f t="shared" si="31"/>
        <v>2618.1846948708953</v>
      </c>
      <c r="CD70" s="35">
        <f t="shared" si="32"/>
        <v>7.0000000000000007E-2</v>
      </c>
      <c r="CE70" s="5">
        <f t="shared" si="58"/>
        <v>30938.282884159777</v>
      </c>
      <c r="CF70" s="5">
        <f t="shared" si="59"/>
        <v>176290.13831425208</v>
      </c>
      <c r="CG70" s="5">
        <f t="shared" si="33"/>
        <v>448261.71711583994</v>
      </c>
      <c r="CH70" s="5">
        <f t="shared" si="34"/>
        <v>207228.42119841184</v>
      </c>
    </row>
    <row r="71" spans="9:86" ht="14.25" customHeight="1">
      <c r="I71" s="150"/>
      <c r="J71" s="2">
        <v>66</v>
      </c>
      <c r="K71" s="118">
        <v>46844</v>
      </c>
      <c r="L71" s="5">
        <f t="shared" si="35"/>
        <v>454264.18914480245</v>
      </c>
      <c r="M71" s="5">
        <f t="shared" si="0"/>
        <v>3600.0695666120341</v>
      </c>
      <c r="N71" s="5">
        <f t="shared" si="1"/>
        <v>477.00326624151739</v>
      </c>
      <c r="O71" s="35">
        <f t="shared" si="2"/>
        <v>1.2600683328514805E-2</v>
      </c>
      <c r="P71" s="5">
        <f t="shared" si="3"/>
        <v>3123.0663003705167</v>
      </c>
      <c r="Q71" s="35">
        <f t="shared" si="4"/>
        <v>8.2500000000000004E-2</v>
      </c>
      <c r="R71" s="5">
        <f t="shared" si="36"/>
        <v>25412.814121439045</v>
      </c>
      <c r="S71" s="5">
        <f t="shared" si="37"/>
        <v>212191.77727495518</v>
      </c>
      <c r="T71" s="5">
        <f t="shared" si="38"/>
        <v>453787.18587856094</v>
      </c>
      <c r="U71" s="5">
        <f t="shared" si="39"/>
        <v>237604.59139639421</v>
      </c>
      <c r="V71" s="150"/>
      <c r="W71" s="2">
        <v>66</v>
      </c>
      <c r="X71" s="118">
        <v>46844</v>
      </c>
      <c r="Y71" s="5">
        <f t="shared" si="40"/>
        <v>453147.43004314823</v>
      </c>
      <c r="Z71" s="5">
        <f t="shared" si="41"/>
        <v>3516.1998380299769</v>
      </c>
      <c r="AA71" s="5">
        <f t="shared" si="5"/>
        <v>495.21697107565524</v>
      </c>
      <c r="AB71" s="35">
        <f t="shared" si="6"/>
        <v>1.3114062353486181E-2</v>
      </c>
      <c r="AC71" s="5">
        <f t="shared" si="7"/>
        <v>3020.9828669543217</v>
      </c>
      <c r="AD71" s="35">
        <f t="shared" si="8"/>
        <v>0.08</v>
      </c>
      <c r="AE71" s="5">
        <f t="shared" si="42"/>
        <v>26547.786927927438</v>
      </c>
      <c r="AF71" s="5">
        <f t="shared" si="43"/>
        <v>205521.40238205105</v>
      </c>
      <c r="AG71" s="5">
        <f t="shared" si="9"/>
        <v>452652.2130720726</v>
      </c>
      <c r="AH71" s="5">
        <f t="shared" si="10"/>
        <v>232069.18930997848</v>
      </c>
      <c r="AI71" s="150"/>
      <c r="AJ71" s="2">
        <v>66</v>
      </c>
      <c r="AK71" s="118">
        <v>46844</v>
      </c>
      <c r="AL71" s="5">
        <f t="shared" si="44"/>
        <v>451989.67088113056</v>
      </c>
      <c r="AM71" s="5">
        <f t="shared" si="45"/>
        <v>3433.0474807189421</v>
      </c>
      <c r="AN71" s="5">
        <f t="shared" si="11"/>
        <v>513.94752294497403</v>
      </c>
      <c r="AO71" s="35">
        <f t="shared" si="12"/>
        <v>1.3644936317497518E-2</v>
      </c>
      <c r="AP71" s="5">
        <f t="shared" si="13"/>
        <v>2919.0999577739681</v>
      </c>
      <c r="AQ71" s="35">
        <f t="shared" si="14"/>
        <v>7.7499999999999999E-2</v>
      </c>
      <c r="AR71" s="5">
        <f t="shared" si="46"/>
        <v>27724.276641814366</v>
      </c>
      <c r="AS71" s="5">
        <f t="shared" si="47"/>
        <v>198856.8570856358</v>
      </c>
      <c r="AT71" s="5">
        <f t="shared" si="15"/>
        <v>451475.72335818561</v>
      </c>
      <c r="AU71" s="5">
        <f t="shared" si="16"/>
        <v>226581.13372745016</v>
      </c>
      <c r="AV71" s="150"/>
      <c r="AW71" s="2">
        <v>66</v>
      </c>
      <c r="AX71" s="118">
        <v>46844</v>
      </c>
      <c r="AY71" s="5">
        <f t="shared" si="48"/>
        <v>450790.03205062734</v>
      </c>
      <c r="AZ71" s="5">
        <f t="shared" si="49"/>
        <v>3350.6359249849102</v>
      </c>
      <c r="BA71" s="5">
        <f t="shared" si="17"/>
        <v>533.19822466848973</v>
      </c>
      <c r="BB71" s="35">
        <f t="shared" si="18"/>
        <v>1.4193700483828106E-2</v>
      </c>
      <c r="BC71" s="5">
        <f t="shared" si="19"/>
        <v>2817.4377003164204</v>
      </c>
      <c r="BD71" s="35">
        <f t="shared" si="20"/>
        <v>7.4999999999999983E-2</v>
      </c>
      <c r="BE71" s="5">
        <f t="shared" si="50"/>
        <v>28943.166174041147</v>
      </c>
      <c r="BF71" s="5">
        <f t="shared" si="51"/>
        <v>192198.80487496287</v>
      </c>
      <c r="BG71" s="5">
        <f t="shared" si="21"/>
        <v>450256.83382595883</v>
      </c>
      <c r="BH71" s="5">
        <f t="shared" si="22"/>
        <v>221141.971049004</v>
      </c>
      <c r="BI71" s="150"/>
      <c r="BJ71" s="2">
        <v>66</v>
      </c>
      <c r="BK71" s="118">
        <v>46844</v>
      </c>
      <c r="BL71" s="5">
        <f t="shared" si="52"/>
        <v>449547.65733341215</v>
      </c>
      <c r="BM71" s="5">
        <f t="shared" si="53"/>
        <v>3268.9887340292703</v>
      </c>
      <c r="BN71" s="5">
        <f t="shared" si="23"/>
        <v>552.97163763990511</v>
      </c>
      <c r="BO71" s="35">
        <f t="shared" si="24"/>
        <v>1.4760747928350228E-2</v>
      </c>
      <c r="BP71" s="5">
        <f t="shared" si="25"/>
        <v>2716.0170963893652</v>
      </c>
      <c r="BQ71" s="35">
        <f t="shared" si="26"/>
        <v>7.2499999999999995E-2</v>
      </c>
      <c r="BR71" s="5">
        <f t="shared" si="54"/>
        <v>30205.314304227977</v>
      </c>
      <c r="BS71" s="5">
        <f t="shared" si="55"/>
        <v>185547.94214170377</v>
      </c>
      <c r="BT71" s="5">
        <f t="shared" si="27"/>
        <v>448994.68569577223</v>
      </c>
      <c r="BU71" s="5">
        <f t="shared" si="28"/>
        <v>215753.25644593174</v>
      </c>
      <c r="BV71" s="150"/>
      <c r="BW71" s="2">
        <v>66</v>
      </c>
      <c r="BX71" s="118">
        <v>46844</v>
      </c>
      <c r="BY71" s="5">
        <f t="shared" si="56"/>
        <v>448261.71711583994</v>
      </c>
      <c r="BZ71" s="5">
        <f t="shared" si="57"/>
        <v>3188.1295568986429</v>
      </c>
      <c r="CA71" s="5">
        <f t="shared" si="29"/>
        <v>573.26954038957638</v>
      </c>
      <c r="CB71" s="35">
        <f t="shared" si="30"/>
        <v>1.5346468864074741E-2</v>
      </c>
      <c r="CC71" s="5">
        <f t="shared" si="31"/>
        <v>2614.8600165090666</v>
      </c>
      <c r="CD71" s="35">
        <f t="shared" si="32"/>
        <v>7.0000000000000007E-2</v>
      </c>
      <c r="CE71" s="5">
        <f t="shared" si="58"/>
        <v>31511.552424549354</v>
      </c>
      <c r="CF71" s="5">
        <f t="shared" si="59"/>
        <v>178904.99833076115</v>
      </c>
      <c r="CG71" s="5">
        <f t="shared" si="33"/>
        <v>447688.44757545035</v>
      </c>
      <c r="CH71" s="5">
        <f t="shared" si="34"/>
        <v>210416.55075531051</v>
      </c>
    </row>
    <row r="72" spans="9:86" ht="14.25" customHeight="1">
      <c r="I72" s="150"/>
      <c r="J72" s="2">
        <v>67</v>
      </c>
      <c r="K72" s="118">
        <v>46874</v>
      </c>
      <c r="L72" s="5">
        <f t="shared" si="35"/>
        <v>453787.18587856094</v>
      </c>
      <c r="M72" s="5">
        <f t="shared" si="0"/>
        <v>3600.0695666120341</v>
      </c>
      <c r="N72" s="5">
        <f t="shared" si="1"/>
        <v>480.28266369692756</v>
      </c>
      <c r="O72" s="35">
        <f t="shared" si="2"/>
        <v>1.2700649431527766E-2</v>
      </c>
      <c r="P72" s="5">
        <f t="shared" si="3"/>
        <v>3119.7869029151066</v>
      </c>
      <c r="Q72" s="35">
        <f t="shared" si="4"/>
        <v>8.2500000000000004E-2</v>
      </c>
      <c r="R72" s="5">
        <f t="shared" si="36"/>
        <v>25893.096785135975</v>
      </c>
      <c r="S72" s="5">
        <f t="shared" si="37"/>
        <v>215311.56417787028</v>
      </c>
      <c r="T72" s="5">
        <f t="shared" si="38"/>
        <v>453306.90321486403</v>
      </c>
      <c r="U72" s="5">
        <f t="shared" si="39"/>
        <v>241204.66096300626</v>
      </c>
      <c r="V72" s="150"/>
      <c r="W72" s="2">
        <v>67</v>
      </c>
      <c r="X72" s="118">
        <v>46874</v>
      </c>
      <c r="Y72" s="5">
        <f t="shared" si="40"/>
        <v>452652.2130720726</v>
      </c>
      <c r="Z72" s="5">
        <f t="shared" si="41"/>
        <v>3516.1998380299769</v>
      </c>
      <c r="AA72" s="5">
        <f t="shared" si="5"/>
        <v>498.51841754949282</v>
      </c>
      <c r="AB72" s="35">
        <f t="shared" si="6"/>
        <v>1.3215932315880242E-2</v>
      </c>
      <c r="AC72" s="5">
        <f t="shared" si="7"/>
        <v>3017.6814204804841</v>
      </c>
      <c r="AD72" s="35">
        <f t="shared" si="8"/>
        <v>0.08</v>
      </c>
      <c r="AE72" s="5">
        <f t="shared" si="42"/>
        <v>27046.305345476932</v>
      </c>
      <c r="AF72" s="5">
        <f t="shared" si="43"/>
        <v>208539.08380253153</v>
      </c>
      <c r="AG72" s="5">
        <f t="shared" si="9"/>
        <v>452153.6946545231</v>
      </c>
      <c r="AH72" s="5">
        <f t="shared" si="10"/>
        <v>235585.38914800846</v>
      </c>
      <c r="AI72" s="150"/>
      <c r="AJ72" s="2">
        <v>67</v>
      </c>
      <c r="AK72" s="118">
        <v>46874</v>
      </c>
      <c r="AL72" s="5">
        <f t="shared" si="44"/>
        <v>451475.72335818561</v>
      </c>
      <c r="AM72" s="5">
        <f t="shared" si="45"/>
        <v>3433.0474807189421</v>
      </c>
      <c r="AN72" s="5">
        <f t="shared" si="11"/>
        <v>517.26676736399349</v>
      </c>
      <c r="AO72" s="35">
        <f t="shared" si="12"/>
        <v>1.3748693201479933E-2</v>
      </c>
      <c r="AP72" s="5">
        <f t="shared" si="13"/>
        <v>2915.7807133549486</v>
      </c>
      <c r="AQ72" s="35">
        <f t="shared" si="14"/>
        <v>7.7499999999999999E-2</v>
      </c>
      <c r="AR72" s="5">
        <f t="shared" si="46"/>
        <v>28241.543409178361</v>
      </c>
      <c r="AS72" s="5">
        <f t="shared" si="47"/>
        <v>201772.63779899073</v>
      </c>
      <c r="AT72" s="5">
        <f t="shared" si="15"/>
        <v>450958.45659082162</v>
      </c>
      <c r="AU72" s="5">
        <f t="shared" si="16"/>
        <v>230014.18120816909</v>
      </c>
      <c r="AV72" s="150"/>
      <c r="AW72" s="2">
        <v>67</v>
      </c>
      <c r="AX72" s="118">
        <v>46874</v>
      </c>
      <c r="AY72" s="5">
        <f t="shared" si="48"/>
        <v>450256.83382595883</v>
      </c>
      <c r="AZ72" s="5">
        <f t="shared" si="49"/>
        <v>3350.6359249849102</v>
      </c>
      <c r="BA72" s="5">
        <f t="shared" si="17"/>
        <v>536.53071357266754</v>
      </c>
      <c r="BB72" s="35">
        <f t="shared" si="18"/>
        <v>1.4299324472575762E-2</v>
      </c>
      <c r="BC72" s="5">
        <f t="shared" si="19"/>
        <v>2814.1052114122426</v>
      </c>
      <c r="BD72" s="35">
        <f t="shared" si="20"/>
        <v>7.4999999999999997E-2</v>
      </c>
      <c r="BE72" s="5">
        <f t="shared" si="50"/>
        <v>29479.696887613816</v>
      </c>
      <c r="BF72" s="5">
        <f t="shared" si="51"/>
        <v>195012.91008637511</v>
      </c>
      <c r="BG72" s="5">
        <f t="shared" si="21"/>
        <v>449720.30311238614</v>
      </c>
      <c r="BH72" s="5">
        <f t="shared" si="22"/>
        <v>224492.60697398894</v>
      </c>
      <c r="BI72" s="150"/>
      <c r="BJ72" s="2">
        <v>67</v>
      </c>
      <c r="BK72" s="118">
        <v>46874</v>
      </c>
      <c r="BL72" s="5">
        <f t="shared" si="52"/>
        <v>448994.68569577223</v>
      </c>
      <c r="BM72" s="5">
        <f t="shared" si="53"/>
        <v>3268.9887340292703</v>
      </c>
      <c r="BN72" s="5">
        <f t="shared" si="23"/>
        <v>556.31250795064625</v>
      </c>
      <c r="BO72" s="35">
        <f t="shared" si="24"/>
        <v>1.4868216279804879E-2</v>
      </c>
      <c r="BP72" s="5">
        <f t="shared" si="25"/>
        <v>2712.676226078624</v>
      </c>
      <c r="BQ72" s="35">
        <f t="shared" si="26"/>
        <v>7.2499999999999995E-2</v>
      </c>
      <c r="BR72" s="5">
        <f t="shared" si="54"/>
        <v>30761.626812178623</v>
      </c>
      <c r="BS72" s="5">
        <f t="shared" si="55"/>
        <v>188260.61836778239</v>
      </c>
      <c r="BT72" s="5">
        <f t="shared" si="27"/>
        <v>448438.37318782159</v>
      </c>
      <c r="BU72" s="5">
        <f t="shared" si="28"/>
        <v>219022.245179961</v>
      </c>
      <c r="BV72" s="150"/>
      <c r="BW72" s="2">
        <v>67</v>
      </c>
      <c r="BX72" s="118">
        <v>46874</v>
      </c>
      <c r="BY72" s="5">
        <f t="shared" si="56"/>
        <v>447688.44757545035</v>
      </c>
      <c r="BZ72" s="5">
        <f t="shared" si="57"/>
        <v>3188.1295568986429</v>
      </c>
      <c r="CA72" s="5">
        <f t="shared" si="29"/>
        <v>576.61361270851557</v>
      </c>
      <c r="CB72" s="35">
        <f t="shared" si="30"/>
        <v>1.545575587213705E-2</v>
      </c>
      <c r="CC72" s="5">
        <f t="shared" si="31"/>
        <v>2611.5159441901274</v>
      </c>
      <c r="CD72" s="35">
        <f t="shared" si="32"/>
        <v>7.0000000000000007E-2</v>
      </c>
      <c r="CE72" s="5">
        <f t="shared" si="58"/>
        <v>32088.16603725787</v>
      </c>
      <c r="CF72" s="5">
        <f t="shared" si="59"/>
        <v>181516.51427495127</v>
      </c>
      <c r="CG72" s="5">
        <f t="shared" si="33"/>
        <v>447111.83396274183</v>
      </c>
      <c r="CH72" s="5">
        <f t="shared" si="34"/>
        <v>213604.68031220915</v>
      </c>
    </row>
    <row r="73" spans="9:86" ht="14.25" customHeight="1">
      <c r="I73" s="150"/>
      <c r="J73" s="2">
        <v>68</v>
      </c>
      <c r="K73" s="118">
        <v>46905</v>
      </c>
      <c r="L73" s="5">
        <f t="shared" si="35"/>
        <v>453306.90321486403</v>
      </c>
      <c r="M73" s="5">
        <f t="shared" si="0"/>
        <v>3600.0695666120341</v>
      </c>
      <c r="N73" s="5">
        <f t="shared" si="1"/>
        <v>483.58460700984415</v>
      </c>
      <c r="O73" s="35">
        <f t="shared" si="2"/>
        <v>1.2801515359600744E-2</v>
      </c>
      <c r="P73" s="5">
        <f t="shared" si="3"/>
        <v>3116.48495960219</v>
      </c>
      <c r="Q73" s="35">
        <f t="shared" si="4"/>
        <v>8.249999999999999E-2</v>
      </c>
      <c r="R73" s="5">
        <f t="shared" si="36"/>
        <v>26376.68139214582</v>
      </c>
      <c r="S73" s="5">
        <f t="shared" si="37"/>
        <v>218428.04913747247</v>
      </c>
      <c r="T73" s="5">
        <f t="shared" si="38"/>
        <v>452823.31860785419</v>
      </c>
      <c r="U73" s="5">
        <f t="shared" si="39"/>
        <v>244804.73052961827</v>
      </c>
      <c r="V73" s="150"/>
      <c r="W73" s="2">
        <v>68</v>
      </c>
      <c r="X73" s="118">
        <v>46905</v>
      </c>
      <c r="Y73" s="5">
        <f t="shared" si="40"/>
        <v>452153.6946545231</v>
      </c>
      <c r="Z73" s="5">
        <f t="shared" si="41"/>
        <v>3516.1998380299769</v>
      </c>
      <c r="AA73" s="5">
        <f t="shared" si="5"/>
        <v>501.84187366648939</v>
      </c>
      <c r="AB73" s="35">
        <f t="shared" si="6"/>
        <v>1.3318706791944227E-2</v>
      </c>
      <c r="AC73" s="5">
        <f t="shared" si="7"/>
        <v>3014.3579643634876</v>
      </c>
      <c r="AD73" s="35">
        <f t="shared" si="8"/>
        <v>0.08</v>
      </c>
      <c r="AE73" s="5">
        <f t="shared" si="42"/>
        <v>27548.147219143422</v>
      </c>
      <c r="AF73" s="5">
        <f t="shared" si="43"/>
        <v>211553.441766895</v>
      </c>
      <c r="AG73" s="5">
        <f t="shared" si="9"/>
        <v>451651.8527808566</v>
      </c>
      <c r="AH73" s="5">
        <f t="shared" si="10"/>
        <v>239101.58898603843</v>
      </c>
      <c r="AI73" s="150"/>
      <c r="AJ73" s="2">
        <v>68</v>
      </c>
      <c r="AK73" s="118">
        <v>46905</v>
      </c>
      <c r="AL73" s="5">
        <f t="shared" si="44"/>
        <v>450958.45659082162</v>
      </c>
      <c r="AM73" s="5">
        <f t="shared" si="45"/>
        <v>3433.0474807189421</v>
      </c>
      <c r="AN73" s="5">
        <f t="shared" si="11"/>
        <v>520.60744856988595</v>
      </c>
      <c r="AO73" s="35">
        <f t="shared" si="12"/>
        <v>1.3853358976938148E-2</v>
      </c>
      <c r="AP73" s="5">
        <f t="shared" si="13"/>
        <v>2912.4400321490562</v>
      </c>
      <c r="AQ73" s="35">
        <f t="shared" si="14"/>
        <v>7.7499999999999999E-2</v>
      </c>
      <c r="AR73" s="5">
        <f t="shared" si="46"/>
        <v>28762.150857748245</v>
      </c>
      <c r="AS73" s="5">
        <f t="shared" si="47"/>
        <v>204685.07783113979</v>
      </c>
      <c r="AT73" s="5">
        <f t="shared" si="15"/>
        <v>450437.84914225171</v>
      </c>
      <c r="AU73" s="5">
        <f t="shared" si="16"/>
        <v>233447.22868888802</v>
      </c>
      <c r="AV73" s="150"/>
      <c r="AW73" s="2">
        <v>68</v>
      </c>
      <c r="AX73" s="118">
        <v>46905</v>
      </c>
      <c r="AY73" s="5">
        <f t="shared" si="48"/>
        <v>449720.30311238614</v>
      </c>
      <c r="AZ73" s="5">
        <f t="shared" si="49"/>
        <v>3350.6359249849102</v>
      </c>
      <c r="BA73" s="5">
        <f t="shared" si="17"/>
        <v>539.88403053249704</v>
      </c>
      <c r="BB73" s="35">
        <f t="shared" si="18"/>
        <v>1.4405861424430611E-2</v>
      </c>
      <c r="BC73" s="5">
        <f t="shared" si="19"/>
        <v>2810.7518944524131</v>
      </c>
      <c r="BD73" s="35">
        <f t="shared" si="20"/>
        <v>7.4999999999999997E-2</v>
      </c>
      <c r="BE73" s="5">
        <f t="shared" si="50"/>
        <v>30019.580918146312</v>
      </c>
      <c r="BF73" s="5">
        <f t="shared" si="51"/>
        <v>197823.66198082751</v>
      </c>
      <c r="BG73" s="5">
        <f t="shared" si="21"/>
        <v>449180.41908185364</v>
      </c>
      <c r="BH73" s="5">
        <f t="shared" si="22"/>
        <v>227843.24289897381</v>
      </c>
      <c r="BI73" s="150"/>
      <c r="BJ73" s="2">
        <v>68</v>
      </c>
      <c r="BK73" s="118">
        <v>46905</v>
      </c>
      <c r="BL73" s="5">
        <f t="shared" si="52"/>
        <v>448438.37318782159</v>
      </c>
      <c r="BM73" s="5">
        <f t="shared" si="53"/>
        <v>3268.9887340292703</v>
      </c>
      <c r="BN73" s="5">
        <f t="shared" si="23"/>
        <v>559.67356268618141</v>
      </c>
      <c r="BO73" s="35">
        <f t="shared" si="24"/>
        <v>1.4976601365515275E-2</v>
      </c>
      <c r="BP73" s="5">
        <f t="shared" si="25"/>
        <v>2709.3151713430889</v>
      </c>
      <c r="BQ73" s="35">
        <f t="shared" si="26"/>
        <v>7.2499999999999995E-2</v>
      </c>
      <c r="BR73" s="5">
        <f t="shared" si="54"/>
        <v>31321.300374864804</v>
      </c>
      <c r="BS73" s="5">
        <f t="shared" si="55"/>
        <v>190969.93353912549</v>
      </c>
      <c r="BT73" s="5">
        <f t="shared" si="27"/>
        <v>447878.6996251354</v>
      </c>
      <c r="BU73" s="5">
        <f t="shared" si="28"/>
        <v>222291.23391399029</v>
      </c>
      <c r="BV73" s="150"/>
      <c r="BW73" s="2">
        <v>68</v>
      </c>
      <c r="BX73" s="118">
        <v>46905</v>
      </c>
      <c r="BY73" s="5">
        <f t="shared" si="56"/>
        <v>447111.83396274183</v>
      </c>
      <c r="BZ73" s="5">
        <f t="shared" si="57"/>
        <v>3188.1295568986429</v>
      </c>
      <c r="CA73" s="5">
        <f t="shared" si="29"/>
        <v>579.97719211598223</v>
      </c>
      <c r="CB73" s="35">
        <f t="shared" si="30"/>
        <v>1.5565963091846382E-2</v>
      </c>
      <c r="CC73" s="5">
        <f t="shared" si="31"/>
        <v>2608.1523647826607</v>
      </c>
      <c r="CD73" s="35">
        <f t="shared" si="32"/>
        <v>7.0000000000000007E-2</v>
      </c>
      <c r="CE73" s="5">
        <f t="shared" si="58"/>
        <v>32668.143229373851</v>
      </c>
      <c r="CF73" s="5">
        <f t="shared" si="59"/>
        <v>184124.66663973394</v>
      </c>
      <c r="CG73" s="5">
        <f t="shared" si="33"/>
        <v>446531.85677062586</v>
      </c>
      <c r="CH73" s="5">
        <f t="shared" si="34"/>
        <v>216792.80986910779</v>
      </c>
    </row>
    <row r="74" spans="9:86" ht="14.25" customHeight="1">
      <c r="I74" s="150"/>
      <c r="J74" s="2">
        <v>69</v>
      </c>
      <c r="K74" s="118">
        <v>46935</v>
      </c>
      <c r="L74" s="5">
        <f t="shared" si="35"/>
        <v>452823.31860785419</v>
      </c>
      <c r="M74" s="5">
        <f t="shared" si="0"/>
        <v>3600.0695666120341</v>
      </c>
      <c r="N74" s="5">
        <f t="shared" si="1"/>
        <v>486.90925118303676</v>
      </c>
      <c r="O74" s="35">
        <f t="shared" si="2"/>
        <v>1.2903290917437079E-2</v>
      </c>
      <c r="P74" s="5">
        <f t="shared" si="3"/>
        <v>3113.1603154289974</v>
      </c>
      <c r="Q74" s="35">
        <f t="shared" si="4"/>
        <v>8.249999999999999E-2</v>
      </c>
      <c r="R74" s="5">
        <f t="shared" si="36"/>
        <v>26863.590643328855</v>
      </c>
      <c r="S74" s="5">
        <f t="shared" si="37"/>
        <v>221541.20945290147</v>
      </c>
      <c r="T74" s="5">
        <f t="shared" si="38"/>
        <v>452336.40935667115</v>
      </c>
      <c r="U74" s="5">
        <f t="shared" si="39"/>
        <v>248404.80009623032</v>
      </c>
      <c r="V74" s="150"/>
      <c r="W74" s="2">
        <v>69</v>
      </c>
      <c r="X74" s="118">
        <v>46935</v>
      </c>
      <c r="Y74" s="5">
        <f t="shared" si="40"/>
        <v>451651.8527808566</v>
      </c>
      <c r="Z74" s="5">
        <f t="shared" si="41"/>
        <v>3516.1998380299769</v>
      </c>
      <c r="AA74" s="5">
        <f t="shared" si="5"/>
        <v>505.18748615759932</v>
      </c>
      <c r="AB74" s="35">
        <f t="shared" si="6"/>
        <v>1.3422395583158653E-2</v>
      </c>
      <c r="AC74" s="5">
        <f t="shared" si="7"/>
        <v>3011.0123518723776</v>
      </c>
      <c r="AD74" s="35">
        <f t="shared" si="8"/>
        <v>0.08</v>
      </c>
      <c r="AE74" s="5">
        <f t="shared" si="42"/>
        <v>28053.334705301022</v>
      </c>
      <c r="AF74" s="5">
        <f t="shared" si="43"/>
        <v>214564.45411876737</v>
      </c>
      <c r="AG74" s="5">
        <f t="shared" si="9"/>
        <v>451146.66529469902</v>
      </c>
      <c r="AH74" s="5">
        <f t="shared" si="10"/>
        <v>242617.78882406838</v>
      </c>
      <c r="AI74" s="150"/>
      <c r="AJ74" s="2">
        <v>69</v>
      </c>
      <c r="AK74" s="118">
        <v>46935</v>
      </c>
      <c r="AL74" s="5">
        <f t="shared" si="44"/>
        <v>450437.84914225171</v>
      </c>
      <c r="AM74" s="5">
        <f t="shared" si="45"/>
        <v>3433.0474807189421</v>
      </c>
      <c r="AN74" s="5">
        <f t="shared" si="11"/>
        <v>523.96970500856651</v>
      </c>
      <c r="AO74" s="35">
        <f t="shared" si="12"/>
        <v>1.3958943441533738E-2</v>
      </c>
      <c r="AP74" s="5">
        <f t="shared" si="13"/>
        <v>2909.0777757103756</v>
      </c>
      <c r="AQ74" s="35">
        <f t="shared" si="14"/>
        <v>7.7499999999999999E-2</v>
      </c>
      <c r="AR74" s="5">
        <f t="shared" si="46"/>
        <v>29286.120562756812</v>
      </c>
      <c r="AS74" s="5">
        <f t="shared" si="47"/>
        <v>207594.15560685017</v>
      </c>
      <c r="AT74" s="5">
        <f t="shared" si="15"/>
        <v>449913.87943724316</v>
      </c>
      <c r="AU74" s="5">
        <f t="shared" si="16"/>
        <v>236880.27616960698</v>
      </c>
      <c r="AV74" s="150"/>
      <c r="AW74" s="2">
        <v>69</v>
      </c>
      <c r="AX74" s="118">
        <v>46935</v>
      </c>
      <c r="AY74" s="5">
        <f t="shared" si="48"/>
        <v>449180.41908185364</v>
      </c>
      <c r="AZ74" s="5">
        <f t="shared" si="49"/>
        <v>3350.6359249849102</v>
      </c>
      <c r="BA74" s="5">
        <f t="shared" si="17"/>
        <v>543.25830572332507</v>
      </c>
      <c r="BB74" s="35">
        <f t="shared" si="18"/>
        <v>1.4513321132753859E-2</v>
      </c>
      <c r="BC74" s="5">
        <f t="shared" si="19"/>
        <v>2807.3776192615851</v>
      </c>
      <c r="BD74" s="35">
        <f t="shared" si="20"/>
        <v>7.4999999999999997E-2</v>
      </c>
      <c r="BE74" s="5">
        <f t="shared" si="50"/>
        <v>30562.839223869636</v>
      </c>
      <c r="BF74" s="5">
        <f t="shared" si="51"/>
        <v>200631.03960008911</v>
      </c>
      <c r="BG74" s="5">
        <f t="shared" si="21"/>
        <v>448637.16077613033</v>
      </c>
      <c r="BH74" s="5">
        <f t="shared" si="22"/>
        <v>231193.87882395874</v>
      </c>
      <c r="BI74" s="150"/>
      <c r="BJ74" s="2">
        <v>69</v>
      </c>
      <c r="BK74" s="118">
        <v>46935</v>
      </c>
      <c r="BL74" s="5">
        <f t="shared" si="52"/>
        <v>447878.6996251354</v>
      </c>
      <c r="BM74" s="5">
        <f t="shared" si="53"/>
        <v>3268.9887340292703</v>
      </c>
      <c r="BN74" s="5">
        <f t="shared" si="23"/>
        <v>563.05492379407724</v>
      </c>
      <c r="BO74" s="35">
        <f t="shared" si="24"/>
        <v>1.5085912974169349E-2</v>
      </c>
      <c r="BP74" s="5">
        <f t="shared" si="25"/>
        <v>2705.9338102351931</v>
      </c>
      <c r="BQ74" s="35">
        <f t="shared" si="26"/>
        <v>7.2499999999999995E-2</v>
      </c>
      <c r="BR74" s="5">
        <f t="shared" si="54"/>
        <v>31884.35529865888</v>
      </c>
      <c r="BS74" s="5">
        <f t="shared" si="55"/>
        <v>193675.86734936069</v>
      </c>
      <c r="BT74" s="5">
        <f t="shared" si="27"/>
        <v>447315.64470134134</v>
      </c>
      <c r="BU74" s="5">
        <f t="shared" si="28"/>
        <v>225560.22264801958</v>
      </c>
      <c r="BV74" s="150"/>
      <c r="BW74" s="2">
        <v>69</v>
      </c>
      <c r="BX74" s="118">
        <v>46935</v>
      </c>
      <c r="BY74" s="5">
        <f t="shared" si="56"/>
        <v>446531.85677062586</v>
      </c>
      <c r="BZ74" s="5">
        <f t="shared" si="57"/>
        <v>3188.1295568986429</v>
      </c>
      <c r="CA74" s="5">
        <f t="shared" si="29"/>
        <v>583.36039240332548</v>
      </c>
      <c r="CB74" s="35">
        <f t="shared" si="30"/>
        <v>1.5677100306945913E-2</v>
      </c>
      <c r="CC74" s="5">
        <f t="shared" si="31"/>
        <v>2604.7691644953175</v>
      </c>
      <c r="CD74" s="35">
        <f t="shared" si="32"/>
        <v>7.0000000000000007E-2</v>
      </c>
      <c r="CE74" s="5">
        <f t="shared" si="58"/>
        <v>33251.503621777178</v>
      </c>
      <c r="CF74" s="5">
        <f t="shared" si="59"/>
        <v>186729.43580422926</v>
      </c>
      <c r="CG74" s="5">
        <f t="shared" si="33"/>
        <v>445948.49637822254</v>
      </c>
      <c r="CH74" s="5">
        <f t="shared" si="34"/>
        <v>219980.93942600643</v>
      </c>
    </row>
    <row r="75" spans="9:86" ht="14.25" customHeight="1">
      <c r="I75" s="150"/>
      <c r="J75" s="2">
        <v>70</v>
      </c>
      <c r="K75" s="118">
        <v>46966</v>
      </c>
      <c r="L75" s="5">
        <f t="shared" si="35"/>
        <v>452336.40935667115</v>
      </c>
      <c r="M75" s="5">
        <f t="shared" si="0"/>
        <v>3600.0695666120341</v>
      </c>
      <c r="N75" s="5">
        <f t="shared" si="1"/>
        <v>490.25675228491991</v>
      </c>
      <c r="O75" s="35">
        <f t="shared" si="2"/>
        <v>1.3005986044294256E-2</v>
      </c>
      <c r="P75" s="5">
        <f t="shared" si="3"/>
        <v>3109.8128143271142</v>
      </c>
      <c r="Q75" s="35">
        <f t="shared" si="4"/>
        <v>8.2500000000000004E-2</v>
      </c>
      <c r="R75" s="5">
        <f t="shared" si="36"/>
        <v>27353.847395613775</v>
      </c>
      <c r="S75" s="5">
        <f t="shared" si="37"/>
        <v>224651.02226722857</v>
      </c>
      <c r="T75" s="5">
        <f t="shared" si="38"/>
        <v>451846.15260438621</v>
      </c>
      <c r="U75" s="5">
        <f t="shared" si="39"/>
        <v>252004.86966284236</v>
      </c>
      <c r="V75" s="150"/>
      <c r="W75" s="2">
        <v>70</v>
      </c>
      <c r="X75" s="118">
        <v>46966</v>
      </c>
      <c r="Y75" s="5">
        <f t="shared" si="40"/>
        <v>451146.66529469902</v>
      </c>
      <c r="Z75" s="5">
        <f t="shared" si="41"/>
        <v>3516.1998380299769</v>
      </c>
      <c r="AA75" s="5">
        <f t="shared" si="5"/>
        <v>508.55540273198312</v>
      </c>
      <c r="AB75" s="35">
        <f t="shared" si="6"/>
        <v>1.352700862544867E-2</v>
      </c>
      <c r="AC75" s="5">
        <f t="shared" si="7"/>
        <v>3007.6444352979938</v>
      </c>
      <c r="AD75" s="35">
        <f t="shared" si="8"/>
        <v>0.08</v>
      </c>
      <c r="AE75" s="5">
        <f t="shared" si="42"/>
        <v>28561.890108033003</v>
      </c>
      <c r="AF75" s="5">
        <f t="shared" si="43"/>
        <v>217572.09855406536</v>
      </c>
      <c r="AG75" s="5">
        <f t="shared" si="9"/>
        <v>450638.10989196703</v>
      </c>
      <c r="AH75" s="5">
        <f t="shared" si="10"/>
        <v>246133.98866209836</v>
      </c>
      <c r="AI75" s="150"/>
      <c r="AJ75" s="2">
        <v>70</v>
      </c>
      <c r="AK75" s="118">
        <v>46966</v>
      </c>
      <c r="AL75" s="5">
        <f t="shared" si="44"/>
        <v>449913.87943724316</v>
      </c>
      <c r="AM75" s="5">
        <f t="shared" si="45"/>
        <v>3433.0474807189421</v>
      </c>
      <c r="AN75" s="5">
        <f t="shared" si="11"/>
        <v>527.35367602008</v>
      </c>
      <c r="AO75" s="35">
        <f t="shared" si="12"/>
        <v>1.4065456527272268E-2</v>
      </c>
      <c r="AP75" s="5">
        <f t="shared" si="13"/>
        <v>2905.6938046988621</v>
      </c>
      <c r="AQ75" s="35">
        <f t="shared" si="14"/>
        <v>7.7499999999999999E-2</v>
      </c>
      <c r="AR75" s="5">
        <f t="shared" si="46"/>
        <v>29813.474238776893</v>
      </c>
      <c r="AS75" s="5">
        <f t="shared" si="47"/>
        <v>210499.84941154902</v>
      </c>
      <c r="AT75" s="5">
        <f t="shared" si="15"/>
        <v>449386.52576122311</v>
      </c>
      <c r="AU75" s="5">
        <f t="shared" si="16"/>
        <v>240313.32365032591</v>
      </c>
      <c r="AV75" s="150"/>
      <c r="AW75" s="2">
        <v>70</v>
      </c>
      <c r="AX75" s="118">
        <v>46966</v>
      </c>
      <c r="AY75" s="5">
        <f t="shared" si="48"/>
        <v>448637.16077613033</v>
      </c>
      <c r="AZ75" s="5">
        <f t="shared" si="49"/>
        <v>3350.6359249849102</v>
      </c>
      <c r="BA75" s="5">
        <f t="shared" si="17"/>
        <v>546.65367013409605</v>
      </c>
      <c r="BB75" s="35">
        <f t="shared" si="18"/>
        <v>1.462171352515872E-2</v>
      </c>
      <c r="BC75" s="5">
        <f t="shared" si="19"/>
        <v>2803.9822548508141</v>
      </c>
      <c r="BD75" s="35">
        <f t="shared" si="20"/>
        <v>7.4999999999999983E-2</v>
      </c>
      <c r="BE75" s="5">
        <f t="shared" si="50"/>
        <v>31109.492894003732</v>
      </c>
      <c r="BF75" s="5">
        <f t="shared" si="51"/>
        <v>203435.02185493993</v>
      </c>
      <c r="BG75" s="5">
        <f t="shared" si="21"/>
        <v>448090.50710599625</v>
      </c>
      <c r="BH75" s="5">
        <f t="shared" si="22"/>
        <v>234544.51474894365</v>
      </c>
      <c r="BI75" s="150"/>
      <c r="BJ75" s="2">
        <v>70</v>
      </c>
      <c r="BK75" s="118">
        <v>46966</v>
      </c>
      <c r="BL75" s="5">
        <f t="shared" si="52"/>
        <v>447315.64470134134</v>
      </c>
      <c r="BM75" s="5">
        <f t="shared" si="53"/>
        <v>3268.9887340292703</v>
      </c>
      <c r="BN75" s="5">
        <f t="shared" si="23"/>
        <v>566.45671395866657</v>
      </c>
      <c r="BO75" s="35">
        <f t="shared" si="24"/>
        <v>1.5196161028623232E-2</v>
      </c>
      <c r="BP75" s="5">
        <f t="shared" si="25"/>
        <v>2702.5320200706037</v>
      </c>
      <c r="BQ75" s="35">
        <f t="shared" si="26"/>
        <v>7.2499999999999995E-2</v>
      </c>
      <c r="BR75" s="5">
        <f t="shared" si="54"/>
        <v>32450.812012617545</v>
      </c>
      <c r="BS75" s="5">
        <f t="shared" si="55"/>
        <v>196378.39936943128</v>
      </c>
      <c r="BT75" s="5">
        <f t="shared" si="27"/>
        <v>446749.1879873827</v>
      </c>
      <c r="BU75" s="5">
        <f t="shared" si="28"/>
        <v>228829.21138204882</v>
      </c>
      <c r="BV75" s="150"/>
      <c r="BW75" s="2">
        <v>70</v>
      </c>
      <c r="BX75" s="118">
        <v>46966</v>
      </c>
      <c r="BY75" s="5">
        <f t="shared" si="56"/>
        <v>445948.49637822254</v>
      </c>
      <c r="BZ75" s="5">
        <f t="shared" si="57"/>
        <v>3188.1295568986429</v>
      </c>
      <c r="CA75" s="5">
        <f t="shared" si="29"/>
        <v>586.76332802567822</v>
      </c>
      <c r="CB75" s="35">
        <f t="shared" si="30"/>
        <v>1.5789177435271168E-2</v>
      </c>
      <c r="CC75" s="5">
        <f t="shared" si="31"/>
        <v>2601.3662288729647</v>
      </c>
      <c r="CD75" s="35">
        <f t="shared" si="32"/>
        <v>6.9999999999999993E-2</v>
      </c>
      <c r="CE75" s="5">
        <f t="shared" si="58"/>
        <v>33838.266949802855</v>
      </c>
      <c r="CF75" s="5">
        <f t="shared" si="59"/>
        <v>189330.80203310223</v>
      </c>
      <c r="CG75" s="5">
        <f t="shared" si="33"/>
        <v>445361.73305019684</v>
      </c>
      <c r="CH75" s="5">
        <f t="shared" si="34"/>
        <v>223169.06898290507</v>
      </c>
    </row>
    <row r="76" spans="9:86" ht="14.25" customHeight="1">
      <c r="I76" s="150"/>
      <c r="J76" s="2">
        <v>71</v>
      </c>
      <c r="K76" s="118">
        <v>46997</v>
      </c>
      <c r="L76" s="5">
        <f t="shared" si="35"/>
        <v>451846.15260438621</v>
      </c>
      <c r="M76" s="5">
        <f t="shared" si="0"/>
        <v>3600.0695666120341</v>
      </c>
      <c r="N76" s="5">
        <f t="shared" si="1"/>
        <v>493.62726745687905</v>
      </c>
      <c r="O76" s="35">
        <f t="shared" si="2"/>
        <v>1.3109610816292357E-2</v>
      </c>
      <c r="P76" s="5">
        <f t="shared" si="3"/>
        <v>3106.4422991551551</v>
      </c>
      <c r="Q76" s="35">
        <f t="shared" si="4"/>
        <v>8.2500000000000004E-2</v>
      </c>
      <c r="R76" s="5">
        <f t="shared" si="36"/>
        <v>27847.474663070654</v>
      </c>
      <c r="S76" s="5">
        <f t="shared" si="37"/>
        <v>227757.46456638374</v>
      </c>
      <c r="T76" s="5">
        <f t="shared" si="38"/>
        <v>451352.52533692931</v>
      </c>
      <c r="U76" s="5">
        <f t="shared" si="39"/>
        <v>255604.93922945441</v>
      </c>
      <c r="V76" s="150"/>
      <c r="W76" s="2">
        <v>71</v>
      </c>
      <c r="X76" s="118">
        <v>46997</v>
      </c>
      <c r="Y76" s="5">
        <f t="shared" si="40"/>
        <v>450638.10989196703</v>
      </c>
      <c r="Z76" s="5">
        <f t="shared" si="41"/>
        <v>3516.1998380299769</v>
      </c>
      <c r="AA76" s="5">
        <f t="shared" si="5"/>
        <v>511.94577208352985</v>
      </c>
      <c r="AB76" s="35">
        <f t="shared" si="6"/>
        <v>1.3632555991491983E-2</v>
      </c>
      <c r="AC76" s="5">
        <f t="shared" si="7"/>
        <v>3004.2540659464471</v>
      </c>
      <c r="AD76" s="35">
        <f t="shared" si="8"/>
        <v>0.08</v>
      </c>
      <c r="AE76" s="5">
        <f t="shared" si="42"/>
        <v>29073.835880116534</v>
      </c>
      <c r="AF76" s="5">
        <f t="shared" si="43"/>
        <v>220576.35262001181</v>
      </c>
      <c r="AG76" s="5">
        <f t="shared" si="9"/>
        <v>450126.1641198835</v>
      </c>
      <c r="AH76" s="5">
        <f t="shared" si="10"/>
        <v>249650.18850012834</v>
      </c>
      <c r="AI76" s="150"/>
      <c r="AJ76" s="2">
        <v>71</v>
      </c>
      <c r="AK76" s="118">
        <v>46997</v>
      </c>
      <c r="AL76" s="5">
        <f t="shared" si="44"/>
        <v>449386.52576122311</v>
      </c>
      <c r="AM76" s="5">
        <f t="shared" si="45"/>
        <v>3433.0474807189421</v>
      </c>
      <c r="AN76" s="5">
        <f t="shared" si="11"/>
        <v>530.75950184437625</v>
      </c>
      <c r="AO76" s="35">
        <f t="shared" si="12"/>
        <v>1.4172908302810748E-2</v>
      </c>
      <c r="AP76" s="5">
        <f t="shared" si="13"/>
        <v>2902.2879788745659</v>
      </c>
      <c r="AQ76" s="35">
        <f t="shared" si="14"/>
        <v>7.7499999999999999E-2</v>
      </c>
      <c r="AR76" s="5">
        <f t="shared" si="46"/>
        <v>30344.233740621268</v>
      </c>
      <c r="AS76" s="5">
        <f t="shared" si="47"/>
        <v>213402.1373904236</v>
      </c>
      <c r="AT76" s="5">
        <f t="shared" si="15"/>
        <v>448855.76625937875</v>
      </c>
      <c r="AU76" s="5">
        <f t="shared" si="16"/>
        <v>243746.37113104487</v>
      </c>
      <c r="AV76" s="150"/>
      <c r="AW76" s="2">
        <v>71</v>
      </c>
      <c r="AX76" s="118">
        <v>46997</v>
      </c>
      <c r="AY76" s="5">
        <f t="shared" si="48"/>
        <v>448090.50710599625</v>
      </c>
      <c r="AZ76" s="5">
        <f t="shared" si="49"/>
        <v>3350.6359249849102</v>
      </c>
      <c r="BA76" s="5">
        <f t="shared" si="17"/>
        <v>550.07025557243378</v>
      </c>
      <c r="BB76" s="35">
        <f t="shared" si="18"/>
        <v>1.4731048665817349E-2</v>
      </c>
      <c r="BC76" s="5">
        <f t="shared" si="19"/>
        <v>2800.5656694124764</v>
      </c>
      <c r="BD76" s="35">
        <f t="shared" si="20"/>
        <v>7.4999999999999997E-2</v>
      </c>
      <c r="BE76" s="5">
        <f t="shared" si="50"/>
        <v>31659.563149576166</v>
      </c>
      <c r="BF76" s="5">
        <f t="shared" si="51"/>
        <v>206235.58752435239</v>
      </c>
      <c r="BG76" s="5">
        <f t="shared" si="21"/>
        <v>447540.43685042381</v>
      </c>
      <c r="BH76" s="5">
        <f t="shared" si="22"/>
        <v>237895.15067392855</v>
      </c>
      <c r="BI76" s="150"/>
      <c r="BJ76" s="2">
        <v>71</v>
      </c>
      <c r="BK76" s="118">
        <v>46997</v>
      </c>
      <c r="BL76" s="5">
        <f t="shared" si="52"/>
        <v>446749.1879873827</v>
      </c>
      <c r="BM76" s="5">
        <f t="shared" si="53"/>
        <v>3268.9887340292703</v>
      </c>
      <c r="BN76" s="5">
        <f t="shared" si="23"/>
        <v>569.87905660549995</v>
      </c>
      <c r="BO76" s="35">
        <f t="shared" si="24"/>
        <v>1.530735558820789E-2</v>
      </c>
      <c r="BP76" s="5">
        <f t="shared" si="25"/>
        <v>2699.1096774237703</v>
      </c>
      <c r="BQ76" s="35">
        <f t="shared" si="26"/>
        <v>7.2499999999999995E-2</v>
      </c>
      <c r="BR76" s="5">
        <f t="shared" si="54"/>
        <v>33020.691069223045</v>
      </c>
      <c r="BS76" s="5">
        <f t="shared" si="55"/>
        <v>199077.50904685506</v>
      </c>
      <c r="BT76" s="5">
        <f t="shared" si="27"/>
        <v>446179.30893077719</v>
      </c>
      <c r="BU76" s="5">
        <f t="shared" si="28"/>
        <v>232098.20011607811</v>
      </c>
      <c r="BV76" s="150"/>
      <c r="BW76" s="2">
        <v>71</v>
      </c>
      <c r="BX76" s="118">
        <v>46997</v>
      </c>
      <c r="BY76" s="5">
        <f t="shared" si="56"/>
        <v>445361.73305019684</v>
      </c>
      <c r="BZ76" s="5">
        <f t="shared" si="57"/>
        <v>3188.1295568986429</v>
      </c>
      <c r="CA76" s="5">
        <f t="shared" si="29"/>
        <v>590.18611410582798</v>
      </c>
      <c r="CB76" s="35">
        <f t="shared" si="30"/>
        <v>1.590220453105632E-2</v>
      </c>
      <c r="CC76" s="5">
        <f t="shared" si="31"/>
        <v>2597.9434427928149</v>
      </c>
      <c r="CD76" s="35">
        <f t="shared" si="32"/>
        <v>7.0000000000000007E-2</v>
      </c>
      <c r="CE76" s="5">
        <f t="shared" si="58"/>
        <v>34428.453063908681</v>
      </c>
      <c r="CF76" s="5">
        <f t="shared" si="59"/>
        <v>191928.74547589503</v>
      </c>
      <c r="CG76" s="5">
        <f t="shared" si="33"/>
        <v>444771.54693609104</v>
      </c>
      <c r="CH76" s="5">
        <f t="shared" si="34"/>
        <v>226357.19853980371</v>
      </c>
    </row>
    <row r="77" spans="9:86" ht="14.25" customHeight="1">
      <c r="I77" s="150"/>
      <c r="J77" s="2">
        <v>72</v>
      </c>
      <c r="K77" s="118">
        <v>47027</v>
      </c>
      <c r="L77" s="5">
        <f t="shared" si="35"/>
        <v>451352.52533692931</v>
      </c>
      <c r="M77" s="5">
        <f t="shared" si="0"/>
        <v>3600.0695666120341</v>
      </c>
      <c r="N77" s="5">
        <f t="shared" si="1"/>
        <v>497.02095492064518</v>
      </c>
      <c r="O77" s="35">
        <f t="shared" si="2"/>
        <v>1.3214175448770335E-2</v>
      </c>
      <c r="P77" s="5">
        <f t="shared" si="3"/>
        <v>3103.0486116913889</v>
      </c>
      <c r="Q77" s="35">
        <f t="shared" si="4"/>
        <v>8.2500000000000004E-2</v>
      </c>
      <c r="R77" s="5">
        <f t="shared" si="36"/>
        <v>28344.495617991299</v>
      </c>
      <c r="S77" s="5">
        <f t="shared" si="37"/>
        <v>230860.51317807514</v>
      </c>
      <c r="T77" s="5">
        <f t="shared" si="38"/>
        <v>450855.50438200869</v>
      </c>
      <c r="U77" s="5">
        <f t="shared" si="39"/>
        <v>259205.00879606645</v>
      </c>
      <c r="V77" s="150"/>
      <c r="W77" s="2">
        <v>72</v>
      </c>
      <c r="X77" s="118">
        <v>47027</v>
      </c>
      <c r="Y77" s="5">
        <f t="shared" si="40"/>
        <v>450126.1641198835</v>
      </c>
      <c r="Z77" s="5">
        <f t="shared" si="41"/>
        <v>3516.1998380299769</v>
      </c>
      <c r="AA77" s="5">
        <f t="shared" si="5"/>
        <v>515.35874389742003</v>
      </c>
      <c r="AB77" s="35">
        <f t="shared" si="6"/>
        <v>1.3739047893074608E-2</v>
      </c>
      <c r="AC77" s="5">
        <f t="shared" si="7"/>
        <v>3000.8410941325569</v>
      </c>
      <c r="AD77" s="35">
        <f t="shared" si="8"/>
        <v>0.08</v>
      </c>
      <c r="AE77" s="5">
        <f t="shared" si="42"/>
        <v>29589.194624013955</v>
      </c>
      <c r="AF77" s="5">
        <f t="shared" si="43"/>
        <v>223577.19371414438</v>
      </c>
      <c r="AG77" s="5">
        <f t="shared" si="9"/>
        <v>449610.80537598609</v>
      </c>
      <c r="AH77" s="5">
        <f t="shared" si="10"/>
        <v>253166.38833815834</v>
      </c>
      <c r="AI77" s="150"/>
      <c r="AJ77" s="2">
        <v>72</v>
      </c>
      <c r="AK77" s="118">
        <v>47027</v>
      </c>
      <c r="AL77" s="5">
        <f t="shared" si="44"/>
        <v>448855.76625937875</v>
      </c>
      <c r="AM77" s="5">
        <f t="shared" si="45"/>
        <v>3433.0474807189421</v>
      </c>
      <c r="AN77" s="5">
        <f t="shared" si="11"/>
        <v>534.1873236271208</v>
      </c>
      <c r="AO77" s="35">
        <f t="shared" si="12"/>
        <v>1.4281308975812914E-2</v>
      </c>
      <c r="AP77" s="5">
        <f t="shared" si="13"/>
        <v>2898.8601570918213</v>
      </c>
      <c r="AQ77" s="35">
        <f t="shared" si="14"/>
        <v>7.7500000000000013E-2</v>
      </c>
      <c r="AR77" s="5">
        <f t="shared" si="46"/>
        <v>30878.421064248389</v>
      </c>
      <c r="AS77" s="5">
        <f t="shared" si="47"/>
        <v>216300.99754751541</v>
      </c>
      <c r="AT77" s="5">
        <f t="shared" si="15"/>
        <v>448321.57893575163</v>
      </c>
      <c r="AU77" s="5">
        <f t="shared" si="16"/>
        <v>247179.4186117638</v>
      </c>
      <c r="AV77" s="150"/>
      <c r="AW77" s="2">
        <v>72</v>
      </c>
      <c r="AX77" s="118">
        <v>47027</v>
      </c>
      <c r="AY77" s="5">
        <f t="shared" si="48"/>
        <v>447540.43685042381</v>
      </c>
      <c r="AZ77" s="5">
        <f t="shared" si="49"/>
        <v>3350.6359249849102</v>
      </c>
      <c r="BA77" s="5">
        <f t="shared" si="17"/>
        <v>553.50819466976145</v>
      </c>
      <c r="BB77" s="35">
        <f t="shared" si="18"/>
        <v>1.4841336757815805E-2</v>
      </c>
      <c r="BC77" s="5">
        <f t="shared" si="19"/>
        <v>2797.1277303151487</v>
      </c>
      <c r="BD77" s="35">
        <f t="shared" si="20"/>
        <v>7.4999999999999997E-2</v>
      </c>
      <c r="BE77" s="5">
        <f t="shared" si="50"/>
        <v>32213.071344245927</v>
      </c>
      <c r="BF77" s="5">
        <f t="shared" si="51"/>
        <v>209032.71525466754</v>
      </c>
      <c r="BG77" s="5">
        <f t="shared" si="21"/>
        <v>446986.92865575402</v>
      </c>
      <c r="BH77" s="5">
        <f t="shared" si="22"/>
        <v>241245.78659891346</v>
      </c>
      <c r="BI77" s="150"/>
      <c r="BJ77" s="2">
        <v>72</v>
      </c>
      <c r="BK77" s="118">
        <v>47027</v>
      </c>
      <c r="BL77" s="5">
        <f t="shared" si="52"/>
        <v>446179.30893077719</v>
      </c>
      <c r="BM77" s="5">
        <f t="shared" si="53"/>
        <v>3268.9887340292703</v>
      </c>
      <c r="BN77" s="5">
        <f t="shared" si="23"/>
        <v>573.32207590582493</v>
      </c>
      <c r="BO77" s="35">
        <f t="shared" si="24"/>
        <v>1.5419506851083675E-2</v>
      </c>
      <c r="BP77" s="5">
        <f t="shared" si="25"/>
        <v>2695.6666581234454</v>
      </c>
      <c r="BQ77" s="35">
        <f t="shared" si="26"/>
        <v>7.2499999999999995E-2</v>
      </c>
      <c r="BR77" s="5">
        <f t="shared" si="54"/>
        <v>33594.013145128869</v>
      </c>
      <c r="BS77" s="5">
        <f t="shared" si="55"/>
        <v>201773.17570497849</v>
      </c>
      <c r="BT77" s="5">
        <f t="shared" si="27"/>
        <v>445605.98685487139</v>
      </c>
      <c r="BU77" s="5">
        <f t="shared" si="28"/>
        <v>235367.18885010737</v>
      </c>
      <c r="BV77" s="150"/>
      <c r="BW77" s="2">
        <v>72</v>
      </c>
      <c r="BX77" s="118">
        <v>47027</v>
      </c>
      <c r="BY77" s="5">
        <f t="shared" si="56"/>
        <v>444771.54693609104</v>
      </c>
      <c r="BZ77" s="5">
        <f t="shared" si="57"/>
        <v>3188.1295568986429</v>
      </c>
      <c r="CA77" s="5">
        <f t="shared" si="29"/>
        <v>593.6288664381118</v>
      </c>
      <c r="CB77" s="35">
        <f t="shared" si="30"/>
        <v>1.6016191787288317E-2</v>
      </c>
      <c r="CC77" s="5">
        <f t="shared" si="31"/>
        <v>2594.5006904605311</v>
      </c>
      <c r="CD77" s="35">
        <f t="shared" si="32"/>
        <v>7.0000000000000007E-2</v>
      </c>
      <c r="CE77" s="5">
        <f t="shared" si="58"/>
        <v>35022.081930346794</v>
      </c>
      <c r="CF77" s="5">
        <f t="shared" si="59"/>
        <v>194523.24616635556</v>
      </c>
      <c r="CG77" s="5">
        <f t="shared" si="33"/>
        <v>444177.91806965292</v>
      </c>
      <c r="CH77" s="5">
        <f t="shared" si="34"/>
        <v>229545.32809670235</v>
      </c>
    </row>
    <row r="78" spans="9:86" ht="14.25" customHeight="1">
      <c r="I78" s="150"/>
      <c r="J78" s="2">
        <v>73</v>
      </c>
      <c r="K78" s="118">
        <v>47058</v>
      </c>
      <c r="L78" s="5">
        <f t="shared" si="35"/>
        <v>450855.50438200869</v>
      </c>
      <c r="M78" s="5">
        <f t="shared" si="0"/>
        <v>3600.0695666120341</v>
      </c>
      <c r="N78" s="5">
        <f t="shared" si="1"/>
        <v>500.43797398572451</v>
      </c>
      <c r="O78" s="35">
        <f t="shared" si="2"/>
        <v>1.3319690298691478E-2</v>
      </c>
      <c r="P78" s="5">
        <f t="shared" si="3"/>
        <v>3099.6315926263096</v>
      </c>
      <c r="Q78" s="35">
        <f t="shared" si="4"/>
        <v>8.2500000000000004E-2</v>
      </c>
      <c r="R78" s="5">
        <f t="shared" si="36"/>
        <v>28844.933591977024</v>
      </c>
      <c r="S78" s="5">
        <f t="shared" si="37"/>
        <v>233960.14477070144</v>
      </c>
      <c r="T78" s="5">
        <f t="shared" si="38"/>
        <v>450355.06640802295</v>
      </c>
      <c r="U78" s="5">
        <f t="shared" si="39"/>
        <v>262805.07836267847</v>
      </c>
      <c r="V78" s="150"/>
      <c r="W78" s="2">
        <v>73</v>
      </c>
      <c r="X78" s="118">
        <v>47058</v>
      </c>
      <c r="Y78" s="5">
        <f t="shared" si="40"/>
        <v>449610.80537598609</v>
      </c>
      <c r="Z78" s="5">
        <f t="shared" si="41"/>
        <v>3516.1998380299769</v>
      </c>
      <c r="AA78" s="5">
        <f t="shared" si="5"/>
        <v>518.79446885673633</v>
      </c>
      <c r="AB78" s="35">
        <f t="shared" si="6"/>
        <v>1.3846494683495754E-2</v>
      </c>
      <c r="AC78" s="5">
        <f t="shared" si="7"/>
        <v>2997.4053691732406</v>
      </c>
      <c r="AD78" s="35">
        <f t="shared" si="8"/>
        <v>0.08</v>
      </c>
      <c r="AE78" s="5">
        <f t="shared" si="42"/>
        <v>30107.989092870692</v>
      </c>
      <c r="AF78" s="5">
        <f t="shared" si="43"/>
        <v>226574.59908331762</v>
      </c>
      <c r="AG78" s="5">
        <f t="shared" si="9"/>
        <v>449092.01090712938</v>
      </c>
      <c r="AH78" s="5">
        <f t="shared" si="10"/>
        <v>256682.58817618832</v>
      </c>
      <c r="AI78" s="150"/>
      <c r="AJ78" s="2">
        <v>73</v>
      </c>
      <c r="AK78" s="118">
        <v>47058</v>
      </c>
      <c r="AL78" s="5">
        <f t="shared" si="44"/>
        <v>448321.57893575163</v>
      </c>
      <c r="AM78" s="5">
        <f t="shared" si="45"/>
        <v>3433.0474807189421</v>
      </c>
      <c r="AN78" s="5">
        <f t="shared" si="11"/>
        <v>537.63728342554623</v>
      </c>
      <c r="AO78" s="35">
        <f t="shared" si="12"/>
        <v>1.4390668895353644E-2</v>
      </c>
      <c r="AP78" s="5">
        <f t="shared" si="13"/>
        <v>2895.4101972933959</v>
      </c>
      <c r="AQ78" s="35">
        <f t="shared" si="14"/>
        <v>7.7499999999999999E-2</v>
      </c>
      <c r="AR78" s="5">
        <f t="shared" si="46"/>
        <v>31416.058347673934</v>
      </c>
      <c r="AS78" s="5">
        <f t="shared" si="47"/>
        <v>219196.40774480879</v>
      </c>
      <c r="AT78" s="5">
        <f t="shared" si="15"/>
        <v>447783.94165232609</v>
      </c>
      <c r="AU78" s="5">
        <f t="shared" si="16"/>
        <v>250612.46609248273</v>
      </c>
      <c r="AV78" s="150"/>
      <c r="AW78" s="2">
        <v>73</v>
      </c>
      <c r="AX78" s="118">
        <v>47058</v>
      </c>
      <c r="AY78" s="5">
        <f t="shared" si="48"/>
        <v>446986.92865575402</v>
      </c>
      <c r="AZ78" s="5">
        <f t="shared" si="49"/>
        <v>3350.6359249849102</v>
      </c>
      <c r="BA78" s="5">
        <f t="shared" si="17"/>
        <v>556.967620886448</v>
      </c>
      <c r="BB78" s="35">
        <f t="shared" si="18"/>
        <v>1.495258814555793E-2</v>
      </c>
      <c r="BC78" s="5">
        <f t="shared" si="19"/>
        <v>2793.6683040984622</v>
      </c>
      <c r="BD78" s="35">
        <f t="shared" si="20"/>
        <v>7.4999999999999983E-2</v>
      </c>
      <c r="BE78" s="5">
        <f t="shared" si="50"/>
        <v>32770.038965132379</v>
      </c>
      <c r="BF78" s="5">
        <f t="shared" si="51"/>
        <v>211826.38355876599</v>
      </c>
      <c r="BG78" s="5">
        <f t="shared" si="21"/>
        <v>446429.96103486756</v>
      </c>
      <c r="BH78" s="5">
        <f t="shared" si="22"/>
        <v>244596.42252389836</v>
      </c>
      <c r="BI78" s="150"/>
      <c r="BJ78" s="2">
        <v>73</v>
      </c>
      <c r="BK78" s="118">
        <v>47058</v>
      </c>
      <c r="BL78" s="5">
        <f t="shared" si="52"/>
        <v>445605.98685487139</v>
      </c>
      <c r="BM78" s="5">
        <f t="shared" si="53"/>
        <v>3268.9887340292703</v>
      </c>
      <c r="BN78" s="5">
        <f t="shared" si="23"/>
        <v>576.78589678108892</v>
      </c>
      <c r="BO78" s="35">
        <f t="shared" si="24"/>
        <v>1.553262515664381E-2</v>
      </c>
      <c r="BP78" s="5">
        <f t="shared" si="25"/>
        <v>2692.2028372481814</v>
      </c>
      <c r="BQ78" s="35">
        <f t="shared" si="26"/>
        <v>7.2499999999999995E-2</v>
      </c>
      <c r="BR78" s="5">
        <f t="shared" si="54"/>
        <v>34170.799041909959</v>
      </c>
      <c r="BS78" s="5">
        <f t="shared" si="55"/>
        <v>204465.37854222668</v>
      </c>
      <c r="BT78" s="5">
        <f t="shared" si="27"/>
        <v>445029.20095809031</v>
      </c>
      <c r="BU78" s="5">
        <f t="shared" si="28"/>
        <v>238636.17758413663</v>
      </c>
      <c r="BV78" s="150"/>
      <c r="BW78" s="2">
        <v>73</v>
      </c>
      <c r="BX78" s="118">
        <v>47058</v>
      </c>
      <c r="BY78" s="5">
        <f t="shared" si="56"/>
        <v>444177.91806965292</v>
      </c>
      <c r="BZ78" s="5">
        <f t="shared" si="57"/>
        <v>3188.1295568986429</v>
      </c>
      <c r="CA78" s="5">
        <f t="shared" si="29"/>
        <v>597.09170149233432</v>
      </c>
      <c r="CB78" s="35">
        <f t="shared" si="30"/>
        <v>1.6131149538110155E-2</v>
      </c>
      <c r="CC78" s="5">
        <f t="shared" si="31"/>
        <v>2591.0378554063086</v>
      </c>
      <c r="CD78" s="35">
        <f t="shared" si="32"/>
        <v>6.9999999999999993E-2</v>
      </c>
      <c r="CE78" s="5">
        <f t="shared" si="58"/>
        <v>35619.173631839127</v>
      </c>
      <c r="CF78" s="5">
        <f t="shared" si="59"/>
        <v>197114.28402176188</v>
      </c>
      <c r="CG78" s="5">
        <f t="shared" si="33"/>
        <v>443580.8263681606</v>
      </c>
      <c r="CH78" s="5">
        <f t="shared" si="34"/>
        <v>232733.45765360101</v>
      </c>
    </row>
    <row r="79" spans="9:86" ht="14.25" customHeight="1">
      <c r="I79" s="150"/>
      <c r="J79" s="2">
        <v>74</v>
      </c>
      <c r="K79" s="118">
        <v>47088</v>
      </c>
      <c r="L79" s="5">
        <f t="shared" si="35"/>
        <v>450355.06640802295</v>
      </c>
      <c r="M79" s="5">
        <f t="shared" si="0"/>
        <v>3600.0695666120341</v>
      </c>
      <c r="N79" s="5">
        <f t="shared" si="1"/>
        <v>503.87848505687634</v>
      </c>
      <c r="O79" s="35">
        <f t="shared" si="2"/>
        <v>1.3426165867099034E-2</v>
      </c>
      <c r="P79" s="5">
        <f t="shared" si="3"/>
        <v>3096.1910815551578</v>
      </c>
      <c r="Q79" s="35">
        <f t="shared" si="4"/>
        <v>8.2500000000000004E-2</v>
      </c>
      <c r="R79" s="5">
        <f t="shared" si="36"/>
        <v>29348.812077033901</v>
      </c>
      <c r="S79" s="5">
        <f t="shared" si="37"/>
        <v>237056.3358522566</v>
      </c>
      <c r="T79" s="5">
        <f t="shared" si="38"/>
        <v>449851.18792296608</v>
      </c>
      <c r="U79" s="5">
        <f t="shared" si="39"/>
        <v>266405.14792929048</v>
      </c>
      <c r="V79" s="150"/>
      <c r="W79" s="2">
        <v>74</v>
      </c>
      <c r="X79" s="118">
        <v>47088</v>
      </c>
      <c r="Y79" s="5">
        <f t="shared" si="40"/>
        <v>449092.01090712938</v>
      </c>
      <c r="Z79" s="5">
        <f t="shared" si="41"/>
        <v>3516.1998380299769</v>
      </c>
      <c r="AA79" s="5">
        <f t="shared" si="5"/>
        <v>522.25309864911424</v>
      </c>
      <c r="AB79" s="35">
        <f t="shared" si="6"/>
        <v>1.3954906860022882E-2</v>
      </c>
      <c r="AC79" s="5">
        <f t="shared" si="7"/>
        <v>2993.9467393808627</v>
      </c>
      <c r="AD79" s="35">
        <f t="shared" si="8"/>
        <v>0.08</v>
      </c>
      <c r="AE79" s="5">
        <f t="shared" si="42"/>
        <v>30630.242191519807</v>
      </c>
      <c r="AF79" s="5">
        <f t="shared" si="43"/>
        <v>229568.54582269848</v>
      </c>
      <c r="AG79" s="5">
        <f t="shared" si="9"/>
        <v>448569.7578084803</v>
      </c>
      <c r="AH79" s="5">
        <f t="shared" si="10"/>
        <v>260198.78801421827</v>
      </c>
      <c r="AI79" s="150"/>
      <c r="AJ79" s="2">
        <v>74</v>
      </c>
      <c r="AK79" s="118">
        <v>47088</v>
      </c>
      <c r="AL79" s="5">
        <f t="shared" si="44"/>
        <v>447783.94165232609</v>
      </c>
      <c r="AM79" s="5">
        <f t="shared" si="45"/>
        <v>3433.0474807189421</v>
      </c>
      <c r="AN79" s="5">
        <f t="shared" si="11"/>
        <v>541.10952421433603</v>
      </c>
      <c r="AO79" s="35">
        <f t="shared" si="12"/>
        <v>1.4500998554373465E-2</v>
      </c>
      <c r="AP79" s="5">
        <f t="shared" si="13"/>
        <v>2891.9379565046061</v>
      </c>
      <c r="AQ79" s="35">
        <f t="shared" si="14"/>
        <v>7.7499999999999999E-2</v>
      </c>
      <c r="AR79" s="5">
        <f t="shared" si="46"/>
        <v>31957.167871888269</v>
      </c>
      <c r="AS79" s="5">
        <f t="shared" si="47"/>
        <v>222088.3457013134</v>
      </c>
      <c r="AT79" s="5">
        <f t="shared" si="15"/>
        <v>447242.83212811174</v>
      </c>
      <c r="AU79" s="5">
        <f t="shared" si="16"/>
        <v>254045.51357320166</v>
      </c>
      <c r="AV79" s="150"/>
      <c r="AW79" s="2">
        <v>74</v>
      </c>
      <c r="AX79" s="118">
        <v>47088</v>
      </c>
      <c r="AY79" s="5">
        <f t="shared" si="48"/>
        <v>446429.96103486756</v>
      </c>
      <c r="AZ79" s="5">
        <f t="shared" si="49"/>
        <v>3350.6359249849102</v>
      </c>
      <c r="BA79" s="5">
        <f t="shared" si="17"/>
        <v>560.44866851698816</v>
      </c>
      <c r="BB79" s="35">
        <f t="shared" si="18"/>
        <v>1.5064813317219504E-2</v>
      </c>
      <c r="BC79" s="5">
        <f t="shared" si="19"/>
        <v>2790.187256467922</v>
      </c>
      <c r="BD79" s="35">
        <f t="shared" si="20"/>
        <v>7.4999999999999997E-2</v>
      </c>
      <c r="BE79" s="5">
        <f t="shared" si="50"/>
        <v>33330.487633649369</v>
      </c>
      <c r="BF79" s="5">
        <f t="shared" si="51"/>
        <v>214616.57081523392</v>
      </c>
      <c r="BG79" s="5">
        <f t="shared" si="21"/>
        <v>445869.51236635057</v>
      </c>
      <c r="BH79" s="5">
        <f t="shared" si="22"/>
        <v>247947.0584488833</v>
      </c>
      <c r="BI79" s="150"/>
      <c r="BJ79" s="2">
        <v>74</v>
      </c>
      <c r="BK79" s="118">
        <v>47088</v>
      </c>
      <c r="BL79" s="5">
        <f t="shared" si="52"/>
        <v>445029.20095809031</v>
      </c>
      <c r="BM79" s="5">
        <f t="shared" si="53"/>
        <v>3268.9887340292703</v>
      </c>
      <c r="BN79" s="5">
        <f t="shared" si="23"/>
        <v>580.27064490747489</v>
      </c>
      <c r="BO79" s="35">
        <f t="shared" si="24"/>
        <v>1.5646720987968266E-2</v>
      </c>
      <c r="BP79" s="5">
        <f t="shared" si="25"/>
        <v>2688.7180891217954</v>
      </c>
      <c r="BQ79" s="35">
        <f t="shared" si="26"/>
        <v>7.2499999999999995E-2</v>
      </c>
      <c r="BR79" s="5">
        <f t="shared" si="54"/>
        <v>34751.069686817435</v>
      </c>
      <c r="BS79" s="5">
        <f t="shared" si="55"/>
        <v>207154.09663134848</v>
      </c>
      <c r="BT79" s="5">
        <f t="shared" si="27"/>
        <v>444448.93031318282</v>
      </c>
      <c r="BU79" s="5">
        <f t="shared" si="28"/>
        <v>241905.16631816592</v>
      </c>
      <c r="BV79" s="150"/>
      <c r="BW79" s="2">
        <v>74</v>
      </c>
      <c r="BX79" s="118">
        <v>47088</v>
      </c>
      <c r="BY79" s="5">
        <f t="shared" si="56"/>
        <v>443580.8263681606</v>
      </c>
      <c r="BZ79" s="5">
        <f t="shared" si="57"/>
        <v>3188.1295568986429</v>
      </c>
      <c r="CA79" s="5">
        <f t="shared" si="29"/>
        <v>600.57473641770594</v>
      </c>
      <c r="CB79" s="35">
        <f t="shared" si="30"/>
        <v>1.6247088261274245E-2</v>
      </c>
      <c r="CC79" s="5">
        <f t="shared" si="31"/>
        <v>2587.554820480937</v>
      </c>
      <c r="CD79" s="35">
        <f t="shared" si="32"/>
        <v>7.0000000000000007E-2</v>
      </c>
      <c r="CE79" s="5">
        <f t="shared" si="58"/>
        <v>36219.748368256835</v>
      </c>
      <c r="CF79" s="5">
        <f t="shared" si="59"/>
        <v>199701.83884224281</v>
      </c>
      <c r="CG79" s="5">
        <f t="shared" si="33"/>
        <v>442980.25163174293</v>
      </c>
      <c r="CH79" s="5">
        <f t="shared" si="34"/>
        <v>235921.58721049965</v>
      </c>
    </row>
    <row r="80" spans="9:86" ht="14.25" customHeight="1">
      <c r="I80" s="150"/>
      <c r="J80" s="2">
        <v>75</v>
      </c>
      <c r="K80" s="118">
        <v>47119</v>
      </c>
      <c r="L80" s="5">
        <f t="shared" si="35"/>
        <v>449851.18792296608</v>
      </c>
      <c r="M80" s="5">
        <f t="shared" si="0"/>
        <v>3600.0695666120341</v>
      </c>
      <c r="N80" s="5">
        <f t="shared" si="1"/>
        <v>507.34264964164231</v>
      </c>
      <c r="O80" s="35">
        <f t="shared" si="2"/>
        <v>1.353361280162331E-2</v>
      </c>
      <c r="P80" s="5">
        <f t="shared" si="3"/>
        <v>3092.7269169703918</v>
      </c>
      <c r="Q80" s="35">
        <f t="shared" si="4"/>
        <v>8.2500000000000004E-2</v>
      </c>
      <c r="R80" s="5">
        <f t="shared" si="36"/>
        <v>29856.154726675544</v>
      </c>
      <c r="S80" s="5">
        <f t="shared" si="37"/>
        <v>240149.06276922699</v>
      </c>
      <c r="T80" s="5">
        <f t="shared" si="38"/>
        <v>449343.84527332446</v>
      </c>
      <c r="U80" s="5">
        <f t="shared" si="39"/>
        <v>270005.21749590256</v>
      </c>
      <c r="V80" s="150"/>
      <c r="W80" s="2">
        <v>75</v>
      </c>
      <c r="X80" s="118">
        <v>47119</v>
      </c>
      <c r="Y80" s="5">
        <f t="shared" si="40"/>
        <v>448569.7578084803</v>
      </c>
      <c r="Z80" s="5">
        <f t="shared" si="41"/>
        <v>3516.1998380299769</v>
      </c>
      <c r="AA80" s="5">
        <f t="shared" si="5"/>
        <v>525.73478597344138</v>
      </c>
      <c r="AB80" s="35">
        <f t="shared" si="6"/>
        <v>1.4064295066398315E-2</v>
      </c>
      <c r="AC80" s="5">
        <f t="shared" si="7"/>
        <v>2990.4650520565356</v>
      </c>
      <c r="AD80" s="35">
        <f t="shared" si="8"/>
        <v>0.08</v>
      </c>
      <c r="AE80" s="5">
        <f t="shared" si="42"/>
        <v>31155.976977493247</v>
      </c>
      <c r="AF80" s="5">
        <f t="shared" si="43"/>
        <v>232559.01087475501</v>
      </c>
      <c r="AG80" s="5">
        <f t="shared" si="9"/>
        <v>448044.02302250685</v>
      </c>
      <c r="AH80" s="5">
        <f t="shared" si="10"/>
        <v>263714.98785224825</v>
      </c>
      <c r="AI80" s="150"/>
      <c r="AJ80" s="2">
        <v>75</v>
      </c>
      <c r="AK80" s="118">
        <v>47119</v>
      </c>
      <c r="AL80" s="5">
        <f t="shared" si="44"/>
        <v>447242.83212811174</v>
      </c>
      <c r="AM80" s="5">
        <f t="shared" si="45"/>
        <v>3433.0474807189421</v>
      </c>
      <c r="AN80" s="5">
        <f t="shared" si="11"/>
        <v>544.60418989155369</v>
      </c>
      <c r="AO80" s="35">
        <f t="shared" si="12"/>
        <v>1.461230859218474E-2</v>
      </c>
      <c r="AP80" s="5">
        <f t="shared" si="13"/>
        <v>2888.4432908273884</v>
      </c>
      <c r="AQ80" s="35">
        <f t="shared" si="14"/>
        <v>7.7499999999999999E-2</v>
      </c>
      <c r="AR80" s="5">
        <f t="shared" si="46"/>
        <v>32501.772061779822</v>
      </c>
      <c r="AS80" s="5">
        <f t="shared" si="47"/>
        <v>224976.78899214079</v>
      </c>
      <c r="AT80" s="5">
        <f t="shared" si="15"/>
        <v>446698.2279382202</v>
      </c>
      <c r="AU80" s="5">
        <f t="shared" si="16"/>
        <v>257478.56105392062</v>
      </c>
      <c r="AV80" s="150"/>
      <c r="AW80" s="2">
        <v>75</v>
      </c>
      <c r="AX80" s="118">
        <v>47119</v>
      </c>
      <c r="AY80" s="5">
        <f t="shared" si="48"/>
        <v>445869.51236635057</v>
      </c>
      <c r="AZ80" s="5">
        <f t="shared" si="49"/>
        <v>3350.6359249849102</v>
      </c>
      <c r="BA80" s="5">
        <f t="shared" si="17"/>
        <v>563.95147269521931</v>
      </c>
      <c r="BB80" s="35">
        <f t="shared" si="18"/>
        <v>1.5178022907253981E-2</v>
      </c>
      <c r="BC80" s="5">
        <f t="shared" si="19"/>
        <v>2786.6844522896909</v>
      </c>
      <c r="BD80" s="35">
        <f t="shared" si="20"/>
        <v>7.4999999999999997E-2</v>
      </c>
      <c r="BE80" s="5">
        <f t="shared" si="50"/>
        <v>33894.439106344587</v>
      </c>
      <c r="BF80" s="5">
        <f t="shared" si="51"/>
        <v>217403.25526752361</v>
      </c>
      <c r="BG80" s="5">
        <f t="shared" si="21"/>
        <v>445305.56089365535</v>
      </c>
      <c r="BH80" s="5">
        <f t="shared" si="22"/>
        <v>251297.6943738682</v>
      </c>
      <c r="BI80" s="150"/>
      <c r="BJ80" s="2">
        <v>75</v>
      </c>
      <c r="BK80" s="118">
        <v>47119</v>
      </c>
      <c r="BL80" s="5">
        <f t="shared" si="52"/>
        <v>444448.93031318282</v>
      </c>
      <c r="BM80" s="5">
        <f t="shared" si="53"/>
        <v>3268.9887340292703</v>
      </c>
      <c r="BN80" s="5">
        <f t="shared" si="23"/>
        <v>583.77644672045744</v>
      </c>
      <c r="BO80" s="35">
        <f t="shared" si="24"/>
        <v>1.5761804974328913E-2</v>
      </c>
      <c r="BP80" s="5">
        <f t="shared" si="25"/>
        <v>2685.2122873088128</v>
      </c>
      <c r="BQ80" s="35">
        <f t="shared" si="26"/>
        <v>7.2499999999999995E-2</v>
      </c>
      <c r="BR80" s="5">
        <f t="shared" si="54"/>
        <v>35334.846133537889</v>
      </c>
      <c r="BS80" s="5">
        <f t="shared" si="55"/>
        <v>209839.30891865731</v>
      </c>
      <c r="BT80" s="5">
        <f t="shared" si="27"/>
        <v>443865.15386646235</v>
      </c>
      <c r="BU80" s="5">
        <f t="shared" si="28"/>
        <v>245174.15505219519</v>
      </c>
      <c r="BV80" s="150"/>
      <c r="BW80" s="2">
        <v>75</v>
      </c>
      <c r="BX80" s="118">
        <v>47119</v>
      </c>
      <c r="BY80" s="5">
        <f t="shared" si="56"/>
        <v>442980.25163174293</v>
      </c>
      <c r="BZ80" s="5">
        <f t="shared" si="57"/>
        <v>3188.1295568986429</v>
      </c>
      <c r="CA80" s="5">
        <f t="shared" si="29"/>
        <v>604.07808904680905</v>
      </c>
      <c r="CB80" s="35">
        <f t="shared" si="30"/>
        <v>1.6364018580647413E-2</v>
      </c>
      <c r="CC80" s="5">
        <f t="shared" si="31"/>
        <v>2584.0514678518339</v>
      </c>
      <c r="CD80" s="35">
        <f t="shared" si="32"/>
        <v>7.0000000000000007E-2</v>
      </c>
      <c r="CE80" s="5">
        <f t="shared" si="58"/>
        <v>36823.826457303643</v>
      </c>
      <c r="CF80" s="5">
        <f t="shared" si="59"/>
        <v>202285.89031009463</v>
      </c>
      <c r="CG80" s="5">
        <f t="shared" si="33"/>
        <v>442376.17354269611</v>
      </c>
      <c r="CH80" s="5">
        <f t="shared" si="34"/>
        <v>239109.71676739829</v>
      </c>
    </row>
    <row r="81" spans="9:86" ht="14.25" customHeight="1">
      <c r="I81" s="150"/>
      <c r="J81" s="2">
        <v>76</v>
      </c>
      <c r="K81" s="118">
        <v>47150</v>
      </c>
      <c r="L81" s="5">
        <f t="shared" si="35"/>
        <v>449343.84527332446</v>
      </c>
      <c r="M81" s="5">
        <f t="shared" si="0"/>
        <v>3600.0695666120341</v>
      </c>
      <c r="N81" s="5">
        <f t="shared" si="1"/>
        <v>510.83063035792838</v>
      </c>
      <c r="O81" s="35">
        <f t="shared" si="2"/>
        <v>1.3642041899041561E-2</v>
      </c>
      <c r="P81" s="5">
        <f t="shared" si="3"/>
        <v>3089.2389362541057</v>
      </c>
      <c r="Q81" s="35">
        <f t="shared" si="4"/>
        <v>8.2500000000000004E-2</v>
      </c>
      <c r="R81" s="5">
        <f t="shared" si="36"/>
        <v>30366.985357033474</v>
      </c>
      <c r="S81" s="5">
        <f t="shared" si="37"/>
        <v>243238.30170548111</v>
      </c>
      <c r="T81" s="5">
        <f t="shared" si="38"/>
        <v>448833.01464296656</v>
      </c>
      <c r="U81" s="5">
        <f t="shared" si="39"/>
        <v>273605.28706251457</v>
      </c>
      <c r="V81" s="150"/>
      <c r="W81" s="2">
        <v>76</v>
      </c>
      <c r="X81" s="118">
        <v>47150</v>
      </c>
      <c r="Y81" s="5">
        <f t="shared" si="40"/>
        <v>448044.02302250685</v>
      </c>
      <c r="Z81" s="5">
        <f t="shared" si="41"/>
        <v>3516.1998380299769</v>
      </c>
      <c r="AA81" s="5">
        <f t="shared" si="5"/>
        <v>529.2396845465978</v>
      </c>
      <c r="AB81" s="35">
        <f t="shared" si="6"/>
        <v>1.4174670095398519E-2</v>
      </c>
      <c r="AC81" s="5">
        <f t="shared" si="7"/>
        <v>2986.9601534833791</v>
      </c>
      <c r="AD81" s="35">
        <f t="shared" si="8"/>
        <v>0.08</v>
      </c>
      <c r="AE81" s="5">
        <f t="shared" si="42"/>
        <v>31685.216662039846</v>
      </c>
      <c r="AF81" s="5">
        <f t="shared" si="43"/>
        <v>235545.97102823839</v>
      </c>
      <c r="AG81" s="5">
        <f t="shared" si="9"/>
        <v>447514.78333796025</v>
      </c>
      <c r="AH81" s="5">
        <f t="shared" si="10"/>
        <v>267231.18769027822</v>
      </c>
      <c r="AI81" s="150"/>
      <c r="AJ81" s="2">
        <v>76</v>
      </c>
      <c r="AK81" s="118">
        <v>47150</v>
      </c>
      <c r="AL81" s="5">
        <f t="shared" si="44"/>
        <v>446698.2279382202</v>
      </c>
      <c r="AM81" s="5">
        <f t="shared" si="45"/>
        <v>3433.0474807189421</v>
      </c>
      <c r="AN81" s="5">
        <f t="shared" si="11"/>
        <v>548.12142528460345</v>
      </c>
      <c r="AO81" s="35">
        <f t="shared" si="12"/>
        <v>1.4724609797030414E-2</v>
      </c>
      <c r="AP81" s="5">
        <f t="shared" si="13"/>
        <v>2884.9260554343387</v>
      </c>
      <c r="AQ81" s="35">
        <f t="shared" si="14"/>
        <v>7.7499999999999999E-2</v>
      </c>
      <c r="AR81" s="5">
        <f t="shared" si="46"/>
        <v>33049.893487064423</v>
      </c>
      <c r="AS81" s="5">
        <f t="shared" si="47"/>
        <v>227861.71504757513</v>
      </c>
      <c r="AT81" s="5">
        <f t="shared" si="15"/>
        <v>446150.1065129356</v>
      </c>
      <c r="AU81" s="5">
        <f t="shared" si="16"/>
        <v>260911.60853463956</v>
      </c>
      <c r="AV81" s="150"/>
      <c r="AW81" s="2">
        <v>76</v>
      </c>
      <c r="AX81" s="118">
        <v>47150</v>
      </c>
      <c r="AY81" s="5">
        <f t="shared" si="48"/>
        <v>445305.56089365535</v>
      </c>
      <c r="AZ81" s="5">
        <f t="shared" si="49"/>
        <v>3350.6359249849102</v>
      </c>
      <c r="BA81" s="5">
        <f t="shared" si="17"/>
        <v>567.4761693995647</v>
      </c>
      <c r="BB81" s="35">
        <f t="shared" si="18"/>
        <v>1.5292227698950795E-2</v>
      </c>
      <c r="BC81" s="5">
        <f t="shared" si="19"/>
        <v>2783.1597555853455</v>
      </c>
      <c r="BD81" s="35">
        <f t="shared" si="20"/>
        <v>7.4999999999999983E-2</v>
      </c>
      <c r="BE81" s="5">
        <f t="shared" si="50"/>
        <v>34461.915275744155</v>
      </c>
      <c r="BF81" s="5">
        <f t="shared" si="51"/>
        <v>220186.41502310894</v>
      </c>
      <c r="BG81" s="5">
        <f t="shared" si="21"/>
        <v>444738.08472425578</v>
      </c>
      <c r="BH81" s="5">
        <f t="shared" si="22"/>
        <v>254648.33029885311</v>
      </c>
      <c r="BI81" s="150"/>
      <c r="BJ81" s="2">
        <v>76</v>
      </c>
      <c r="BK81" s="118">
        <v>47150</v>
      </c>
      <c r="BL81" s="5">
        <f t="shared" si="52"/>
        <v>443865.15386646235</v>
      </c>
      <c r="BM81" s="5">
        <f t="shared" si="53"/>
        <v>3268.9887340292703</v>
      </c>
      <c r="BN81" s="5">
        <f t="shared" si="23"/>
        <v>587.30342941939352</v>
      </c>
      <c r="BO81" s="35">
        <f t="shared" si="24"/>
        <v>1.5877887893747611E-2</v>
      </c>
      <c r="BP81" s="5">
        <f t="shared" si="25"/>
        <v>2681.6853046098768</v>
      </c>
      <c r="BQ81" s="35">
        <f t="shared" si="26"/>
        <v>7.2499999999999995E-2</v>
      </c>
      <c r="BR81" s="5">
        <f t="shared" si="54"/>
        <v>35922.149562957282</v>
      </c>
      <c r="BS81" s="5">
        <f t="shared" si="55"/>
        <v>212520.99422326719</v>
      </c>
      <c r="BT81" s="5">
        <f t="shared" si="27"/>
        <v>443277.85043704294</v>
      </c>
      <c r="BU81" s="5">
        <f t="shared" si="28"/>
        <v>248443.14378622448</v>
      </c>
      <c r="BV81" s="150"/>
      <c r="BW81" s="2">
        <v>76</v>
      </c>
      <c r="BX81" s="118">
        <v>47150</v>
      </c>
      <c r="BY81" s="5">
        <f t="shared" si="56"/>
        <v>442376.17354269611</v>
      </c>
      <c r="BZ81" s="5">
        <f t="shared" si="57"/>
        <v>3188.1295568986429</v>
      </c>
      <c r="CA81" s="5">
        <f t="shared" si="29"/>
        <v>607.60187789958218</v>
      </c>
      <c r="CB81" s="35">
        <f t="shared" si="30"/>
        <v>1.6481951268768481E-2</v>
      </c>
      <c r="CC81" s="5">
        <f t="shared" si="31"/>
        <v>2580.5276789990608</v>
      </c>
      <c r="CD81" s="35">
        <f t="shared" si="32"/>
        <v>7.0000000000000007E-2</v>
      </c>
      <c r="CE81" s="5">
        <f t="shared" si="58"/>
        <v>37431.428335203222</v>
      </c>
      <c r="CF81" s="5">
        <f t="shared" si="59"/>
        <v>204866.41798909369</v>
      </c>
      <c r="CG81" s="5">
        <f t="shared" si="33"/>
        <v>441768.5716647965</v>
      </c>
      <c r="CH81" s="5">
        <f t="shared" si="34"/>
        <v>242297.8463242969</v>
      </c>
    </row>
    <row r="82" spans="9:86" ht="14.25" customHeight="1">
      <c r="I82" s="150"/>
      <c r="J82" s="2">
        <v>77</v>
      </c>
      <c r="K82" s="118">
        <v>47178</v>
      </c>
      <c r="L82" s="5">
        <f t="shared" si="35"/>
        <v>448833.01464296656</v>
      </c>
      <c r="M82" s="5">
        <f t="shared" si="0"/>
        <v>3600.0695666120341</v>
      </c>
      <c r="N82" s="5">
        <f t="shared" si="1"/>
        <v>514.34259094163917</v>
      </c>
      <c r="O82" s="35">
        <f t="shared" si="2"/>
        <v>1.3751464107891891E-2</v>
      </c>
      <c r="P82" s="5">
        <f t="shared" si="3"/>
        <v>3085.7269756703949</v>
      </c>
      <c r="Q82" s="35">
        <f t="shared" si="4"/>
        <v>8.2500000000000004E-2</v>
      </c>
      <c r="R82" s="5">
        <f t="shared" si="36"/>
        <v>30881.327947975115</v>
      </c>
      <c r="S82" s="5">
        <f t="shared" si="37"/>
        <v>246324.02868115151</v>
      </c>
      <c r="T82" s="5">
        <f t="shared" si="38"/>
        <v>448318.67205202492</v>
      </c>
      <c r="U82" s="5">
        <f t="shared" si="39"/>
        <v>277205.35662912665</v>
      </c>
      <c r="V82" s="150"/>
      <c r="W82" s="2">
        <v>77</v>
      </c>
      <c r="X82" s="118">
        <v>47178</v>
      </c>
      <c r="Y82" s="5">
        <f t="shared" si="40"/>
        <v>447514.78333796025</v>
      </c>
      <c r="Z82" s="5">
        <f t="shared" si="41"/>
        <v>3516.1998380299769</v>
      </c>
      <c r="AA82" s="5">
        <f t="shared" si="5"/>
        <v>532.76794911024172</v>
      </c>
      <c r="AB82" s="35">
        <f t="shared" si="6"/>
        <v>1.4286042891447422E-2</v>
      </c>
      <c r="AC82" s="5">
        <f t="shared" si="7"/>
        <v>2983.4318889197352</v>
      </c>
      <c r="AD82" s="35">
        <f t="shared" si="8"/>
        <v>0.08</v>
      </c>
      <c r="AE82" s="5">
        <f t="shared" si="42"/>
        <v>32217.984611150088</v>
      </c>
      <c r="AF82" s="5">
        <f t="shared" si="43"/>
        <v>238529.40291715812</v>
      </c>
      <c r="AG82" s="5">
        <f t="shared" si="9"/>
        <v>446982.01538885001</v>
      </c>
      <c r="AH82" s="5">
        <f t="shared" si="10"/>
        <v>270747.3875283082</v>
      </c>
      <c r="AI82" s="150"/>
      <c r="AJ82" s="2">
        <v>77</v>
      </c>
      <c r="AK82" s="118">
        <v>47178</v>
      </c>
      <c r="AL82" s="5">
        <f t="shared" si="44"/>
        <v>446150.1065129356</v>
      </c>
      <c r="AM82" s="5">
        <f t="shared" si="45"/>
        <v>3433.0474807189421</v>
      </c>
      <c r="AN82" s="5">
        <f t="shared" si="11"/>
        <v>551.66137615623302</v>
      </c>
      <c r="AO82" s="35">
        <f t="shared" si="12"/>
        <v>1.4837913108696881E-2</v>
      </c>
      <c r="AP82" s="5">
        <f t="shared" si="13"/>
        <v>2881.3861045627091</v>
      </c>
      <c r="AQ82" s="35">
        <f t="shared" si="14"/>
        <v>7.7499999999999999E-2</v>
      </c>
      <c r="AR82" s="5">
        <f t="shared" si="46"/>
        <v>33601.554863220656</v>
      </c>
      <c r="AS82" s="5">
        <f t="shared" si="47"/>
        <v>230743.10115213782</v>
      </c>
      <c r="AT82" s="5">
        <f t="shared" si="15"/>
        <v>445598.44513677934</v>
      </c>
      <c r="AU82" s="5">
        <f t="shared" si="16"/>
        <v>264344.65601535846</v>
      </c>
      <c r="AV82" s="150"/>
      <c r="AW82" s="2">
        <v>77</v>
      </c>
      <c r="AX82" s="118">
        <v>47178</v>
      </c>
      <c r="AY82" s="5">
        <f t="shared" si="48"/>
        <v>444738.08472425578</v>
      </c>
      <c r="AZ82" s="5">
        <f t="shared" si="49"/>
        <v>3350.6359249849102</v>
      </c>
      <c r="BA82" s="5">
        <f t="shared" si="17"/>
        <v>571.02289545831172</v>
      </c>
      <c r="BB82" s="35">
        <f t="shared" si="18"/>
        <v>1.5407438627047767E-2</v>
      </c>
      <c r="BC82" s="5">
        <f t="shared" si="19"/>
        <v>2779.6130295265984</v>
      </c>
      <c r="BD82" s="35">
        <f t="shared" si="20"/>
        <v>7.4999999999999997E-2</v>
      </c>
      <c r="BE82" s="5">
        <f t="shared" si="50"/>
        <v>35032.93817120247</v>
      </c>
      <c r="BF82" s="5">
        <f t="shared" si="51"/>
        <v>222966.02805263555</v>
      </c>
      <c r="BG82" s="5">
        <f t="shared" si="21"/>
        <v>444167.06182879745</v>
      </c>
      <c r="BH82" s="5">
        <f t="shared" si="22"/>
        <v>257998.96622383801</v>
      </c>
      <c r="BI82" s="150"/>
      <c r="BJ82" s="2">
        <v>77</v>
      </c>
      <c r="BK82" s="118">
        <v>47178</v>
      </c>
      <c r="BL82" s="5">
        <f t="shared" si="52"/>
        <v>443277.85043704294</v>
      </c>
      <c r="BM82" s="5">
        <f t="shared" si="53"/>
        <v>3268.9887340292703</v>
      </c>
      <c r="BN82" s="5">
        <f t="shared" si="23"/>
        <v>590.85172097213581</v>
      </c>
      <c r="BO82" s="35">
        <f t="shared" si="24"/>
        <v>1.5994980675608169E-2</v>
      </c>
      <c r="BP82" s="5">
        <f t="shared" si="25"/>
        <v>2678.1370130571345</v>
      </c>
      <c r="BQ82" s="35">
        <f t="shared" si="26"/>
        <v>7.2499999999999995E-2</v>
      </c>
      <c r="BR82" s="5">
        <f t="shared" si="54"/>
        <v>36513.001283929421</v>
      </c>
      <c r="BS82" s="5">
        <f t="shared" si="55"/>
        <v>215199.13123632432</v>
      </c>
      <c r="BT82" s="5">
        <f t="shared" si="27"/>
        <v>442686.99871607078</v>
      </c>
      <c r="BU82" s="5">
        <f t="shared" si="28"/>
        <v>251712.13252025374</v>
      </c>
      <c r="BV82" s="150"/>
      <c r="BW82" s="2">
        <v>77</v>
      </c>
      <c r="BX82" s="118">
        <v>47178</v>
      </c>
      <c r="BY82" s="5">
        <f t="shared" si="56"/>
        <v>441768.5716647965</v>
      </c>
      <c r="BZ82" s="5">
        <f t="shared" si="57"/>
        <v>3188.1295568986429</v>
      </c>
      <c r="CA82" s="5">
        <f t="shared" si="29"/>
        <v>611.14622218732984</v>
      </c>
      <c r="CB82" s="35">
        <f t="shared" si="30"/>
        <v>1.6600897249459921E-2</v>
      </c>
      <c r="CC82" s="5">
        <f t="shared" si="31"/>
        <v>2576.9833347113131</v>
      </c>
      <c r="CD82" s="35">
        <f t="shared" si="32"/>
        <v>7.0000000000000007E-2</v>
      </c>
      <c r="CE82" s="5">
        <f t="shared" si="58"/>
        <v>38042.574557390551</v>
      </c>
      <c r="CF82" s="5">
        <f t="shared" si="59"/>
        <v>207443.40132380501</v>
      </c>
      <c r="CG82" s="5">
        <f t="shared" si="33"/>
        <v>441157.42544260918</v>
      </c>
      <c r="CH82" s="5">
        <f t="shared" si="34"/>
        <v>245485.97588119557</v>
      </c>
    </row>
    <row r="83" spans="9:86" ht="14.25" customHeight="1">
      <c r="I83" s="150"/>
      <c r="J83" s="2">
        <v>78</v>
      </c>
      <c r="K83" s="118">
        <v>47209</v>
      </c>
      <c r="L83" s="5">
        <f t="shared" si="35"/>
        <v>448318.67205202492</v>
      </c>
      <c r="M83" s="5">
        <f t="shared" si="0"/>
        <v>3600.0695666120341</v>
      </c>
      <c r="N83" s="5">
        <f t="shared" si="1"/>
        <v>517.87869625436269</v>
      </c>
      <c r="O83" s="35">
        <f t="shared" si="2"/>
        <v>1.3861890531142521E-2</v>
      </c>
      <c r="P83" s="5">
        <f t="shared" si="3"/>
        <v>3082.1908703576714</v>
      </c>
      <c r="Q83" s="35">
        <f t="shared" si="4"/>
        <v>8.2500000000000004E-2</v>
      </c>
      <c r="R83" s="5">
        <f t="shared" si="36"/>
        <v>31399.206644229478</v>
      </c>
      <c r="S83" s="5">
        <f t="shared" si="37"/>
        <v>249406.21955150919</v>
      </c>
      <c r="T83" s="5">
        <f t="shared" si="38"/>
        <v>447800.79335577058</v>
      </c>
      <c r="U83" s="5">
        <f t="shared" si="39"/>
        <v>280805.42619573866</v>
      </c>
      <c r="V83" s="150"/>
      <c r="W83" s="2">
        <v>78</v>
      </c>
      <c r="X83" s="118">
        <v>47209</v>
      </c>
      <c r="Y83" s="5">
        <f t="shared" si="40"/>
        <v>446982.01538885001</v>
      </c>
      <c r="Z83" s="5">
        <f t="shared" si="41"/>
        <v>3516.1998380299769</v>
      </c>
      <c r="AA83" s="5">
        <f t="shared" si="5"/>
        <v>536.31973543764343</v>
      </c>
      <c r="AB83" s="35">
        <f t="shared" si="6"/>
        <v>1.4398424553285199E-2</v>
      </c>
      <c r="AC83" s="5">
        <f t="shared" si="7"/>
        <v>2979.8801025923335</v>
      </c>
      <c r="AD83" s="35">
        <f t="shared" si="8"/>
        <v>0.08</v>
      </c>
      <c r="AE83" s="5">
        <f t="shared" si="42"/>
        <v>32754.304346587731</v>
      </c>
      <c r="AF83" s="5">
        <f t="shared" si="43"/>
        <v>241509.28301975047</v>
      </c>
      <c r="AG83" s="5">
        <f t="shared" si="9"/>
        <v>446445.69565341237</v>
      </c>
      <c r="AH83" s="5">
        <f t="shared" si="10"/>
        <v>274263.58736633818</v>
      </c>
      <c r="AI83" s="150"/>
      <c r="AJ83" s="2">
        <v>78</v>
      </c>
      <c r="AK83" s="118">
        <v>47209</v>
      </c>
      <c r="AL83" s="5">
        <f t="shared" si="44"/>
        <v>445598.44513677934</v>
      </c>
      <c r="AM83" s="5">
        <f t="shared" si="45"/>
        <v>3433.0474807189421</v>
      </c>
      <c r="AN83" s="5">
        <f t="shared" si="11"/>
        <v>555.22418921057579</v>
      </c>
      <c r="AO83" s="35">
        <f t="shared" si="12"/>
        <v>1.4952229621182258E-2</v>
      </c>
      <c r="AP83" s="5">
        <f t="shared" si="13"/>
        <v>2877.8232915083663</v>
      </c>
      <c r="AQ83" s="35">
        <f t="shared" si="14"/>
        <v>7.7499999999999986E-2</v>
      </c>
      <c r="AR83" s="5">
        <f t="shared" si="46"/>
        <v>34156.77905243123</v>
      </c>
      <c r="AS83" s="5">
        <f t="shared" si="47"/>
        <v>233620.92444364619</v>
      </c>
      <c r="AT83" s="5">
        <f t="shared" si="15"/>
        <v>445043.22094756877</v>
      </c>
      <c r="AU83" s="5">
        <f t="shared" si="16"/>
        <v>267777.70349607745</v>
      </c>
      <c r="AV83" s="150"/>
      <c r="AW83" s="2">
        <v>78</v>
      </c>
      <c r="AX83" s="118">
        <v>47209</v>
      </c>
      <c r="AY83" s="5">
        <f t="shared" si="48"/>
        <v>444167.06182879745</v>
      </c>
      <c r="AZ83" s="5">
        <f t="shared" si="49"/>
        <v>3350.6359249849102</v>
      </c>
      <c r="BA83" s="5">
        <f t="shared" si="17"/>
        <v>574.59178855492655</v>
      </c>
      <c r="BB83" s="35">
        <f t="shared" si="18"/>
        <v>1.5523666780398971E-2</v>
      </c>
      <c r="BC83" s="5">
        <f t="shared" si="19"/>
        <v>2776.0441364299836</v>
      </c>
      <c r="BD83" s="35">
        <f t="shared" si="20"/>
        <v>7.4999999999999983E-2</v>
      </c>
      <c r="BE83" s="5">
        <f t="shared" si="50"/>
        <v>35607.529959757398</v>
      </c>
      <c r="BF83" s="5">
        <f t="shared" si="51"/>
        <v>225742.07218906554</v>
      </c>
      <c r="BG83" s="5">
        <f t="shared" si="21"/>
        <v>443592.47004024254</v>
      </c>
      <c r="BH83" s="5">
        <f t="shared" si="22"/>
        <v>261349.60214882295</v>
      </c>
      <c r="BI83" s="150"/>
      <c r="BJ83" s="2">
        <v>78</v>
      </c>
      <c r="BK83" s="118">
        <v>47209</v>
      </c>
      <c r="BL83" s="5">
        <f t="shared" si="52"/>
        <v>442686.99871607078</v>
      </c>
      <c r="BM83" s="5">
        <f t="shared" si="53"/>
        <v>3268.9887340292703</v>
      </c>
      <c r="BN83" s="5">
        <f t="shared" si="23"/>
        <v>594.42145011967614</v>
      </c>
      <c r="BO83" s="35">
        <f t="shared" si="24"/>
        <v>1.6113094403323761E-2</v>
      </c>
      <c r="BP83" s="5">
        <f t="shared" si="25"/>
        <v>2674.5672839095942</v>
      </c>
      <c r="BQ83" s="35">
        <f t="shared" si="26"/>
        <v>7.2499999999999995E-2</v>
      </c>
      <c r="BR83" s="5">
        <f t="shared" si="54"/>
        <v>37107.422734049098</v>
      </c>
      <c r="BS83" s="5">
        <f t="shared" si="55"/>
        <v>217873.69852023391</v>
      </c>
      <c r="BT83" s="5">
        <f t="shared" si="27"/>
        <v>442092.57726595108</v>
      </c>
      <c r="BU83" s="5">
        <f t="shared" si="28"/>
        <v>254981.121254283</v>
      </c>
      <c r="BV83" s="150"/>
      <c r="BW83" s="2">
        <v>78</v>
      </c>
      <c r="BX83" s="118">
        <v>47209</v>
      </c>
      <c r="BY83" s="5">
        <f t="shared" si="56"/>
        <v>441157.42544260918</v>
      </c>
      <c r="BZ83" s="5">
        <f t="shared" si="57"/>
        <v>3188.1295568986429</v>
      </c>
      <c r="CA83" s="5">
        <f t="shared" si="29"/>
        <v>614.71124181675577</v>
      </c>
      <c r="CB83" s="35">
        <f t="shared" si="30"/>
        <v>1.6720867600494901E-2</v>
      </c>
      <c r="CC83" s="5">
        <f t="shared" si="31"/>
        <v>2573.4183150818872</v>
      </c>
      <c r="CD83" s="35">
        <f t="shared" si="32"/>
        <v>7.0000000000000007E-2</v>
      </c>
      <c r="CE83" s="5">
        <f t="shared" si="58"/>
        <v>38657.285799207304</v>
      </c>
      <c r="CF83" s="5">
        <f t="shared" si="59"/>
        <v>210016.8196388869</v>
      </c>
      <c r="CG83" s="5">
        <f t="shared" si="33"/>
        <v>440542.71420079243</v>
      </c>
      <c r="CH83" s="5">
        <f t="shared" si="34"/>
        <v>248674.10543809421</v>
      </c>
    </row>
    <row r="84" spans="9:86" ht="14.25" customHeight="1">
      <c r="I84" s="150"/>
      <c r="J84" s="2">
        <v>79</v>
      </c>
      <c r="K84" s="118">
        <v>47239</v>
      </c>
      <c r="L84" s="5">
        <f t="shared" si="35"/>
        <v>447800.79335577058</v>
      </c>
      <c r="M84" s="5">
        <f t="shared" si="0"/>
        <v>3600.0695666120341</v>
      </c>
      <c r="N84" s="5">
        <f t="shared" si="1"/>
        <v>521.43911229111154</v>
      </c>
      <c r="O84" s="35">
        <f t="shared" si="2"/>
        <v>1.397333242891787E-2</v>
      </c>
      <c r="P84" s="5">
        <f t="shared" si="3"/>
        <v>3078.6304543209226</v>
      </c>
      <c r="Q84" s="35">
        <f t="shared" si="4"/>
        <v>8.249999999999999E-2</v>
      </c>
      <c r="R84" s="5">
        <f t="shared" si="36"/>
        <v>31920.645756520589</v>
      </c>
      <c r="S84" s="5">
        <f t="shared" si="37"/>
        <v>252484.85000583011</v>
      </c>
      <c r="T84" s="5">
        <f t="shared" si="38"/>
        <v>447279.35424347949</v>
      </c>
      <c r="U84" s="5">
        <f t="shared" si="39"/>
        <v>284405.49576235068</v>
      </c>
      <c r="V84" s="150"/>
      <c r="W84" s="2">
        <v>79</v>
      </c>
      <c r="X84" s="118">
        <v>47239</v>
      </c>
      <c r="Y84" s="5">
        <f t="shared" si="40"/>
        <v>446445.69565341237</v>
      </c>
      <c r="Z84" s="5">
        <f t="shared" si="41"/>
        <v>3516.1998380299769</v>
      </c>
      <c r="AA84" s="5">
        <f t="shared" si="5"/>
        <v>539.89520034056113</v>
      </c>
      <c r="AB84" s="35">
        <f t="shared" si="6"/>
        <v>1.451182633669371E-2</v>
      </c>
      <c r="AC84" s="5">
        <f t="shared" si="7"/>
        <v>2976.3046376894158</v>
      </c>
      <c r="AD84" s="35">
        <f t="shared" si="8"/>
        <v>7.9999999999999988E-2</v>
      </c>
      <c r="AE84" s="5">
        <f t="shared" si="42"/>
        <v>33294.199546928292</v>
      </c>
      <c r="AF84" s="5">
        <f t="shared" si="43"/>
        <v>244485.58765743987</v>
      </c>
      <c r="AG84" s="5">
        <f t="shared" si="9"/>
        <v>445905.80045307183</v>
      </c>
      <c r="AH84" s="5">
        <f t="shared" si="10"/>
        <v>277779.78720436816</v>
      </c>
      <c r="AI84" s="150"/>
      <c r="AJ84" s="2">
        <v>79</v>
      </c>
      <c r="AK84" s="118">
        <v>47239</v>
      </c>
      <c r="AL84" s="5">
        <f t="shared" si="44"/>
        <v>445043.22094756877</v>
      </c>
      <c r="AM84" s="5">
        <f t="shared" si="45"/>
        <v>3433.0474807189421</v>
      </c>
      <c r="AN84" s="5">
        <f t="shared" si="11"/>
        <v>558.81001209922715</v>
      </c>
      <c r="AO84" s="35">
        <f t="shared" si="12"/>
        <v>1.5067570585421269E-2</v>
      </c>
      <c r="AP84" s="5">
        <f t="shared" si="13"/>
        <v>2874.2374686197149</v>
      </c>
      <c r="AQ84" s="35">
        <f t="shared" si="14"/>
        <v>7.7499999999999999E-2</v>
      </c>
      <c r="AR84" s="5">
        <f t="shared" si="46"/>
        <v>34715.589064530453</v>
      </c>
      <c r="AS84" s="5">
        <f t="shared" si="47"/>
        <v>236495.1619122659</v>
      </c>
      <c r="AT84" s="5">
        <f t="shared" si="15"/>
        <v>444484.41093546955</v>
      </c>
      <c r="AU84" s="5">
        <f t="shared" si="16"/>
        <v>271210.75097679638</v>
      </c>
      <c r="AV84" s="150"/>
      <c r="AW84" s="2">
        <v>79</v>
      </c>
      <c r="AX84" s="118">
        <v>47239</v>
      </c>
      <c r="AY84" s="5">
        <f t="shared" si="48"/>
        <v>443592.47004024254</v>
      </c>
      <c r="AZ84" s="5">
        <f t="shared" si="49"/>
        <v>3350.6359249849102</v>
      </c>
      <c r="BA84" s="5">
        <f t="shared" si="17"/>
        <v>578.18298723339467</v>
      </c>
      <c r="BB84" s="35">
        <f t="shared" si="18"/>
        <v>1.564092340469915E-2</v>
      </c>
      <c r="BC84" s="5">
        <f t="shared" si="19"/>
        <v>2772.4529377515155</v>
      </c>
      <c r="BD84" s="35">
        <f t="shared" si="20"/>
        <v>7.4999999999999997E-2</v>
      </c>
      <c r="BE84" s="5">
        <f t="shared" si="50"/>
        <v>36185.712946990796</v>
      </c>
      <c r="BF84" s="5">
        <f t="shared" si="51"/>
        <v>228514.52512681705</v>
      </c>
      <c r="BG84" s="5">
        <f t="shared" si="21"/>
        <v>443014.28705300915</v>
      </c>
      <c r="BH84" s="5">
        <f t="shared" si="22"/>
        <v>264700.23807380785</v>
      </c>
      <c r="BI84" s="150"/>
      <c r="BJ84" s="2">
        <v>79</v>
      </c>
      <c r="BK84" s="118">
        <v>47239</v>
      </c>
      <c r="BL84" s="5">
        <f t="shared" si="52"/>
        <v>442092.57726595108</v>
      </c>
      <c r="BM84" s="5">
        <f t="shared" si="53"/>
        <v>3268.9887340292703</v>
      </c>
      <c r="BN84" s="5">
        <f t="shared" si="23"/>
        <v>598.01274638081577</v>
      </c>
      <c r="BO84" s="35">
        <f t="shared" si="24"/>
        <v>1.6232240317061029E-2</v>
      </c>
      <c r="BP84" s="5">
        <f t="shared" si="25"/>
        <v>2670.9759876484545</v>
      </c>
      <c r="BQ84" s="35">
        <f t="shared" si="26"/>
        <v>7.2499999999999995E-2</v>
      </c>
      <c r="BR84" s="5">
        <f t="shared" si="54"/>
        <v>37705.435480429915</v>
      </c>
      <c r="BS84" s="5">
        <f t="shared" si="55"/>
        <v>220544.67450788236</v>
      </c>
      <c r="BT84" s="5">
        <f t="shared" si="27"/>
        <v>441494.56451957027</v>
      </c>
      <c r="BU84" s="5">
        <f t="shared" si="28"/>
        <v>258250.10998831227</v>
      </c>
      <c r="BV84" s="150"/>
      <c r="BW84" s="2">
        <v>79</v>
      </c>
      <c r="BX84" s="118">
        <v>47239</v>
      </c>
      <c r="BY84" s="5">
        <f t="shared" si="56"/>
        <v>440542.71420079243</v>
      </c>
      <c r="BZ84" s="5">
        <f t="shared" si="57"/>
        <v>3188.1295568986429</v>
      </c>
      <c r="CA84" s="5">
        <f t="shared" si="29"/>
        <v>618.29705739402016</v>
      </c>
      <c r="CB84" s="35">
        <f t="shared" si="30"/>
        <v>1.6841873556321083E-2</v>
      </c>
      <c r="CC84" s="5">
        <f t="shared" si="31"/>
        <v>2569.8324995046228</v>
      </c>
      <c r="CD84" s="35">
        <f t="shared" si="32"/>
        <v>7.0000000000000007E-2</v>
      </c>
      <c r="CE84" s="5">
        <f t="shared" si="58"/>
        <v>39275.582856601322</v>
      </c>
      <c r="CF84" s="5">
        <f t="shared" si="59"/>
        <v>212586.65213839151</v>
      </c>
      <c r="CG84" s="5">
        <f t="shared" si="33"/>
        <v>439924.41714339843</v>
      </c>
      <c r="CH84" s="5">
        <f t="shared" si="34"/>
        <v>251862.23499499285</v>
      </c>
    </row>
    <row r="85" spans="9:86" ht="14.25" customHeight="1">
      <c r="I85" s="150"/>
      <c r="J85" s="2">
        <v>80</v>
      </c>
      <c r="K85" s="118">
        <v>47270</v>
      </c>
      <c r="L85" s="5">
        <f t="shared" si="35"/>
        <v>447279.35424347949</v>
      </c>
      <c r="M85" s="5">
        <f t="shared" si="0"/>
        <v>3600.0695666120341</v>
      </c>
      <c r="N85" s="5">
        <f t="shared" si="1"/>
        <v>525.02400618811271</v>
      </c>
      <c r="O85" s="35">
        <f t="shared" si="2"/>
        <v>1.4085801221282725E-2</v>
      </c>
      <c r="P85" s="5">
        <f t="shared" si="3"/>
        <v>3075.0455604239214</v>
      </c>
      <c r="Q85" s="35">
        <f t="shared" si="4"/>
        <v>8.2500000000000004E-2</v>
      </c>
      <c r="R85" s="5">
        <f t="shared" si="36"/>
        <v>32445.669762708701</v>
      </c>
      <c r="S85" s="5">
        <f t="shared" si="37"/>
        <v>255559.89556625404</v>
      </c>
      <c r="T85" s="5">
        <f t="shared" si="38"/>
        <v>446754.3302372914</v>
      </c>
      <c r="U85" s="5">
        <f t="shared" si="39"/>
        <v>288005.56532896275</v>
      </c>
      <c r="V85" s="150"/>
      <c r="W85" s="2">
        <v>80</v>
      </c>
      <c r="X85" s="118">
        <v>47270</v>
      </c>
      <c r="Y85" s="5">
        <f t="shared" si="40"/>
        <v>445905.80045307183</v>
      </c>
      <c r="Z85" s="5">
        <f t="shared" si="41"/>
        <v>3516.1998380299769</v>
      </c>
      <c r="AA85" s="5">
        <f t="shared" si="5"/>
        <v>543.49450167616442</v>
      </c>
      <c r="AB85" s="35">
        <f t="shared" si="6"/>
        <v>1.4626259657280139E-2</v>
      </c>
      <c r="AC85" s="5">
        <f t="shared" si="7"/>
        <v>2972.7053363538125</v>
      </c>
      <c r="AD85" s="35">
        <f t="shared" si="8"/>
        <v>0.08</v>
      </c>
      <c r="AE85" s="5">
        <f t="shared" si="42"/>
        <v>33837.694048604455</v>
      </c>
      <c r="AF85" s="5">
        <f t="shared" si="43"/>
        <v>247458.29299379367</v>
      </c>
      <c r="AG85" s="5">
        <f t="shared" si="9"/>
        <v>445362.30595139565</v>
      </c>
      <c r="AH85" s="5">
        <f t="shared" si="10"/>
        <v>281295.98704239813</v>
      </c>
      <c r="AI85" s="150"/>
      <c r="AJ85" s="2">
        <v>80</v>
      </c>
      <c r="AK85" s="118">
        <v>47270</v>
      </c>
      <c r="AL85" s="5">
        <f t="shared" si="44"/>
        <v>444484.41093546955</v>
      </c>
      <c r="AM85" s="5">
        <f t="shared" si="45"/>
        <v>3433.0474807189421</v>
      </c>
      <c r="AN85" s="5">
        <f t="shared" si="11"/>
        <v>562.4189934273677</v>
      </c>
      <c r="AO85" s="35">
        <f t="shared" si="12"/>
        <v>1.5183947412068494E-2</v>
      </c>
      <c r="AP85" s="5">
        <f t="shared" si="13"/>
        <v>2870.6284872915744</v>
      </c>
      <c r="AQ85" s="35">
        <f t="shared" si="14"/>
        <v>7.7500000000000013E-2</v>
      </c>
      <c r="AR85" s="5">
        <f t="shared" si="46"/>
        <v>35278.008057957821</v>
      </c>
      <c r="AS85" s="5">
        <f t="shared" si="47"/>
        <v>239365.79039955747</v>
      </c>
      <c r="AT85" s="5">
        <f t="shared" si="15"/>
        <v>443921.99194204219</v>
      </c>
      <c r="AU85" s="5">
        <f t="shared" si="16"/>
        <v>274643.79845751531</v>
      </c>
      <c r="AV85" s="150"/>
      <c r="AW85" s="2">
        <v>80</v>
      </c>
      <c r="AX85" s="118">
        <v>47270</v>
      </c>
      <c r="AY85" s="5">
        <f t="shared" si="48"/>
        <v>443014.28705300915</v>
      </c>
      <c r="AZ85" s="5">
        <f t="shared" si="49"/>
        <v>3350.6359249849102</v>
      </c>
      <c r="BA85" s="5">
        <f t="shared" si="17"/>
        <v>581.79663090360327</v>
      </c>
      <c r="BB85" s="35">
        <f t="shared" si="18"/>
        <v>1.5759219905266526E-2</v>
      </c>
      <c r="BC85" s="5">
        <f t="shared" si="19"/>
        <v>2768.8392940813069</v>
      </c>
      <c r="BD85" s="35">
        <f t="shared" si="20"/>
        <v>7.4999999999999997E-2</v>
      </c>
      <c r="BE85" s="5">
        <f t="shared" si="50"/>
        <v>36767.509577894401</v>
      </c>
      <c r="BF85" s="5">
        <f t="shared" si="51"/>
        <v>231283.36442089838</v>
      </c>
      <c r="BG85" s="5">
        <f t="shared" si="21"/>
        <v>442432.49042210553</v>
      </c>
      <c r="BH85" s="5">
        <f t="shared" si="22"/>
        <v>268050.87399879278</v>
      </c>
      <c r="BI85" s="150"/>
      <c r="BJ85" s="2">
        <v>80</v>
      </c>
      <c r="BK85" s="118">
        <v>47270</v>
      </c>
      <c r="BL85" s="5">
        <f t="shared" si="52"/>
        <v>441494.56451957027</v>
      </c>
      <c r="BM85" s="5">
        <f t="shared" si="53"/>
        <v>3268.9887340292703</v>
      </c>
      <c r="BN85" s="5">
        <f t="shared" si="23"/>
        <v>601.62574005686656</v>
      </c>
      <c r="BO85" s="35">
        <f t="shared" si="24"/>
        <v>1.635242981652241E-2</v>
      </c>
      <c r="BP85" s="5">
        <f t="shared" si="25"/>
        <v>2667.3629939724037</v>
      </c>
      <c r="BQ85" s="35">
        <f t="shared" si="26"/>
        <v>7.2499999999999995E-2</v>
      </c>
      <c r="BR85" s="5">
        <f t="shared" si="54"/>
        <v>38307.061220486779</v>
      </c>
      <c r="BS85" s="5">
        <f t="shared" si="55"/>
        <v>223212.03750185476</v>
      </c>
      <c r="BT85" s="5">
        <f t="shared" si="27"/>
        <v>440892.93877951341</v>
      </c>
      <c r="BU85" s="5">
        <f t="shared" si="28"/>
        <v>261519.09872234153</v>
      </c>
      <c r="BV85" s="150"/>
      <c r="BW85" s="2">
        <v>80</v>
      </c>
      <c r="BX85" s="118">
        <v>47270</v>
      </c>
      <c r="BY85" s="5">
        <f t="shared" si="56"/>
        <v>439924.41714339843</v>
      </c>
      <c r="BZ85" s="5">
        <f t="shared" si="57"/>
        <v>3188.1295568986429</v>
      </c>
      <c r="CA85" s="5">
        <f t="shared" si="29"/>
        <v>621.90379022881871</v>
      </c>
      <c r="CB85" s="35">
        <f t="shared" si="30"/>
        <v>1.6963926510842484E-2</v>
      </c>
      <c r="CC85" s="5">
        <f t="shared" si="31"/>
        <v>2566.2257666698242</v>
      </c>
      <c r="CD85" s="35">
        <f t="shared" si="32"/>
        <v>7.0000000000000007E-2</v>
      </c>
      <c r="CE85" s="5">
        <f t="shared" si="58"/>
        <v>39897.486646830141</v>
      </c>
      <c r="CF85" s="5">
        <f t="shared" si="59"/>
        <v>215152.87790506132</v>
      </c>
      <c r="CG85" s="5">
        <f t="shared" si="33"/>
        <v>439302.5133531696</v>
      </c>
      <c r="CH85" s="5">
        <f t="shared" si="34"/>
        <v>255050.36455189146</v>
      </c>
    </row>
    <row r="86" spans="9:86" ht="14.25" customHeight="1">
      <c r="I86" s="150"/>
      <c r="J86" s="2">
        <v>81</v>
      </c>
      <c r="K86" s="118">
        <v>47300</v>
      </c>
      <c r="L86" s="5">
        <f t="shared" si="35"/>
        <v>446754.3302372914</v>
      </c>
      <c r="M86" s="5">
        <f t="shared" si="0"/>
        <v>3600.0695666120341</v>
      </c>
      <c r="N86" s="5">
        <f t="shared" si="1"/>
        <v>528.63354623065561</v>
      </c>
      <c r="O86" s="35">
        <f t="shared" si="2"/>
        <v>1.4199308491086127E-2</v>
      </c>
      <c r="P86" s="5">
        <f t="shared" si="3"/>
        <v>3071.4360203813785</v>
      </c>
      <c r="Q86" s="35">
        <f t="shared" si="4"/>
        <v>8.2500000000000004E-2</v>
      </c>
      <c r="R86" s="5">
        <f t="shared" si="36"/>
        <v>32974.303308939358</v>
      </c>
      <c r="S86" s="5">
        <f t="shared" si="37"/>
        <v>258631.33158663541</v>
      </c>
      <c r="T86" s="5">
        <f t="shared" si="38"/>
        <v>446225.69669106073</v>
      </c>
      <c r="U86" s="5">
        <f t="shared" si="39"/>
        <v>291605.63489557477</v>
      </c>
      <c r="V86" s="150"/>
      <c r="W86" s="2">
        <v>81</v>
      </c>
      <c r="X86" s="118">
        <v>47300</v>
      </c>
      <c r="Y86" s="5">
        <f t="shared" si="40"/>
        <v>445362.30595139565</v>
      </c>
      <c r="Z86" s="5">
        <f t="shared" si="41"/>
        <v>3516.1998380299769</v>
      </c>
      <c r="AA86" s="5">
        <f t="shared" si="5"/>
        <v>547.11779835400557</v>
      </c>
      <c r="AB86" s="35">
        <f t="shared" si="6"/>
        <v>1.4741736093320345E-2</v>
      </c>
      <c r="AC86" s="5">
        <f t="shared" si="7"/>
        <v>2969.0820396759714</v>
      </c>
      <c r="AD86" s="35">
        <f t="shared" si="8"/>
        <v>0.08</v>
      </c>
      <c r="AE86" s="5">
        <f t="shared" si="42"/>
        <v>34384.811846958459</v>
      </c>
      <c r="AF86" s="5">
        <f t="shared" si="43"/>
        <v>250427.37503346964</v>
      </c>
      <c r="AG86" s="5">
        <f t="shared" si="9"/>
        <v>444815.18815304164</v>
      </c>
      <c r="AH86" s="5">
        <f t="shared" si="10"/>
        <v>284812.18688042811</v>
      </c>
      <c r="AI86" s="150"/>
      <c r="AJ86" s="2">
        <v>81</v>
      </c>
      <c r="AK86" s="118">
        <v>47300</v>
      </c>
      <c r="AL86" s="5">
        <f t="shared" si="44"/>
        <v>443921.99194204219</v>
      </c>
      <c r="AM86" s="5">
        <f t="shared" si="45"/>
        <v>3433.0474807189421</v>
      </c>
      <c r="AN86" s="5">
        <f t="shared" si="11"/>
        <v>566.05128275991956</v>
      </c>
      <c r="AO86" s="35">
        <f t="shared" si="12"/>
        <v>1.5301371674341084E-2</v>
      </c>
      <c r="AP86" s="5">
        <f t="shared" si="13"/>
        <v>2866.9961979590225</v>
      </c>
      <c r="AQ86" s="35">
        <f t="shared" si="14"/>
        <v>7.7499999999999999E-2</v>
      </c>
      <c r="AR86" s="5">
        <f t="shared" si="46"/>
        <v>35844.059340717737</v>
      </c>
      <c r="AS86" s="5">
        <f t="shared" si="47"/>
        <v>242232.7865975165</v>
      </c>
      <c r="AT86" s="5">
        <f t="shared" si="15"/>
        <v>443355.94065928226</v>
      </c>
      <c r="AU86" s="5">
        <f t="shared" si="16"/>
        <v>278076.84593823424</v>
      </c>
      <c r="AV86" s="150"/>
      <c r="AW86" s="2">
        <v>81</v>
      </c>
      <c r="AX86" s="118">
        <v>47300</v>
      </c>
      <c r="AY86" s="5">
        <f t="shared" si="48"/>
        <v>442432.49042210553</v>
      </c>
      <c r="AZ86" s="5">
        <f t="shared" si="49"/>
        <v>3350.6359249849102</v>
      </c>
      <c r="BA86" s="5">
        <f t="shared" si="17"/>
        <v>585.43285984675094</v>
      </c>
      <c r="BB86" s="35">
        <f t="shared" si="18"/>
        <v>1.587856784988503E-2</v>
      </c>
      <c r="BC86" s="5">
        <f t="shared" si="19"/>
        <v>2765.2030651381592</v>
      </c>
      <c r="BD86" s="35">
        <f t="shared" si="20"/>
        <v>7.4999999999999997E-2</v>
      </c>
      <c r="BE86" s="5">
        <f t="shared" si="50"/>
        <v>37352.942437741149</v>
      </c>
      <c r="BF86" s="5">
        <f t="shared" si="51"/>
        <v>234048.56748603654</v>
      </c>
      <c r="BG86" s="5">
        <f t="shared" si="21"/>
        <v>441847.05756225879</v>
      </c>
      <c r="BH86" s="5">
        <f t="shared" si="22"/>
        <v>271401.50992377766</v>
      </c>
      <c r="BI86" s="150"/>
      <c r="BJ86" s="2">
        <v>81</v>
      </c>
      <c r="BK86" s="118">
        <v>47300</v>
      </c>
      <c r="BL86" s="5">
        <f t="shared" si="52"/>
        <v>440892.93877951341</v>
      </c>
      <c r="BM86" s="5">
        <f t="shared" si="53"/>
        <v>3268.9887340292703</v>
      </c>
      <c r="BN86" s="5">
        <f t="shared" si="23"/>
        <v>605.2605622363767</v>
      </c>
      <c r="BO86" s="35">
        <f t="shared" si="24"/>
        <v>1.6473674463788009E-2</v>
      </c>
      <c r="BP86" s="5">
        <f t="shared" si="25"/>
        <v>2663.7281717928936</v>
      </c>
      <c r="BQ86" s="35">
        <f t="shared" si="26"/>
        <v>7.2499999999999995E-2</v>
      </c>
      <c r="BR86" s="5">
        <f t="shared" si="54"/>
        <v>38912.321782723157</v>
      </c>
      <c r="BS86" s="5">
        <f t="shared" si="55"/>
        <v>225875.76567364766</v>
      </c>
      <c r="BT86" s="5">
        <f t="shared" si="27"/>
        <v>440287.67821727705</v>
      </c>
      <c r="BU86" s="5">
        <f t="shared" si="28"/>
        <v>264788.08745637082</v>
      </c>
      <c r="BV86" s="150"/>
      <c r="BW86" s="2">
        <v>81</v>
      </c>
      <c r="BX86" s="118">
        <v>47300</v>
      </c>
      <c r="BY86" s="5">
        <f t="shared" si="56"/>
        <v>439302.5133531696</v>
      </c>
      <c r="BZ86" s="5">
        <f t="shared" si="57"/>
        <v>3188.1295568986429</v>
      </c>
      <c r="CA86" s="5">
        <f t="shared" si="29"/>
        <v>625.53156233848676</v>
      </c>
      <c r="CB86" s="35">
        <f t="shared" si="30"/>
        <v>1.7087038020261038E-2</v>
      </c>
      <c r="CC86" s="5">
        <f t="shared" si="31"/>
        <v>2562.5979945601562</v>
      </c>
      <c r="CD86" s="35">
        <f t="shared" si="32"/>
        <v>7.0000000000000007E-2</v>
      </c>
      <c r="CE86" s="5">
        <f t="shared" si="58"/>
        <v>40523.018209168629</v>
      </c>
      <c r="CF86" s="5">
        <f t="shared" si="59"/>
        <v>217715.47589962147</v>
      </c>
      <c r="CG86" s="5">
        <f t="shared" si="33"/>
        <v>438676.98179083114</v>
      </c>
      <c r="CH86" s="5">
        <f t="shared" si="34"/>
        <v>258238.4941087901</v>
      </c>
    </row>
    <row r="87" spans="9:86" ht="14.25" customHeight="1">
      <c r="I87" s="150"/>
      <c r="J87" s="2">
        <v>82</v>
      </c>
      <c r="K87" s="118">
        <v>47331</v>
      </c>
      <c r="L87" s="5">
        <f t="shared" si="35"/>
        <v>446225.69669106073</v>
      </c>
      <c r="M87" s="5">
        <f t="shared" si="0"/>
        <v>3600.0695666120341</v>
      </c>
      <c r="N87" s="5">
        <f t="shared" si="1"/>
        <v>532.26790186099151</v>
      </c>
      <c r="O87" s="35">
        <f t="shared" si="2"/>
        <v>1.4313865986866313E-2</v>
      </c>
      <c r="P87" s="5">
        <f t="shared" si="3"/>
        <v>3067.8016647510426</v>
      </c>
      <c r="Q87" s="35">
        <f t="shared" si="4"/>
        <v>8.2500000000000004E-2</v>
      </c>
      <c r="R87" s="5">
        <f t="shared" si="36"/>
        <v>33506.57121080035</v>
      </c>
      <c r="S87" s="5">
        <f t="shared" si="37"/>
        <v>261699.13325138646</v>
      </c>
      <c r="T87" s="5">
        <f t="shared" si="38"/>
        <v>445693.42878919974</v>
      </c>
      <c r="U87" s="5">
        <f t="shared" si="39"/>
        <v>295205.70446218678</v>
      </c>
      <c r="V87" s="150"/>
      <c r="W87" s="2">
        <v>82</v>
      </c>
      <c r="X87" s="118">
        <v>47331</v>
      </c>
      <c r="Y87" s="5">
        <f t="shared" si="40"/>
        <v>444815.18815304164</v>
      </c>
      <c r="Z87" s="5">
        <f t="shared" si="41"/>
        <v>3516.1998380299769</v>
      </c>
      <c r="AA87" s="5">
        <f t="shared" si="5"/>
        <v>550.76525034303268</v>
      </c>
      <c r="AB87" s="35">
        <f t="shared" si="6"/>
        <v>1.4858267388663127E-2</v>
      </c>
      <c r="AC87" s="5">
        <f t="shared" si="7"/>
        <v>2965.4345876869443</v>
      </c>
      <c r="AD87" s="35">
        <f t="shared" si="8"/>
        <v>7.9999999999999988E-2</v>
      </c>
      <c r="AE87" s="5">
        <f t="shared" si="42"/>
        <v>34935.577097301488</v>
      </c>
      <c r="AF87" s="5">
        <f t="shared" si="43"/>
        <v>253392.80962115657</v>
      </c>
      <c r="AG87" s="5">
        <f t="shared" si="9"/>
        <v>444264.42290269863</v>
      </c>
      <c r="AH87" s="5">
        <f t="shared" si="10"/>
        <v>288328.38671845803</v>
      </c>
      <c r="AI87" s="150"/>
      <c r="AJ87" s="2">
        <v>82</v>
      </c>
      <c r="AK87" s="118">
        <v>47331</v>
      </c>
      <c r="AL87" s="5">
        <f t="shared" si="44"/>
        <v>443355.94065928226</v>
      </c>
      <c r="AM87" s="5">
        <f t="shared" si="45"/>
        <v>3433.0474807189421</v>
      </c>
      <c r="AN87" s="5">
        <f t="shared" si="11"/>
        <v>569.70703062774419</v>
      </c>
      <c r="AO87" s="35">
        <f t="shared" si="12"/>
        <v>1.5419855110922599E-2</v>
      </c>
      <c r="AP87" s="5">
        <f t="shared" si="13"/>
        <v>2863.3404500911979</v>
      </c>
      <c r="AQ87" s="35">
        <f t="shared" si="14"/>
        <v>7.7499999999999999E-2</v>
      </c>
      <c r="AR87" s="5">
        <f t="shared" si="46"/>
        <v>36413.766371345482</v>
      </c>
      <c r="AS87" s="5">
        <f t="shared" si="47"/>
        <v>245096.1270476077</v>
      </c>
      <c r="AT87" s="5">
        <f t="shared" si="15"/>
        <v>442786.2336286545</v>
      </c>
      <c r="AU87" s="5">
        <f t="shared" si="16"/>
        <v>281509.89341895317</v>
      </c>
      <c r="AV87" s="150"/>
      <c r="AW87" s="2">
        <v>82</v>
      </c>
      <c r="AX87" s="118">
        <v>47331</v>
      </c>
      <c r="AY87" s="5">
        <f t="shared" si="48"/>
        <v>441847.05756225879</v>
      </c>
      <c r="AZ87" s="5">
        <f t="shared" si="49"/>
        <v>3350.6359249849102</v>
      </c>
      <c r="BA87" s="5">
        <f t="shared" si="17"/>
        <v>589.0918152207928</v>
      </c>
      <c r="BB87" s="35">
        <f t="shared" si="18"/>
        <v>1.5998978971707732E-2</v>
      </c>
      <c r="BC87" s="5">
        <f t="shared" si="19"/>
        <v>2761.5441097641174</v>
      </c>
      <c r="BD87" s="35">
        <f t="shared" si="20"/>
        <v>7.4999999999999997E-2</v>
      </c>
      <c r="BE87" s="5">
        <f t="shared" si="50"/>
        <v>37942.034252961945</v>
      </c>
      <c r="BF87" s="5">
        <f t="shared" si="51"/>
        <v>236810.11159580067</v>
      </c>
      <c r="BG87" s="5">
        <f t="shared" si="21"/>
        <v>441257.96574703802</v>
      </c>
      <c r="BH87" s="5">
        <f t="shared" si="22"/>
        <v>274752.14584876259</v>
      </c>
      <c r="BI87" s="150"/>
      <c r="BJ87" s="2">
        <v>82</v>
      </c>
      <c r="BK87" s="118">
        <v>47331</v>
      </c>
      <c r="BL87" s="5">
        <f t="shared" si="52"/>
        <v>440287.67821727705</v>
      </c>
      <c r="BM87" s="5">
        <f t="shared" si="53"/>
        <v>3268.9887340292703</v>
      </c>
      <c r="BN87" s="5">
        <f t="shared" si="23"/>
        <v>608.91734479988827</v>
      </c>
      <c r="BO87" s="35">
        <f t="shared" si="24"/>
        <v>1.6595985986218611E-2</v>
      </c>
      <c r="BP87" s="5">
        <f t="shared" si="25"/>
        <v>2660.071389229382</v>
      </c>
      <c r="BQ87" s="35">
        <f t="shared" si="26"/>
        <v>7.2499999999999995E-2</v>
      </c>
      <c r="BR87" s="5">
        <f t="shared" si="54"/>
        <v>39521.239127523048</v>
      </c>
      <c r="BS87" s="5">
        <f t="shared" si="55"/>
        <v>228535.83706287705</v>
      </c>
      <c r="BT87" s="5">
        <f t="shared" si="27"/>
        <v>439678.76087247714</v>
      </c>
      <c r="BU87" s="5">
        <f t="shared" si="28"/>
        <v>268057.07619040011</v>
      </c>
      <c r="BV87" s="150"/>
      <c r="BW87" s="2">
        <v>82</v>
      </c>
      <c r="BX87" s="118">
        <v>47331</v>
      </c>
      <c r="BY87" s="5">
        <f t="shared" si="56"/>
        <v>438676.98179083114</v>
      </c>
      <c r="BZ87" s="5">
        <f t="shared" si="57"/>
        <v>3188.1295568986429</v>
      </c>
      <c r="CA87" s="5">
        <f t="shared" si="29"/>
        <v>629.18049645212795</v>
      </c>
      <c r="CB87" s="35">
        <f t="shared" si="30"/>
        <v>1.7211219805979214E-2</v>
      </c>
      <c r="CC87" s="5">
        <f t="shared" si="31"/>
        <v>2558.949060446515</v>
      </c>
      <c r="CD87" s="35">
        <f t="shared" si="32"/>
        <v>7.0000000000000007E-2</v>
      </c>
      <c r="CE87" s="5">
        <f t="shared" si="58"/>
        <v>41152.198705620758</v>
      </c>
      <c r="CF87" s="5">
        <f t="shared" si="59"/>
        <v>220274.42496006799</v>
      </c>
      <c r="CG87" s="5">
        <f t="shared" si="33"/>
        <v>438047.80129437899</v>
      </c>
      <c r="CH87" s="5">
        <f t="shared" si="34"/>
        <v>261426.62366568873</v>
      </c>
    </row>
    <row r="88" spans="9:86" ht="14.25" customHeight="1">
      <c r="I88" s="150"/>
      <c r="J88" s="2">
        <v>83</v>
      </c>
      <c r="K88" s="118">
        <v>47362</v>
      </c>
      <c r="L88" s="5">
        <f t="shared" si="35"/>
        <v>445693.42878919974</v>
      </c>
      <c r="M88" s="5">
        <f t="shared" si="0"/>
        <v>3600.0695666120341</v>
      </c>
      <c r="N88" s="5">
        <f t="shared" si="1"/>
        <v>535.92724368628569</v>
      </c>
      <c r="O88" s="35">
        <f t="shared" si="2"/>
        <v>1.4429485625818295E-2</v>
      </c>
      <c r="P88" s="5">
        <f t="shared" si="3"/>
        <v>3064.1423229257484</v>
      </c>
      <c r="Q88" s="35">
        <f t="shared" si="4"/>
        <v>8.2500000000000018E-2</v>
      </c>
      <c r="R88" s="5">
        <f t="shared" si="36"/>
        <v>34042.498454486638</v>
      </c>
      <c r="S88" s="5">
        <f t="shared" si="37"/>
        <v>264763.2755743122</v>
      </c>
      <c r="T88" s="5">
        <f t="shared" si="38"/>
        <v>445157.50154551346</v>
      </c>
      <c r="U88" s="5">
        <f t="shared" si="39"/>
        <v>298805.77402879886</v>
      </c>
      <c r="V88" s="150"/>
      <c r="W88" s="2">
        <v>83</v>
      </c>
      <c r="X88" s="118">
        <v>47362</v>
      </c>
      <c r="Y88" s="5">
        <f t="shared" si="40"/>
        <v>444264.42290269863</v>
      </c>
      <c r="Z88" s="5">
        <f t="shared" si="41"/>
        <v>3516.1998380299769</v>
      </c>
      <c r="AA88" s="5">
        <f t="shared" si="5"/>
        <v>554.43701867865275</v>
      </c>
      <c r="AB88" s="35">
        <f t="shared" si="6"/>
        <v>1.4975865455697327E-2</v>
      </c>
      <c r="AC88" s="5">
        <f t="shared" si="7"/>
        <v>2961.7628193513242</v>
      </c>
      <c r="AD88" s="35">
        <f t="shared" si="8"/>
        <v>0.08</v>
      </c>
      <c r="AE88" s="5">
        <f t="shared" si="42"/>
        <v>35490.014115980142</v>
      </c>
      <c r="AF88" s="5">
        <f t="shared" si="43"/>
        <v>256354.57244050791</v>
      </c>
      <c r="AG88" s="5">
        <f t="shared" si="9"/>
        <v>443709.98588401999</v>
      </c>
      <c r="AH88" s="5">
        <f t="shared" si="10"/>
        <v>291844.58655648807</v>
      </c>
      <c r="AI88" s="150"/>
      <c r="AJ88" s="2">
        <v>83</v>
      </c>
      <c r="AK88" s="118">
        <v>47362</v>
      </c>
      <c r="AL88" s="5">
        <f t="shared" si="44"/>
        <v>442786.2336286545</v>
      </c>
      <c r="AM88" s="5">
        <f t="shared" si="45"/>
        <v>3433.0474807189421</v>
      </c>
      <c r="AN88" s="5">
        <f t="shared" si="11"/>
        <v>573.38638853388193</v>
      </c>
      <c r="AO88" s="35">
        <f t="shared" si="12"/>
        <v>1.5539409628929596E-2</v>
      </c>
      <c r="AP88" s="5">
        <f t="shared" si="13"/>
        <v>2859.6610921850602</v>
      </c>
      <c r="AQ88" s="35">
        <f t="shared" si="14"/>
        <v>7.7499999999999999E-2</v>
      </c>
      <c r="AR88" s="5">
        <f t="shared" si="46"/>
        <v>36987.152759879362</v>
      </c>
      <c r="AS88" s="5">
        <f t="shared" si="47"/>
        <v>247955.78813979277</v>
      </c>
      <c r="AT88" s="5">
        <f t="shared" si="15"/>
        <v>442212.84724012064</v>
      </c>
      <c r="AU88" s="5">
        <f t="shared" si="16"/>
        <v>284942.9408996721</v>
      </c>
      <c r="AV88" s="150"/>
      <c r="AW88" s="2">
        <v>83</v>
      </c>
      <c r="AX88" s="118">
        <v>47362</v>
      </c>
      <c r="AY88" s="5">
        <f t="shared" si="48"/>
        <v>441257.96574703802</v>
      </c>
      <c r="AZ88" s="5">
        <f t="shared" si="49"/>
        <v>3350.6359249849102</v>
      </c>
      <c r="BA88" s="5">
        <f t="shared" si="17"/>
        <v>592.77363906592291</v>
      </c>
      <c r="BB88" s="35">
        <f t="shared" si="18"/>
        <v>1.6120465172222952E-2</v>
      </c>
      <c r="BC88" s="5">
        <f t="shared" si="19"/>
        <v>2757.8622859189873</v>
      </c>
      <c r="BD88" s="35">
        <f t="shared" si="20"/>
        <v>7.4999999999999997E-2</v>
      </c>
      <c r="BE88" s="5">
        <f t="shared" si="50"/>
        <v>38534.807892027864</v>
      </c>
      <c r="BF88" s="5">
        <f t="shared" si="51"/>
        <v>239567.97388171966</v>
      </c>
      <c r="BG88" s="5">
        <f t="shared" si="21"/>
        <v>440665.19210797211</v>
      </c>
      <c r="BH88" s="5">
        <f t="shared" si="22"/>
        <v>278102.78177374753</v>
      </c>
      <c r="BI88" s="150"/>
      <c r="BJ88" s="2">
        <v>83</v>
      </c>
      <c r="BK88" s="118">
        <v>47362</v>
      </c>
      <c r="BL88" s="5">
        <f t="shared" si="52"/>
        <v>439678.76087247714</v>
      </c>
      <c r="BM88" s="5">
        <f t="shared" si="53"/>
        <v>3268.9887340292703</v>
      </c>
      <c r="BN88" s="5">
        <f t="shared" si="23"/>
        <v>612.59622042472074</v>
      </c>
      <c r="BO88" s="35">
        <f t="shared" si="24"/>
        <v>1.671937627942131E-2</v>
      </c>
      <c r="BP88" s="5">
        <f t="shared" si="25"/>
        <v>2656.3925136045495</v>
      </c>
      <c r="BQ88" s="35">
        <f t="shared" si="26"/>
        <v>7.2500000000000009E-2</v>
      </c>
      <c r="BR88" s="5">
        <f t="shared" si="54"/>
        <v>40133.835347947766</v>
      </c>
      <c r="BS88" s="5">
        <f t="shared" si="55"/>
        <v>231192.22957648159</v>
      </c>
      <c r="BT88" s="5">
        <f t="shared" si="27"/>
        <v>439066.16465205239</v>
      </c>
      <c r="BU88" s="5">
        <f t="shared" si="28"/>
        <v>271326.06492442935</v>
      </c>
      <c r="BV88" s="150"/>
      <c r="BW88" s="2">
        <v>83</v>
      </c>
      <c r="BX88" s="118">
        <v>47362</v>
      </c>
      <c r="BY88" s="5">
        <f t="shared" si="56"/>
        <v>438047.80129437899</v>
      </c>
      <c r="BZ88" s="5">
        <f t="shared" si="57"/>
        <v>3188.1295568986429</v>
      </c>
      <c r="CA88" s="5">
        <f t="shared" si="29"/>
        <v>632.85071601476557</v>
      </c>
      <c r="CB88" s="35">
        <f t="shared" si="30"/>
        <v>1.7336483757565285E-2</v>
      </c>
      <c r="CC88" s="5">
        <f t="shared" si="31"/>
        <v>2555.2788408838774</v>
      </c>
      <c r="CD88" s="35">
        <f t="shared" si="32"/>
        <v>6.9999999999999993E-2</v>
      </c>
      <c r="CE88" s="5">
        <f t="shared" si="58"/>
        <v>41785.049421635522</v>
      </c>
      <c r="CF88" s="5">
        <f t="shared" si="59"/>
        <v>222829.70380095186</v>
      </c>
      <c r="CG88" s="5">
        <f t="shared" si="33"/>
        <v>437414.95057836425</v>
      </c>
      <c r="CH88" s="5">
        <f t="shared" si="34"/>
        <v>264614.7532225874</v>
      </c>
    </row>
    <row r="89" spans="9:86" ht="14.25" customHeight="1">
      <c r="I89" s="150"/>
      <c r="J89" s="2">
        <v>84</v>
      </c>
      <c r="K89" s="118">
        <v>47392</v>
      </c>
      <c r="L89" s="5">
        <f t="shared" si="35"/>
        <v>445157.50154551346</v>
      </c>
      <c r="M89" s="5">
        <f t="shared" si="0"/>
        <v>3600.0695666120341</v>
      </c>
      <c r="N89" s="5">
        <f t="shared" si="1"/>
        <v>539.61174348662917</v>
      </c>
      <c r="O89" s="35">
        <f t="shared" si="2"/>
        <v>1.4546179496825807E-2</v>
      </c>
      <c r="P89" s="5">
        <f t="shared" si="3"/>
        <v>3060.457823125405</v>
      </c>
      <c r="Q89" s="35">
        <f t="shared" si="4"/>
        <v>8.2500000000000004E-2</v>
      </c>
      <c r="R89" s="5">
        <f t="shared" si="36"/>
        <v>34582.11019797327</v>
      </c>
      <c r="S89" s="5">
        <f t="shared" si="37"/>
        <v>267823.73339743761</v>
      </c>
      <c r="T89" s="5">
        <f t="shared" si="38"/>
        <v>444617.88980202685</v>
      </c>
      <c r="U89" s="5">
        <f t="shared" si="39"/>
        <v>302405.84359541087</v>
      </c>
      <c r="V89" s="150"/>
      <c r="W89" s="2">
        <v>84</v>
      </c>
      <c r="X89" s="118">
        <v>47392</v>
      </c>
      <c r="Y89" s="5">
        <f t="shared" si="40"/>
        <v>443709.98588401999</v>
      </c>
      <c r="Z89" s="5">
        <f t="shared" si="41"/>
        <v>3516.1998380299769</v>
      </c>
      <c r="AA89" s="5">
        <f t="shared" si="5"/>
        <v>558.13326546984354</v>
      </c>
      <c r="AB89" s="35">
        <f t="shared" si="6"/>
        <v>1.5094542378383135E-2</v>
      </c>
      <c r="AC89" s="5">
        <f t="shared" si="7"/>
        <v>2958.0665725601334</v>
      </c>
      <c r="AD89" s="35">
        <f t="shared" si="8"/>
        <v>0.08</v>
      </c>
      <c r="AE89" s="5">
        <f t="shared" si="42"/>
        <v>36048.147381449984</v>
      </c>
      <c r="AF89" s="5">
        <f t="shared" si="43"/>
        <v>259312.63901306805</v>
      </c>
      <c r="AG89" s="5">
        <f t="shared" si="9"/>
        <v>443151.85261855013</v>
      </c>
      <c r="AH89" s="5">
        <f t="shared" si="10"/>
        <v>295360.78639451804</v>
      </c>
      <c r="AI89" s="150"/>
      <c r="AJ89" s="2">
        <v>84</v>
      </c>
      <c r="AK89" s="118">
        <v>47392</v>
      </c>
      <c r="AL89" s="5">
        <f t="shared" si="44"/>
        <v>442212.84724012064</v>
      </c>
      <c r="AM89" s="5">
        <f t="shared" si="45"/>
        <v>3433.0474807189421</v>
      </c>
      <c r="AN89" s="5">
        <f t="shared" si="11"/>
        <v>577.0895089598298</v>
      </c>
      <c r="AO89" s="35">
        <f t="shared" si="12"/>
        <v>1.5660047306942343E-2</v>
      </c>
      <c r="AP89" s="5">
        <f t="shared" si="13"/>
        <v>2855.9579717591123</v>
      </c>
      <c r="AQ89" s="35">
        <f t="shared" si="14"/>
        <v>7.7499999999999999E-2</v>
      </c>
      <c r="AR89" s="5">
        <f t="shared" si="46"/>
        <v>37564.242268839189</v>
      </c>
      <c r="AS89" s="5">
        <f t="shared" si="47"/>
        <v>250811.74611155188</v>
      </c>
      <c r="AT89" s="5">
        <f t="shared" si="15"/>
        <v>441635.75773116079</v>
      </c>
      <c r="AU89" s="5">
        <f t="shared" si="16"/>
        <v>288375.98838039109</v>
      </c>
      <c r="AV89" s="150"/>
      <c r="AW89" s="2">
        <v>84</v>
      </c>
      <c r="AX89" s="118">
        <v>47392</v>
      </c>
      <c r="AY89" s="5">
        <f t="shared" si="48"/>
        <v>440665.19210797211</v>
      </c>
      <c r="AZ89" s="5">
        <f t="shared" si="49"/>
        <v>3350.6359249849102</v>
      </c>
      <c r="BA89" s="5">
        <f t="shared" si="17"/>
        <v>596.47847431008495</v>
      </c>
      <c r="BB89" s="35">
        <f t="shared" si="18"/>
        <v>1.6243038524284499E-2</v>
      </c>
      <c r="BC89" s="5">
        <f t="shared" si="19"/>
        <v>2754.1574506748252</v>
      </c>
      <c r="BD89" s="35">
        <f t="shared" si="20"/>
        <v>7.4999999999999983E-2</v>
      </c>
      <c r="BE89" s="5">
        <f t="shared" si="50"/>
        <v>39131.286366337947</v>
      </c>
      <c r="BF89" s="5">
        <f t="shared" si="51"/>
        <v>242322.13133239449</v>
      </c>
      <c r="BG89" s="5">
        <f t="shared" si="21"/>
        <v>440068.71363366203</v>
      </c>
      <c r="BH89" s="5">
        <f t="shared" si="22"/>
        <v>281453.41769873246</v>
      </c>
      <c r="BI89" s="150"/>
      <c r="BJ89" s="2">
        <v>84</v>
      </c>
      <c r="BK89" s="118">
        <v>47392</v>
      </c>
      <c r="BL89" s="5">
        <f t="shared" si="52"/>
        <v>439066.16465205239</v>
      </c>
      <c r="BM89" s="5">
        <f t="shared" si="53"/>
        <v>3268.9887340292703</v>
      </c>
      <c r="BN89" s="5">
        <f t="shared" si="23"/>
        <v>616.2973225897872</v>
      </c>
      <c r="BO89" s="35">
        <f t="shared" si="24"/>
        <v>1.6843857410279443E-2</v>
      </c>
      <c r="BP89" s="5">
        <f t="shared" si="25"/>
        <v>2652.6914114394831</v>
      </c>
      <c r="BQ89" s="35">
        <f t="shared" si="26"/>
        <v>7.2499999999999995E-2</v>
      </c>
      <c r="BR89" s="5">
        <f t="shared" si="54"/>
        <v>40750.132670537554</v>
      </c>
      <c r="BS89" s="5">
        <f t="shared" si="55"/>
        <v>233844.92098792107</v>
      </c>
      <c r="BT89" s="5">
        <f t="shared" si="27"/>
        <v>438449.86732946261</v>
      </c>
      <c r="BU89" s="5">
        <f t="shared" si="28"/>
        <v>274595.05365845864</v>
      </c>
      <c r="BV89" s="150"/>
      <c r="BW89" s="2">
        <v>84</v>
      </c>
      <c r="BX89" s="118">
        <v>47392</v>
      </c>
      <c r="BY89" s="5">
        <f t="shared" si="56"/>
        <v>437414.95057836425</v>
      </c>
      <c r="BZ89" s="5">
        <f t="shared" si="57"/>
        <v>3188.1295568986429</v>
      </c>
      <c r="CA89" s="5">
        <f t="shared" si="29"/>
        <v>636.54234519151805</v>
      </c>
      <c r="CB89" s="35">
        <f t="shared" si="30"/>
        <v>1.7462841935782791E-2</v>
      </c>
      <c r="CC89" s="5">
        <f t="shared" si="31"/>
        <v>2551.5872117071249</v>
      </c>
      <c r="CD89" s="35">
        <f t="shared" si="32"/>
        <v>7.0000000000000007E-2</v>
      </c>
      <c r="CE89" s="5">
        <f t="shared" si="58"/>
        <v>42421.591766827041</v>
      </c>
      <c r="CF89" s="5">
        <f t="shared" si="59"/>
        <v>225381.29101265897</v>
      </c>
      <c r="CG89" s="5">
        <f t="shared" si="33"/>
        <v>436778.40823317273</v>
      </c>
      <c r="CH89" s="5">
        <f t="shared" si="34"/>
        <v>267802.88277948601</v>
      </c>
    </row>
    <row r="90" spans="9:86" ht="14.25" customHeight="1">
      <c r="I90" s="150"/>
      <c r="J90" s="2">
        <v>85</v>
      </c>
      <c r="K90" s="118">
        <v>47423</v>
      </c>
      <c r="L90" s="5">
        <f t="shared" si="35"/>
        <v>444617.88980202685</v>
      </c>
      <c r="M90" s="5">
        <f t="shared" si="0"/>
        <v>3600.0695666120341</v>
      </c>
      <c r="N90" s="5">
        <f t="shared" si="1"/>
        <v>543.32157422309956</v>
      </c>
      <c r="O90" s="35">
        <f t="shared" si="2"/>
        <v>1.4663959863558944E-2</v>
      </c>
      <c r="P90" s="5">
        <f t="shared" si="3"/>
        <v>3056.7479923889346</v>
      </c>
      <c r="Q90" s="35">
        <f t="shared" si="4"/>
        <v>8.2500000000000004E-2</v>
      </c>
      <c r="R90" s="5">
        <f t="shared" si="36"/>
        <v>35125.431772196367</v>
      </c>
      <c r="S90" s="5">
        <f t="shared" si="37"/>
        <v>270880.48138982657</v>
      </c>
      <c r="T90" s="5">
        <f t="shared" si="38"/>
        <v>444074.56822780374</v>
      </c>
      <c r="U90" s="5">
        <f t="shared" si="39"/>
        <v>306005.91316202295</v>
      </c>
      <c r="V90" s="150"/>
      <c r="W90" s="2">
        <v>85</v>
      </c>
      <c r="X90" s="118">
        <v>47423</v>
      </c>
      <c r="Y90" s="5">
        <f t="shared" si="40"/>
        <v>443151.85261855013</v>
      </c>
      <c r="Z90" s="5">
        <f t="shared" si="41"/>
        <v>3516.1998380299769</v>
      </c>
      <c r="AA90" s="5">
        <f t="shared" si="5"/>
        <v>561.85415390630942</v>
      </c>
      <c r="AB90" s="35">
        <f t="shared" si="6"/>
        <v>1.5214310415349225E-2</v>
      </c>
      <c r="AC90" s="5">
        <f t="shared" si="7"/>
        <v>2954.3456841236675</v>
      </c>
      <c r="AD90" s="35">
        <f t="shared" si="8"/>
        <v>0.08</v>
      </c>
      <c r="AE90" s="5">
        <f t="shared" si="42"/>
        <v>36610.001535356292</v>
      </c>
      <c r="AF90" s="5">
        <f t="shared" si="43"/>
        <v>262266.98469719174</v>
      </c>
      <c r="AG90" s="5">
        <f t="shared" si="9"/>
        <v>442589.99846464384</v>
      </c>
      <c r="AH90" s="5">
        <f t="shared" si="10"/>
        <v>298876.98623254802</v>
      </c>
      <c r="AI90" s="150"/>
      <c r="AJ90" s="2">
        <v>85</v>
      </c>
      <c r="AK90" s="118">
        <v>47423</v>
      </c>
      <c r="AL90" s="5">
        <f t="shared" si="44"/>
        <v>441635.75773116079</v>
      </c>
      <c r="AM90" s="5">
        <f t="shared" si="45"/>
        <v>3433.0474807189421</v>
      </c>
      <c r="AN90" s="5">
        <f t="shared" si="11"/>
        <v>580.81654537186205</v>
      </c>
      <c r="AO90" s="35">
        <f t="shared" si="12"/>
        <v>1.5781780398101519E-2</v>
      </c>
      <c r="AP90" s="5">
        <f t="shared" si="13"/>
        <v>2852.23093534708</v>
      </c>
      <c r="AQ90" s="35">
        <f t="shared" si="14"/>
        <v>7.7499999999999999E-2</v>
      </c>
      <c r="AR90" s="5">
        <f t="shared" si="46"/>
        <v>38145.05881421105</v>
      </c>
      <c r="AS90" s="5">
        <f t="shared" si="47"/>
        <v>253663.97704689897</v>
      </c>
      <c r="AT90" s="5">
        <f t="shared" si="15"/>
        <v>441054.94118578895</v>
      </c>
      <c r="AU90" s="5">
        <f t="shared" si="16"/>
        <v>291809.03586111002</v>
      </c>
      <c r="AV90" s="150"/>
      <c r="AW90" s="2">
        <v>85</v>
      </c>
      <c r="AX90" s="118">
        <v>47423</v>
      </c>
      <c r="AY90" s="5">
        <f t="shared" si="48"/>
        <v>440068.71363366203</v>
      </c>
      <c r="AZ90" s="5">
        <f t="shared" si="49"/>
        <v>3350.6359249849102</v>
      </c>
      <c r="BA90" s="5">
        <f t="shared" si="17"/>
        <v>600.20646477452283</v>
      </c>
      <c r="BB90" s="35">
        <f t="shared" si="18"/>
        <v>1.6366711275207859E-2</v>
      </c>
      <c r="BC90" s="5">
        <f t="shared" si="19"/>
        <v>2750.4294602103873</v>
      </c>
      <c r="BD90" s="35">
        <f t="shared" si="20"/>
        <v>7.4999999999999997E-2</v>
      </c>
      <c r="BE90" s="5">
        <f t="shared" si="50"/>
        <v>39731.492831112468</v>
      </c>
      <c r="BF90" s="5">
        <f t="shared" si="51"/>
        <v>245072.56079260487</v>
      </c>
      <c r="BG90" s="5">
        <f t="shared" si="21"/>
        <v>439468.50716888753</v>
      </c>
      <c r="BH90" s="5">
        <f t="shared" si="22"/>
        <v>284804.05362371734</v>
      </c>
      <c r="BI90" s="150"/>
      <c r="BJ90" s="2">
        <v>85</v>
      </c>
      <c r="BK90" s="118">
        <v>47423</v>
      </c>
      <c r="BL90" s="5">
        <f t="shared" si="52"/>
        <v>438449.86732946261</v>
      </c>
      <c r="BM90" s="5">
        <f t="shared" si="53"/>
        <v>3268.9887340292703</v>
      </c>
      <c r="BN90" s="5">
        <f t="shared" si="23"/>
        <v>620.02078558043377</v>
      </c>
      <c r="BO90" s="35">
        <f t="shared" si="24"/>
        <v>1.6969441620048223E-2</v>
      </c>
      <c r="BP90" s="5">
        <f t="shared" si="25"/>
        <v>2648.9679484488365</v>
      </c>
      <c r="BQ90" s="35">
        <f t="shared" si="26"/>
        <v>7.2499999999999995E-2</v>
      </c>
      <c r="BR90" s="5">
        <f t="shared" si="54"/>
        <v>41370.153456117987</v>
      </c>
      <c r="BS90" s="5">
        <f t="shared" si="55"/>
        <v>236493.88893636991</v>
      </c>
      <c r="BT90" s="5">
        <f t="shared" si="27"/>
        <v>437829.84654388216</v>
      </c>
      <c r="BU90" s="5">
        <f t="shared" si="28"/>
        <v>277864.04239248787</v>
      </c>
      <c r="BV90" s="150"/>
      <c r="BW90" s="2">
        <v>85</v>
      </c>
      <c r="BX90" s="118">
        <v>47423</v>
      </c>
      <c r="BY90" s="5">
        <f t="shared" si="56"/>
        <v>436778.40823317273</v>
      </c>
      <c r="BZ90" s="5">
        <f t="shared" si="57"/>
        <v>3188.1295568986429</v>
      </c>
      <c r="CA90" s="5">
        <f t="shared" si="29"/>
        <v>640.25550887180179</v>
      </c>
      <c r="CB90" s="35">
        <f t="shared" si="30"/>
        <v>1.759030657568595E-2</v>
      </c>
      <c r="CC90" s="5">
        <f t="shared" si="31"/>
        <v>2547.8740480268411</v>
      </c>
      <c r="CD90" s="35">
        <f t="shared" si="32"/>
        <v>7.0000000000000007E-2</v>
      </c>
      <c r="CE90" s="5">
        <f t="shared" si="58"/>
        <v>43061.847275698841</v>
      </c>
      <c r="CF90" s="5">
        <f t="shared" si="59"/>
        <v>227929.1650606858</v>
      </c>
      <c r="CG90" s="5">
        <f t="shared" si="33"/>
        <v>436138.15272430092</v>
      </c>
      <c r="CH90" s="5">
        <f t="shared" si="34"/>
        <v>270991.01233638462</v>
      </c>
    </row>
    <row r="91" spans="9:86" ht="14.25" customHeight="1">
      <c r="I91" s="150"/>
      <c r="J91" s="2">
        <v>86</v>
      </c>
      <c r="K91" s="118">
        <v>47453</v>
      </c>
      <c r="L91" s="5">
        <f t="shared" si="35"/>
        <v>444074.56822780374</v>
      </c>
      <c r="M91" s="5">
        <f t="shared" si="0"/>
        <v>3600.0695666120341</v>
      </c>
      <c r="N91" s="5">
        <f t="shared" si="1"/>
        <v>547.05691004588334</v>
      </c>
      <c r="O91" s="35">
        <f t="shared" si="2"/>
        <v>1.4782839167639554E-2</v>
      </c>
      <c r="P91" s="5">
        <f t="shared" si="3"/>
        <v>3053.0126565661508</v>
      </c>
      <c r="Q91" s="35">
        <f t="shared" si="4"/>
        <v>8.2500000000000004E-2</v>
      </c>
      <c r="R91" s="5">
        <f t="shared" si="36"/>
        <v>35672.488682242249</v>
      </c>
      <c r="S91" s="5">
        <f t="shared" si="37"/>
        <v>273933.49404639273</v>
      </c>
      <c r="T91" s="5">
        <f t="shared" si="38"/>
        <v>443527.51131775783</v>
      </c>
      <c r="U91" s="5">
        <f t="shared" si="39"/>
        <v>309605.98272863496</v>
      </c>
      <c r="V91" s="150"/>
      <c r="W91" s="2">
        <v>86</v>
      </c>
      <c r="X91" s="118">
        <v>47453</v>
      </c>
      <c r="Y91" s="5">
        <f t="shared" si="40"/>
        <v>442589.99846464384</v>
      </c>
      <c r="Z91" s="5">
        <f t="shared" si="41"/>
        <v>3516.1998380299769</v>
      </c>
      <c r="AA91" s="5">
        <f t="shared" si="5"/>
        <v>565.59984826568461</v>
      </c>
      <c r="AB91" s="35">
        <f t="shared" si="6"/>
        <v>1.5335182003057415E-2</v>
      </c>
      <c r="AC91" s="5">
        <f t="shared" si="7"/>
        <v>2950.5999897642923</v>
      </c>
      <c r="AD91" s="35">
        <f t="shared" si="8"/>
        <v>0.08</v>
      </c>
      <c r="AE91" s="5">
        <f t="shared" si="42"/>
        <v>37175.601383621979</v>
      </c>
      <c r="AF91" s="5">
        <f t="shared" si="43"/>
        <v>265217.58468695602</v>
      </c>
      <c r="AG91" s="5">
        <f t="shared" si="9"/>
        <v>442024.39861637814</v>
      </c>
      <c r="AH91" s="5">
        <f t="shared" si="10"/>
        <v>302393.186070578</v>
      </c>
      <c r="AI91" s="150"/>
      <c r="AJ91" s="2">
        <v>86</v>
      </c>
      <c r="AK91" s="118">
        <v>47453</v>
      </c>
      <c r="AL91" s="5">
        <f t="shared" si="44"/>
        <v>441054.94118578895</v>
      </c>
      <c r="AM91" s="5">
        <f t="shared" si="45"/>
        <v>3433.0474807189421</v>
      </c>
      <c r="AN91" s="5">
        <f t="shared" si="11"/>
        <v>584.56765222738841</v>
      </c>
      <c r="AO91" s="35">
        <f t="shared" si="12"/>
        <v>1.5904621333272306E-2</v>
      </c>
      <c r="AP91" s="5">
        <f t="shared" si="13"/>
        <v>2848.4798284915537</v>
      </c>
      <c r="AQ91" s="35">
        <f t="shared" si="14"/>
        <v>7.7499999999999999E-2</v>
      </c>
      <c r="AR91" s="5">
        <f t="shared" si="46"/>
        <v>38729.626466438436</v>
      </c>
      <c r="AS91" s="5">
        <f t="shared" si="47"/>
        <v>256512.45687539052</v>
      </c>
      <c r="AT91" s="5">
        <f t="shared" si="15"/>
        <v>440470.37353356153</v>
      </c>
      <c r="AU91" s="5">
        <f t="shared" si="16"/>
        <v>295242.08334182895</v>
      </c>
      <c r="AV91" s="150"/>
      <c r="AW91" s="2">
        <v>86</v>
      </c>
      <c r="AX91" s="118">
        <v>47453</v>
      </c>
      <c r="AY91" s="5">
        <f t="shared" si="48"/>
        <v>439468.50716888753</v>
      </c>
      <c r="AZ91" s="5">
        <f t="shared" si="49"/>
        <v>3350.6359249849102</v>
      </c>
      <c r="BA91" s="5">
        <f t="shared" si="17"/>
        <v>603.95775517936318</v>
      </c>
      <c r="BB91" s="35">
        <f t="shared" si="18"/>
        <v>1.6491495849933906E-2</v>
      </c>
      <c r="BC91" s="5">
        <f t="shared" si="19"/>
        <v>2746.678169805547</v>
      </c>
      <c r="BD91" s="35">
        <f t="shared" si="20"/>
        <v>7.4999999999999997E-2</v>
      </c>
      <c r="BE91" s="5">
        <f t="shared" si="50"/>
        <v>40335.45058629183</v>
      </c>
      <c r="BF91" s="5">
        <f t="shared" si="51"/>
        <v>247819.23896241043</v>
      </c>
      <c r="BG91" s="5">
        <f t="shared" si="21"/>
        <v>438864.54941370816</v>
      </c>
      <c r="BH91" s="5">
        <f t="shared" si="22"/>
        <v>288154.68954870227</v>
      </c>
      <c r="BI91" s="150"/>
      <c r="BJ91" s="2">
        <v>86</v>
      </c>
      <c r="BK91" s="118">
        <v>47453</v>
      </c>
      <c r="BL91" s="5">
        <f t="shared" si="52"/>
        <v>437829.84654388216</v>
      </c>
      <c r="BM91" s="5">
        <f t="shared" si="53"/>
        <v>3268.9887340292703</v>
      </c>
      <c r="BN91" s="5">
        <f t="shared" si="23"/>
        <v>623.76674449331585</v>
      </c>
      <c r="BO91" s="35">
        <f t="shared" si="24"/>
        <v>1.7096141327518143E-2</v>
      </c>
      <c r="BP91" s="5">
        <f t="shared" si="25"/>
        <v>2645.2219895359544</v>
      </c>
      <c r="BQ91" s="35">
        <f t="shared" si="26"/>
        <v>7.2499999999999981E-2</v>
      </c>
      <c r="BR91" s="5">
        <f t="shared" si="54"/>
        <v>41993.920200611305</v>
      </c>
      <c r="BS91" s="5">
        <f t="shared" si="55"/>
        <v>239139.11092590587</v>
      </c>
      <c r="BT91" s="5">
        <f t="shared" si="27"/>
        <v>437206.07979938883</v>
      </c>
      <c r="BU91" s="5">
        <f t="shared" si="28"/>
        <v>281133.03112651716</v>
      </c>
      <c r="BV91" s="150"/>
      <c r="BW91" s="2">
        <v>86</v>
      </c>
      <c r="BX91" s="118">
        <v>47453</v>
      </c>
      <c r="BY91" s="5">
        <f t="shared" si="56"/>
        <v>436138.15272430092</v>
      </c>
      <c r="BZ91" s="5">
        <f t="shared" si="57"/>
        <v>3188.1295568986429</v>
      </c>
      <c r="CA91" s="5">
        <f t="shared" si="29"/>
        <v>643.99033267355435</v>
      </c>
      <c r="CB91" s="35">
        <f t="shared" si="30"/>
        <v>1.7718890089782478E-2</v>
      </c>
      <c r="CC91" s="5">
        <f t="shared" si="31"/>
        <v>2544.1392242250886</v>
      </c>
      <c r="CD91" s="35">
        <f t="shared" si="32"/>
        <v>6.9999999999999993E-2</v>
      </c>
      <c r="CE91" s="5">
        <f t="shared" si="58"/>
        <v>43705.837608372392</v>
      </c>
      <c r="CF91" s="5">
        <f t="shared" si="59"/>
        <v>230473.3042849109</v>
      </c>
      <c r="CG91" s="5">
        <f t="shared" si="33"/>
        <v>435494.16239162738</v>
      </c>
      <c r="CH91" s="5">
        <f t="shared" si="34"/>
        <v>274179.14189328329</v>
      </c>
    </row>
    <row r="92" spans="9:86" ht="14.25" customHeight="1">
      <c r="I92" s="150"/>
      <c r="J92" s="2">
        <v>87</v>
      </c>
      <c r="K92" s="118">
        <v>47484</v>
      </c>
      <c r="L92" s="5">
        <f t="shared" si="35"/>
        <v>443527.51131775783</v>
      </c>
      <c r="M92" s="5">
        <f t="shared" si="0"/>
        <v>3600.0695666120341</v>
      </c>
      <c r="N92" s="5">
        <f t="shared" si="1"/>
        <v>550.817926302449</v>
      </c>
      <c r="O92" s="35">
        <f t="shared" si="2"/>
        <v>1.4902830031875739E-2</v>
      </c>
      <c r="P92" s="5">
        <f t="shared" si="3"/>
        <v>3049.2516403095851</v>
      </c>
      <c r="Q92" s="35">
        <f t="shared" si="4"/>
        <v>8.2500000000000004E-2</v>
      </c>
      <c r="R92" s="5">
        <f t="shared" si="36"/>
        <v>36223.306608544699</v>
      </c>
      <c r="S92" s="5">
        <f t="shared" si="37"/>
        <v>276982.74568670231</v>
      </c>
      <c r="T92" s="5">
        <f t="shared" si="38"/>
        <v>442976.6933914554</v>
      </c>
      <c r="U92" s="5">
        <f t="shared" si="39"/>
        <v>313206.05229524703</v>
      </c>
      <c r="V92" s="150"/>
      <c r="W92" s="2">
        <v>87</v>
      </c>
      <c r="X92" s="118">
        <v>47484</v>
      </c>
      <c r="Y92" s="5">
        <f t="shared" si="40"/>
        <v>442024.39861637814</v>
      </c>
      <c r="Z92" s="5">
        <f t="shared" si="41"/>
        <v>3516.1998380299769</v>
      </c>
      <c r="AA92" s="5">
        <f t="shared" si="5"/>
        <v>569.37051392078911</v>
      </c>
      <c r="AB92" s="35">
        <f t="shared" si="6"/>
        <v>1.5457169759036713E-2</v>
      </c>
      <c r="AC92" s="5">
        <f t="shared" si="7"/>
        <v>2946.8293241091878</v>
      </c>
      <c r="AD92" s="35">
        <f t="shared" si="8"/>
        <v>0.08</v>
      </c>
      <c r="AE92" s="5">
        <f t="shared" si="42"/>
        <v>37744.971897542768</v>
      </c>
      <c r="AF92" s="5">
        <f t="shared" si="43"/>
        <v>268164.41401106521</v>
      </c>
      <c r="AG92" s="5">
        <f t="shared" si="9"/>
        <v>441455.02810245735</v>
      </c>
      <c r="AH92" s="5">
        <f t="shared" si="10"/>
        <v>305909.38590860798</v>
      </c>
      <c r="AI92" s="150"/>
      <c r="AJ92" s="2">
        <v>87</v>
      </c>
      <c r="AK92" s="118">
        <v>47484</v>
      </c>
      <c r="AL92" s="5">
        <f t="shared" si="44"/>
        <v>440470.37353356153</v>
      </c>
      <c r="AM92" s="5">
        <f t="shared" si="45"/>
        <v>3433.0474807189421</v>
      </c>
      <c r="AN92" s="5">
        <f t="shared" si="11"/>
        <v>588.3429849813574</v>
      </c>
      <c r="AO92" s="35">
        <f t="shared" si="12"/>
        <v>1.6028582724277925E-2</v>
      </c>
      <c r="AP92" s="5">
        <f t="shared" si="13"/>
        <v>2844.7044957375847</v>
      </c>
      <c r="AQ92" s="35">
        <f t="shared" si="14"/>
        <v>7.7499999999999986E-2</v>
      </c>
      <c r="AR92" s="5">
        <f t="shared" si="46"/>
        <v>39317.969451419791</v>
      </c>
      <c r="AS92" s="5">
        <f t="shared" si="47"/>
        <v>259357.16137112811</v>
      </c>
      <c r="AT92" s="5">
        <f t="shared" si="15"/>
        <v>439882.03054858017</v>
      </c>
      <c r="AU92" s="5">
        <f t="shared" si="16"/>
        <v>298675.13082254789</v>
      </c>
      <c r="AV92" s="150"/>
      <c r="AW92" s="2">
        <v>87</v>
      </c>
      <c r="AX92" s="118">
        <v>47484</v>
      </c>
      <c r="AY92" s="5">
        <f t="shared" si="48"/>
        <v>438864.54941370816</v>
      </c>
      <c r="AZ92" s="5">
        <f t="shared" si="49"/>
        <v>3350.6359249849102</v>
      </c>
      <c r="BA92" s="5">
        <f t="shared" si="17"/>
        <v>607.73249114923465</v>
      </c>
      <c r="BB92" s="35">
        <f t="shared" si="18"/>
        <v>1.66174048542619E-2</v>
      </c>
      <c r="BC92" s="5">
        <f t="shared" si="19"/>
        <v>2742.9034338356755</v>
      </c>
      <c r="BD92" s="35">
        <f t="shared" si="20"/>
        <v>7.4999999999999983E-2</v>
      </c>
      <c r="BE92" s="5">
        <f t="shared" si="50"/>
        <v>40943.183077441063</v>
      </c>
      <c r="BF92" s="5">
        <f t="shared" si="51"/>
        <v>250562.14239624611</v>
      </c>
      <c r="BG92" s="5">
        <f t="shared" si="21"/>
        <v>438256.81692255894</v>
      </c>
      <c r="BH92" s="5">
        <f t="shared" si="22"/>
        <v>291505.32547368715</v>
      </c>
      <c r="BI92" s="150"/>
      <c r="BJ92" s="2">
        <v>87</v>
      </c>
      <c r="BK92" s="118">
        <v>47484</v>
      </c>
      <c r="BL92" s="5">
        <f t="shared" si="52"/>
        <v>437206.07979938883</v>
      </c>
      <c r="BM92" s="5">
        <f t="shared" si="53"/>
        <v>3268.9887340292703</v>
      </c>
      <c r="BN92" s="5">
        <f t="shared" si="23"/>
        <v>627.53533524129625</v>
      </c>
      <c r="BO92" s="35">
        <f t="shared" si="24"/>
        <v>1.7223969132247371E-2</v>
      </c>
      <c r="BP92" s="5">
        <f t="shared" si="25"/>
        <v>2641.453398787974</v>
      </c>
      <c r="BQ92" s="35">
        <f t="shared" si="26"/>
        <v>7.2499999999999995E-2</v>
      </c>
      <c r="BR92" s="5">
        <f t="shared" si="54"/>
        <v>42621.455535852598</v>
      </c>
      <c r="BS92" s="5">
        <f t="shared" si="55"/>
        <v>241780.56432469384</v>
      </c>
      <c r="BT92" s="5">
        <f t="shared" si="27"/>
        <v>436578.54446414753</v>
      </c>
      <c r="BU92" s="5">
        <f t="shared" si="28"/>
        <v>284402.01986054645</v>
      </c>
      <c r="BV92" s="150"/>
      <c r="BW92" s="2">
        <v>87</v>
      </c>
      <c r="BX92" s="118">
        <v>47484</v>
      </c>
      <c r="BY92" s="5">
        <f t="shared" si="56"/>
        <v>435494.16239162738</v>
      </c>
      <c r="BZ92" s="5">
        <f t="shared" si="57"/>
        <v>3188.1295568986429</v>
      </c>
      <c r="CA92" s="5">
        <f t="shared" si="29"/>
        <v>647.74694294748315</v>
      </c>
      <c r="CB92" s="35">
        <f t="shared" si="30"/>
        <v>1.7848605071265674E-2</v>
      </c>
      <c r="CC92" s="5">
        <f t="shared" si="31"/>
        <v>2540.3826139511598</v>
      </c>
      <c r="CD92" s="35">
        <f t="shared" si="32"/>
        <v>7.0000000000000007E-2</v>
      </c>
      <c r="CE92" s="5">
        <f t="shared" si="58"/>
        <v>44353.584551319873</v>
      </c>
      <c r="CF92" s="5">
        <f t="shared" si="59"/>
        <v>233013.68689886207</v>
      </c>
      <c r="CG92" s="5">
        <f t="shared" si="33"/>
        <v>434846.41544867988</v>
      </c>
      <c r="CH92" s="5">
        <f t="shared" si="34"/>
        <v>277367.27145018196</v>
      </c>
    </row>
    <row r="93" spans="9:86" ht="14.25" customHeight="1">
      <c r="I93" s="150"/>
      <c r="J93" s="2">
        <v>88</v>
      </c>
      <c r="K93" s="118">
        <v>47515</v>
      </c>
      <c r="L93" s="5">
        <f t="shared" si="35"/>
        <v>442976.6933914554</v>
      </c>
      <c r="M93" s="5">
        <f t="shared" si="0"/>
        <v>3600.0695666120341</v>
      </c>
      <c r="N93" s="5">
        <f t="shared" si="1"/>
        <v>554.60479954577841</v>
      </c>
      <c r="O93" s="35">
        <f t="shared" si="2"/>
        <v>1.5023945263567481E-2</v>
      </c>
      <c r="P93" s="5">
        <f t="shared" si="3"/>
        <v>3045.4647670662557</v>
      </c>
      <c r="Q93" s="35">
        <f t="shared" si="4"/>
        <v>8.2500000000000004E-2</v>
      </c>
      <c r="R93" s="5">
        <f t="shared" si="36"/>
        <v>36777.911408090476</v>
      </c>
      <c r="S93" s="5">
        <f t="shared" si="37"/>
        <v>280028.21045376855</v>
      </c>
      <c r="T93" s="5">
        <f t="shared" si="38"/>
        <v>442422.08859190962</v>
      </c>
      <c r="U93" s="5">
        <f t="shared" si="39"/>
        <v>316806.12186185905</v>
      </c>
      <c r="V93" s="150"/>
      <c r="W93" s="2">
        <v>88</v>
      </c>
      <c r="X93" s="118">
        <v>47515</v>
      </c>
      <c r="Y93" s="5">
        <f t="shared" si="40"/>
        <v>441455.02810245735</v>
      </c>
      <c r="Z93" s="5">
        <f t="shared" si="41"/>
        <v>3516.1998380299769</v>
      </c>
      <c r="AA93" s="5">
        <f t="shared" si="5"/>
        <v>573.16631734692783</v>
      </c>
      <c r="AB93" s="35">
        <f t="shared" si="6"/>
        <v>1.5580286485188291E-2</v>
      </c>
      <c r="AC93" s="5">
        <f t="shared" si="7"/>
        <v>2943.0335206830491</v>
      </c>
      <c r="AD93" s="35">
        <f t="shared" si="8"/>
        <v>0.08</v>
      </c>
      <c r="AE93" s="5">
        <f t="shared" si="42"/>
        <v>38318.138214889696</v>
      </c>
      <c r="AF93" s="5">
        <f t="shared" si="43"/>
        <v>271107.44753174827</v>
      </c>
      <c r="AG93" s="5">
        <f t="shared" si="9"/>
        <v>440881.86178511044</v>
      </c>
      <c r="AH93" s="5">
        <f t="shared" si="10"/>
        <v>309425.58574663795</v>
      </c>
      <c r="AI93" s="150"/>
      <c r="AJ93" s="2">
        <v>88</v>
      </c>
      <c r="AK93" s="118">
        <v>47515</v>
      </c>
      <c r="AL93" s="5">
        <f t="shared" si="44"/>
        <v>439882.03054858017</v>
      </c>
      <c r="AM93" s="5">
        <f t="shared" si="45"/>
        <v>3433.0474807189421</v>
      </c>
      <c r="AN93" s="5">
        <f t="shared" si="11"/>
        <v>592.14270009269512</v>
      </c>
      <c r="AO93" s="35">
        <f t="shared" si="12"/>
        <v>1.6153677367204008E-2</v>
      </c>
      <c r="AP93" s="5">
        <f t="shared" si="13"/>
        <v>2840.904780626247</v>
      </c>
      <c r="AQ93" s="35">
        <f t="shared" si="14"/>
        <v>7.7499999999999999E-2</v>
      </c>
      <c r="AR93" s="5">
        <f t="shared" si="46"/>
        <v>39910.112151512483</v>
      </c>
      <c r="AS93" s="5">
        <f t="shared" si="47"/>
        <v>262198.06615175435</v>
      </c>
      <c r="AT93" s="5">
        <f t="shared" si="15"/>
        <v>439289.88784848747</v>
      </c>
      <c r="AU93" s="5">
        <f t="shared" si="16"/>
        <v>302108.17830326682</v>
      </c>
      <c r="AV93" s="150"/>
      <c r="AW93" s="2">
        <v>88</v>
      </c>
      <c r="AX93" s="118">
        <v>47515</v>
      </c>
      <c r="AY93" s="5">
        <f t="shared" si="48"/>
        <v>438256.81692255894</v>
      </c>
      <c r="AZ93" s="5">
        <f t="shared" si="49"/>
        <v>3350.6359249849102</v>
      </c>
      <c r="BA93" s="5">
        <f t="shared" si="17"/>
        <v>611.53081921891726</v>
      </c>
      <c r="BB93" s="35">
        <f t="shared" si="18"/>
        <v>1.6744451078153373E-2</v>
      </c>
      <c r="BC93" s="5">
        <f t="shared" si="19"/>
        <v>2739.1051057659929</v>
      </c>
      <c r="BD93" s="35">
        <f t="shared" si="20"/>
        <v>7.4999999999999983E-2</v>
      </c>
      <c r="BE93" s="5">
        <f t="shared" si="50"/>
        <v>41554.713896659981</v>
      </c>
      <c r="BF93" s="5">
        <f t="shared" si="51"/>
        <v>253301.24750201209</v>
      </c>
      <c r="BG93" s="5">
        <f t="shared" si="21"/>
        <v>437645.28610334004</v>
      </c>
      <c r="BH93" s="5">
        <f t="shared" si="22"/>
        <v>294855.96139867208</v>
      </c>
      <c r="BI93" s="150"/>
      <c r="BJ93" s="2">
        <v>88</v>
      </c>
      <c r="BK93" s="118">
        <v>47515</v>
      </c>
      <c r="BL93" s="5">
        <f t="shared" si="52"/>
        <v>436578.54446414753</v>
      </c>
      <c r="BM93" s="5">
        <f t="shared" si="53"/>
        <v>3268.9887340292703</v>
      </c>
      <c r="BN93" s="5">
        <f t="shared" si="23"/>
        <v>631.32669455837913</v>
      </c>
      <c r="BO93" s="35">
        <f t="shared" si="24"/>
        <v>1.735293781786543E-2</v>
      </c>
      <c r="BP93" s="5">
        <f t="shared" si="25"/>
        <v>2637.6620394708912</v>
      </c>
      <c r="BQ93" s="35">
        <f t="shared" si="26"/>
        <v>7.2499999999999995E-2</v>
      </c>
      <c r="BR93" s="5">
        <f t="shared" si="54"/>
        <v>43252.78223041098</v>
      </c>
      <c r="BS93" s="5">
        <f t="shared" si="55"/>
        <v>244418.22636416473</v>
      </c>
      <c r="BT93" s="5">
        <f t="shared" si="27"/>
        <v>435947.21776958916</v>
      </c>
      <c r="BU93" s="5">
        <f t="shared" si="28"/>
        <v>287671.00859457569</v>
      </c>
      <c r="BV93" s="150"/>
      <c r="BW93" s="2">
        <v>88</v>
      </c>
      <c r="BX93" s="118">
        <v>47515</v>
      </c>
      <c r="BY93" s="5">
        <f t="shared" si="56"/>
        <v>434846.41544867988</v>
      </c>
      <c r="BZ93" s="5">
        <f t="shared" si="57"/>
        <v>3188.1295568986429</v>
      </c>
      <c r="CA93" s="5">
        <f t="shared" si="29"/>
        <v>651.52546678134331</v>
      </c>
      <c r="CB93" s="35">
        <f t="shared" si="30"/>
        <v>1.7979464297317699E-2</v>
      </c>
      <c r="CC93" s="5">
        <f t="shared" si="31"/>
        <v>2536.6040901172996</v>
      </c>
      <c r="CD93" s="35">
        <f t="shared" si="32"/>
        <v>7.0000000000000007E-2</v>
      </c>
      <c r="CE93" s="5">
        <f t="shared" si="58"/>
        <v>45005.110018101215</v>
      </c>
      <c r="CF93" s="5">
        <f t="shared" si="59"/>
        <v>235550.29098897937</v>
      </c>
      <c r="CG93" s="5">
        <f t="shared" si="33"/>
        <v>434194.88998189854</v>
      </c>
      <c r="CH93" s="5">
        <f t="shared" si="34"/>
        <v>280555.40100708057</v>
      </c>
    </row>
    <row r="94" spans="9:86" ht="14.25" customHeight="1">
      <c r="I94" s="150"/>
      <c r="J94" s="2">
        <v>89</v>
      </c>
      <c r="K94" s="118">
        <v>47543</v>
      </c>
      <c r="L94" s="5">
        <f t="shared" si="35"/>
        <v>442422.08859190962</v>
      </c>
      <c r="M94" s="5">
        <f t="shared" si="0"/>
        <v>3600.0695666120341</v>
      </c>
      <c r="N94" s="5">
        <f t="shared" si="1"/>
        <v>558.41770754265553</v>
      </c>
      <c r="O94" s="35">
        <f t="shared" si="2"/>
        <v>1.5146197857885174E-2</v>
      </c>
      <c r="P94" s="5">
        <f t="shared" si="3"/>
        <v>3041.6518590693786</v>
      </c>
      <c r="Q94" s="35">
        <f t="shared" si="4"/>
        <v>8.2500000000000004E-2</v>
      </c>
      <c r="R94" s="5">
        <f t="shared" si="36"/>
        <v>37336.329115633132</v>
      </c>
      <c r="S94" s="5">
        <f t="shared" si="37"/>
        <v>283069.86231283791</v>
      </c>
      <c r="T94" s="5">
        <f t="shared" si="38"/>
        <v>441863.67088436696</v>
      </c>
      <c r="U94" s="5">
        <f t="shared" si="39"/>
        <v>320406.19142847107</v>
      </c>
      <c r="V94" s="150"/>
      <c r="W94" s="2">
        <v>89</v>
      </c>
      <c r="X94" s="118">
        <v>47543</v>
      </c>
      <c r="Y94" s="5">
        <f t="shared" si="40"/>
        <v>440881.86178511044</v>
      </c>
      <c r="Z94" s="5">
        <f t="shared" si="41"/>
        <v>3516.1998380299769</v>
      </c>
      <c r="AA94" s="5">
        <f t="shared" si="5"/>
        <v>576.9874261292407</v>
      </c>
      <c r="AB94" s="35">
        <f t="shared" si="6"/>
        <v>1.5704545171163407E-2</v>
      </c>
      <c r="AC94" s="5">
        <f t="shared" si="7"/>
        <v>2939.2124119007362</v>
      </c>
      <c r="AD94" s="35">
        <f t="shared" si="8"/>
        <v>0.08</v>
      </c>
      <c r="AE94" s="5">
        <f t="shared" si="42"/>
        <v>38895.125641018938</v>
      </c>
      <c r="AF94" s="5">
        <f t="shared" si="43"/>
        <v>274046.65994364902</v>
      </c>
      <c r="AG94" s="5">
        <f t="shared" si="9"/>
        <v>440304.87435898121</v>
      </c>
      <c r="AH94" s="5">
        <f t="shared" si="10"/>
        <v>312941.78558466793</v>
      </c>
      <c r="AI94" s="150"/>
      <c r="AJ94" s="2">
        <v>89</v>
      </c>
      <c r="AK94" s="118">
        <v>47543</v>
      </c>
      <c r="AL94" s="5">
        <f t="shared" si="44"/>
        <v>439289.88784848747</v>
      </c>
      <c r="AM94" s="5">
        <f t="shared" si="45"/>
        <v>3433.0474807189421</v>
      </c>
      <c r="AN94" s="5">
        <f t="shared" si="11"/>
        <v>595.966955030794</v>
      </c>
      <c r="AO94" s="35">
        <f t="shared" si="12"/>
        <v>1.6279918245776102E-2</v>
      </c>
      <c r="AP94" s="5">
        <f t="shared" si="13"/>
        <v>2837.0805256881481</v>
      </c>
      <c r="AQ94" s="35">
        <f t="shared" si="14"/>
        <v>7.7499999999999999E-2</v>
      </c>
      <c r="AR94" s="5">
        <f t="shared" si="46"/>
        <v>40506.079106543279</v>
      </c>
      <c r="AS94" s="5">
        <f t="shared" si="47"/>
        <v>265035.14667744248</v>
      </c>
      <c r="AT94" s="5">
        <f t="shared" si="15"/>
        <v>438693.92089345667</v>
      </c>
      <c r="AU94" s="5">
        <f t="shared" si="16"/>
        <v>305541.22578398575</v>
      </c>
      <c r="AV94" s="150"/>
      <c r="AW94" s="2">
        <v>89</v>
      </c>
      <c r="AX94" s="118">
        <v>47543</v>
      </c>
      <c r="AY94" s="5">
        <f t="shared" si="48"/>
        <v>437645.28610334004</v>
      </c>
      <c r="AZ94" s="5">
        <f t="shared" si="49"/>
        <v>3350.6359249849102</v>
      </c>
      <c r="BA94" s="5">
        <f t="shared" si="17"/>
        <v>615.35288683903536</v>
      </c>
      <c r="BB94" s="35">
        <f t="shared" si="18"/>
        <v>1.687264749910914E-2</v>
      </c>
      <c r="BC94" s="5">
        <f t="shared" si="19"/>
        <v>2735.2830381458748</v>
      </c>
      <c r="BD94" s="35">
        <f t="shared" si="20"/>
        <v>7.4999999999999983E-2</v>
      </c>
      <c r="BE94" s="5">
        <f t="shared" si="50"/>
        <v>42170.066783499016</v>
      </c>
      <c r="BF94" s="5">
        <f t="shared" si="51"/>
        <v>256036.53054015795</v>
      </c>
      <c r="BG94" s="5">
        <f t="shared" si="21"/>
        <v>437029.93321650103</v>
      </c>
      <c r="BH94" s="5">
        <f t="shared" si="22"/>
        <v>298206.59732365696</v>
      </c>
      <c r="BI94" s="150"/>
      <c r="BJ94" s="2">
        <v>89</v>
      </c>
      <c r="BK94" s="118">
        <v>47543</v>
      </c>
      <c r="BL94" s="5">
        <f t="shared" si="52"/>
        <v>435947.21776958916</v>
      </c>
      <c r="BM94" s="5">
        <f t="shared" si="53"/>
        <v>3268.9887340292703</v>
      </c>
      <c r="BN94" s="5">
        <f t="shared" si="23"/>
        <v>635.14096000466907</v>
      </c>
      <c r="BO94" s="35">
        <f t="shared" si="24"/>
        <v>1.7483060355449533E-2</v>
      </c>
      <c r="BP94" s="5">
        <f t="shared" si="25"/>
        <v>2633.8477740246012</v>
      </c>
      <c r="BQ94" s="35">
        <f t="shared" si="26"/>
        <v>7.2499999999999995E-2</v>
      </c>
      <c r="BR94" s="5">
        <f t="shared" si="54"/>
        <v>43887.923190415648</v>
      </c>
      <c r="BS94" s="5">
        <f t="shared" si="55"/>
        <v>247052.07413818932</v>
      </c>
      <c r="BT94" s="5">
        <f t="shared" si="27"/>
        <v>435312.07680958451</v>
      </c>
      <c r="BU94" s="5">
        <f t="shared" si="28"/>
        <v>290939.99732860498</v>
      </c>
      <c r="BV94" s="150"/>
      <c r="BW94" s="2">
        <v>89</v>
      </c>
      <c r="BX94" s="118">
        <v>47543</v>
      </c>
      <c r="BY94" s="5">
        <f t="shared" si="56"/>
        <v>434194.88998189854</v>
      </c>
      <c r="BZ94" s="5">
        <f t="shared" si="57"/>
        <v>3188.1295568986429</v>
      </c>
      <c r="CA94" s="5">
        <f t="shared" si="29"/>
        <v>655.32603200423455</v>
      </c>
      <c r="CB94" s="35">
        <f t="shared" si="30"/>
        <v>1.8111480732485495E-2</v>
      </c>
      <c r="CC94" s="5">
        <f t="shared" si="31"/>
        <v>2532.8035248944084</v>
      </c>
      <c r="CD94" s="35">
        <f t="shared" si="32"/>
        <v>7.0000000000000007E-2</v>
      </c>
      <c r="CE94" s="5">
        <f t="shared" si="58"/>
        <v>45660.436050105447</v>
      </c>
      <c r="CF94" s="5">
        <f t="shared" si="59"/>
        <v>238083.09451387377</v>
      </c>
      <c r="CG94" s="5">
        <f t="shared" si="33"/>
        <v>433539.56394989428</v>
      </c>
      <c r="CH94" s="5">
        <f t="shared" si="34"/>
        <v>283743.53056397924</v>
      </c>
    </row>
    <row r="95" spans="9:86" ht="14.25" customHeight="1">
      <c r="I95" s="150"/>
      <c r="J95" s="2">
        <v>90</v>
      </c>
      <c r="K95" s="118">
        <v>47574</v>
      </c>
      <c r="L95" s="5">
        <f t="shared" si="35"/>
        <v>441863.67088436696</v>
      </c>
      <c r="M95" s="5">
        <f t="shared" si="0"/>
        <v>3600.0695666120341</v>
      </c>
      <c r="N95" s="5">
        <f t="shared" si="1"/>
        <v>562.25682928201104</v>
      </c>
      <c r="O95" s="35">
        <f t="shared" si="2"/>
        <v>1.5269601001322878E-2</v>
      </c>
      <c r="P95" s="5">
        <f t="shared" si="3"/>
        <v>3037.8127373300231</v>
      </c>
      <c r="Q95" s="35">
        <f t="shared" si="4"/>
        <v>8.2500000000000018E-2</v>
      </c>
      <c r="R95" s="5">
        <f t="shared" si="36"/>
        <v>37898.585944915147</v>
      </c>
      <c r="S95" s="5">
        <f t="shared" si="37"/>
        <v>286107.67505016795</v>
      </c>
      <c r="T95" s="5">
        <f t="shared" si="38"/>
        <v>441301.41405508493</v>
      </c>
      <c r="U95" s="5">
        <f t="shared" si="39"/>
        <v>324006.26099508308</v>
      </c>
      <c r="V95" s="150"/>
      <c r="W95" s="2">
        <v>90</v>
      </c>
      <c r="X95" s="118">
        <v>47574</v>
      </c>
      <c r="Y95" s="5">
        <f t="shared" si="40"/>
        <v>440304.87435898121</v>
      </c>
      <c r="Z95" s="5">
        <f t="shared" si="41"/>
        <v>3516.1998380299769</v>
      </c>
      <c r="AA95" s="5">
        <f t="shared" si="5"/>
        <v>580.83400897010188</v>
      </c>
      <c r="AB95" s="35">
        <f t="shared" si="6"/>
        <v>1.5829958997816057E-2</v>
      </c>
      <c r="AC95" s="5">
        <f t="shared" si="7"/>
        <v>2935.3658290598751</v>
      </c>
      <c r="AD95" s="35">
        <f t="shared" si="8"/>
        <v>0.08</v>
      </c>
      <c r="AE95" s="5">
        <f t="shared" si="42"/>
        <v>39475.959649989039</v>
      </c>
      <c r="AF95" s="5">
        <f t="shared" si="43"/>
        <v>276982.02577270888</v>
      </c>
      <c r="AG95" s="5">
        <f t="shared" si="9"/>
        <v>439724.04035001108</v>
      </c>
      <c r="AH95" s="5">
        <f t="shared" si="10"/>
        <v>316457.98542269791</v>
      </c>
      <c r="AI95" s="150"/>
      <c r="AJ95" s="2">
        <v>90</v>
      </c>
      <c r="AK95" s="118">
        <v>47574</v>
      </c>
      <c r="AL95" s="5">
        <f t="shared" si="44"/>
        <v>438693.92089345667</v>
      </c>
      <c r="AM95" s="5">
        <f t="shared" si="45"/>
        <v>3433.0474807189421</v>
      </c>
      <c r="AN95" s="5">
        <f t="shared" si="11"/>
        <v>599.81590828203434</v>
      </c>
      <c r="AO95" s="35">
        <f t="shared" si="12"/>
        <v>1.6407318534811661E-2</v>
      </c>
      <c r="AP95" s="5">
        <f t="shared" si="13"/>
        <v>2833.2315724369078</v>
      </c>
      <c r="AQ95" s="35">
        <f t="shared" si="14"/>
        <v>7.7499999999999999E-2</v>
      </c>
      <c r="AR95" s="5">
        <f t="shared" si="46"/>
        <v>41105.895014825313</v>
      </c>
      <c r="AS95" s="5">
        <f t="shared" si="47"/>
        <v>267868.3782498794</v>
      </c>
      <c r="AT95" s="5">
        <f t="shared" si="15"/>
        <v>438094.10498517466</v>
      </c>
      <c r="AU95" s="5">
        <f t="shared" si="16"/>
        <v>308974.27326470474</v>
      </c>
      <c r="AV95" s="150"/>
      <c r="AW95" s="2">
        <v>90</v>
      </c>
      <c r="AX95" s="118">
        <v>47574</v>
      </c>
      <c r="AY95" s="5">
        <f t="shared" si="48"/>
        <v>437029.93321650103</v>
      </c>
      <c r="AZ95" s="5">
        <f t="shared" si="49"/>
        <v>3350.6359249849102</v>
      </c>
      <c r="BA95" s="5">
        <f t="shared" si="17"/>
        <v>619.19884238177883</v>
      </c>
      <c r="BB95" s="35">
        <f t="shared" si="18"/>
        <v>1.7002007285620853E-2</v>
      </c>
      <c r="BC95" s="5">
        <f t="shared" si="19"/>
        <v>2731.4370826031313</v>
      </c>
      <c r="BD95" s="35">
        <f t="shared" si="20"/>
        <v>7.4999999999999997E-2</v>
      </c>
      <c r="BE95" s="5">
        <f t="shared" si="50"/>
        <v>42789.265625880798</v>
      </c>
      <c r="BF95" s="5">
        <f t="shared" si="51"/>
        <v>258767.96762276109</v>
      </c>
      <c r="BG95" s="5">
        <f t="shared" si="21"/>
        <v>436410.73437411926</v>
      </c>
      <c r="BH95" s="5">
        <f t="shared" si="22"/>
        <v>301557.23324864189</v>
      </c>
      <c r="BI95" s="150"/>
      <c r="BJ95" s="2">
        <v>90</v>
      </c>
      <c r="BK95" s="118">
        <v>47574</v>
      </c>
      <c r="BL95" s="5">
        <f t="shared" si="52"/>
        <v>435312.07680958451</v>
      </c>
      <c r="BM95" s="5">
        <f t="shared" si="53"/>
        <v>3268.9887340292703</v>
      </c>
      <c r="BN95" s="5">
        <f t="shared" si="23"/>
        <v>638.97826997136372</v>
      </c>
      <c r="BO95" s="35">
        <f t="shared" si="24"/>
        <v>1.761434990697584E-2</v>
      </c>
      <c r="BP95" s="5">
        <f t="shared" si="25"/>
        <v>2630.0104640579066</v>
      </c>
      <c r="BQ95" s="35">
        <f t="shared" si="26"/>
        <v>7.2500000000000009E-2</v>
      </c>
      <c r="BR95" s="5">
        <f t="shared" si="54"/>
        <v>44526.901460387009</v>
      </c>
      <c r="BS95" s="5">
        <f t="shared" si="55"/>
        <v>249682.08460224723</v>
      </c>
      <c r="BT95" s="5">
        <f t="shared" si="27"/>
        <v>434673.09853961313</v>
      </c>
      <c r="BU95" s="5">
        <f t="shared" si="28"/>
        <v>294208.98606263421</v>
      </c>
      <c r="BV95" s="150"/>
      <c r="BW95" s="2">
        <v>90</v>
      </c>
      <c r="BX95" s="118">
        <v>47574</v>
      </c>
      <c r="BY95" s="5">
        <f t="shared" si="56"/>
        <v>433539.56394989428</v>
      </c>
      <c r="BZ95" s="5">
        <f t="shared" si="57"/>
        <v>3188.1295568986429</v>
      </c>
      <c r="CA95" s="5">
        <f t="shared" si="29"/>
        <v>659.14876719092626</v>
      </c>
      <c r="CB95" s="35">
        <f t="shared" si="30"/>
        <v>1.8244667532131571E-2</v>
      </c>
      <c r="CC95" s="5">
        <f t="shared" si="31"/>
        <v>2528.9807897077167</v>
      </c>
      <c r="CD95" s="35">
        <f t="shared" si="32"/>
        <v>7.0000000000000007E-2</v>
      </c>
      <c r="CE95" s="5">
        <f t="shared" si="58"/>
        <v>46319.584817296374</v>
      </c>
      <c r="CF95" s="5">
        <f t="shared" si="59"/>
        <v>240612.07530358149</v>
      </c>
      <c r="CG95" s="5">
        <f t="shared" si="33"/>
        <v>432880.41518270335</v>
      </c>
      <c r="CH95" s="5">
        <f t="shared" si="34"/>
        <v>286931.66012087784</v>
      </c>
    </row>
    <row r="96" spans="9:86" ht="14.25" customHeight="1">
      <c r="I96" s="150"/>
      <c r="J96" s="2">
        <v>91</v>
      </c>
      <c r="K96" s="118">
        <v>47604</v>
      </c>
      <c r="L96" s="5">
        <f t="shared" si="35"/>
        <v>441301.41405508493</v>
      </c>
      <c r="M96" s="5">
        <f t="shared" si="0"/>
        <v>3600.0695666120341</v>
      </c>
      <c r="N96" s="5">
        <f t="shared" si="1"/>
        <v>566.12234498332509</v>
      </c>
      <c r="O96" s="35">
        <f t="shared" si="2"/>
        <v>1.5394168075228316E-2</v>
      </c>
      <c r="P96" s="5">
        <f t="shared" si="3"/>
        <v>3033.947221628709</v>
      </c>
      <c r="Q96" s="35">
        <f t="shared" si="4"/>
        <v>8.2500000000000004E-2</v>
      </c>
      <c r="R96" s="5">
        <f t="shared" si="36"/>
        <v>38464.708289898474</v>
      </c>
      <c r="S96" s="5">
        <f t="shared" si="37"/>
        <v>289141.62227179663</v>
      </c>
      <c r="T96" s="5">
        <f t="shared" si="38"/>
        <v>440735.29171010159</v>
      </c>
      <c r="U96" s="5">
        <f t="shared" si="39"/>
        <v>327606.3305616951</v>
      </c>
      <c r="V96" s="150"/>
      <c r="W96" s="2">
        <v>91</v>
      </c>
      <c r="X96" s="118">
        <v>47604</v>
      </c>
      <c r="Y96" s="5">
        <f t="shared" si="40"/>
        <v>439724.04035001108</v>
      </c>
      <c r="Z96" s="5">
        <f t="shared" si="41"/>
        <v>3516.1998380299769</v>
      </c>
      <c r="AA96" s="5">
        <f t="shared" si="5"/>
        <v>584.70623569656937</v>
      </c>
      <c r="AB96" s="35">
        <f t="shared" si="6"/>
        <v>1.5956541340732398E-2</v>
      </c>
      <c r="AC96" s="5">
        <f t="shared" si="7"/>
        <v>2931.4936023334076</v>
      </c>
      <c r="AD96" s="35">
        <f t="shared" si="8"/>
        <v>0.08</v>
      </c>
      <c r="AE96" s="5">
        <f t="shared" si="42"/>
        <v>40060.665885685608</v>
      </c>
      <c r="AF96" s="5">
        <f t="shared" si="43"/>
        <v>279913.51937504229</v>
      </c>
      <c r="AG96" s="5">
        <f t="shared" si="9"/>
        <v>439139.33411431452</v>
      </c>
      <c r="AH96" s="5">
        <f t="shared" si="10"/>
        <v>319974.18526072789</v>
      </c>
      <c r="AI96" s="150"/>
      <c r="AJ96" s="2">
        <v>91</v>
      </c>
      <c r="AK96" s="118">
        <v>47604</v>
      </c>
      <c r="AL96" s="5">
        <f t="shared" si="44"/>
        <v>438094.10498517466</v>
      </c>
      <c r="AM96" s="5">
        <f t="shared" si="45"/>
        <v>3433.0474807189421</v>
      </c>
      <c r="AN96" s="5">
        <f t="shared" si="11"/>
        <v>603.68971935635591</v>
      </c>
      <c r="AO96" s="35">
        <f t="shared" si="12"/>
        <v>1.6535891603748975E-2</v>
      </c>
      <c r="AP96" s="5">
        <f t="shared" si="13"/>
        <v>2829.3577613625862</v>
      </c>
      <c r="AQ96" s="35">
        <f t="shared" si="14"/>
        <v>7.7499999999999999E-2</v>
      </c>
      <c r="AR96" s="5">
        <f t="shared" si="46"/>
        <v>41709.58473418167</v>
      </c>
      <c r="AS96" s="5">
        <f t="shared" si="47"/>
        <v>270697.73601124197</v>
      </c>
      <c r="AT96" s="5">
        <f t="shared" si="15"/>
        <v>437490.4152658183</v>
      </c>
      <c r="AU96" s="5">
        <f t="shared" si="16"/>
        <v>312407.32074542367</v>
      </c>
      <c r="AV96" s="150"/>
      <c r="AW96" s="2">
        <v>91</v>
      </c>
      <c r="AX96" s="118">
        <v>47604</v>
      </c>
      <c r="AY96" s="5">
        <f t="shared" si="48"/>
        <v>436410.73437411926</v>
      </c>
      <c r="AZ96" s="5">
        <f t="shared" si="49"/>
        <v>3350.6359249849102</v>
      </c>
      <c r="BA96" s="5">
        <f t="shared" si="17"/>
        <v>623.06883514666515</v>
      </c>
      <c r="BB96" s="35">
        <f t="shared" si="18"/>
        <v>1.7132543800699382E-2</v>
      </c>
      <c r="BC96" s="5">
        <f t="shared" si="19"/>
        <v>2727.567089838245</v>
      </c>
      <c r="BD96" s="35">
        <f t="shared" si="20"/>
        <v>7.4999999999999997E-2</v>
      </c>
      <c r="BE96" s="5">
        <f t="shared" si="50"/>
        <v>43412.334461027465</v>
      </c>
      <c r="BF96" s="5">
        <f t="shared" si="51"/>
        <v>261495.53471259933</v>
      </c>
      <c r="BG96" s="5">
        <f t="shared" si="21"/>
        <v>435787.66553897259</v>
      </c>
      <c r="BH96" s="5">
        <f t="shared" si="22"/>
        <v>304907.86917362676</v>
      </c>
      <c r="BI96" s="150"/>
      <c r="BJ96" s="2">
        <v>91</v>
      </c>
      <c r="BK96" s="118">
        <v>47604</v>
      </c>
      <c r="BL96" s="5">
        <f t="shared" si="52"/>
        <v>434673.09853961313</v>
      </c>
      <c r="BM96" s="5">
        <f t="shared" si="53"/>
        <v>3268.9887340292703</v>
      </c>
      <c r="BN96" s="5">
        <f t="shared" si="23"/>
        <v>642.83876368577421</v>
      </c>
      <c r="BO96" s="35">
        <f t="shared" si="24"/>
        <v>1.7746819828847273E-2</v>
      </c>
      <c r="BP96" s="5">
        <f t="shared" si="25"/>
        <v>2626.1499703434961</v>
      </c>
      <c r="BQ96" s="35">
        <f t="shared" si="26"/>
        <v>7.2499999999999995E-2</v>
      </c>
      <c r="BR96" s="5">
        <f t="shared" si="54"/>
        <v>45169.740224072782</v>
      </c>
      <c r="BS96" s="5">
        <f t="shared" si="55"/>
        <v>252308.23457259071</v>
      </c>
      <c r="BT96" s="5">
        <f t="shared" si="27"/>
        <v>434030.25977592735</v>
      </c>
      <c r="BU96" s="5">
        <f t="shared" si="28"/>
        <v>297477.9747966635</v>
      </c>
      <c r="BV96" s="150"/>
      <c r="BW96" s="2">
        <v>91</v>
      </c>
      <c r="BX96" s="118">
        <v>47604</v>
      </c>
      <c r="BY96" s="5">
        <f t="shared" si="56"/>
        <v>432880.41518270335</v>
      </c>
      <c r="BZ96" s="5">
        <f t="shared" si="57"/>
        <v>3188.1295568986429</v>
      </c>
      <c r="CA96" s="5">
        <f t="shared" si="29"/>
        <v>662.99380166620676</v>
      </c>
      <c r="CB96" s="35">
        <f t="shared" si="30"/>
        <v>1.8379038045961422E-2</v>
      </c>
      <c r="CC96" s="5">
        <f t="shared" si="31"/>
        <v>2525.1357552324362</v>
      </c>
      <c r="CD96" s="35">
        <f t="shared" si="32"/>
        <v>7.0000000000000007E-2</v>
      </c>
      <c r="CE96" s="5">
        <f t="shared" si="58"/>
        <v>46982.57861896258</v>
      </c>
      <c r="CF96" s="5">
        <f t="shared" si="59"/>
        <v>243137.21105881393</v>
      </c>
      <c r="CG96" s="5">
        <f t="shared" si="33"/>
        <v>432217.42138103716</v>
      </c>
      <c r="CH96" s="5">
        <f t="shared" si="34"/>
        <v>290119.78967777651</v>
      </c>
    </row>
    <row r="97" spans="9:86" ht="14.25" customHeight="1">
      <c r="I97" s="150"/>
      <c r="J97" s="2">
        <v>92</v>
      </c>
      <c r="K97" s="118">
        <v>47635</v>
      </c>
      <c r="L97" s="5">
        <f t="shared" si="35"/>
        <v>440735.29171010159</v>
      </c>
      <c r="M97" s="5">
        <f t="shared" si="0"/>
        <v>3600.0695666120341</v>
      </c>
      <c r="N97" s="5">
        <f t="shared" si="1"/>
        <v>570.01443610508568</v>
      </c>
      <c r="O97" s="35">
        <f t="shared" si="2"/>
        <v>1.5519912659411505E-2</v>
      </c>
      <c r="P97" s="5">
        <f t="shared" si="3"/>
        <v>3030.0551305069484</v>
      </c>
      <c r="Q97" s="35">
        <f t="shared" si="4"/>
        <v>8.2500000000000004E-2</v>
      </c>
      <c r="R97" s="5">
        <f t="shared" si="36"/>
        <v>39034.722726003558</v>
      </c>
      <c r="S97" s="5">
        <f t="shared" si="37"/>
        <v>292171.67740230355</v>
      </c>
      <c r="T97" s="5">
        <f t="shared" si="38"/>
        <v>440165.2772739965</v>
      </c>
      <c r="U97" s="5">
        <f t="shared" si="39"/>
        <v>331206.40012830711</v>
      </c>
      <c r="V97" s="150"/>
      <c r="W97" s="2">
        <v>92</v>
      </c>
      <c r="X97" s="118">
        <v>47635</v>
      </c>
      <c r="Y97" s="5">
        <f t="shared" si="40"/>
        <v>439139.33411431452</v>
      </c>
      <c r="Z97" s="5">
        <f t="shared" si="41"/>
        <v>3516.1998380299769</v>
      </c>
      <c r="AA97" s="5">
        <f t="shared" si="5"/>
        <v>588.60427726787975</v>
      </c>
      <c r="AB97" s="35">
        <f t="shared" si="6"/>
        <v>1.6084305773838712E-2</v>
      </c>
      <c r="AC97" s="5">
        <f t="shared" si="7"/>
        <v>2927.5955607620972</v>
      </c>
      <c r="AD97" s="35">
        <f t="shared" si="8"/>
        <v>0.08</v>
      </c>
      <c r="AE97" s="5">
        <f t="shared" si="42"/>
        <v>40649.270162953486</v>
      </c>
      <c r="AF97" s="5">
        <f t="shared" si="43"/>
        <v>282841.11493580439</v>
      </c>
      <c r="AG97" s="5">
        <f t="shared" si="9"/>
        <v>438550.72983704665</v>
      </c>
      <c r="AH97" s="5">
        <f t="shared" si="10"/>
        <v>323490.38509875786</v>
      </c>
      <c r="AI97" s="150"/>
      <c r="AJ97" s="2">
        <v>92</v>
      </c>
      <c r="AK97" s="118">
        <v>47635</v>
      </c>
      <c r="AL97" s="5">
        <f t="shared" si="44"/>
        <v>437490.4152658183</v>
      </c>
      <c r="AM97" s="5">
        <f t="shared" si="45"/>
        <v>3433.0474807189421</v>
      </c>
      <c r="AN97" s="5">
        <f t="shared" si="11"/>
        <v>607.58854879386581</v>
      </c>
      <c r="AO97" s="35">
        <f t="shared" si="12"/>
        <v>1.666565102025459E-2</v>
      </c>
      <c r="AP97" s="5">
        <f t="shared" si="13"/>
        <v>2825.4589319250763</v>
      </c>
      <c r="AQ97" s="35">
        <f t="shared" si="14"/>
        <v>7.7499999999999986E-2</v>
      </c>
      <c r="AR97" s="5">
        <f t="shared" si="46"/>
        <v>42317.173282975535</v>
      </c>
      <c r="AS97" s="5">
        <f t="shared" si="47"/>
        <v>273523.19494316704</v>
      </c>
      <c r="AT97" s="5">
        <f t="shared" si="15"/>
        <v>436882.82671702444</v>
      </c>
      <c r="AU97" s="5">
        <f t="shared" si="16"/>
        <v>315840.3682261426</v>
      </c>
      <c r="AV97" s="150"/>
      <c r="AW97" s="2">
        <v>92</v>
      </c>
      <c r="AX97" s="118">
        <v>47635</v>
      </c>
      <c r="AY97" s="5">
        <f t="shared" si="48"/>
        <v>435787.66553897259</v>
      </c>
      <c r="AZ97" s="5">
        <f t="shared" si="49"/>
        <v>3350.6359249849102</v>
      </c>
      <c r="BA97" s="5">
        <f t="shared" si="17"/>
        <v>626.96301536633155</v>
      </c>
      <c r="BB97" s="35">
        <f t="shared" si="18"/>
        <v>1.7264270605481708E-2</v>
      </c>
      <c r="BC97" s="5">
        <f t="shared" si="19"/>
        <v>2723.6729096185786</v>
      </c>
      <c r="BD97" s="35">
        <f t="shared" si="20"/>
        <v>7.4999999999999997E-2</v>
      </c>
      <c r="BE97" s="5">
        <f t="shared" si="50"/>
        <v>44039.297476393796</v>
      </c>
      <c r="BF97" s="5">
        <f t="shared" si="51"/>
        <v>264219.20762221789</v>
      </c>
      <c r="BG97" s="5">
        <f t="shared" si="21"/>
        <v>435160.70252360625</v>
      </c>
      <c r="BH97" s="5">
        <f t="shared" si="22"/>
        <v>308258.5050986117</v>
      </c>
      <c r="BI97" s="150"/>
      <c r="BJ97" s="2">
        <v>92</v>
      </c>
      <c r="BK97" s="118">
        <v>47635</v>
      </c>
      <c r="BL97" s="5">
        <f t="shared" si="52"/>
        <v>434030.25977592735</v>
      </c>
      <c r="BM97" s="5">
        <f t="shared" si="53"/>
        <v>3268.9887340292703</v>
      </c>
      <c r="BN97" s="5">
        <f t="shared" si="23"/>
        <v>646.72258121637606</v>
      </c>
      <c r="BO97" s="35">
        <f t="shared" si="24"/>
        <v>1.7880483675500044E-2</v>
      </c>
      <c r="BP97" s="5">
        <f t="shared" si="25"/>
        <v>2622.2661528128942</v>
      </c>
      <c r="BQ97" s="35">
        <f t="shared" si="26"/>
        <v>7.2499999999999995E-2</v>
      </c>
      <c r="BR97" s="5">
        <f t="shared" si="54"/>
        <v>45816.462805289157</v>
      </c>
      <c r="BS97" s="5">
        <f t="shared" si="55"/>
        <v>254930.5007254036</v>
      </c>
      <c r="BT97" s="5">
        <f t="shared" si="27"/>
        <v>433383.53719471098</v>
      </c>
      <c r="BU97" s="5">
        <f t="shared" si="28"/>
        <v>300746.96353069274</v>
      </c>
      <c r="BV97" s="150"/>
      <c r="BW97" s="2">
        <v>92</v>
      </c>
      <c r="BX97" s="118">
        <v>47635</v>
      </c>
      <c r="BY97" s="5">
        <f t="shared" si="56"/>
        <v>432217.42138103716</v>
      </c>
      <c r="BZ97" s="5">
        <f t="shared" si="57"/>
        <v>3188.1295568986429</v>
      </c>
      <c r="CA97" s="5">
        <f t="shared" si="29"/>
        <v>666.86126550925928</v>
      </c>
      <c r="CB97" s="35">
        <f t="shared" si="30"/>
        <v>1.8514605821629664E-2</v>
      </c>
      <c r="CC97" s="5">
        <f t="shared" si="31"/>
        <v>2521.2682913893836</v>
      </c>
      <c r="CD97" s="35">
        <f t="shared" si="32"/>
        <v>7.0000000000000007E-2</v>
      </c>
      <c r="CE97" s="5">
        <f t="shared" si="58"/>
        <v>47649.439884471838</v>
      </c>
      <c r="CF97" s="5">
        <f t="shared" si="59"/>
        <v>245658.47935020333</v>
      </c>
      <c r="CG97" s="5">
        <f t="shared" si="33"/>
        <v>431550.56011552789</v>
      </c>
      <c r="CH97" s="5">
        <f t="shared" si="34"/>
        <v>293307.91923467518</v>
      </c>
    </row>
    <row r="98" spans="9:86" ht="14.25" customHeight="1">
      <c r="I98" s="150"/>
      <c r="J98" s="2">
        <v>93</v>
      </c>
      <c r="K98" s="118">
        <v>47665</v>
      </c>
      <c r="L98" s="5">
        <f t="shared" si="35"/>
        <v>440165.2772739965</v>
      </c>
      <c r="M98" s="5">
        <f t="shared" si="0"/>
        <v>3600.0695666120341</v>
      </c>
      <c r="N98" s="5">
        <f t="shared" si="1"/>
        <v>573.93328535330829</v>
      </c>
      <c r="O98" s="35">
        <f t="shared" si="2"/>
        <v>1.5646848535834229E-2</v>
      </c>
      <c r="P98" s="5">
        <f t="shared" si="3"/>
        <v>3026.1362812587258</v>
      </c>
      <c r="Q98" s="35">
        <f t="shared" si="4"/>
        <v>8.2500000000000004E-2</v>
      </c>
      <c r="R98" s="5">
        <f t="shared" si="36"/>
        <v>39608.656011356863</v>
      </c>
      <c r="S98" s="5">
        <f t="shared" si="37"/>
        <v>295197.81368356227</v>
      </c>
      <c r="T98" s="5">
        <f t="shared" si="38"/>
        <v>439591.3439886432</v>
      </c>
      <c r="U98" s="5">
        <f t="shared" si="39"/>
        <v>334806.46969491913</v>
      </c>
      <c r="V98" s="150"/>
      <c r="W98" s="2">
        <v>93</v>
      </c>
      <c r="X98" s="118">
        <v>47665</v>
      </c>
      <c r="Y98" s="5">
        <f t="shared" si="40"/>
        <v>438550.72983704665</v>
      </c>
      <c r="Z98" s="5">
        <f t="shared" si="41"/>
        <v>3516.1998380299769</v>
      </c>
      <c r="AA98" s="5">
        <f t="shared" si="5"/>
        <v>592.52830578299927</v>
      </c>
      <c r="AB98" s="35">
        <f t="shared" si="6"/>
        <v>1.6213266073090329E-2</v>
      </c>
      <c r="AC98" s="5">
        <f t="shared" si="7"/>
        <v>2923.6715322469777</v>
      </c>
      <c r="AD98" s="35">
        <f t="shared" si="8"/>
        <v>0.08</v>
      </c>
      <c r="AE98" s="5">
        <f t="shared" si="42"/>
        <v>41241.798468736488</v>
      </c>
      <c r="AF98" s="5">
        <f t="shared" si="43"/>
        <v>285764.78646805137</v>
      </c>
      <c r="AG98" s="5">
        <f t="shared" si="9"/>
        <v>437958.20153126365</v>
      </c>
      <c r="AH98" s="5">
        <f t="shared" si="10"/>
        <v>327006.58493678784</v>
      </c>
      <c r="AI98" s="150"/>
      <c r="AJ98" s="2">
        <v>93</v>
      </c>
      <c r="AK98" s="118">
        <v>47665</v>
      </c>
      <c r="AL98" s="5">
        <f t="shared" si="44"/>
        <v>436882.82671702444</v>
      </c>
      <c r="AM98" s="5">
        <f t="shared" si="45"/>
        <v>3433.0474807189421</v>
      </c>
      <c r="AN98" s="5">
        <f t="shared" si="11"/>
        <v>611.51255817149286</v>
      </c>
      <c r="AO98" s="35">
        <f t="shared" si="12"/>
        <v>1.6796610553911621E-2</v>
      </c>
      <c r="AP98" s="5">
        <f t="shared" si="13"/>
        <v>2821.5349225474492</v>
      </c>
      <c r="AQ98" s="35">
        <f t="shared" si="14"/>
        <v>7.7499999999999986E-2</v>
      </c>
      <c r="AR98" s="5">
        <f t="shared" si="46"/>
        <v>42928.685841147031</v>
      </c>
      <c r="AS98" s="5">
        <f t="shared" si="47"/>
        <v>276344.7298657145</v>
      </c>
      <c r="AT98" s="5">
        <f t="shared" si="15"/>
        <v>436271.31415885297</v>
      </c>
      <c r="AU98" s="5">
        <f t="shared" si="16"/>
        <v>319273.41570686153</v>
      </c>
      <c r="AV98" s="150"/>
      <c r="AW98" s="2">
        <v>93</v>
      </c>
      <c r="AX98" s="118">
        <v>47665</v>
      </c>
      <c r="AY98" s="5">
        <f t="shared" si="48"/>
        <v>435160.70252360625</v>
      </c>
      <c r="AZ98" s="5">
        <f t="shared" si="49"/>
        <v>3350.6359249849102</v>
      </c>
      <c r="BA98" s="5">
        <f t="shared" si="17"/>
        <v>630.88153421237121</v>
      </c>
      <c r="BB98" s="35">
        <f t="shared" si="18"/>
        <v>1.7397201462918798E-2</v>
      </c>
      <c r="BC98" s="5">
        <f t="shared" si="19"/>
        <v>2719.754390772539</v>
      </c>
      <c r="BD98" s="35">
        <f t="shared" si="20"/>
        <v>7.4999999999999997E-2</v>
      </c>
      <c r="BE98" s="5">
        <f t="shared" si="50"/>
        <v>44670.179010606167</v>
      </c>
      <c r="BF98" s="5">
        <f t="shared" si="51"/>
        <v>266938.96201299044</v>
      </c>
      <c r="BG98" s="5">
        <f t="shared" si="21"/>
        <v>434529.82098939386</v>
      </c>
      <c r="BH98" s="5">
        <f t="shared" si="22"/>
        <v>311609.14102359663</v>
      </c>
      <c r="BI98" s="150"/>
      <c r="BJ98" s="2">
        <v>93</v>
      </c>
      <c r="BK98" s="118">
        <v>47665</v>
      </c>
      <c r="BL98" s="5">
        <f t="shared" si="52"/>
        <v>433383.53719471098</v>
      </c>
      <c r="BM98" s="5">
        <f t="shared" si="53"/>
        <v>3268.9887340292703</v>
      </c>
      <c r="BN98" s="5">
        <f t="shared" si="23"/>
        <v>650.62986347789138</v>
      </c>
      <c r="BO98" s="35">
        <f t="shared" si="24"/>
        <v>1.8015355203090951E-2</v>
      </c>
      <c r="BP98" s="5">
        <f t="shared" si="25"/>
        <v>2618.3588705513789</v>
      </c>
      <c r="BQ98" s="35">
        <f t="shared" si="26"/>
        <v>7.2499999999999995E-2</v>
      </c>
      <c r="BR98" s="5">
        <f t="shared" si="54"/>
        <v>46467.092668767051</v>
      </c>
      <c r="BS98" s="5">
        <f t="shared" si="55"/>
        <v>257548.85959595497</v>
      </c>
      <c r="BT98" s="5">
        <f t="shared" si="27"/>
        <v>432732.90733123309</v>
      </c>
      <c r="BU98" s="5">
        <f t="shared" si="28"/>
        <v>304015.95226472203</v>
      </c>
      <c r="BV98" s="150"/>
      <c r="BW98" s="2">
        <v>93</v>
      </c>
      <c r="BX98" s="118">
        <v>47665</v>
      </c>
      <c r="BY98" s="5">
        <f t="shared" si="56"/>
        <v>431550.56011552789</v>
      </c>
      <c r="BZ98" s="5">
        <f t="shared" si="57"/>
        <v>3188.1295568986429</v>
      </c>
      <c r="CA98" s="5">
        <f t="shared" si="29"/>
        <v>670.75128955806349</v>
      </c>
      <c r="CB98" s="35">
        <f t="shared" si="30"/>
        <v>1.8651384608426892E-2</v>
      </c>
      <c r="CC98" s="5">
        <f t="shared" si="31"/>
        <v>2517.3782673405794</v>
      </c>
      <c r="CD98" s="35">
        <f t="shared" si="32"/>
        <v>7.0000000000000007E-2</v>
      </c>
      <c r="CE98" s="5">
        <f t="shared" si="58"/>
        <v>48320.191174029904</v>
      </c>
      <c r="CF98" s="5">
        <f t="shared" si="59"/>
        <v>248175.85761754389</v>
      </c>
      <c r="CG98" s="5">
        <f t="shared" si="33"/>
        <v>430879.80882596981</v>
      </c>
      <c r="CH98" s="5">
        <f t="shared" si="34"/>
        <v>296496.04879157379</v>
      </c>
    </row>
    <row r="99" spans="9:86" ht="14.25" customHeight="1">
      <c r="I99" s="150"/>
      <c r="J99" s="2">
        <v>94</v>
      </c>
      <c r="K99" s="118">
        <v>47696</v>
      </c>
      <c r="L99" s="5">
        <f t="shared" si="35"/>
        <v>439591.3439886432</v>
      </c>
      <c r="M99" s="5">
        <f t="shared" si="0"/>
        <v>3600.0695666120341</v>
      </c>
      <c r="N99" s="5">
        <f t="shared" si="1"/>
        <v>577.87907669011202</v>
      </c>
      <c r="O99" s="35">
        <f t="shared" si="2"/>
        <v>1.5774989692382335E-2</v>
      </c>
      <c r="P99" s="5">
        <f t="shared" si="3"/>
        <v>3022.1904899219221</v>
      </c>
      <c r="Q99" s="35">
        <f t="shared" si="4"/>
        <v>8.2500000000000004E-2</v>
      </c>
      <c r="R99" s="5">
        <f t="shared" si="36"/>
        <v>40186.535088046978</v>
      </c>
      <c r="S99" s="5">
        <f t="shared" si="37"/>
        <v>298220.00417348417</v>
      </c>
      <c r="T99" s="5">
        <f t="shared" si="38"/>
        <v>439013.46491195308</v>
      </c>
      <c r="U99" s="5">
        <f t="shared" si="39"/>
        <v>338406.53926153114</v>
      </c>
      <c r="V99" s="150"/>
      <c r="W99" s="2">
        <v>94</v>
      </c>
      <c r="X99" s="118">
        <v>47696</v>
      </c>
      <c r="Y99" s="5">
        <f t="shared" si="40"/>
        <v>437958.20153126365</v>
      </c>
      <c r="Z99" s="5">
        <f t="shared" si="41"/>
        <v>3516.1998380299769</v>
      </c>
      <c r="AA99" s="5">
        <f t="shared" si="5"/>
        <v>596.47849448821898</v>
      </c>
      <c r="AB99" s="35">
        <f t="shared" si="6"/>
        <v>1.6343436220243205E-2</v>
      </c>
      <c r="AC99" s="5">
        <f t="shared" si="7"/>
        <v>2919.721343541758</v>
      </c>
      <c r="AD99" s="35">
        <f t="shared" si="8"/>
        <v>0.08</v>
      </c>
      <c r="AE99" s="5">
        <f t="shared" si="42"/>
        <v>41838.276963224707</v>
      </c>
      <c r="AF99" s="5">
        <f t="shared" si="43"/>
        <v>288684.50781159312</v>
      </c>
      <c r="AG99" s="5">
        <f t="shared" si="9"/>
        <v>437361.72303677542</v>
      </c>
      <c r="AH99" s="5">
        <f t="shared" si="10"/>
        <v>330522.78477481782</v>
      </c>
      <c r="AI99" s="150"/>
      <c r="AJ99" s="2">
        <v>94</v>
      </c>
      <c r="AK99" s="118">
        <v>47696</v>
      </c>
      <c r="AL99" s="5">
        <f t="shared" si="44"/>
        <v>436271.31415885297</v>
      </c>
      <c r="AM99" s="5">
        <f t="shared" si="45"/>
        <v>3433.0474807189421</v>
      </c>
      <c r="AN99" s="5">
        <f t="shared" si="11"/>
        <v>615.46191010968323</v>
      </c>
      <c r="AO99" s="35">
        <f t="shared" si="12"/>
        <v>1.6928784179990827E-2</v>
      </c>
      <c r="AP99" s="5">
        <f t="shared" si="13"/>
        <v>2817.5855706092589</v>
      </c>
      <c r="AQ99" s="35">
        <f t="shared" si="14"/>
        <v>7.7499999999999999E-2</v>
      </c>
      <c r="AR99" s="5">
        <f t="shared" si="46"/>
        <v>43544.147751256714</v>
      </c>
      <c r="AS99" s="5">
        <f t="shared" si="47"/>
        <v>279162.31543632376</v>
      </c>
      <c r="AT99" s="5">
        <f t="shared" si="15"/>
        <v>435655.85224874329</v>
      </c>
      <c r="AU99" s="5">
        <f t="shared" si="16"/>
        <v>322706.46318758046</v>
      </c>
      <c r="AV99" s="150"/>
      <c r="AW99" s="2">
        <v>94</v>
      </c>
      <c r="AX99" s="118">
        <v>47696</v>
      </c>
      <c r="AY99" s="5">
        <f t="shared" si="48"/>
        <v>434529.82098939386</v>
      </c>
      <c r="AZ99" s="5">
        <f t="shared" si="49"/>
        <v>3350.6359249849102</v>
      </c>
      <c r="BA99" s="5">
        <f t="shared" si="17"/>
        <v>634.82454380119862</v>
      </c>
      <c r="BB99" s="35">
        <f t="shared" si="18"/>
        <v>1.7531350341546115E-2</v>
      </c>
      <c r="BC99" s="5">
        <f t="shared" si="19"/>
        <v>2715.8113811837115</v>
      </c>
      <c r="BD99" s="35">
        <f t="shared" si="20"/>
        <v>7.4999999999999997E-2</v>
      </c>
      <c r="BE99" s="5">
        <f t="shared" si="50"/>
        <v>45305.003554407369</v>
      </c>
      <c r="BF99" s="5">
        <f t="shared" si="51"/>
        <v>269654.77339417418</v>
      </c>
      <c r="BG99" s="5">
        <f t="shared" si="21"/>
        <v>433894.99644559267</v>
      </c>
      <c r="BH99" s="5">
        <f t="shared" si="22"/>
        <v>314959.77694858157</v>
      </c>
      <c r="BI99" s="150"/>
      <c r="BJ99" s="2">
        <v>94</v>
      </c>
      <c r="BK99" s="118">
        <v>47696</v>
      </c>
      <c r="BL99" s="5">
        <f t="shared" si="52"/>
        <v>432732.90733123309</v>
      </c>
      <c r="BM99" s="5">
        <f t="shared" si="53"/>
        <v>3268.9887340292703</v>
      </c>
      <c r="BN99" s="5">
        <f t="shared" si="23"/>
        <v>654.56075223640391</v>
      </c>
      <c r="BO99" s="35">
        <f t="shared" si="24"/>
        <v>1.8151448373267546E-2</v>
      </c>
      <c r="BP99" s="5">
        <f t="shared" si="25"/>
        <v>2614.4279817928664</v>
      </c>
      <c r="BQ99" s="35">
        <f t="shared" si="26"/>
        <v>7.2499999999999995E-2</v>
      </c>
      <c r="BR99" s="5">
        <f t="shared" si="54"/>
        <v>47121.653421003452</v>
      </c>
      <c r="BS99" s="5">
        <f t="shared" si="55"/>
        <v>260163.28757774783</v>
      </c>
      <c r="BT99" s="5">
        <f t="shared" si="27"/>
        <v>432078.34657899669</v>
      </c>
      <c r="BU99" s="5">
        <f t="shared" si="28"/>
        <v>307284.94099875126</v>
      </c>
      <c r="BV99" s="150"/>
      <c r="BW99" s="2">
        <v>94</v>
      </c>
      <c r="BX99" s="118">
        <v>47696</v>
      </c>
      <c r="BY99" s="5">
        <f t="shared" si="56"/>
        <v>430879.80882596981</v>
      </c>
      <c r="BZ99" s="5">
        <f t="shared" si="57"/>
        <v>3188.1295568986429</v>
      </c>
      <c r="CA99" s="5">
        <f t="shared" si="29"/>
        <v>674.66400541381881</v>
      </c>
      <c r="CB99" s="35">
        <f t="shared" si="30"/>
        <v>1.8789388361049302E-2</v>
      </c>
      <c r="CC99" s="5">
        <f t="shared" si="31"/>
        <v>2513.4655514848241</v>
      </c>
      <c r="CD99" s="35">
        <f t="shared" si="32"/>
        <v>7.0000000000000007E-2</v>
      </c>
      <c r="CE99" s="5">
        <f t="shared" si="58"/>
        <v>48994.855179443723</v>
      </c>
      <c r="CF99" s="5">
        <f t="shared" si="59"/>
        <v>250689.32316902871</v>
      </c>
      <c r="CG99" s="5">
        <f t="shared" si="33"/>
        <v>430205.14482055599</v>
      </c>
      <c r="CH99" s="5">
        <f t="shared" si="34"/>
        <v>299684.17834847246</v>
      </c>
    </row>
    <row r="100" spans="9:86" ht="14.25" customHeight="1">
      <c r="I100" s="150"/>
      <c r="J100" s="2">
        <v>95</v>
      </c>
      <c r="K100" s="118">
        <v>47727</v>
      </c>
      <c r="L100" s="5">
        <f t="shared" si="35"/>
        <v>439013.46491195308</v>
      </c>
      <c r="M100" s="5">
        <f t="shared" si="0"/>
        <v>3600.0695666120341</v>
      </c>
      <c r="N100" s="5">
        <f t="shared" si="1"/>
        <v>581.85199534235653</v>
      </c>
      <c r="O100" s="35">
        <f t="shared" si="2"/>
        <v>1.5904350326723139E-2</v>
      </c>
      <c r="P100" s="5">
        <f t="shared" si="3"/>
        <v>3018.2175712696776</v>
      </c>
      <c r="Q100" s="35">
        <f t="shared" si="4"/>
        <v>8.2500000000000004E-2</v>
      </c>
      <c r="R100" s="5">
        <f t="shared" si="36"/>
        <v>40768.387083389331</v>
      </c>
      <c r="S100" s="5">
        <f t="shared" si="37"/>
        <v>301238.22174475383</v>
      </c>
      <c r="T100" s="5">
        <f t="shared" si="38"/>
        <v>438431.61291661073</v>
      </c>
      <c r="U100" s="5">
        <f t="shared" si="39"/>
        <v>342006.60882814316</v>
      </c>
      <c r="V100" s="150"/>
      <c r="W100" s="2">
        <v>95</v>
      </c>
      <c r="X100" s="118">
        <v>47727</v>
      </c>
      <c r="Y100" s="5">
        <f t="shared" si="40"/>
        <v>437361.72303677542</v>
      </c>
      <c r="Z100" s="5">
        <f t="shared" si="41"/>
        <v>3516.1998380299769</v>
      </c>
      <c r="AA100" s="5">
        <f t="shared" si="5"/>
        <v>600.4550177848073</v>
      </c>
      <c r="AB100" s="35">
        <f t="shared" si="6"/>
        <v>1.6474830406710782E-2</v>
      </c>
      <c r="AC100" s="5">
        <f t="shared" si="7"/>
        <v>2915.7448202451696</v>
      </c>
      <c r="AD100" s="35">
        <f t="shared" si="8"/>
        <v>0.08</v>
      </c>
      <c r="AE100" s="5">
        <f t="shared" si="42"/>
        <v>42438.731981009514</v>
      </c>
      <c r="AF100" s="5">
        <f t="shared" si="43"/>
        <v>291600.25263183832</v>
      </c>
      <c r="AG100" s="5">
        <f t="shared" si="9"/>
        <v>436761.26801899064</v>
      </c>
      <c r="AH100" s="5">
        <f t="shared" si="10"/>
        <v>334038.98461284785</v>
      </c>
      <c r="AI100" s="150"/>
      <c r="AJ100" s="2">
        <v>95</v>
      </c>
      <c r="AK100" s="118">
        <v>47727</v>
      </c>
      <c r="AL100" s="5">
        <f t="shared" si="44"/>
        <v>435655.85224874329</v>
      </c>
      <c r="AM100" s="5">
        <f t="shared" si="45"/>
        <v>3433.0474807189421</v>
      </c>
      <c r="AN100" s="5">
        <f t="shared" si="11"/>
        <v>619.43676827914169</v>
      </c>
      <c r="AO100" s="35">
        <f t="shared" si="12"/>
        <v>1.7062186083306868E-2</v>
      </c>
      <c r="AP100" s="5">
        <f t="shared" si="13"/>
        <v>2813.6107124398004</v>
      </c>
      <c r="AQ100" s="35">
        <f t="shared" si="14"/>
        <v>7.7499999999999999E-2</v>
      </c>
      <c r="AR100" s="5">
        <f t="shared" si="46"/>
        <v>44163.584519535856</v>
      </c>
      <c r="AS100" s="5">
        <f t="shared" si="47"/>
        <v>281975.92614876357</v>
      </c>
      <c r="AT100" s="5">
        <f t="shared" si="15"/>
        <v>435036.41548046417</v>
      </c>
      <c r="AU100" s="5">
        <f t="shared" si="16"/>
        <v>326139.51066829939</v>
      </c>
      <c r="AV100" s="150"/>
      <c r="AW100" s="2">
        <v>95</v>
      </c>
      <c r="AX100" s="118">
        <v>47727</v>
      </c>
      <c r="AY100" s="5">
        <f t="shared" si="48"/>
        <v>433894.99644559267</v>
      </c>
      <c r="AZ100" s="5">
        <f t="shared" si="49"/>
        <v>3350.6359249849102</v>
      </c>
      <c r="BA100" s="5">
        <f t="shared" si="17"/>
        <v>638.79219719995626</v>
      </c>
      <c r="BB100" s="35">
        <f t="shared" si="18"/>
        <v>1.7666731419339322E-2</v>
      </c>
      <c r="BC100" s="5">
        <f t="shared" si="19"/>
        <v>2711.8437277849539</v>
      </c>
      <c r="BD100" s="35">
        <f t="shared" si="20"/>
        <v>7.4999999999999997E-2</v>
      </c>
      <c r="BE100" s="5">
        <f t="shared" si="50"/>
        <v>45943.795751607322</v>
      </c>
      <c r="BF100" s="5">
        <f t="shared" si="51"/>
        <v>272366.61712195911</v>
      </c>
      <c r="BG100" s="5">
        <f t="shared" si="21"/>
        <v>433256.20424839272</v>
      </c>
      <c r="BH100" s="5">
        <f t="shared" si="22"/>
        <v>318310.41287356644</v>
      </c>
      <c r="BI100" s="150"/>
      <c r="BJ100" s="2">
        <v>95</v>
      </c>
      <c r="BK100" s="118">
        <v>47727</v>
      </c>
      <c r="BL100" s="5">
        <f t="shared" si="52"/>
        <v>432078.34657899669</v>
      </c>
      <c r="BM100" s="5">
        <f t="shared" si="53"/>
        <v>3268.9887340292703</v>
      </c>
      <c r="BN100" s="5">
        <f t="shared" si="23"/>
        <v>658.51539011449859</v>
      </c>
      <c r="BO100" s="35">
        <f t="shared" si="24"/>
        <v>1.8288777357023212E-2</v>
      </c>
      <c r="BP100" s="5">
        <f t="shared" si="25"/>
        <v>2610.4733439147717</v>
      </c>
      <c r="BQ100" s="35">
        <f t="shared" si="26"/>
        <v>7.2499999999999995E-2</v>
      </c>
      <c r="BR100" s="5">
        <f t="shared" si="54"/>
        <v>47780.168811117954</v>
      </c>
      <c r="BS100" s="5">
        <f t="shared" si="55"/>
        <v>262773.76092166262</v>
      </c>
      <c r="BT100" s="5">
        <f t="shared" si="27"/>
        <v>431419.83118888218</v>
      </c>
      <c r="BU100" s="5">
        <f t="shared" si="28"/>
        <v>310553.92973278055</v>
      </c>
      <c r="BV100" s="150"/>
      <c r="BW100" s="2">
        <v>95</v>
      </c>
      <c r="BX100" s="118">
        <v>47727</v>
      </c>
      <c r="BY100" s="5">
        <f t="shared" si="56"/>
        <v>430205.14482055599</v>
      </c>
      <c r="BZ100" s="5">
        <f t="shared" si="57"/>
        <v>3188.1295568986429</v>
      </c>
      <c r="CA100" s="5">
        <f t="shared" si="29"/>
        <v>678.5995454453996</v>
      </c>
      <c r="CB100" s="35">
        <f t="shared" si="30"/>
        <v>1.8928631243453457E-2</v>
      </c>
      <c r="CC100" s="5">
        <f t="shared" si="31"/>
        <v>2509.5300114532433</v>
      </c>
      <c r="CD100" s="35">
        <f t="shared" si="32"/>
        <v>7.0000000000000007E-2</v>
      </c>
      <c r="CE100" s="5">
        <f t="shared" si="58"/>
        <v>49673.454724889125</v>
      </c>
      <c r="CF100" s="5">
        <f t="shared" si="59"/>
        <v>253198.85318048194</v>
      </c>
      <c r="CG100" s="5">
        <f t="shared" si="33"/>
        <v>429526.54527511058</v>
      </c>
      <c r="CH100" s="5">
        <f t="shared" si="34"/>
        <v>302872.30790537107</v>
      </c>
    </row>
    <row r="101" spans="9:86" ht="14.25" customHeight="1">
      <c r="I101" s="150"/>
      <c r="J101" s="2">
        <v>96</v>
      </c>
      <c r="K101" s="118">
        <v>47757</v>
      </c>
      <c r="L101" s="5">
        <f t="shared" si="35"/>
        <v>438431.61291661073</v>
      </c>
      <c r="M101" s="5">
        <f t="shared" si="0"/>
        <v>3600.0695666120341</v>
      </c>
      <c r="N101" s="5">
        <f t="shared" si="1"/>
        <v>585.85222781033553</v>
      </c>
      <c r="O101" s="35">
        <f t="shared" si="2"/>
        <v>1.6034944850250039E-2</v>
      </c>
      <c r="P101" s="5">
        <f t="shared" si="3"/>
        <v>3014.2173388016986</v>
      </c>
      <c r="Q101" s="35">
        <f t="shared" si="4"/>
        <v>8.2500000000000004E-2</v>
      </c>
      <c r="R101" s="5">
        <f t="shared" si="36"/>
        <v>41354.239311199664</v>
      </c>
      <c r="S101" s="5">
        <f t="shared" si="37"/>
        <v>304252.43908355554</v>
      </c>
      <c r="T101" s="5">
        <f t="shared" si="38"/>
        <v>437845.76068880036</v>
      </c>
      <c r="U101" s="5">
        <f t="shared" si="39"/>
        <v>345606.67839475523</v>
      </c>
      <c r="V101" s="150"/>
      <c r="W101" s="2">
        <v>96</v>
      </c>
      <c r="X101" s="118">
        <v>47757</v>
      </c>
      <c r="Y101" s="5">
        <f t="shared" si="40"/>
        <v>436761.26801899064</v>
      </c>
      <c r="Z101" s="5">
        <f t="shared" si="41"/>
        <v>3516.1998380299769</v>
      </c>
      <c r="AA101" s="5">
        <f t="shared" si="5"/>
        <v>604.45805123670561</v>
      </c>
      <c r="AB101" s="35">
        <f t="shared" si="6"/>
        <v>1.6607463037507895E-2</v>
      </c>
      <c r="AC101" s="5">
        <f t="shared" si="7"/>
        <v>2911.7417867932713</v>
      </c>
      <c r="AD101" s="35">
        <f t="shared" si="8"/>
        <v>8.0000000000000016E-2</v>
      </c>
      <c r="AE101" s="5">
        <f t="shared" si="42"/>
        <v>43043.190032246217</v>
      </c>
      <c r="AF101" s="5">
        <f t="shared" si="43"/>
        <v>294511.9944186316</v>
      </c>
      <c r="AG101" s="5">
        <f t="shared" si="9"/>
        <v>436156.80996775394</v>
      </c>
      <c r="AH101" s="5">
        <f t="shared" si="10"/>
        <v>337555.18445087783</v>
      </c>
      <c r="AI101" s="150"/>
      <c r="AJ101" s="2">
        <v>96</v>
      </c>
      <c r="AK101" s="118">
        <v>47757</v>
      </c>
      <c r="AL101" s="5">
        <f t="shared" si="44"/>
        <v>435036.41548046417</v>
      </c>
      <c r="AM101" s="5">
        <f t="shared" si="45"/>
        <v>3433.0474807189421</v>
      </c>
      <c r="AN101" s="5">
        <f t="shared" si="11"/>
        <v>623.43729740761091</v>
      </c>
      <c r="AO101" s="35">
        <f t="shared" si="12"/>
        <v>1.7196830662161627E-2</v>
      </c>
      <c r="AP101" s="5">
        <f t="shared" si="13"/>
        <v>2809.6101833113312</v>
      </c>
      <c r="AQ101" s="35">
        <f t="shared" si="14"/>
        <v>7.7499999999999999E-2</v>
      </c>
      <c r="AR101" s="5">
        <f t="shared" si="46"/>
        <v>44787.021816943467</v>
      </c>
      <c r="AS101" s="5">
        <f t="shared" si="47"/>
        <v>284785.5363320749</v>
      </c>
      <c r="AT101" s="5">
        <f t="shared" si="15"/>
        <v>434412.97818305658</v>
      </c>
      <c r="AU101" s="5">
        <f t="shared" si="16"/>
        <v>329572.55814901838</v>
      </c>
      <c r="AV101" s="150"/>
      <c r="AW101" s="2">
        <v>96</v>
      </c>
      <c r="AX101" s="118">
        <v>47757</v>
      </c>
      <c r="AY101" s="5">
        <f t="shared" si="48"/>
        <v>433256.20424839272</v>
      </c>
      <c r="AZ101" s="5">
        <f t="shared" si="49"/>
        <v>3350.6359249849102</v>
      </c>
      <c r="BA101" s="5">
        <f t="shared" si="17"/>
        <v>642.78464843245592</v>
      </c>
      <c r="BB101" s="35">
        <f t="shared" si="18"/>
        <v>1.7803359087657164E-2</v>
      </c>
      <c r="BC101" s="5">
        <f t="shared" si="19"/>
        <v>2707.8512765524542</v>
      </c>
      <c r="BD101" s="35">
        <f t="shared" si="20"/>
        <v>7.4999999999999997E-2</v>
      </c>
      <c r="BE101" s="5">
        <f t="shared" si="50"/>
        <v>46586.580400039777</v>
      </c>
      <c r="BF101" s="5">
        <f t="shared" si="51"/>
        <v>275074.46839851158</v>
      </c>
      <c r="BG101" s="5">
        <f t="shared" si="21"/>
        <v>432613.41959996027</v>
      </c>
      <c r="BH101" s="5">
        <f t="shared" si="22"/>
        <v>321661.04879855138</v>
      </c>
      <c r="BI101" s="150"/>
      <c r="BJ101" s="2">
        <v>96</v>
      </c>
      <c r="BK101" s="118">
        <v>47757</v>
      </c>
      <c r="BL101" s="5">
        <f t="shared" si="52"/>
        <v>431419.83118888218</v>
      </c>
      <c r="BM101" s="5">
        <f t="shared" si="53"/>
        <v>3268.9887340292703</v>
      </c>
      <c r="BN101" s="5">
        <f t="shared" si="23"/>
        <v>662.4939205964406</v>
      </c>
      <c r="BO101" s="35">
        <f t="shared" si="24"/>
        <v>1.8427356538639708E-2</v>
      </c>
      <c r="BP101" s="5">
        <f t="shared" si="25"/>
        <v>2606.4948134328297</v>
      </c>
      <c r="BQ101" s="35">
        <f t="shared" si="26"/>
        <v>7.2499999999999995E-2</v>
      </c>
      <c r="BR101" s="5">
        <f t="shared" si="54"/>
        <v>48442.662731714394</v>
      </c>
      <c r="BS101" s="5">
        <f t="shared" si="55"/>
        <v>265380.25573509547</v>
      </c>
      <c r="BT101" s="5">
        <f t="shared" si="27"/>
        <v>430757.33726828574</v>
      </c>
      <c r="BU101" s="5">
        <f t="shared" si="28"/>
        <v>313822.91846680985</v>
      </c>
      <c r="BV101" s="150"/>
      <c r="BW101" s="2">
        <v>96</v>
      </c>
      <c r="BX101" s="118">
        <v>47757</v>
      </c>
      <c r="BY101" s="5">
        <f t="shared" si="56"/>
        <v>429526.54527511058</v>
      </c>
      <c r="BZ101" s="5">
        <f t="shared" si="57"/>
        <v>3188.1295568986429</v>
      </c>
      <c r="CA101" s="5">
        <f t="shared" si="29"/>
        <v>682.55804279383119</v>
      </c>
      <c r="CB101" s="35">
        <f t="shared" si="30"/>
        <v>1.9069127632798236E-2</v>
      </c>
      <c r="CC101" s="5">
        <f t="shared" si="31"/>
        <v>2505.5715141048117</v>
      </c>
      <c r="CD101" s="35">
        <f t="shared" si="32"/>
        <v>7.0000000000000007E-2</v>
      </c>
      <c r="CE101" s="5">
        <f t="shared" si="58"/>
        <v>50356.012767682958</v>
      </c>
      <c r="CF101" s="5">
        <f t="shared" si="59"/>
        <v>255704.42469458675</v>
      </c>
      <c r="CG101" s="5">
        <f t="shared" si="33"/>
        <v>428843.98723231675</v>
      </c>
      <c r="CH101" s="5">
        <f t="shared" si="34"/>
        <v>306060.43746226968</v>
      </c>
    </row>
    <row r="102" spans="9:86" ht="14.25" customHeight="1">
      <c r="I102" s="150"/>
      <c r="J102" s="2">
        <v>97</v>
      </c>
      <c r="K102" s="118">
        <v>47788</v>
      </c>
      <c r="L102" s="5">
        <f t="shared" si="35"/>
        <v>437845.76068880036</v>
      </c>
      <c r="M102" s="5">
        <f t="shared" si="0"/>
        <v>3600.0695666120341</v>
      </c>
      <c r="N102" s="5">
        <f t="shared" si="1"/>
        <v>589.87996187653152</v>
      </c>
      <c r="O102" s="35">
        <f t="shared" si="2"/>
        <v>1.6166787892116827E-2</v>
      </c>
      <c r="P102" s="5">
        <f t="shared" si="3"/>
        <v>3010.1896047355026</v>
      </c>
      <c r="Q102" s="35">
        <f t="shared" si="4"/>
        <v>8.2500000000000004E-2</v>
      </c>
      <c r="R102" s="5">
        <f t="shared" si="36"/>
        <v>41944.119273076198</v>
      </c>
      <c r="S102" s="5">
        <f t="shared" si="37"/>
        <v>307262.62868829106</v>
      </c>
      <c r="T102" s="5">
        <f t="shared" si="38"/>
        <v>437255.88072692382</v>
      </c>
      <c r="U102" s="5">
        <f t="shared" si="39"/>
        <v>349206.74796136725</v>
      </c>
      <c r="V102" s="150"/>
      <c r="W102" s="2">
        <v>97</v>
      </c>
      <c r="X102" s="118">
        <v>47788</v>
      </c>
      <c r="Y102" s="5">
        <f t="shared" si="40"/>
        <v>436156.80996775394</v>
      </c>
      <c r="Z102" s="5">
        <f t="shared" si="41"/>
        <v>3516.1998380299769</v>
      </c>
      <c r="AA102" s="5">
        <f t="shared" si="5"/>
        <v>608.48777157828363</v>
      </c>
      <c r="AB102" s="35">
        <f t="shared" si="6"/>
        <v>1.6741348735284555E-2</v>
      </c>
      <c r="AC102" s="5">
        <f t="shared" si="7"/>
        <v>2907.7120664516933</v>
      </c>
      <c r="AD102" s="35">
        <f t="shared" si="8"/>
        <v>0.08</v>
      </c>
      <c r="AE102" s="5">
        <f t="shared" si="42"/>
        <v>43651.677803824503</v>
      </c>
      <c r="AF102" s="5">
        <f t="shared" si="43"/>
        <v>297419.70648508327</v>
      </c>
      <c r="AG102" s="5">
        <f t="shared" si="9"/>
        <v>435548.32219617564</v>
      </c>
      <c r="AH102" s="5">
        <f t="shared" si="10"/>
        <v>341071.38428890775</v>
      </c>
      <c r="AI102" s="150"/>
      <c r="AJ102" s="2">
        <v>97</v>
      </c>
      <c r="AK102" s="118">
        <v>47788</v>
      </c>
      <c r="AL102" s="5">
        <f t="shared" si="44"/>
        <v>434412.97818305658</v>
      </c>
      <c r="AM102" s="5">
        <f t="shared" si="45"/>
        <v>3433.0474807189421</v>
      </c>
      <c r="AN102" s="5">
        <f t="shared" si="11"/>
        <v>627.46366328670183</v>
      </c>
      <c r="AO102" s="35">
        <f t="shared" si="12"/>
        <v>1.7332732532377406E-2</v>
      </c>
      <c r="AP102" s="5">
        <f t="shared" si="13"/>
        <v>2805.5838174322403</v>
      </c>
      <c r="AQ102" s="35">
        <f t="shared" si="14"/>
        <v>7.7499999999999999E-2</v>
      </c>
      <c r="AR102" s="5">
        <f t="shared" si="46"/>
        <v>45414.485480230171</v>
      </c>
      <c r="AS102" s="5">
        <f t="shared" si="47"/>
        <v>287591.12014950713</v>
      </c>
      <c r="AT102" s="5">
        <f t="shared" si="15"/>
        <v>433785.51451976987</v>
      </c>
      <c r="AU102" s="5">
        <f t="shared" si="16"/>
        <v>333005.60562973731</v>
      </c>
      <c r="AV102" s="150"/>
      <c r="AW102" s="2">
        <v>97</v>
      </c>
      <c r="AX102" s="118">
        <v>47788</v>
      </c>
      <c r="AY102" s="5">
        <f t="shared" si="48"/>
        <v>432613.41959996027</v>
      </c>
      <c r="AZ102" s="5">
        <f t="shared" si="49"/>
        <v>3350.6359249849102</v>
      </c>
      <c r="BA102" s="5">
        <f t="shared" si="17"/>
        <v>646.80205248515858</v>
      </c>
      <c r="BB102" s="35">
        <f t="shared" si="18"/>
        <v>1.7941247955274051E-2</v>
      </c>
      <c r="BC102" s="5">
        <f t="shared" si="19"/>
        <v>2703.8338724997516</v>
      </c>
      <c r="BD102" s="35">
        <f t="shared" si="20"/>
        <v>7.4999999999999997E-2</v>
      </c>
      <c r="BE102" s="5">
        <f t="shared" si="50"/>
        <v>47233.382452524937</v>
      </c>
      <c r="BF102" s="5">
        <f t="shared" si="51"/>
        <v>277778.30227101134</v>
      </c>
      <c r="BG102" s="5">
        <f t="shared" si="21"/>
        <v>431966.61754747509</v>
      </c>
      <c r="BH102" s="5">
        <f t="shared" si="22"/>
        <v>325011.68472353625</v>
      </c>
      <c r="BI102" s="150"/>
      <c r="BJ102" s="2">
        <v>97</v>
      </c>
      <c r="BK102" s="118">
        <v>47788</v>
      </c>
      <c r="BL102" s="5">
        <f t="shared" si="52"/>
        <v>430757.33726828574</v>
      </c>
      <c r="BM102" s="5">
        <f t="shared" si="53"/>
        <v>3268.9887340292703</v>
      </c>
      <c r="BN102" s="5">
        <f t="shared" si="23"/>
        <v>666.49648803337732</v>
      </c>
      <c r="BO102" s="35">
        <f t="shared" si="24"/>
        <v>1.8567200519719093E-2</v>
      </c>
      <c r="BP102" s="5">
        <f t="shared" si="25"/>
        <v>2602.492245995893</v>
      </c>
      <c r="BQ102" s="35">
        <f t="shared" si="26"/>
        <v>7.2499999999999995E-2</v>
      </c>
      <c r="BR102" s="5">
        <f t="shared" si="54"/>
        <v>49109.159219747773</v>
      </c>
      <c r="BS102" s="5">
        <f t="shared" si="55"/>
        <v>267982.74798109138</v>
      </c>
      <c r="BT102" s="5">
        <f t="shared" si="27"/>
        <v>430090.84078025236</v>
      </c>
      <c r="BU102" s="5">
        <f t="shared" si="28"/>
        <v>317091.90720083914</v>
      </c>
      <c r="BV102" s="150"/>
      <c r="BW102" s="2">
        <v>97</v>
      </c>
      <c r="BX102" s="118">
        <v>47788</v>
      </c>
      <c r="BY102" s="5">
        <f t="shared" si="56"/>
        <v>428843.98723231675</v>
      </c>
      <c r="BZ102" s="5">
        <f t="shared" si="57"/>
        <v>3188.1295568986429</v>
      </c>
      <c r="CA102" s="5">
        <f t="shared" si="29"/>
        <v>686.53963137679511</v>
      </c>
      <c r="CB102" s="35">
        <f t="shared" si="30"/>
        <v>1.9210892123476431E-2</v>
      </c>
      <c r="CC102" s="5">
        <f t="shared" si="31"/>
        <v>2501.5899255218478</v>
      </c>
      <c r="CD102" s="35">
        <f t="shared" si="32"/>
        <v>7.0000000000000007E-2</v>
      </c>
      <c r="CE102" s="5">
        <f t="shared" si="58"/>
        <v>51042.55239905975</v>
      </c>
      <c r="CF102" s="5">
        <f t="shared" si="59"/>
        <v>258206.01462010859</v>
      </c>
      <c r="CG102" s="5">
        <f t="shared" si="33"/>
        <v>428157.44760093995</v>
      </c>
      <c r="CH102" s="5">
        <f t="shared" si="34"/>
        <v>309248.56701916835</v>
      </c>
    </row>
    <row r="103" spans="9:86" ht="14.25" customHeight="1">
      <c r="I103" s="150"/>
      <c r="J103" s="2">
        <v>98</v>
      </c>
      <c r="K103" s="118">
        <v>47818</v>
      </c>
      <c r="L103" s="5">
        <f t="shared" si="35"/>
        <v>437255.88072692382</v>
      </c>
      <c r="M103" s="5">
        <f t="shared" si="0"/>
        <v>3600.0695666120341</v>
      </c>
      <c r="N103" s="5">
        <f t="shared" si="1"/>
        <v>593.9353866144329</v>
      </c>
      <c r="O103" s="35">
        <f t="shared" si="2"/>
        <v>1.6299894303364003E-2</v>
      </c>
      <c r="P103" s="5">
        <f t="shared" si="3"/>
        <v>3006.1341799976012</v>
      </c>
      <c r="Q103" s="35">
        <f t="shared" si="4"/>
        <v>8.2500000000000004E-2</v>
      </c>
      <c r="R103" s="5">
        <f t="shared" si="36"/>
        <v>42538.054659690628</v>
      </c>
      <c r="S103" s="5">
        <f t="shared" si="37"/>
        <v>310268.76286828867</v>
      </c>
      <c r="T103" s="5">
        <f t="shared" si="38"/>
        <v>436661.94534030941</v>
      </c>
      <c r="U103" s="5">
        <f t="shared" si="39"/>
        <v>352806.81752797932</v>
      </c>
      <c r="V103" s="150"/>
      <c r="W103" s="2">
        <v>98</v>
      </c>
      <c r="X103" s="118">
        <v>47818</v>
      </c>
      <c r="Y103" s="5">
        <f t="shared" si="40"/>
        <v>435548.32219617564</v>
      </c>
      <c r="Z103" s="5">
        <f t="shared" si="41"/>
        <v>3516.1998380299769</v>
      </c>
      <c r="AA103" s="5">
        <f t="shared" si="5"/>
        <v>612.54435672213913</v>
      </c>
      <c r="AB103" s="35">
        <f t="shared" si="6"/>
        <v>1.6876502344451486E-2</v>
      </c>
      <c r="AC103" s="5">
        <f t="shared" si="7"/>
        <v>2903.6554813078378</v>
      </c>
      <c r="AD103" s="35">
        <f t="shared" si="8"/>
        <v>0.08</v>
      </c>
      <c r="AE103" s="5">
        <f t="shared" si="42"/>
        <v>44264.22216054664</v>
      </c>
      <c r="AF103" s="5">
        <f t="shared" si="43"/>
        <v>300323.36196639109</v>
      </c>
      <c r="AG103" s="5">
        <f t="shared" si="9"/>
        <v>434935.77783945348</v>
      </c>
      <c r="AH103" s="5">
        <f t="shared" si="10"/>
        <v>344587.58412693773</v>
      </c>
      <c r="AI103" s="150"/>
      <c r="AJ103" s="2">
        <v>98</v>
      </c>
      <c r="AK103" s="118">
        <v>47818</v>
      </c>
      <c r="AL103" s="5">
        <f t="shared" si="44"/>
        <v>433785.51451976987</v>
      </c>
      <c r="AM103" s="5">
        <f t="shared" si="45"/>
        <v>3433.0474807189421</v>
      </c>
      <c r="AN103" s="5">
        <f t="shared" si="11"/>
        <v>631.51603277876166</v>
      </c>
      <c r="AO103" s="35">
        <f t="shared" si="12"/>
        <v>1.7469906531421907E-2</v>
      </c>
      <c r="AP103" s="5">
        <f t="shared" si="13"/>
        <v>2801.5314479401804</v>
      </c>
      <c r="AQ103" s="35">
        <f t="shared" si="14"/>
        <v>7.7499999999999999E-2</v>
      </c>
      <c r="AR103" s="5">
        <f t="shared" si="46"/>
        <v>46046.00151300893</v>
      </c>
      <c r="AS103" s="5">
        <f t="shared" si="47"/>
        <v>290392.65159744729</v>
      </c>
      <c r="AT103" s="5">
        <f t="shared" si="15"/>
        <v>433153.9984869911</v>
      </c>
      <c r="AU103" s="5">
        <f t="shared" si="16"/>
        <v>336438.65311045619</v>
      </c>
      <c r="AV103" s="150"/>
      <c r="AW103" s="2">
        <v>98</v>
      </c>
      <c r="AX103" s="118">
        <v>47818</v>
      </c>
      <c r="AY103" s="5">
        <f t="shared" si="48"/>
        <v>431966.61754747509</v>
      </c>
      <c r="AZ103" s="5">
        <f t="shared" si="49"/>
        <v>3350.6359249849102</v>
      </c>
      <c r="BA103" s="5">
        <f t="shared" si="17"/>
        <v>650.8445653131912</v>
      </c>
      <c r="BB103" s="35">
        <f t="shared" si="18"/>
        <v>1.8080412852504571E-2</v>
      </c>
      <c r="BC103" s="5">
        <f t="shared" si="19"/>
        <v>2699.791359671719</v>
      </c>
      <c r="BD103" s="35">
        <f t="shared" si="20"/>
        <v>7.4999999999999997E-2</v>
      </c>
      <c r="BE103" s="5">
        <f t="shared" si="50"/>
        <v>47884.22701783813</v>
      </c>
      <c r="BF103" s="5">
        <f t="shared" si="51"/>
        <v>280478.09363068308</v>
      </c>
      <c r="BG103" s="5">
        <f t="shared" si="21"/>
        <v>431315.7729821619</v>
      </c>
      <c r="BH103" s="5">
        <f t="shared" si="22"/>
        <v>328362.32064852118</v>
      </c>
      <c r="BI103" s="150"/>
      <c r="BJ103" s="2">
        <v>98</v>
      </c>
      <c r="BK103" s="118">
        <v>47818</v>
      </c>
      <c r="BL103" s="5">
        <f t="shared" si="52"/>
        <v>430090.84078025236</v>
      </c>
      <c r="BM103" s="5">
        <f t="shared" si="53"/>
        <v>3268.9887340292703</v>
      </c>
      <c r="BN103" s="5">
        <f t="shared" si="23"/>
        <v>670.5232376485792</v>
      </c>
      <c r="BO103" s="35">
        <f t="shared" si="24"/>
        <v>1.8708324123307848E-2</v>
      </c>
      <c r="BP103" s="5">
        <f t="shared" si="25"/>
        <v>2598.4654963806911</v>
      </c>
      <c r="BQ103" s="35">
        <f t="shared" si="26"/>
        <v>7.2499999999999995E-2</v>
      </c>
      <c r="BR103" s="5">
        <f t="shared" si="54"/>
        <v>49779.682457396353</v>
      </c>
      <c r="BS103" s="5">
        <f t="shared" si="55"/>
        <v>270581.21347747208</v>
      </c>
      <c r="BT103" s="5">
        <f t="shared" si="27"/>
        <v>429420.31754260376</v>
      </c>
      <c r="BU103" s="5">
        <f t="shared" si="28"/>
        <v>320360.89593486843</v>
      </c>
      <c r="BV103" s="150"/>
      <c r="BW103" s="2">
        <v>98</v>
      </c>
      <c r="BX103" s="118">
        <v>47818</v>
      </c>
      <c r="BY103" s="5">
        <f t="shared" si="56"/>
        <v>428157.44760093995</v>
      </c>
      <c r="BZ103" s="5">
        <f t="shared" si="57"/>
        <v>3188.1295568986429</v>
      </c>
      <c r="CA103" s="5">
        <f t="shared" si="29"/>
        <v>690.54444589315972</v>
      </c>
      <c r="CB103" s="35">
        <f t="shared" si="30"/>
        <v>1.9353939531238287E-2</v>
      </c>
      <c r="CC103" s="5">
        <f t="shared" si="31"/>
        <v>2497.5851110054832</v>
      </c>
      <c r="CD103" s="35">
        <f t="shared" si="32"/>
        <v>7.0000000000000007E-2</v>
      </c>
      <c r="CE103" s="5">
        <f t="shared" si="58"/>
        <v>51733.09684495291</v>
      </c>
      <c r="CF103" s="5">
        <f t="shared" si="59"/>
        <v>260703.59973111408</v>
      </c>
      <c r="CG103" s="5">
        <f t="shared" si="33"/>
        <v>427466.90315504681</v>
      </c>
      <c r="CH103" s="5">
        <f t="shared" si="34"/>
        <v>312436.69657606701</v>
      </c>
    </row>
    <row r="104" spans="9:86" ht="14.25" customHeight="1">
      <c r="I104" s="150"/>
      <c r="J104" s="2">
        <v>99</v>
      </c>
      <c r="K104" s="118">
        <v>47849</v>
      </c>
      <c r="L104" s="5">
        <f t="shared" si="35"/>
        <v>436661.94534030941</v>
      </c>
      <c r="M104" s="5">
        <f t="shared" si="0"/>
        <v>3600.0695666120341</v>
      </c>
      <c r="N104" s="5">
        <f t="shared" si="1"/>
        <v>598.01869239740699</v>
      </c>
      <c r="O104" s="35">
        <f t="shared" si="2"/>
        <v>1.6434279161139504E-2</v>
      </c>
      <c r="P104" s="5">
        <f t="shared" si="3"/>
        <v>3002.0508742146271</v>
      </c>
      <c r="Q104" s="35">
        <f t="shared" si="4"/>
        <v>8.2500000000000004E-2</v>
      </c>
      <c r="R104" s="5">
        <f t="shared" si="36"/>
        <v>43136.073352088031</v>
      </c>
      <c r="S104" s="5">
        <f t="shared" si="37"/>
        <v>313270.81374250329</v>
      </c>
      <c r="T104" s="5">
        <f t="shared" si="38"/>
        <v>436063.92664791201</v>
      </c>
      <c r="U104" s="5">
        <f t="shared" si="39"/>
        <v>356406.88709459134</v>
      </c>
      <c r="V104" s="150"/>
      <c r="W104" s="2">
        <v>99</v>
      </c>
      <c r="X104" s="118">
        <v>47849</v>
      </c>
      <c r="Y104" s="5">
        <f t="shared" si="40"/>
        <v>434935.77783945348</v>
      </c>
      <c r="Z104" s="5">
        <f t="shared" si="41"/>
        <v>3516.1998380299769</v>
      </c>
      <c r="AA104" s="5">
        <f t="shared" si="5"/>
        <v>616.62798576695332</v>
      </c>
      <c r="AB104" s="35">
        <f t="shared" si="6"/>
        <v>1.7012938935400269E-2</v>
      </c>
      <c r="AC104" s="5">
        <f t="shared" si="7"/>
        <v>2899.5718522630236</v>
      </c>
      <c r="AD104" s="35">
        <f t="shared" si="8"/>
        <v>8.0000000000000016E-2</v>
      </c>
      <c r="AE104" s="5">
        <f t="shared" si="42"/>
        <v>44880.850146313591</v>
      </c>
      <c r="AF104" s="5">
        <f t="shared" si="43"/>
        <v>303222.9338186541</v>
      </c>
      <c r="AG104" s="5">
        <f t="shared" si="9"/>
        <v>434319.14985368651</v>
      </c>
      <c r="AH104" s="5">
        <f t="shared" si="10"/>
        <v>348103.7839649677</v>
      </c>
      <c r="AI104" s="150"/>
      <c r="AJ104" s="2">
        <v>99</v>
      </c>
      <c r="AK104" s="118">
        <v>47849</v>
      </c>
      <c r="AL104" s="5">
        <f t="shared" si="44"/>
        <v>433153.9984869911</v>
      </c>
      <c r="AM104" s="5">
        <f t="shared" si="45"/>
        <v>3433.0474807189421</v>
      </c>
      <c r="AN104" s="5">
        <f t="shared" si="11"/>
        <v>635.59457382379105</v>
      </c>
      <c r="AO104" s="35">
        <f t="shared" si="12"/>
        <v>1.760836772262777E-2</v>
      </c>
      <c r="AP104" s="5">
        <f t="shared" si="13"/>
        <v>2797.452906895151</v>
      </c>
      <c r="AQ104" s="35">
        <f t="shared" si="14"/>
        <v>7.7500000000000013E-2</v>
      </c>
      <c r="AR104" s="5">
        <f t="shared" si="46"/>
        <v>46681.596086832724</v>
      </c>
      <c r="AS104" s="5">
        <f t="shared" si="47"/>
        <v>293190.10450434242</v>
      </c>
      <c r="AT104" s="5">
        <f t="shared" si="15"/>
        <v>432518.40391316731</v>
      </c>
      <c r="AU104" s="5">
        <f t="shared" si="16"/>
        <v>339871.70059117512</v>
      </c>
      <c r="AV104" s="150"/>
      <c r="AW104" s="2">
        <v>99</v>
      </c>
      <c r="AX104" s="118">
        <v>47849</v>
      </c>
      <c r="AY104" s="5">
        <f t="shared" si="48"/>
        <v>431315.7729821619</v>
      </c>
      <c r="AZ104" s="5">
        <f t="shared" si="49"/>
        <v>3350.6359249849102</v>
      </c>
      <c r="BA104" s="5">
        <f t="shared" si="17"/>
        <v>654.91234384639847</v>
      </c>
      <c r="BB104" s="35">
        <f t="shared" si="18"/>
        <v>1.8220868835422364E-2</v>
      </c>
      <c r="BC104" s="5">
        <f t="shared" si="19"/>
        <v>2695.7235811385117</v>
      </c>
      <c r="BD104" s="35">
        <f t="shared" si="20"/>
        <v>7.4999999999999997E-2</v>
      </c>
      <c r="BE104" s="5">
        <f t="shared" si="50"/>
        <v>48539.139361684531</v>
      </c>
      <c r="BF104" s="5">
        <f t="shared" si="51"/>
        <v>283173.81721182162</v>
      </c>
      <c r="BG104" s="5">
        <f t="shared" si="21"/>
        <v>430660.8606383155</v>
      </c>
      <c r="BH104" s="5">
        <f t="shared" si="22"/>
        <v>331712.95657350612</v>
      </c>
      <c r="BI104" s="150"/>
      <c r="BJ104" s="2">
        <v>99</v>
      </c>
      <c r="BK104" s="118">
        <v>47849</v>
      </c>
      <c r="BL104" s="5">
        <f t="shared" si="52"/>
        <v>429420.31754260376</v>
      </c>
      <c r="BM104" s="5">
        <f t="shared" si="53"/>
        <v>3268.9887340292703</v>
      </c>
      <c r="BN104" s="5">
        <f t="shared" si="23"/>
        <v>674.57431554270579</v>
      </c>
      <c r="BO104" s="35">
        <f t="shared" si="24"/>
        <v>1.8850742398115239E-2</v>
      </c>
      <c r="BP104" s="5">
        <f t="shared" si="25"/>
        <v>2594.4144184865645</v>
      </c>
      <c r="BQ104" s="35">
        <f t="shared" si="26"/>
        <v>7.2499999999999995E-2</v>
      </c>
      <c r="BR104" s="5">
        <f t="shared" si="54"/>
        <v>50454.256772939058</v>
      </c>
      <c r="BS104" s="5">
        <f t="shared" si="55"/>
        <v>273175.62789595866</v>
      </c>
      <c r="BT104" s="5">
        <f t="shared" si="27"/>
        <v>428745.74322706106</v>
      </c>
      <c r="BU104" s="5">
        <f t="shared" si="28"/>
        <v>323629.88466889772</v>
      </c>
      <c r="BV104" s="150"/>
      <c r="BW104" s="2">
        <v>99</v>
      </c>
      <c r="BX104" s="118">
        <v>47849</v>
      </c>
      <c r="BY104" s="5">
        <f t="shared" si="56"/>
        <v>427466.90315504681</v>
      </c>
      <c r="BZ104" s="5">
        <f t="shared" si="57"/>
        <v>3188.1295568986429</v>
      </c>
      <c r="CA104" s="5">
        <f t="shared" si="29"/>
        <v>694.5726218275363</v>
      </c>
      <c r="CB104" s="35">
        <f t="shared" si="30"/>
        <v>1.9498284897409447E-2</v>
      </c>
      <c r="CC104" s="5">
        <f t="shared" si="31"/>
        <v>2493.5569350711066</v>
      </c>
      <c r="CD104" s="35">
        <f t="shared" si="32"/>
        <v>7.0000000000000007E-2</v>
      </c>
      <c r="CE104" s="5">
        <f t="shared" si="58"/>
        <v>52427.669466780448</v>
      </c>
      <c r="CF104" s="5">
        <f t="shared" si="59"/>
        <v>263197.15666618518</v>
      </c>
      <c r="CG104" s="5">
        <f t="shared" si="33"/>
        <v>426772.33053321927</v>
      </c>
      <c r="CH104" s="5">
        <f t="shared" si="34"/>
        <v>315624.82613296562</v>
      </c>
    </row>
    <row r="105" spans="9:86" ht="14.25" customHeight="1">
      <c r="I105" s="150"/>
      <c r="J105" s="2">
        <v>100</v>
      </c>
      <c r="K105" s="118">
        <v>47880</v>
      </c>
      <c r="L105" s="5">
        <f t="shared" si="35"/>
        <v>436063.92664791201</v>
      </c>
      <c r="M105" s="5">
        <f t="shared" si="0"/>
        <v>3600.0695666120341</v>
      </c>
      <c r="N105" s="5">
        <f t="shared" si="1"/>
        <v>602.13007090763904</v>
      </c>
      <c r="O105" s="35">
        <f t="shared" si="2"/>
        <v>1.6569957773016505E-2</v>
      </c>
      <c r="P105" s="5">
        <f t="shared" si="3"/>
        <v>2997.9394957043951</v>
      </c>
      <c r="Q105" s="35">
        <f t="shared" si="4"/>
        <v>8.2500000000000004E-2</v>
      </c>
      <c r="R105" s="5">
        <f t="shared" si="36"/>
        <v>43738.20342299567</v>
      </c>
      <c r="S105" s="5">
        <f t="shared" si="37"/>
        <v>316268.75323820766</v>
      </c>
      <c r="T105" s="5">
        <f t="shared" si="38"/>
        <v>435461.79657700437</v>
      </c>
      <c r="U105" s="5">
        <f t="shared" si="39"/>
        <v>360006.95666120335</v>
      </c>
      <c r="V105" s="150"/>
      <c r="W105" s="2">
        <v>100</v>
      </c>
      <c r="X105" s="118">
        <v>47880</v>
      </c>
      <c r="Y105" s="5">
        <f t="shared" si="40"/>
        <v>434319.14985368651</v>
      </c>
      <c r="Z105" s="5">
        <f t="shared" si="41"/>
        <v>3516.1998380299769</v>
      </c>
      <c r="AA105" s="5">
        <f t="shared" si="5"/>
        <v>620.73883900540022</v>
      </c>
      <c r="AB105" s="35">
        <f t="shared" si="6"/>
        <v>1.7150673808820488E-2</v>
      </c>
      <c r="AC105" s="5">
        <f t="shared" si="7"/>
        <v>2895.4609990245767</v>
      </c>
      <c r="AD105" s="35">
        <f t="shared" si="8"/>
        <v>7.9999999999999988E-2</v>
      </c>
      <c r="AE105" s="5">
        <f t="shared" si="42"/>
        <v>45501.588985318987</v>
      </c>
      <c r="AF105" s="5">
        <f t="shared" si="43"/>
        <v>306118.39481767867</v>
      </c>
      <c r="AG105" s="5">
        <f t="shared" si="9"/>
        <v>433698.4110146811</v>
      </c>
      <c r="AH105" s="5">
        <f t="shared" si="10"/>
        <v>351619.98380299762</v>
      </c>
      <c r="AI105" s="150"/>
      <c r="AJ105" s="2">
        <v>100</v>
      </c>
      <c r="AK105" s="118">
        <v>47880</v>
      </c>
      <c r="AL105" s="5">
        <f t="shared" si="44"/>
        <v>432518.40391316731</v>
      </c>
      <c r="AM105" s="5">
        <f t="shared" si="45"/>
        <v>3433.0474807189421</v>
      </c>
      <c r="AN105" s="5">
        <f t="shared" si="11"/>
        <v>639.69945544640314</v>
      </c>
      <c r="AO105" s="35">
        <f t="shared" si="12"/>
        <v>1.7748131399509086E-2</v>
      </c>
      <c r="AP105" s="5">
        <f t="shared" si="13"/>
        <v>2793.348025272539</v>
      </c>
      <c r="AQ105" s="35">
        <f t="shared" si="14"/>
        <v>7.7499999999999999E-2</v>
      </c>
      <c r="AR105" s="5">
        <f t="shared" si="46"/>
        <v>47321.295542279127</v>
      </c>
      <c r="AS105" s="5">
        <f t="shared" si="47"/>
        <v>295983.45252961497</v>
      </c>
      <c r="AT105" s="5">
        <f t="shared" si="15"/>
        <v>431878.70445772092</v>
      </c>
      <c r="AU105" s="5">
        <f t="shared" si="16"/>
        <v>343304.74807189411</v>
      </c>
      <c r="AV105" s="150"/>
      <c r="AW105" s="2">
        <v>100</v>
      </c>
      <c r="AX105" s="118">
        <v>47880</v>
      </c>
      <c r="AY105" s="5">
        <f t="shared" si="48"/>
        <v>430660.8606383155</v>
      </c>
      <c r="AZ105" s="5">
        <f t="shared" si="49"/>
        <v>3350.6359249849102</v>
      </c>
      <c r="BA105" s="5">
        <f t="shared" si="17"/>
        <v>659.0055459954383</v>
      </c>
      <c r="BB105" s="35">
        <f t="shared" si="18"/>
        <v>1.8362631190176205E-2</v>
      </c>
      <c r="BC105" s="5">
        <f t="shared" si="19"/>
        <v>2691.6303789894719</v>
      </c>
      <c r="BD105" s="35">
        <f t="shared" si="20"/>
        <v>7.5000000000000011E-2</v>
      </c>
      <c r="BE105" s="5">
        <f t="shared" si="50"/>
        <v>49198.144907679969</v>
      </c>
      <c r="BF105" s="5">
        <f t="shared" si="51"/>
        <v>285865.44759081106</v>
      </c>
      <c r="BG105" s="5">
        <f t="shared" si="21"/>
        <v>430001.85509232007</v>
      </c>
      <c r="BH105" s="5">
        <f t="shared" si="22"/>
        <v>335063.59249849105</v>
      </c>
      <c r="BI105" s="150"/>
      <c r="BJ105" s="2">
        <v>100</v>
      </c>
      <c r="BK105" s="118">
        <v>47880</v>
      </c>
      <c r="BL105" s="5">
        <f t="shared" si="52"/>
        <v>428745.74322706106</v>
      </c>
      <c r="BM105" s="5">
        <f t="shared" si="53"/>
        <v>3268.9887340292703</v>
      </c>
      <c r="BN105" s="5">
        <f t="shared" si="23"/>
        <v>678.6498686991099</v>
      </c>
      <c r="BO105" s="35">
        <f t="shared" si="24"/>
        <v>1.8994470622828819E-2</v>
      </c>
      <c r="BP105" s="5">
        <f t="shared" si="25"/>
        <v>2590.3388653301604</v>
      </c>
      <c r="BQ105" s="35">
        <f t="shared" si="26"/>
        <v>7.2499999999999995E-2</v>
      </c>
      <c r="BR105" s="5">
        <f t="shared" si="54"/>
        <v>51132.906641638168</v>
      </c>
      <c r="BS105" s="5">
        <f t="shared" si="55"/>
        <v>275765.96676128882</v>
      </c>
      <c r="BT105" s="5">
        <f t="shared" si="27"/>
        <v>428067.09335836198</v>
      </c>
      <c r="BU105" s="5">
        <f t="shared" si="28"/>
        <v>326898.87340292695</v>
      </c>
      <c r="BV105" s="150"/>
      <c r="BW105" s="2">
        <v>100</v>
      </c>
      <c r="BX105" s="118">
        <v>47880</v>
      </c>
      <c r="BY105" s="5">
        <f t="shared" si="56"/>
        <v>426772.33053321927</v>
      </c>
      <c r="BZ105" s="5">
        <f t="shared" si="57"/>
        <v>3188.1295568986429</v>
      </c>
      <c r="CA105" s="5">
        <f t="shared" si="29"/>
        <v>698.62429545486384</v>
      </c>
      <c r="CB105" s="35">
        <f t="shared" si="30"/>
        <v>1.9643943493205935E-2</v>
      </c>
      <c r="CC105" s="5">
        <f t="shared" si="31"/>
        <v>2489.5052614437791</v>
      </c>
      <c r="CD105" s="35">
        <f t="shared" si="32"/>
        <v>7.0000000000000007E-2</v>
      </c>
      <c r="CE105" s="5">
        <f t="shared" si="58"/>
        <v>53126.293762235313</v>
      </c>
      <c r="CF105" s="5">
        <f t="shared" si="59"/>
        <v>265686.66192762897</v>
      </c>
      <c r="CG105" s="5">
        <f t="shared" si="33"/>
        <v>426073.70623776439</v>
      </c>
      <c r="CH105" s="5">
        <f t="shared" si="34"/>
        <v>318812.95568986429</v>
      </c>
    </row>
    <row r="106" spans="9:86" ht="14.25" customHeight="1">
      <c r="I106" s="150"/>
      <c r="J106" s="2">
        <v>101</v>
      </c>
      <c r="K106" s="118">
        <v>47908</v>
      </c>
      <c r="L106" s="5">
        <f t="shared" si="35"/>
        <v>435461.79657700437</v>
      </c>
      <c r="M106" s="5">
        <f t="shared" si="0"/>
        <v>3600.0695666120341</v>
      </c>
      <c r="N106" s="5">
        <f t="shared" si="1"/>
        <v>606.26971514512888</v>
      </c>
      <c r="O106" s="35">
        <f t="shared" si="2"/>
        <v>1.6706945681410745E-2</v>
      </c>
      <c r="P106" s="5">
        <f t="shared" si="3"/>
        <v>2993.7998514669052</v>
      </c>
      <c r="Q106" s="35">
        <f t="shared" si="4"/>
        <v>8.2500000000000018E-2</v>
      </c>
      <c r="R106" s="5">
        <f t="shared" si="36"/>
        <v>44344.473138140798</v>
      </c>
      <c r="S106" s="5">
        <f t="shared" si="37"/>
        <v>319262.55308967456</v>
      </c>
      <c r="T106" s="5">
        <f t="shared" si="38"/>
        <v>434855.52686185925</v>
      </c>
      <c r="U106" s="5">
        <f t="shared" si="39"/>
        <v>363607.02622781537</v>
      </c>
      <c r="V106" s="150"/>
      <c r="W106" s="2">
        <v>101</v>
      </c>
      <c r="X106" s="118">
        <v>47908</v>
      </c>
      <c r="Y106" s="5">
        <f t="shared" si="40"/>
        <v>433698.4110146811</v>
      </c>
      <c r="Z106" s="5">
        <f t="shared" si="41"/>
        <v>3516.1998380299769</v>
      </c>
      <c r="AA106" s="5">
        <f t="shared" si="5"/>
        <v>624.87709793210297</v>
      </c>
      <c r="AB106" s="35">
        <f t="shared" si="6"/>
        <v>1.7289722500116338E-2</v>
      </c>
      <c r="AC106" s="5">
        <f t="shared" si="7"/>
        <v>2891.322740097874</v>
      </c>
      <c r="AD106" s="35">
        <f t="shared" si="8"/>
        <v>7.9999999999999988E-2</v>
      </c>
      <c r="AE106" s="5">
        <f t="shared" si="42"/>
        <v>46126.466083251093</v>
      </c>
      <c r="AF106" s="5">
        <f t="shared" si="43"/>
        <v>309009.71755777654</v>
      </c>
      <c r="AG106" s="5">
        <f t="shared" si="9"/>
        <v>433073.533916749</v>
      </c>
      <c r="AH106" s="5">
        <f t="shared" si="10"/>
        <v>355136.18364102766</v>
      </c>
      <c r="AI106" s="150"/>
      <c r="AJ106" s="2">
        <v>101</v>
      </c>
      <c r="AK106" s="118">
        <v>47908</v>
      </c>
      <c r="AL106" s="5">
        <f t="shared" si="44"/>
        <v>431878.70445772092</v>
      </c>
      <c r="AM106" s="5">
        <f t="shared" si="45"/>
        <v>3433.0474807189421</v>
      </c>
      <c r="AN106" s="5">
        <f t="shared" si="11"/>
        <v>643.83084776282794</v>
      </c>
      <c r="AO106" s="35">
        <f t="shared" si="12"/>
        <v>1.7889213090177443E-2</v>
      </c>
      <c r="AP106" s="5">
        <f t="shared" si="13"/>
        <v>2789.2166329561142</v>
      </c>
      <c r="AQ106" s="35">
        <f t="shared" si="14"/>
        <v>7.7499999999999999E-2</v>
      </c>
      <c r="AR106" s="5">
        <f t="shared" si="46"/>
        <v>47965.126390041958</v>
      </c>
      <c r="AS106" s="5">
        <f t="shared" si="47"/>
        <v>298772.66916257108</v>
      </c>
      <c r="AT106" s="5">
        <f t="shared" si="15"/>
        <v>431234.8736099581</v>
      </c>
      <c r="AU106" s="5">
        <f t="shared" si="16"/>
        <v>346737.79555261304</v>
      </c>
      <c r="AV106" s="150"/>
      <c r="AW106" s="2">
        <v>101</v>
      </c>
      <c r="AX106" s="118">
        <v>47908</v>
      </c>
      <c r="AY106" s="5">
        <f t="shared" si="48"/>
        <v>430001.85509232007</v>
      </c>
      <c r="AZ106" s="5">
        <f t="shared" si="49"/>
        <v>3350.6359249849102</v>
      </c>
      <c r="BA106" s="5">
        <f t="shared" si="17"/>
        <v>663.12433065790992</v>
      </c>
      <c r="BB106" s="35">
        <f t="shared" si="18"/>
        <v>1.8505715437405427E-2</v>
      </c>
      <c r="BC106" s="5">
        <f t="shared" si="19"/>
        <v>2687.5115943270002</v>
      </c>
      <c r="BD106" s="35">
        <f t="shared" si="20"/>
        <v>7.4999999999999997E-2</v>
      </c>
      <c r="BE106" s="5">
        <f t="shared" si="50"/>
        <v>49861.269238337882</v>
      </c>
      <c r="BF106" s="5">
        <f t="shared" si="51"/>
        <v>288552.95918513805</v>
      </c>
      <c r="BG106" s="5">
        <f t="shared" si="21"/>
        <v>429338.73076166218</v>
      </c>
      <c r="BH106" s="5">
        <f t="shared" si="22"/>
        <v>338414.22842347593</v>
      </c>
      <c r="BI106" s="150"/>
      <c r="BJ106" s="2">
        <v>101</v>
      </c>
      <c r="BK106" s="118">
        <v>47908</v>
      </c>
      <c r="BL106" s="5">
        <f t="shared" si="52"/>
        <v>428067.09335836198</v>
      </c>
      <c r="BM106" s="5">
        <f t="shared" si="53"/>
        <v>3268.9887340292703</v>
      </c>
      <c r="BN106" s="5">
        <f t="shared" si="23"/>
        <v>682.75004498916678</v>
      </c>
      <c r="BO106" s="35">
        <f t="shared" si="24"/>
        <v>1.9139524310529336E-2</v>
      </c>
      <c r="BP106" s="5">
        <f t="shared" si="25"/>
        <v>2586.2386890401035</v>
      </c>
      <c r="BQ106" s="35">
        <f t="shared" si="26"/>
        <v>7.2499999999999995E-2</v>
      </c>
      <c r="BR106" s="5">
        <f t="shared" si="54"/>
        <v>51815.656686627335</v>
      </c>
      <c r="BS106" s="5">
        <f t="shared" si="55"/>
        <v>278352.20545032894</v>
      </c>
      <c r="BT106" s="5">
        <f t="shared" si="27"/>
        <v>427384.34331337281</v>
      </c>
      <c r="BU106" s="5">
        <f t="shared" si="28"/>
        <v>330167.8621369563</v>
      </c>
      <c r="BV106" s="150"/>
      <c r="BW106" s="2">
        <v>101</v>
      </c>
      <c r="BX106" s="118">
        <v>47908</v>
      </c>
      <c r="BY106" s="5">
        <f t="shared" si="56"/>
        <v>426073.70623776439</v>
      </c>
      <c r="BZ106" s="5">
        <f t="shared" si="57"/>
        <v>3188.1295568986429</v>
      </c>
      <c r="CA106" s="5">
        <f t="shared" si="29"/>
        <v>702.69960384501701</v>
      </c>
      <c r="CB106" s="35">
        <f t="shared" si="30"/>
        <v>1.9790930824148591E-2</v>
      </c>
      <c r="CC106" s="5">
        <f t="shared" si="31"/>
        <v>2485.4299530536259</v>
      </c>
      <c r="CD106" s="35">
        <f t="shared" si="32"/>
        <v>7.0000000000000007E-2</v>
      </c>
      <c r="CE106" s="5">
        <f t="shared" si="58"/>
        <v>53828.993366080329</v>
      </c>
      <c r="CF106" s="5">
        <f t="shared" si="59"/>
        <v>268172.09188068262</v>
      </c>
      <c r="CG106" s="5">
        <f t="shared" si="33"/>
        <v>425371.00663391937</v>
      </c>
      <c r="CH106" s="5">
        <f t="shared" si="34"/>
        <v>322001.08524676296</v>
      </c>
    </row>
    <row r="107" spans="9:86" ht="14.25" customHeight="1">
      <c r="I107" s="150"/>
      <c r="J107" s="2">
        <v>102</v>
      </c>
      <c r="K107" s="118">
        <v>47939</v>
      </c>
      <c r="L107" s="5">
        <f t="shared" si="35"/>
        <v>434855.52686185925</v>
      </c>
      <c r="M107" s="5">
        <f t="shared" si="0"/>
        <v>3600.0695666120341</v>
      </c>
      <c r="N107" s="5">
        <f t="shared" si="1"/>
        <v>610.43781943675185</v>
      </c>
      <c r="O107" s="35">
        <f t="shared" si="2"/>
        <v>1.6845258668100219E-2</v>
      </c>
      <c r="P107" s="5">
        <f t="shared" si="3"/>
        <v>2989.6317471752823</v>
      </c>
      <c r="Q107" s="35">
        <f t="shared" si="4"/>
        <v>8.2500000000000004E-2</v>
      </c>
      <c r="R107" s="5">
        <f t="shared" si="36"/>
        <v>44954.910957577551</v>
      </c>
      <c r="S107" s="5">
        <f t="shared" si="37"/>
        <v>322252.18483684986</v>
      </c>
      <c r="T107" s="5">
        <f t="shared" si="38"/>
        <v>434245.08904242248</v>
      </c>
      <c r="U107" s="5">
        <f t="shared" si="39"/>
        <v>367207.09579442744</v>
      </c>
      <c r="V107" s="150"/>
      <c r="W107" s="2">
        <v>102</v>
      </c>
      <c r="X107" s="118">
        <v>47939</v>
      </c>
      <c r="Y107" s="5">
        <f t="shared" si="40"/>
        <v>433073.533916749</v>
      </c>
      <c r="Z107" s="5">
        <f t="shared" si="41"/>
        <v>3516.1998380299769</v>
      </c>
      <c r="AA107" s="5">
        <f t="shared" si="5"/>
        <v>629.04294525165005</v>
      </c>
      <c r="AB107" s="35">
        <f t="shared" si="6"/>
        <v>1.7430100783925703E-2</v>
      </c>
      <c r="AC107" s="5">
        <f t="shared" si="7"/>
        <v>2887.1568927783269</v>
      </c>
      <c r="AD107" s="35">
        <f t="shared" si="8"/>
        <v>0.08</v>
      </c>
      <c r="AE107" s="5">
        <f t="shared" si="42"/>
        <v>46755.50902850274</v>
      </c>
      <c r="AF107" s="5">
        <f t="shared" si="43"/>
        <v>311896.8744505549</v>
      </c>
      <c r="AG107" s="5">
        <f t="shared" si="9"/>
        <v>432444.49097149738</v>
      </c>
      <c r="AH107" s="5">
        <f t="shared" si="10"/>
        <v>358652.38347905764</v>
      </c>
      <c r="AI107" s="150"/>
      <c r="AJ107" s="2">
        <v>102</v>
      </c>
      <c r="AK107" s="118">
        <v>47939</v>
      </c>
      <c r="AL107" s="5">
        <f t="shared" si="44"/>
        <v>431234.8736099581</v>
      </c>
      <c r="AM107" s="5">
        <f t="shared" si="45"/>
        <v>3433.0474807189421</v>
      </c>
      <c r="AN107" s="5">
        <f t="shared" si="11"/>
        <v>647.98892198796284</v>
      </c>
      <c r="AO107" s="35">
        <f t="shared" si="12"/>
        <v>1.803162856186034E-2</v>
      </c>
      <c r="AP107" s="5">
        <f t="shared" si="13"/>
        <v>2785.0585587309793</v>
      </c>
      <c r="AQ107" s="35">
        <f t="shared" si="14"/>
        <v>7.7499999999999999E-2</v>
      </c>
      <c r="AR107" s="5">
        <f t="shared" si="46"/>
        <v>48613.11531202992</v>
      </c>
      <c r="AS107" s="5">
        <f t="shared" si="47"/>
        <v>301557.72772130207</v>
      </c>
      <c r="AT107" s="5">
        <f t="shared" si="15"/>
        <v>430586.88468797016</v>
      </c>
      <c r="AU107" s="5">
        <f t="shared" si="16"/>
        <v>350170.84303333197</v>
      </c>
      <c r="AV107" s="150"/>
      <c r="AW107" s="2">
        <v>102</v>
      </c>
      <c r="AX107" s="118">
        <v>47939</v>
      </c>
      <c r="AY107" s="5">
        <f t="shared" si="48"/>
        <v>429338.73076166218</v>
      </c>
      <c r="AZ107" s="5">
        <f t="shared" si="49"/>
        <v>3350.6359249849102</v>
      </c>
      <c r="BA107" s="5">
        <f t="shared" si="17"/>
        <v>667.26885772452169</v>
      </c>
      <c r="BB107" s="35">
        <f t="shared" si="18"/>
        <v>1.8650137336757754E-2</v>
      </c>
      <c r="BC107" s="5">
        <f t="shared" si="19"/>
        <v>2683.3670672603885</v>
      </c>
      <c r="BD107" s="35">
        <f t="shared" si="20"/>
        <v>7.4999999999999997E-2</v>
      </c>
      <c r="BE107" s="5">
        <f t="shared" si="50"/>
        <v>50528.538096062402</v>
      </c>
      <c r="BF107" s="5">
        <f t="shared" si="51"/>
        <v>291236.32625239843</v>
      </c>
      <c r="BG107" s="5">
        <f t="shared" si="21"/>
        <v>428671.46190393768</v>
      </c>
      <c r="BH107" s="5">
        <f t="shared" si="22"/>
        <v>341764.8643484608</v>
      </c>
      <c r="BI107" s="150"/>
      <c r="BJ107" s="2">
        <v>102</v>
      </c>
      <c r="BK107" s="118">
        <v>47939</v>
      </c>
      <c r="BL107" s="5">
        <f t="shared" si="52"/>
        <v>427384.34331337281</v>
      </c>
      <c r="BM107" s="5">
        <f t="shared" si="53"/>
        <v>3268.9887340292703</v>
      </c>
      <c r="BN107" s="5">
        <f t="shared" si="23"/>
        <v>686.87499317764286</v>
      </c>
      <c r="BO107" s="35">
        <f t="shared" si="24"/>
        <v>1.9285919213208127E-2</v>
      </c>
      <c r="BP107" s="5">
        <f t="shared" si="25"/>
        <v>2582.1137408516274</v>
      </c>
      <c r="BQ107" s="35">
        <f t="shared" si="26"/>
        <v>7.2499999999999995E-2</v>
      </c>
      <c r="BR107" s="5">
        <f t="shared" si="54"/>
        <v>52502.531679804975</v>
      </c>
      <c r="BS107" s="5">
        <f t="shared" si="55"/>
        <v>280934.31919118058</v>
      </c>
      <c r="BT107" s="5">
        <f t="shared" si="27"/>
        <v>426697.46832019516</v>
      </c>
      <c r="BU107" s="5">
        <f t="shared" si="28"/>
        <v>333436.85087098554</v>
      </c>
      <c r="BV107" s="150"/>
      <c r="BW107" s="2">
        <v>102</v>
      </c>
      <c r="BX107" s="118">
        <v>47939</v>
      </c>
      <c r="BY107" s="5">
        <f t="shared" si="56"/>
        <v>425371.00663391937</v>
      </c>
      <c r="BZ107" s="5">
        <f t="shared" si="57"/>
        <v>3188.1295568986429</v>
      </c>
      <c r="CA107" s="5">
        <f t="shared" si="29"/>
        <v>706.79868486744635</v>
      </c>
      <c r="CB107" s="35">
        <f t="shared" si="30"/>
        <v>1.9939262634579923E-2</v>
      </c>
      <c r="CC107" s="5">
        <f t="shared" si="31"/>
        <v>2481.3308720311966</v>
      </c>
      <c r="CD107" s="35">
        <f t="shared" si="32"/>
        <v>7.0000000000000007E-2</v>
      </c>
      <c r="CE107" s="5">
        <f t="shared" si="58"/>
        <v>54535.792050947777</v>
      </c>
      <c r="CF107" s="5">
        <f t="shared" si="59"/>
        <v>270653.42275271384</v>
      </c>
      <c r="CG107" s="5">
        <f t="shared" si="33"/>
        <v>424664.20794905192</v>
      </c>
      <c r="CH107" s="5">
        <f t="shared" si="34"/>
        <v>325189.21480366163</v>
      </c>
    </row>
    <row r="108" spans="9:86" ht="14.25" customHeight="1">
      <c r="I108" s="150"/>
      <c r="J108" s="2">
        <v>103</v>
      </c>
      <c r="K108" s="118">
        <v>47969</v>
      </c>
      <c r="L108" s="5">
        <f t="shared" si="35"/>
        <v>434245.08904242248</v>
      </c>
      <c r="M108" s="5">
        <f t="shared" si="0"/>
        <v>3600.0695666120341</v>
      </c>
      <c r="N108" s="5">
        <f t="shared" si="1"/>
        <v>614.63457944537959</v>
      </c>
      <c r="O108" s="35">
        <f t="shared" si="2"/>
        <v>1.6984912758849904E-2</v>
      </c>
      <c r="P108" s="5">
        <f t="shared" si="3"/>
        <v>2985.4349871666545</v>
      </c>
      <c r="Q108" s="35">
        <f t="shared" si="4"/>
        <v>8.2500000000000004E-2</v>
      </c>
      <c r="R108" s="5">
        <f t="shared" si="36"/>
        <v>45569.545537022932</v>
      </c>
      <c r="S108" s="5">
        <f t="shared" si="37"/>
        <v>325237.61982401652</v>
      </c>
      <c r="T108" s="5">
        <f t="shared" si="38"/>
        <v>433630.45446297713</v>
      </c>
      <c r="U108" s="5">
        <f t="shared" si="39"/>
        <v>370807.16536103946</v>
      </c>
      <c r="V108" s="150"/>
      <c r="W108" s="2">
        <v>103</v>
      </c>
      <c r="X108" s="118">
        <v>47969</v>
      </c>
      <c r="Y108" s="5">
        <f t="shared" si="40"/>
        <v>432444.49097149738</v>
      </c>
      <c r="Z108" s="5">
        <f t="shared" si="41"/>
        <v>3516.1998380299769</v>
      </c>
      <c r="AA108" s="5">
        <f t="shared" si="5"/>
        <v>633.23656488666074</v>
      </c>
      <c r="AB108" s="35">
        <f t="shared" si="6"/>
        <v>1.7571824678744196E-2</v>
      </c>
      <c r="AC108" s="5">
        <f t="shared" si="7"/>
        <v>2882.9632731433162</v>
      </c>
      <c r="AD108" s="35">
        <f t="shared" si="8"/>
        <v>0.08</v>
      </c>
      <c r="AE108" s="5">
        <f t="shared" si="42"/>
        <v>47388.745593389402</v>
      </c>
      <c r="AF108" s="5">
        <f t="shared" si="43"/>
        <v>314779.83772369823</v>
      </c>
      <c r="AG108" s="5">
        <f t="shared" si="9"/>
        <v>431811.25440661074</v>
      </c>
      <c r="AH108" s="5">
        <f t="shared" si="10"/>
        <v>362168.58331708761</v>
      </c>
      <c r="AI108" s="150"/>
      <c r="AJ108" s="2">
        <v>103</v>
      </c>
      <c r="AK108" s="118">
        <v>47969</v>
      </c>
      <c r="AL108" s="5">
        <f t="shared" si="44"/>
        <v>430586.88468797016</v>
      </c>
      <c r="AM108" s="5">
        <f t="shared" si="45"/>
        <v>3433.0474807189421</v>
      </c>
      <c r="AN108" s="5">
        <f t="shared" si="11"/>
        <v>652.17385044246839</v>
      </c>
      <c r="AO108" s="35">
        <f t="shared" si="12"/>
        <v>1.8175393825524633E-2</v>
      </c>
      <c r="AP108" s="5">
        <f t="shared" si="13"/>
        <v>2780.8736302764737</v>
      </c>
      <c r="AQ108" s="35">
        <f t="shared" si="14"/>
        <v>7.7499999999999986E-2</v>
      </c>
      <c r="AR108" s="5">
        <f t="shared" si="46"/>
        <v>49265.289162472385</v>
      </c>
      <c r="AS108" s="5">
        <f t="shared" si="47"/>
        <v>304338.60135157855</v>
      </c>
      <c r="AT108" s="5">
        <f t="shared" si="15"/>
        <v>429934.7108375277</v>
      </c>
      <c r="AU108" s="5">
        <f t="shared" si="16"/>
        <v>353603.89051405096</v>
      </c>
      <c r="AV108" s="150"/>
      <c r="AW108" s="2">
        <v>103</v>
      </c>
      <c r="AX108" s="118">
        <v>47969</v>
      </c>
      <c r="AY108" s="5">
        <f t="shared" si="48"/>
        <v>428671.46190393768</v>
      </c>
      <c r="AZ108" s="5">
        <f t="shared" si="49"/>
        <v>3350.6359249849102</v>
      </c>
      <c r="BA108" s="5">
        <f t="shared" si="17"/>
        <v>671.43928808529972</v>
      </c>
      <c r="BB108" s="35">
        <f t="shared" si="18"/>
        <v>1.8795912891512185E-2</v>
      </c>
      <c r="BC108" s="5">
        <f t="shared" si="19"/>
        <v>2679.1966368996104</v>
      </c>
      <c r="BD108" s="35">
        <f t="shared" si="20"/>
        <v>7.4999999999999997E-2</v>
      </c>
      <c r="BE108" s="5">
        <f t="shared" si="50"/>
        <v>51199.9773841477</v>
      </c>
      <c r="BF108" s="5">
        <f t="shared" si="51"/>
        <v>293915.52288929804</v>
      </c>
      <c r="BG108" s="5">
        <f t="shared" si="21"/>
        <v>428000.02261585236</v>
      </c>
      <c r="BH108" s="5">
        <f t="shared" si="22"/>
        <v>345115.50027344574</v>
      </c>
      <c r="BI108" s="150"/>
      <c r="BJ108" s="2">
        <v>103</v>
      </c>
      <c r="BK108" s="118">
        <v>47969</v>
      </c>
      <c r="BL108" s="5">
        <f t="shared" si="52"/>
        <v>426697.46832019516</v>
      </c>
      <c r="BM108" s="5">
        <f t="shared" si="53"/>
        <v>3268.9887340292703</v>
      </c>
      <c r="BN108" s="5">
        <f t="shared" si="23"/>
        <v>691.02486292809135</v>
      </c>
      <c r="BO108" s="35">
        <f t="shared" si="24"/>
        <v>1.9433671326389328E-2</v>
      </c>
      <c r="BP108" s="5">
        <f t="shared" si="25"/>
        <v>2577.9638711011789</v>
      </c>
      <c r="BQ108" s="35">
        <f t="shared" si="26"/>
        <v>7.2499999999999995E-2</v>
      </c>
      <c r="BR108" s="5">
        <f t="shared" si="54"/>
        <v>53193.556542733066</v>
      </c>
      <c r="BS108" s="5">
        <f t="shared" si="55"/>
        <v>283512.28306228173</v>
      </c>
      <c r="BT108" s="5">
        <f t="shared" si="27"/>
        <v>426006.44345726707</v>
      </c>
      <c r="BU108" s="5">
        <f t="shared" si="28"/>
        <v>336705.83960501477</v>
      </c>
      <c r="BV108" s="150"/>
      <c r="BW108" s="2">
        <v>103</v>
      </c>
      <c r="BX108" s="118">
        <v>47969</v>
      </c>
      <c r="BY108" s="5">
        <f t="shared" si="56"/>
        <v>424664.20794905192</v>
      </c>
      <c r="BZ108" s="5">
        <f t="shared" si="57"/>
        <v>3188.1295568986429</v>
      </c>
      <c r="CA108" s="5">
        <f t="shared" si="29"/>
        <v>710.92167719583995</v>
      </c>
      <c r="CB108" s="35">
        <f t="shared" si="30"/>
        <v>2.0088954912285836E-2</v>
      </c>
      <c r="CC108" s="5">
        <f t="shared" si="31"/>
        <v>2477.207879702803</v>
      </c>
      <c r="CD108" s="35">
        <f t="shared" si="32"/>
        <v>7.0000000000000007E-2</v>
      </c>
      <c r="CE108" s="5">
        <f t="shared" si="58"/>
        <v>55246.713728143615</v>
      </c>
      <c r="CF108" s="5">
        <f t="shared" si="59"/>
        <v>273130.63063241664</v>
      </c>
      <c r="CG108" s="5">
        <f t="shared" si="33"/>
        <v>423953.28627185611</v>
      </c>
      <c r="CH108" s="5">
        <f t="shared" si="34"/>
        <v>328377.34436056024</v>
      </c>
    </row>
    <row r="109" spans="9:86" ht="14.25" customHeight="1">
      <c r="I109" s="150"/>
      <c r="J109" s="2">
        <v>104</v>
      </c>
      <c r="K109" s="118">
        <v>48000</v>
      </c>
      <c r="L109" s="5">
        <f t="shared" si="35"/>
        <v>433630.45446297713</v>
      </c>
      <c r="M109" s="5">
        <f t="shared" si="0"/>
        <v>3600.0695666120341</v>
      </c>
      <c r="N109" s="5">
        <f t="shared" si="1"/>
        <v>618.86019217906642</v>
      </c>
      <c r="O109" s="35">
        <f t="shared" si="2"/>
        <v>1.7125924228144469E-2</v>
      </c>
      <c r="P109" s="5">
        <f t="shared" si="3"/>
        <v>2981.2093744329677</v>
      </c>
      <c r="Q109" s="35">
        <f t="shared" si="4"/>
        <v>8.2500000000000004E-2</v>
      </c>
      <c r="R109" s="5">
        <f t="shared" si="36"/>
        <v>46188.405729202001</v>
      </c>
      <c r="S109" s="5">
        <f t="shared" si="37"/>
        <v>328218.8291984495</v>
      </c>
      <c r="T109" s="5">
        <f t="shared" si="38"/>
        <v>433011.59427079809</v>
      </c>
      <c r="U109" s="5">
        <f t="shared" si="39"/>
        <v>374407.23492765147</v>
      </c>
      <c r="V109" s="150"/>
      <c r="W109" s="2">
        <v>104</v>
      </c>
      <c r="X109" s="118">
        <v>48000</v>
      </c>
      <c r="Y109" s="5">
        <f t="shared" si="40"/>
        <v>431811.25440661074</v>
      </c>
      <c r="Z109" s="5">
        <f t="shared" si="41"/>
        <v>3516.1998380299769</v>
      </c>
      <c r="AA109" s="5">
        <f t="shared" si="5"/>
        <v>637.45814198590506</v>
      </c>
      <c r="AB109" s="35">
        <f t="shared" si="6"/>
        <v>1.7714910451657167E-2</v>
      </c>
      <c r="AC109" s="5">
        <f t="shared" si="7"/>
        <v>2878.7416960440719</v>
      </c>
      <c r="AD109" s="35">
        <f t="shared" si="8"/>
        <v>0.08</v>
      </c>
      <c r="AE109" s="5">
        <f t="shared" si="42"/>
        <v>48026.203735375304</v>
      </c>
      <c r="AF109" s="5">
        <f t="shared" si="43"/>
        <v>317658.57941974228</v>
      </c>
      <c r="AG109" s="5">
        <f t="shared" si="9"/>
        <v>431173.79626462481</v>
      </c>
      <c r="AH109" s="5">
        <f t="shared" si="10"/>
        <v>365684.78315511759</v>
      </c>
      <c r="AI109" s="150"/>
      <c r="AJ109" s="2">
        <v>104</v>
      </c>
      <c r="AK109" s="118">
        <v>48000</v>
      </c>
      <c r="AL109" s="5">
        <f t="shared" si="44"/>
        <v>429934.7108375277</v>
      </c>
      <c r="AM109" s="5">
        <f t="shared" si="45"/>
        <v>3433.0474807189421</v>
      </c>
      <c r="AN109" s="5">
        <f t="shared" si="11"/>
        <v>656.38580655990881</v>
      </c>
      <c r="AO109" s="35">
        <f t="shared" si="12"/>
        <v>1.832052514060788E-2</v>
      </c>
      <c r="AP109" s="5">
        <f t="shared" si="13"/>
        <v>2776.6616741590333</v>
      </c>
      <c r="AQ109" s="35">
        <f t="shared" si="14"/>
        <v>7.7500000000000013E-2</v>
      </c>
      <c r="AR109" s="5">
        <f t="shared" si="46"/>
        <v>49921.67496903229</v>
      </c>
      <c r="AS109" s="5">
        <f t="shared" si="47"/>
        <v>307115.2630257376</v>
      </c>
      <c r="AT109" s="5">
        <f t="shared" si="15"/>
        <v>429278.32503096777</v>
      </c>
      <c r="AU109" s="5">
        <f t="shared" si="16"/>
        <v>357036.93799476989</v>
      </c>
      <c r="AV109" s="150"/>
      <c r="AW109" s="2">
        <v>104</v>
      </c>
      <c r="AX109" s="118">
        <v>48000</v>
      </c>
      <c r="AY109" s="5">
        <f t="shared" si="48"/>
        <v>428000.02261585236</v>
      </c>
      <c r="AZ109" s="5">
        <f t="shared" si="49"/>
        <v>3350.6359249849102</v>
      </c>
      <c r="BA109" s="5">
        <f t="shared" si="17"/>
        <v>675.63578363583292</v>
      </c>
      <c r="BB109" s="35">
        <f t="shared" si="18"/>
        <v>1.8943058353309776E-2</v>
      </c>
      <c r="BC109" s="5">
        <f t="shared" si="19"/>
        <v>2675.0001413490772</v>
      </c>
      <c r="BD109" s="35">
        <f t="shared" si="20"/>
        <v>7.5000000000000011E-2</v>
      </c>
      <c r="BE109" s="5">
        <f t="shared" si="50"/>
        <v>51875.613167783536</v>
      </c>
      <c r="BF109" s="5">
        <f t="shared" si="51"/>
        <v>296590.52303064713</v>
      </c>
      <c r="BG109" s="5">
        <f t="shared" si="21"/>
        <v>427324.38683221652</v>
      </c>
      <c r="BH109" s="5">
        <f t="shared" si="22"/>
        <v>348466.13619843067</v>
      </c>
      <c r="BI109" s="150"/>
      <c r="BJ109" s="2">
        <v>104</v>
      </c>
      <c r="BK109" s="118">
        <v>48000</v>
      </c>
      <c r="BL109" s="5">
        <f t="shared" si="52"/>
        <v>426006.44345726707</v>
      </c>
      <c r="BM109" s="5">
        <f t="shared" si="53"/>
        <v>3268.9887340292703</v>
      </c>
      <c r="BN109" s="5">
        <f t="shared" si="23"/>
        <v>695.1998048082819</v>
      </c>
      <c r="BO109" s="35">
        <f t="shared" si="24"/>
        <v>1.9582796893860159E-2</v>
      </c>
      <c r="BP109" s="5">
        <f t="shared" si="25"/>
        <v>2573.7889292209884</v>
      </c>
      <c r="BQ109" s="35">
        <f t="shared" si="26"/>
        <v>7.2499999999999995E-2</v>
      </c>
      <c r="BR109" s="5">
        <f t="shared" si="54"/>
        <v>53888.756347541348</v>
      </c>
      <c r="BS109" s="5">
        <f t="shared" si="55"/>
        <v>286086.07199150271</v>
      </c>
      <c r="BT109" s="5">
        <f t="shared" si="27"/>
        <v>425311.24365245877</v>
      </c>
      <c r="BU109" s="5">
        <f t="shared" si="28"/>
        <v>339974.82833904406</v>
      </c>
      <c r="BV109" s="150"/>
      <c r="BW109" s="2">
        <v>104</v>
      </c>
      <c r="BX109" s="118">
        <v>48000</v>
      </c>
      <c r="BY109" s="5">
        <f t="shared" si="56"/>
        <v>423953.28627185611</v>
      </c>
      <c r="BZ109" s="5">
        <f t="shared" si="57"/>
        <v>3188.1295568986429</v>
      </c>
      <c r="CA109" s="5">
        <f t="shared" si="29"/>
        <v>715.06872031281546</v>
      </c>
      <c r="CB109" s="35">
        <f t="shared" si="30"/>
        <v>2.0240023893225378E-2</v>
      </c>
      <c r="CC109" s="5">
        <f t="shared" si="31"/>
        <v>2473.0608365858275</v>
      </c>
      <c r="CD109" s="35">
        <f t="shared" si="32"/>
        <v>7.0000000000000007E-2</v>
      </c>
      <c r="CE109" s="5">
        <f t="shared" si="58"/>
        <v>55961.782448456433</v>
      </c>
      <c r="CF109" s="5">
        <f t="shared" si="59"/>
        <v>275603.69146900246</v>
      </c>
      <c r="CG109" s="5">
        <f t="shared" si="33"/>
        <v>423238.21755154332</v>
      </c>
      <c r="CH109" s="5">
        <f t="shared" si="34"/>
        <v>331565.4739174589</v>
      </c>
    </row>
    <row r="110" spans="9:86" ht="14.25" customHeight="1">
      <c r="I110" s="150"/>
      <c r="J110" s="2">
        <v>105</v>
      </c>
      <c r="K110" s="118">
        <v>48030</v>
      </c>
      <c r="L110" s="5">
        <f t="shared" si="35"/>
        <v>433011.59427079809</v>
      </c>
      <c r="M110" s="5">
        <f t="shared" si="0"/>
        <v>3600.0695666120341</v>
      </c>
      <c r="N110" s="5">
        <f t="shared" si="1"/>
        <v>623.1148560002971</v>
      </c>
      <c r="O110" s="35">
        <f t="shared" si="2"/>
        <v>1.7268309604031848E-2</v>
      </c>
      <c r="P110" s="5">
        <f t="shared" si="3"/>
        <v>2976.954710611737</v>
      </c>
      <c r="Q110" s="35">
        <f t="shared" si="4"/>
        <v>8.2500000000000004E-2</v>
      </c>
      <c r="R110" s="5">
        <f t="shared" si="36"/>
        <v>46811.520585202299</v>
      </c>
      <c r="S110" s="5">
        <f t="shared" si="37"/>
        <v>331195.78390906123</v>
      </c>
      <c r="T110" s="5">
        <f t="shared" si="38"/>
        <v>432388.4794147978</v>
      </c>
      <c r="U110" s="5">
        <f t="shared" si="39"/>
        <v>378007.30449426355</v>
      </c>
      <c r="V110" s="150"/>
      <c r="W110" s="2">
        <v>105</v>
      </c>
      <c r="X110" s="118">
        <v>48030</v>
      </c>
      <c r="Y110" s="5">
        <f t="shared" si="40"/>
        <v>431173.79626462481</v>
      </c>
      <c r="Z110" s="5">
        <f t="shared" si="41"/>
        <v>3516.1998380299769</v>
      </c>
      <c r="AA110" s="5">
        <f t="shared" si="5"/>
        <v>641.70786293247784</v>
      </c>
      <c r="AB110" s="35">
        <f t="shared" si="6"/>
        <v>1.7859374623182572E-2</v>
      </c>
      <c r="AC110" s="5">
        <f t="shared" si="7"/>
        <v>2874.4919750974991</v>
      </c>
      <c r="AD110" s="35">
        <f t="shared" si="8"/>
        <v>8.0000000000000016E-2</v>
      </c>
      <c r="AE110" s="5">
        <f t="shared" si="42"/>
        <v>48667.911598307779</v>
      </c>
      <c r="AF110" s="5">
        <f t="shared" si="43"/>
        <v>320533.07139483979</v>
      </c>
      <c r="AG110" s="5">
        <f t="shared" si="9"/>
        <v>430532.08840169234</v>
      </c>
      <c r="AH110" s="5">
        <f t="shared" si="10"/>
        <v>369200.98299314757</v>
      </c>
      <c r="AI110" s="150"/>
      <c r="AJ110" s="2">
        <v>105</v>
      </c>
      <c r="AK110" s="118">
        <v>48030</v>
      </c>
      <c r="AL110" s="5">
        <f t="shared" si="44"/>
        <v>429278.32503096777</v>
      </c>
      <c r="AM110" s="5">
        <f t="shared" si="45"/>
        <v>3433.0474807189421</v>
      </c>
      <c r="AN110" s="5">
        <f t="shared" si="11"/>
        <v>660.62496489394198</v>
      </c>
      <c r="AO110" s="35">
        <f t="shared" si="12"/>
        <v>1.8467039019860649E-2</v>
      </c>
      <c r="AP110" s="5">
        <f t="shared" si="13"/>
        <v>2772.4225158250001</v>
      </c>
      <c r="AQ110" s="35">
        <f t="shared" si="14"/>
        <v>7.7499999999999999E-2</v>
      </c>
      <c r="AR110" s="5">
        <f t="shared" si="46"/>
        <v>50582.299933926231</v>
      </c>
      <c r="AS110" s="5">
        <f t="shared" si="47"/>
        <v>309887.68554156262</v>
      </c>
      <c r="AT110" s="5">
        <f t="shared" si="15"/>
        <v>428617.7000660738</v>
      </c>
      <c r="AU110" s="5">
        <f t="shared" si="16"/>
        <v>360469.98547548882</v>
      </c>
      <c r="AV110" s="150"/>
      <c r="AW110" s="2">
        <v>105</v>
      </c>
      <c r="AX110" s="118">
        <v>48030</v>
      </c>
      <c r="AY110" s="5">
        <f t="shared" si="48"/>
        <v>427324.38683221652</v>
      </c>
      <c r="AZ110" s="5">
        <f t="shared" si="49"/>
        <v>3350.6359249849102</v>
      </c>
      <c r="BA110" s="5">
        <f t="shared" si="17"/>
        <v>679.85850728355717</v>
      </c>
      <c r="BB110" s="35">
        <f t="shared" si="18"/>
        <v>1.9091590226995258E-2</v>
      </c>
      <c r="BC110" s="5">
        <f t="shared" si="19"/>
        <v>2670.777417701353</v>
      </c>
      <c r="BD110" s="35">
        <f t="shared" si="20"/>
        <v>7.4999999999999997E-2</v>
      </c>
      <c r="BE110" s="5">
        <f t="shared" si="50"/>
        <v>52555.471675067092</v>
      </c>
      <c r="BF110" s="5">
        <f t="shared" si="51"/>
        <v>299261.30044834851</v>
      </c>
      <c r="BG110" s="5">
        <f t="shared" si="21"/>
        <v>426644.52832493297</v>
      </c>
      <c r="BH110" s="5">
        <f t="shared" si="22"/>
        <v>351816.77212341561</v>
      </c>
      <c r="BI110" s="150"/>
      <c r="BJ110" s="2">
        <v>105</v>
      </c>
      <c r="BK110" s="118">
        <v>48030</v>
      </c>
      <c r="BL110" s="5">
        <f t="shared" si="52"/>
        <v>425311.24365245877</v>
      </c>
      <c r="BM110" s="5">
        <f t="shared" si="53"/>
        <v>3268.9887340292703</v>
      </c>
      <c r="BN110" s="5">
        <f t="shared" si="23"/>
        <v>699.3999702956653</v>
      </c>
      <c r="BO110" s="35">
        <f t="shared" si="24"/>
        <v>1.9733312412512007E-2</v>
      </c>
      <c r="BP110" s="5">
        <f t="shared" si="25"/>
        <v>2569.588763733605</v>
      </c>
      <c r="BQ110" s="35">
        <f t="shared" si="26"/>
        <v>7.2499999999999995E-2</v>
      </c>
      <c r="BR110" s="5">
        <f t="shared" si="54"/>
        <v>54588.156317837012</v>
      </c>
      <c r="BS110" s="5">
        <f t="shared" si="55"/>
        <v>288655.66075523634</v>
      </c>
      <c r="BT110" s="5">
        <f t="shared" si="27"/>
        <v>424611.8436821631</v>
      </c>
      <c r="BU110" s="5">
        <f t="shared" si="28"/>
        <v>343243.81707307335</v>
      </c>
      <c r="BV110" s="150"/>
      <c r="BW110" s="2">
        <v>105</v>
      </c>
      <c r="BX110" s="118">
        <v>48030</v>
      </c>
      <c r="BY110" s="5">
        <f t="shared" si="56"/>
        <v>423238.21755154332</v>
      </c>
      <c r="BZ110" s="5">
        <f t="shared" si="57"/>
        <v>3188.1295568986429</v>
      </c>
      <c r="CA110" s="5">
        <f t="shared" si="29"/>
        <v>719.23995451463998</v>
      </c>
      <c r="CB110" s="35">
        <f t="shared" si="30"/>
        <v>2.0392486066371319E-2</v>
      </c>
      <c r="CC110" s="5">
        <f t="shared" si="31"/>
        <v>2468.889602384003</v>
      </c>
      <c r="CD110" s="35">
        <f t="shared" si="32"/>
        <v>7.0000000000000007E-2</v>
      </c>
      <c r="CE110" s="5">
        <f t="shared" si="58"/>
        <v>56681.022402971073</v>
      </c>
      <c r="CF110" s="5">
        <f t="shared" si="59"/>
        <v>278072.58107138646</v>
      </c>
      <c r="CG110" s="5">
        <f t="shared" si="33"/>
        <v>422518.97759702866</v>
      </c>
      <c r="CH110" s="5">
        <f t="shared" si="34"/>
        <v>334753.60347435751</v>
      </c>
    </row>
    <row r="111" spans="9:86" ht="14.25" customHeight="1">
      <c r="I111" s="150"/>
      <c r="J111" s="2">
        <v>106</v>
      </c>
      <c r="K111" s="118">
        <v>48061</v>
      </c>
      <c r="L111" s="5">
        <f t="shared" si="35"/>
        <v>432388.4794147978</v>
      </c>
      <c r="M111" s="5">
        <f t="shared" si="0"/>
        <v>3600.0695666120341</v>
      </c>
      <c r="N111" s="5">
        <f t="shared" si="1"/>
        <v>627.39877063529912</v>
      </c>
      <c r="O111" s="35">
        <f t="shared" si="2"/>
        <v>1.7412085673080793E-2</v>
      </c>
      <c r="P111" s="5">
        <f t="shared" si="3"/>
        <v>2972.670795976735</v>
      </c>
      <c r="Q111" s="35">
        <f t="shared" si="4"/>
        <v>8.2500000000000004E-2</v>
      </c>
      <c r="R111" s="5">
        <f t="shared" si="36"/>
        <v>47438.919355837599</v>
      </c>
      <c r="S111" s="5">
        <f t="shared" si="37"/>
        <v>334168.45470503793</v>
      </c>
      <c r="T111" s="5">
        <f t="shared" si="38"/>
        <v>431761.08064416249</v>
      </c>
      <c r="U111" s="5">
        <f t="shared" si="39"/>
        <v>381607.3740608755</v>
      </c>
      <c r="V111" s="150"/>
      <c r="W111" s="2">
        <v>106</v>
      </c>
      <c r="X111" s="118">
        <v>48061</v>
      </c>
      <c r="Y111" s="5">
        <f t="shared" si="40"/>
        <v>430532.08840169234</v>
      </c>
      <c r="Z111" s="5">
        <f t="shared" si="41"/>
        <v>3516.1998380299769</v>
      </c>
      <c r="AA111" s="5">
        <f t="shared" si="5"/>
        <v>645.98591535202786</v>
      </c>
      <c r="AB111" s="35">
        <f t="shared" si="6"/>
        <v>1.8005233972227801E-2</v>
      </c>
      <c r="AC111" s="5">
        <f t="shared" si="7"/>
        <v>2870.2139226779491</v>
      </c>
      <c r="AD111" s="35">
        <f t="shared" si="8"/>
        <v>0.08</v>
      </c>
      <c r="AE111" s="5">
        <f t="shared" si="42"/>
        <v>49313.897513659809</v>
      </c>
      <c r="AF111" s="5">
        <f t="shared" si="43"/>
        <v>323403.28531751776</v>
      </c>
      <c r="AG111" s="5">
        <f t="shared" si="9"/>
        <v>429886.10248634033</v>
      </c>
      <c r="AH111" s="5">
        <f t="shared" si="10"/>
        <v>372717.18283117755</v>
      </c>
      <c r="AI111" s="150"/>
      <c r="AJ111" s="2">
        <v>106</v>
      </c>
      <c r="AK111" s="118">
        <v>48061</v>
      </c>
      <c r="AL111" s="5">
        <f t="shared" si="44"/>
        <v>428617.7000660738</v>
      </c>
      <c r="AM111" s="5">
        <f t="shared" si="45"/>
        <v>3433.0474807189421</v>
      </c>
      <c r="AN111" s="5">
        <f t="shared" si="11"/>
        <v>664.89150112554898</v>
      </c>
      <c r="AO111" s="35">
        <f t="shared" si="12"/>
        <v>1.8614952234302568E-2</v>
      </c>
      <c r="AP111" s="5">
        <f t="shared" si="13"/>
        <v>2768.1559795933931</v>
      </c>
      <c r="AQ111" s="35">
        <f t="shared" si="14"/>
        <v>7.7499999999999999E-2</v>
      </c>
      <c r="AR111" s="5">
        <f t="shared" si="46"/>
        <v>51247.191435051784</v>
      </c>
      <c r="AS111" s="5">
        <f t="shared" si="47"/>
        <v>312655.84152115602</v>
      </c>
      <c r="AT111" s="5">
        <f t="shared" si="15"/>
        <v>427952.80856494827</v>
      </c>
      <c r="AU111" s="5">
        <f t="shared" si="16"/>
        <v>363903.03295620781</v>
      </c>
      <c r="AV111" s="150"/>
      <c r="AW111" s="2">
        <v>106</v>
      </c>
      <c r="AX111" s="118">
        <v>48061</v>
      </c>
      <c r="AY111" s="5">
        <f t="shared" si="48"/>
        <v>426644.52832493297</v>
      </c>
      <c r="AZ111" s="5">
        <f t="shared" si="49"/>
        <v>3350.6359249849102</v>
      </c>
      <c r="BA111" s="5">
        <f t="shared" si="17"/>
        <v>684.10762295407949</v>
      </c>
      <c r="BB111" s="35">
        <f t="shared" si="18"/>
        <v>1.9241525275572612E-2</v>
      </c>
      <c r="BC111" s="5">
        <f t="shared" si="19"/>
        <v>2666.5283020308307</v>
      </c>
      <c r="BD111" s="35">
        <f t="shared" si="20"/>
        <v>7.4999999999999997E-2</v>
      </c>
      <c r="BE111" s="5">
        <f t="shared" si="50"/>
        <v>53239.57929802117</v>
      </c>
      <c r="BF111" s="5">
        <f t="shared" si="51"/>
        <v>301927.82875037933</v>
      </c>
      <c r="BG111" s="5">
        <f t="shared" si="21"/>
        <v>425960.4207019789</v>
      </c>
      <c r="BH111" s="5">
        <f t="shared" si="22"/>
        <v>355167.40804840048</v>
      </c>
      <c r="BI111" s="150"/>
      <c r="BJ111" s="2">
        <v>106</v>
      </c>
      <c r="BK111" s="118">
        <v>48061</v>
      </c>
      <c r="BL111" s="5">
        <f t="shared" si="52"/>
        <v>424611.8436821631</v>
      </c>
      <c r="BM111" s="5">
        <f t="shared" si="53"/>
        <v>3268.9887340292703</v>
      </c>
      <c r="BN111" s="5">
        <f t="shared" si="23"/>
        <v>703.62551178286822</v>
      </c>
      <c r="BO111" s="35">
        <f t="shared" si="24"/>
        <v>1.9885234637295419E-2</v>
      </c>
      <c r="BP111" s="5">
        <f t="shared" si="25"/>
        <v>2565.3632222464021</v>
      </c>
      <c r="BQ111" s="35">
        <f t="shared" si="26"/>
        <v>7.2499999999999995E-2</v>
      </c>
      <c r="BR111" s="5">
        <f t="shared" si="54"/>
        <v>55291.781829619882</v>
      </c>
      <c r="BS111" s="5">
        <f t="shared" si="55"/>
        <v>291221.02397748275</v>
      </c>
      <c r="BT111" s="5">
        <f t="shared" si="27"/>
        <v>423908.21817038022</v>
      </c>
      <c r="BU111" s="5">
        <f t="shared" si="28"/>
        <v>346512.80580710265</v>
      </c>
      <c r="BV111" s="150"/>
      <c r="BW111" s="2">
        <v>106</v>
      </c>
      <c r="BX111" s="118">
        <v>48061</v>
      </c>
      <c r="BY111" s="5">
        <f t="shared" si="56"/>
        <v>422518.97759702866</v>
      </c>
      <c r="BZ111" s="5">
        <f t="shared" si="57"/>
        <v>3188.1295568986429</v>
      </c>
      <c r="CA111" s="5">
        <f t="shared" si="29"/>
        <v>723.43552091597576</v>
      </c>
      <c r="CB111" s="35">
        <f t="shared" si="30"/>
        <v>2.0546358178664584E-2</v>
      </c>
      <c r="CC111" s="5">
        <f t="shared" si="31"/>
        <v>2464.6940359826672</v>
      </c>
      <c r="CD111" s="35">
        <f t="shared" si="32"/>
        <v>7.0000000000000007E-2</v>
      </c>
      <c r="CE111" s="5">
        <f t="shared" si="58"/>
        <v>57404.45792388705</v>
      </c>
      <c r="CF111" s="5">
        <f t="shared" si="59"/>
        <v>280537.27510736912</v>
      </c>
      <c r="CG111" s="5">
        <f t="shared" si="33"/>
        <v>421795.5420761127</v>
      </c>
      <c r="CH111" s="5">
        <f t="shared" si="34"/>
        <v>337941.73303125618</v>
      </c>
    </row>
    <row r="112" spans="9:86" ht="14.25" customHeight="1">
      <c r="I112" s="150"/>
      <c r="J112" s="2">
        <v>107</v>
      </c>
      <c r="K112" s="118">
        <v>48092</v>
      </c>
      <c r="L112" s="5">
        <f t="shared" si="35"/>
        <v>431761.08064416249</v>
      </c>
      <c r="M112" s="5">
        <f t="shared" si="0"/>
        <v>3600.0695666120341</v>
      </c>
      <c r="N112" s="5">
        <f t="shared" si="1"/>
        <v>631.71213718341687</v>
      </c>
      <c r="O112" s="35">
        <f t="shared" si="2"/>
        <v>1.7557269485455398E-2</v>
      </c>
      <c r="P112" s="5">
        <f t="shared" si="3"/>
        <v>2968.3574294286173</v>
      </c>
      <c r="Q112" s="35">
        <f t="shared" si="4"/>
        <v>8.2500000000000004E-2</v>
      </c>
      <c r="R112" s="5">
        <f t="shared" si="36"/>
        <v>48070.631493021014</v>
      </c>
      <c r="S112" s="5">
        <f t="shared" si="37"/>
        <v>337136.81213446654</v>
      </c>
      <c r="T112" s="5">
        <f t="shared" si="38"/>
        <v>431129.36850697908</v>
      </c>
      <c r="U112" s="5">
        <f t="shared" si="39"/>
        <v>385207.44362748758</v>
      </c>
      <c r="V112" s="150"/>
      <c r="W112" s="2">
        <v>107</v>
      </c>
      <c r="X112" s="118">
        <v>48092</v>
      </c>
      <c r="Y112" s="5">
        <f t="shared" si="40"/>
        <v>429886.10248634033</v>
      </c>
      <c r="Z112" s="5">
        <f t="shared" si="41"/>
        <v>3516.1998380299769</v>
      </c>
      <c r="AA112" s="5">
        <f t="shared" si="5"/>
        <v>650.29248812104106</v>
      </c>
      <c r="AB112" s="35">
        <f t="shared" si="6"/>
        <v>1.8152505541163547E-2</v>
      </c>
      <c r="AC112" s="5">
        <f t="shared" si="7"/>
        <v>2865.9073499089359</v>
      </c>
      <c r="AD112" s="35">
        <f t="shared" si="8"/>
        <v>0.08</v>
      </c>
      <c r="AE112" s="5">
        <f t="shared" si="42"/>
        <v>49964.190001780851</v>
      </c>
      <c r="AF112" s="5">
        <f t="shared" si="43"/>
        <v>326269.19266742672</v>
      </c>
      <c r="AG112" s="5">
        <f t="shared" si="9"/>
        <v>429235.80999821931</v>
      </c>
      <c r="AH112" s="5">
        <f t="shared" si="10"/>
        <v>376233.38266920758</v>
      </c>
      <c r="AI112" s="150"/>
      <c r="AJ112" s="2">
        <v>107</v>
      </c>
      <c r="AK112" s="118">
        <v>48092</v>
      </c>
      <c r="AL112" s="5">
        <f t="shared" si="44"/>
        <v>427952.80856494827</v>
      </c>
      <c r="AM112" s="5">
        <f t="shared" si="45"/>
        <v>3433.0474807189421</v>
      </c>
      <c r="AN112" s="5">
        <f t="shared" si="11"/>
        <v>669.18559207031785</v>
      </c>
      <c r="AO112" s="35">
        <f t="shared" si="12"/>
        <v>1.876428181829564E-2</v>
      </c>
      <c r="AP112" s="5">
        <f t="shared" si="13"/>
        <v>2763.8618886486242</v>
      </c>
      <c r="AQ112" s="35">
        <f t="shared" si="14"/>
        <v>7.7499999999999999E-2</v>
      </c>
      <c r="AR112" s="5">
        <f t="shared" si="46"/>
        <v>51916.3770271221</v>
      </c>
      <c r="AS112" s="5">
        <f t="shared" si="47"/>
        <v>315419.70340980467</v>
      </c>
      <c r="AT112" s="5">
        <f t="shared" si="15"/>
        <v>427283.62297287793</v>
      </c>
      <c r="AU112" s="5">
        <f t="shared" si="16"/>
        <v>367336.0804369268</v>
      </c>
      <c r="AV112" s="150"/>
      <c r="AW112" s="2">
        <v>107</v>
      </c>
      <c r="AX112" s="118">
        <v>48092</v>
      </c>
      <c r="AY112" s="5">
        <f t="shared" si="48"/>
        <v>425960.4207019789</v>
      </c>
      <c r="AZ112" s="5">
        <f t="shared" si="49"/>
        <v>3350.6359249849102</v>
      </c>
      <c r="BA112" s="5">
        <f t="shared" si="17"/>
        <v>688.3832955975422</v>
      </c>
      <c r="BB112" s="35">
        <f t="shared" si="18"/>
        <v>1.9392880525277711E-2</v>
      </c>
      <c r="BC112" s="5">
        <f t="shared" si="19"/>
        <v>2662.252629387368</v>
      </c>
      <c r="BD112" s="35">
        <f t="shared" si="20"/>
        <v>7.4999999999999997E-2</v>
      </c>
      <c r="BE112" s="5">
        <f t="shared" si="50"/>
        <v>53927.962593618715</v>
      </c>
      <c r="BF112" s="5">
        <f t="shared" si="51"/>
        <v>304590.08137976669</v>
      </c>
      <c r="BG112" s="5">
        <f t="shared" si="21"/>
        <v>425272.03740638134</v>
      </c>
      <c r="BH112" s="5">
        <f t="shared" si="22"/>
        <v>358518.04397338541</v>
      </c>
      <c r="BI112" s="150"/>
      <c r="BJ112" s="2">
        <v>107</v>
      </c>
      <c r="BK112" s="118">
        <v>48092</v>
      </c>
      <c r="BL112" s="5">
        <f t="shared" si="52"/>
        <v>423908.21817038022</v>
      </c>
      <c r="BM112" s="5">
        <f t="shared" si="53"/>
        <v>3268.9887340292703</v>
      </c>
      <c r="BN112" s="5">
        <f t="shared" si="23"/>
        <v>707.87658258322335</v>
      </c>
      <c r="BO112" s="35">
        <f t="shared" si="24"/>
        <v>2.0038580586292154E-2</v>
      </c>
      <c r="BP112" s="5">
        <f t="shared" si="25"/>
        <v>2561.1121514460469</v>
      </c>
      <c r="BQ112" s="35">
        <f t="shared" si="26"/>
        <v>7.2499999999999995E-2</v>
      </c>
      <c r="BR112" s="5">
        <f t="shared" si="54"/>
        <v>55999.658412203105</v>
      </c>
      <c r="BS112" s="5">
        <f t="shared" si="55"/>
        <v>293782.1361289288</v>
      </c>
      <c r="BT112" s="5">
        <f t="shared" si="27"/>
        <v>423200.34158779698</v>
      </c>
      <c r="BU112" s="5">
        <f t="shared" si="28"/>
        <v>349781.79454113194</v>
      </c>
      <c r="BV112" s="150"/>
      <c r="BW112" s="2">
        <v>107</v>
      </c>
      <c r="BX112" s="118">
        <v>48092</v>
      </c>
      <c r="BY112" s="5">
        <f t="shared" si="56"/>
        <v>421795.5420761127</v>
      </c>
      <c r="BZ112" s="5">
        <f t="shared" si="57"/>
        <v>3188.1295568986429</v>
      </c>
      <c r="CA112" s="5">
        <f t="shared" si="29"/>
        <v>727.65556145465189</v>
      </c>
      <c r="CB112" s="35">
        <f t="shared" si="30"/>
        <v>2.0701657240085679E-2</v>
      </c>
      <c r="CC112" s="5">
        <f t="shared" si="31"/>
        <v>2460.473995443991</v>
      </c>
      <c r="CD112" s="35">
        <f t="shared" si="32"/>
        <v>7.0000000000000007E-2</v>
      </c>
      <c r="CE112" s="5">
        <f t="shared" si="58"/>
        <v>58132.113485341702</v>
      </c>
      <c r="CF112" s="5">
        <f t="shared" si="59"/>
        <v>282997.74910281313</v>
      </c>
      <c r="CG112" s="5">
        <f t="shared" si="33"/>
        <v>421067.88651465805</v>
      </c>
      <c r="CH112" s="5">
        <f t="shared" si="34"/>
        <v>341129.86258815485</v>
      </c>
    </row>
    <row r="113" spans="9:86" ht="14.25" customHeight="1">
      <c r="I113" s="150"/>
      <c r="J113" s="2">
        <v>108</v>
      </c>
      <c r="K113" s="118">
        <v>48122</v>
      </c>
      <c r="L113" s="5">
        <f t="shared" si="35"/>
        <v>431129.36850697908</v>
      </c>
      <c r="M113" s="5">
        <f t="shared" si="0"/>
        <v>3600.0695666120341</v>
      </c>
      <c r="N113" s="5">
        <f t="shared" si="1"/>
        <v>636.05515812655312</v>
      </c>
      <c r="O113" s="35">
        <f t="shared" si="2"/>
        <v>1.7703878360110094E-2</v>
      </c>
      <c r="P113" s="5">
        <f t="shared" si="3"/>
        <v>2964.014408485481</v>
      </c>
      <c r="Q113" s="35">
        <f t="shared" si="4"/>
        <v>8.249999999999999E-2</v>
      </c>
      <c r="R113" s="5">
        <f t="shared" si="36"/>
        <v>48706.686651147567</v>
      </c>
      <c r="S113" s="5">
        <f t="shared" si="37"/>
        <v>340100.82654295204</v>
      </c>
      <c r="T113" s="5">
        <f t="shared" si="38"/>
        <v>430493.31334885251</v>
      </c>
      <c r="U113" s="5">
        <f t="shared" si="39"/>
        <v>388807.51319409959</v>
      </c>
      <c r="V113" s="150"/>
      <c r="W113" s="2">
        <v>108</v>
      </c>
      <c r="X113" s="118">
        <v>48122</v>
      </c>
      <c r="Y113" s="5">
        <f t="shared" si="40"/>
        <v>429235.80999821931</v>
      </c>
      <c r="Z113" s="5">
        <f t="shared" si="41"/>
        <v>3516.1998380299769</v>
      </c>
      <c r="AA113" s="5">
        <f t="shared" si="5"/>
        <v>654.62777137518151</v>
      </c>
      <c r="AB113" s="35">
        <f t="shared" si="6"/>
        <v>1.8301206641018062E-2</v>
      </c>
      <c r="AC113" s="5">
        <f t="shared" si="7"/>
        <v>2861.5720666547954</v>
      </c>
      <c r="AD113" s="35">
        <f t="shared" si="8"/>
        <v>0.08</v>
      </c>
      <c r="AE113" s="5">
        <f t="shared" si="42"/>
        <v>50618.817773156035</v>
      </c>
      <c r="AF113" s="5">
        <f t="shared" si="43"/>
        <v>329130.76473408152</v>
      </c>
      <c r="AG113" s="5">
        <f t="shared" si="9"/>
        <v>428581.18222684413</v>
      </c>
      <c r="AH113" s="5">
        <f t="shared" si="10"/>
        <v>379749.58250723756</v>
      </c>
      <c r="AI113" s="150"/>
      <c r="AJ113" s="2">
        <v>108</v>
      </c>
      <c r="AK113" s="118">
        <v>48122</v>
      </c>
      <c r="AL113" s="5">
        <f t="shared" si="44"/>
        <v>427283.62297287793</v>
      </c>
      <c r="AM113" s="5">
        <f t="shared" si="45"/>
        <v>3433.0474807189421</v>
      </c>
      <c r="AN113" s="5">
        <f t="shared" si="11"/>
        <v>673.50741568577223</v>
      </c>
      <c r="AO113" s="35">
        <f t="shared" si="12"/>
        <v>1.8915045074737822E-2</v>
      </c>
      <c r="AP113" s="5">
        <f t="shared" si="13"/>
        <v>2759.5400650331699</v>
      </c>
      <c r="AQ113" s="35">
        <f t="shared" si="14"/>
        <v>7.7499999999999999E-2</v>
      </c>
      <c r="AR113" s="5">
        <f t="shared" si="46"/>
        <v>52589.884442807874</v>
      </c>
      <c r="AS113" s="5">
        <f t="shared" si="47"/>
        <v>318179.24347483786</v>
      </c>
      <c r="AT113" s="5">
        <f t="shared" si="15"/>
        <v>426610.11555719218</v>
      </c>
      <c r="AU113" s="5">
        <f t="shared" si="16"/>
        <v>370769.12791764573</v>
      </c>
      <c r="AV113" s="150"/>
      <c r="AW113" s="2">
        <v>108</v>
      </c>
      <c r="AX113" s="118">
        <v>48122</v>
      </c>
      <c r="AY113" s="5">
        <f t="shared" si="48"/>
        <v>425272.03740638134</v>
      </c>
      <c r="AZ113" s="5">
        <f t="shared" si="49"/>
        <v>3350.6359249849102</v>
      </c>
      <c r="BA113" s="5">
        <f t="shared" si="17"/>
        <v>692.68569119502718</v>
      </c>
      <c r="BB113" s="35">
        <f t="shared" si="18"/>
        <v>1.9545673270771221E-2</v>
      </c>
      <c r="BC113" s="5">
        <f t="shared" si="19"/>
        <v>2657.950233789883</v>
      </c>
      <c r="BD113" s="35">
        <f t="shared" si="20"/>
        <v>7.4999999999999997E-2</v>
      </c>
      <c r="BE113" s="5">
        <f t="shared" si="50"/>
        <v>54620.648284813738</v>
      </c>
      <c r="BF113" s="5">
        <f t="shared" si="51"/>
        <v>307248.03161355655</v>
      </c>
      <c r="BG113" s="5">
        <f t="shared" si="21"/>
        <v>424579.35171518632</v>
      </c>
      <c r="BH113" s="5">
        <f t="shared" si="22"/>
        <v>361868.67989837029</v>
      </c>
      <c r="BI113" s="150"/>
      <c r="BJ113" s="2">
        <v>108</v>
      </c>
      <c r="BK113" s="118">
        <v>48122</v>
      </c>
      <c r="BL113" s="5">
        <f t="shared" si="52"/>
        <v>423200.34158779698</v>
      </c>
      <c r="BM113" s="5">
        <f t="shared" si="53"/>
        <v>3268.9887340292703</v>
      </c>
      <c r="BN113" s="5">
        <f t="shared" si="23"/>
        <v>712.15333693633011</v>
      </c>
      <c r="BO113" s="35">
        <f t="shared" si="24"/>
        <v>2.0193367545907438E-2</v>
      </c>
      <c r="BP113" s="5">
        <f t="shared" si="25"/>
        <v>2556.8353970929402</v>
      </c>
      <c r="BQ113" s="35">
        <f t="shared" si="26"/>
        <v>7.2499999999999995E-2</v>
      </c>
      <c r="BR113" s="5">
        <f t="shared" si="54"/>
        <v>56711.811749139437</v>
      </c>
      <c r="BS113" s="5">
        <f t="shared" si="55"/>
        <v>296338.97152602172</v>
      </c>
      <c r="BT113" s="5">
        <f t="shared" si="27"/>
        <v>422488.18825086066</v>
      </c>
      <c r="BU113" s="5">
        <f t="shared" si="28"/>
        <v>353050.78327516117</v>
      </c>
      <c r="BV113" s="150"/>
      <c r="BW113" s="2">
        <v>108</v>
      </c>
      <c r="BX113" s="118">
        <v>48122</v>
      </c>
      <c r="BY113" s="5">
        <f t="shared" si="56"/>
        <v>421067.88651465805</v>
      </c>
      <c r="BZ113" s="5">
        <f t="shared" si="57"/>
        <v>3188.1295568986429</v>
      </c>
      <c r="CA113" s="5">
        <f t="shared" si="29"/>
        <v>731.90021889647096</v>
      </c>
      <c r="CB113" s="35">
        <f t="shared" si="30"/>
        <v>2.085840052884657E-2</v>
      </c>
      <c r="CC113" s="5">
        <f t="shared" si="31"/>
        <v>2456.229338002172</v>
      </c>
      <c r="CD113" s="35">
        <f t="shared" si="32"/>
        <v>7.0000000000000007E-2</v>
      </c>
      <c r="CE113" s="5">
        <f t="shared" si="58"/>
        <v>58864.013704238176</v>
      </c>
      <c r="CF113" s="5">
        <f t="shared" si="59"/>
        <v>285453.97844081529</v>
      </c>
      <c r="CG113" s="5">
        <f t="shared" si="33"/>
        <v>420335.9862957616</v>
      </c>
      <c r="CH113" s="5">
        <f t="shared" si="34"/>
        <v>344317.99214505346</v>
      </c>
    </row>
    <row r="114" spans="9:86" ht="14.25" customHeight="1">
      <c r="I114" s="150"/>
      <c r="J114" s="2">
        <v>109</v>
      </c>
      <c r="K114" s="118">
        <v>48153</v>
      </c>
      <c r="L114" s="5">
        <f t="shared" si="35"/>
        <v>430493.31334885251</v>
      </c>
      <c r="M114" s="5">
        <f t="shared" si="0"/>
        <v>3600.0695666120341</v>
      </c>
      <c r="N114" s="5">
        <f t="shared" si="1"/>
        <v>640.42803733867322</v>
      </c>
      <c r="O114" s="35">
        <f t="shared" si="2"/>
        <v>1.785192989010816E-2</v>
      </c>
      <c r="P114" s="5">
        <f t="shared" si="3"/>
        <v>2959.6415292733609</v>
      </c>
      <c r="Q114" s="35">
        <f t="shared" si="4"/>
        <v>8.2500000000000004E-2</v>
      </c>
      <c r="R114" s="5">
        <f t="shared" si="36"/>
        <v>49347.114688486239</v>
      </c>
      <c r="S114" s="5">
        <f t="shared" si="37"/>
        <v>343060.4680722254</v>
      </c>
      <c r="T114" s="5">
        <f t="shared" si="38"/>
        <v>429852.88531151385</v>
      </c>
      <c r="U114" s="5">
        <f t="shared" si="39"/>
        <v>392407.58276071167</v>
      </c>
      <c r="V114" s="150"/>
      <c r="W114" s="2">
        <v>109</v>
      </c>
      <c r="X114" s="118">
        <v>48153</v>
      </c>
      <c r="Y114" s="5">
        <f t="shared" si="40"/>
        <v>428581.18222684413</v>
      </c>
      <c r="Z114" s="5">
        <f t="shared" si="41"/>
        <v>3516.1998380299769</v>
      </c>
      <c r="AA114" s="5">
        <f t="shared" si="5"/>
        <v>658.99195651768241</v>
      </c>
      <c r="AB114" s="35">
        <f t="shared" si="6"/>
        <v>1.8451354856794919E-2</v>
      </c>
      <c r="AC114" s="5">
        <f t="shared" si="7"/>
        <v>2857.2078815122945</v>
      </c>
      <c r="AD114" s="35">
        <f t="shared" si="8"/>
        <v>0.08</v>
      </c>
      <c r="AE114" s="5">
        <f t="shared" si="42"/>
        <v>51277.809729673718</v>
      </c>
      <c r="AF114" s="5">
        <f t="shared" si="43"/>
        <v>331987.97261559381</v>
      </c>
      <c r="AG114" s="5">
        <f t="shared" si="9"/>
        <v>427922.19027032645</v>
      </c>
      <c r="AH114" s="5">
        <f t="shared" si="10"/>
        <v>383265.78234526754</v>
      </c>
      <c r="AI114" s="150"/>
      <c r="AJ114" s="2">
        <v>109</v>
      </c>
      <c r="AK114" s="118">
        <v>48153</v>
      </c>
      <c r="AL114" s="5">
        <f t="shared" si="44"/>
        <v>426610.11555719218</v>
      </c>
      <c r="AM114" s="5">
        <f t="shared" si="45"/>
        <v>3433.0474807189421</v>
      </c>
      <c r="AN114" s="5">
        <f t="shared" si="11"/>
        <v>677.85715107874239</v>
      </c>
      <c r="AO114" s="35">
        <f t="shared" si="12"/>
        <v>1.9067259580380039E-2</v>
      </c>
      <c r="AP114" s="5">
        <f t="shared" si="13"/>
        <v>2755.1903296401997</v>
      </c>
      <c r="AQ114" s="35">
        <f t="shared" si="14"/>
        <v>7.7500000000000013E-2</v>
      </c>
      <c r="AR114" s="5">
        <f t="shared" si="46"/>
        <v>53267.741593886618</v>
      </c>
      <c r="AS114" s="5">
        <f t="shared" si="47"/>
        <v>320934.43380447803</v>
      </c>
      <c r="AT114" s="5">
        <f t="shared" si="15"/>
        <v>425932.25840611343</v>
      </c>
      <c r="AU114" s="5">
        <f t="shared" si="16"/>
        <v>374202.17539836466</v>
      </c>
      <c r="AV114" s="150"/>
      <c r="AW114" s="2">
        <v>109</v>
      </c>
      <c r="AX114" s="118">
        <v>48153</v>
      </c>
      <c r="AY114" s="5">
        <f t="shared" si="48"/>
        <v>424579.35171518632</v>
      </c>
      <c r="AZ114" s="5">
        <f t="shared" si="49"/>
        <v>3350.6359249849102</v>
      </c>
      <c r="BA114" s="5">
        <f t="shared" si="17"/>
        <v>697.01497676499594</v>
      </c>
      <c r="BB114" s="35">
        <f t="shared" si="18"/>
        <v>1.9699921080455082E-2</v>
      </c>
      <c r="BC114" s="5">
        <f t="shared" si="19"/>
        <v>2653.6209482199142</v>
      </c>
      <c r="BD114" s="35">
        <f t="shared" si="20"/>
        <v>7.4999999999999997E-2</v>
      </c>
      <c r="BE114" s="5">
        <f t="shared" si="50"/>
        <v>55317.663261578731</v>
      </c>
      <c r="BF114" s="5">
        <f t="shared" si="51"/>
        <v>309901.65256177646</v>
      </c>
      <c r="BG114" s="5">
        <f t="shared" si="21"/>
        <v>423882.33673842135</v>
      </c>
      <c r="BH114" s="5">
        <f t="shared" si="22"/>
        <v>365219.31582335517</v>
      </c>
      <c r="BI114" s="150"/>
      <c r="BJ114" s="2">
        <v>109</v>
      </c>
      <c r="BK114" s="118">
        <v>48153</v>
      </c>
      <c r="BL114" s="5">
        <f t="shared" si="52"/>
        <v>422488.18825086066</v>
      </c>
      <c r="BM114" s="5">
        <f t="shared" si="53"/>
        <v>3268.9887340292703</v>
      </c>
      <c r="BN114" s="5">
        <f t="shared" si="23"/>
        <v>716.45593001365387</v>
      </c>
      <c r="BO114" s="35">
        <f t="shared" si="24"/>
        <v>2.0349613076186001E-2</v>
      </c>
      <c r="BP114" s="5">
        <f t="shared" si="25"/>
        <v>2552.5328040156164</v>
      </c>
      <c r="BQ114" s="35">
        <f t="shared" si="26"/>
        <v>7.2499999999999995E-2</v>
      </c>
      <c r="BR114" s="5">
        <f t="shared" si="54"/>
        <v>57428.26767915309</v>
      </c>
      <c r="BS114" s="5">
        <f t="shared" si="55"/>
        <v>298891.50433003734</v>
      </c>
      <c r="BT114" s="5">
        <f t="shared" si="27"/>
        <v>421771.73232084699</v>
      </c>
      <c r="BU114" s="5">
        <f t="shared" si="28"/>
        <v>356319.7720091904</v>
      </c>
      <c r="BV114" s="150"/>
      <c r="BW114" s="2">
        <v>109</v>
      </c>
      <c r="BX114" s="118">
        <v>48153</v>
      </c>
      <c r="BY114" s="5">
        <f t="shared" si="56"/>
        <v>420335.9862957616</v>
      </c>
      <c r="BZ114" s="5">
        <f t="shared" si="57"/>
        <v>3188.1295568986429</v>
      </c>
      <c r="CA114" s="5">
        <f t="shared" si="29"/>
        <v>736.16963684003349</v>
      </c>
      <c r="CB114" s="35">
        <f t="shared" si="30"/>
        <v>2.1016605596705908E-2</v>
      </c>
      <c r="CC114" s="5">
        <f t="shared" si="31"/>
        <v>2451.9599200586094</v>
      </c>
      <c r="CD114" s="35">
        <f t="shared" si="32"/>
        <v>7.0000000000000007E-2</v>
      </c>
      <c r="CE114" s="5">
        <f t="shared" si="58"/>
        <v>59600.183341078213</v>
      </c>
      <c r="CF114" s="5">
        <f t="shared" si="59"/>
        <v>287905.9383608739</v>
      </c>
      <c r="CG114" s="5">
        <f t="shared" si="33"/>
        <v>419599.81665892154</v>
      </c>
      <c r="CH114" s="5">
        <f t="shared" si="34"/>
        <v>347506.12170195213</v>
      </c>
    </row>
    <row r="115" spans="9:86" ht="14.25" customHeight="1">
      <c r="I115" s="150"/>
      <c r="J115" s="2">
        <v>110</v>
      </c>
      <c r="K115" s="118">
        <v>48183</v>
      </c>
      <c r="L115" s="5">
        <f t="shared" si="35"/>
        <v>429852.88531151385</v>
      </c>
      <c r="M115" s="5">
        <f t="shared" si="0"/>
        <v>3600.0695666120341</v>
      </c>
      <c r="N115" s="5">
        <f t="shared" si="1"/>
        <v>644.83098009537662</v>
      </c>
      <c r="O115" s="35">
        <f t="shared" si="2"/>
        <v>1.8001441948067468E-2</v>
      </c>
      <c r="P115" s="5">
        <f t="shared" si="3"/>
        <v>2955.2385865166575</v>
      </c>
      <c r="Q115" s="35">
        <f t="shared" si="4"/>
        <v>8.249999999999999E-2</v>
      </c>
      <c r="R115" s="5">
        <f t="shared" si="36"/>
        <v>49991.945668581619</v>
      </c>
      <c r="S115" s="5">
        <f t="shared" si="37"/>
        <v>346015.70665874204</v>
      </c>
      <c r="T115" s="5">
        <f t="shared" si="38"/>
        <v>429208.05433141848</v>
      </c>
      <c r="U115" s="5">
        <f t="shared" si="39"/>
        <v>396007.65232732368</v>
      </c>
      <c r="V115" s="150"/>
      <c r="W115" s="2">
        <v>110</v>
      </c>
      <c r="X115" s="118">
        <v>48183</v>
      </c>
      <c r="Y115" s="5">
        <f t="shared" si="40"/>
        <v>427922.19027032645</v>
      </c>
      <c r="Z115" s="5">
        <f t="shared" si="41"/>
        <v>3516.1998380299769</v>
      </c>
      <c r="AA115" s="5">
        <f t="shared" si="5"/>
        <v>663.38523622780031</v>
      </c>
      <c r="AB115" s="35">
        <f t="shared" si="6"/>
        <v>1.8602968052918053E-2</v>
      </c>
      <c r="AC115" s="5">
        <f t="shared" si="7"/>
        <v>2852.8146018021766</v>
      </c>
      <c r="AD115" s="35">
        <f t="shared" si="8"/>
        <v>0.08</v>
      </c>
      <c r="AE115" s="5">
        <f t="shared" si="42"/>
        <v>51941.194965901515</v>
      </c>
      <c r="AF115" s="5">
        <f t="shared" si="43"/>
        <v>334840.78721739596</v>
      </c>
      <c r="AG115" s="5">
        <f t="shared" si="9"/>
        <v>427258.80503409862</v>
      </c>
      <c r="AH115" s="5">
        <f t="shared" si="10"/>
        <v>386781.98218329746</v>
      </c>
      <c r="AI115" s="150"/>
      <c r="AJ115" s="2">
        <v>110</v>
      </c>
      <c r="AK115" s="118">
        <v>48183</v>
      </c>
      <c r="AL115" s="5">
        <f t="shared" si="44"/>
        <v>425932.25840611343</v>
      </c>
      <c r="AM115" s="5">
        <f t="shared" si="45"/>
        <v>3433.0474807189421</v>
      </c>
      <c r="AN115" s="5">
        <f t="shared" si="11"/>
        <v>682.23497851279308</v>
      </c>
      <c r="AO115" s="35">
        <f t="shared" si="12"/>
        <v>1.9220943191270649E-2</v>
      </c>
      <c r="AP115" s="5">
        <f t="shared" si="13"/>
        <v>2750.812502206149</v>
      </c>
      <c r="AQ115" s="35">
        <f t="shared" si="14"/>
        <v>7.7499999999999999E-2</v>
      </c>
      <c r="AR115" s="5">
        <f t="shared" si="46"/>
        <v>53949.976572399413</v>
      </c>
      <c r="AS115" s="5">
        <f t="shared" si="47"/>
        <v>323685.24630668416</v>
      </c>
      <c r="AT115" s="5">
        <f t="shared" si="15"/>
        <v>425250.02342760062</v>
      </c>
      <c r="AU115" s="5">
        <f t="shared" si="16"/>
        <v>377635.22287908359</v>
      </c>
      <c r="AV115" s="150"/>
      <c r="AW115" s="2">
        <v>110</v>
      </c>
      <c r="AX115" s="118">
        <v>48183</v>
      </c>
      <c r="AY115" s="5">
        <f t="shared" si="48"/>
        <v>423882.33673842135</v>
      </c>
      <c r="AZ115" s="5">
        <f t="shared" si="49"/>
        <v>3350.6359249849102</v>
      </c>
      <c r="BA115" s="5">
        <f t="shared" si="17"/>
        <v>701.3713203697771</v>
      </c>
      <c r="BB115" s="35">
        <f t="shared" si="18"/>
        <v>1.9855641801916218E-2</v>
      </c>
      <c r="BC115" s="5">
        <f t="shared" si="19"/>
        <v>2649.2646046151331</v>
      </c>
      <c r="BD115" s="35">
        <f t="shared" si="20"/>
        <v>7.4999999999999997E-2</v>
      </c>
      <c r="BE115" s="5">
        <f t="shared" si="50"/>
        <v>56019.034581948508</v>
      </c>
      <c r="BF115" s="5">
        <f t="shared" si="51"/>
        <v>312550.91716639156</v>
      </c>
      <c r="BG115" s="5">
        <f t="shared" si="21"/>
        <v>423180.96541805158</v>
      </c>
      <c r="BH115" s="5">
        <f t="shared" si="22"/>
        <v>368569.95174834004</v>
      </c>
      <c r="BI115" s="150"/>
      <c r="BJ115" s="2">
        <v>110</v>
      </c>
      <c r="BK115" s="118">
        <v>48183</v>
      </c>
      <c r="BL115" s="5">
        <f t="shared" si="52"/>
        <v>421771.73232084699</v>
      </c>
      <c r="BM115" s="5">
        <f t="shared" si="53"/>
        <v>3268.9887340292703</v>
      </c>
      <c r="BN115" s="5">
        <f t="shared" si="23"/>
        <v>720.78451792415308</v>
      </c>
      <c r="BO115" s="35">
        <f t="shared" si="24"/>
        <v>2.0507335016255002E-2</v>
      </c>
      <c r="BP115" s="5">
        <f t="shared" si="25"/>
        <v>2548.2042161051172</v>
      </c>
      <c r="BQ115" s="35">
        <f t="shared" si="26"/>
        <v>7.2499999999999995E-2</v>
      </c>
      <c r="BR115" s="5">
        <f t="shared" si="54"/>
        <v>58149.052197077246</v>
      </c>
      <c r="BS115" s="5">
        <f t="shared" si="55"/>
        <v>301439.70854614244</v>
      </c>
      <c r="BT115" s="5">
        <f t="shared" si="27"/>
        <v>421050.94780292286</v>
      </c>
      <c r="BU115" s="5">
        <f t="shared" si="28"/>
        <v>359588.7607432197</v>
      </c>
      <c r="BV115" s="150"/>
      <c r="BW115" s="2">
        <v>110</v>
      </c>
      <c r="BX115" s="118">
        <v>48183</v>
      </c>
      <c r="BY115" s="5">
        <f t="shared" si="56"/>
        <v>419599.81665892154</v>
      </c>
      <c r="BZ115" s="5">
        <f t="shared" si="57"/>
        <v>3188.1295568986429</v>
      </c>
      <c r="CA115" s="5">
        <f t="shared" si="29"/>
        <v>740.46395972160053</v>
      </c>
      <c r="CB115" s="35">
        <f t="shared" si="30"/>
        <v>2.1176290274411591E-2</v>
      </c>
      <c r="CC115" s="5">
        <f t="shared" si="31"/>
        <v>2447.6655971770424</v>
      </c>
      <c r="CD115" s="35">
        <f t="shared" si="32"/>
        <v>7.0000000000000007E-2</v>
      </c>
      <c r="CE115" s="5">
        <f t="shared" si="58"/>
        <v>60340.647300799814</v>
      </c>
      <c r="CF115" s="5">
        <f t="shared" si="59"/>
        <v>290353.60395805095</v>
      </c>
      <c r="CG115" s="5">
        <f t="shared" si="33"/>
        <v>418859.35269919992</v>
      </c>
      <c r="CH115" s="5">
        <f t="shared" si="34"/>
        <v>350694.2512588508</v>
      </c>
    </row>
    <row r="116" spans="9:86" ht="14.25" customHeight="1">
      <c r="I116" s="150"/>
      <c r="J116" s="2">
        <v>111</v>
      </c>
      <c r="K116" s="118">
        <v>48214</v>
      </c>
      <c r="L116" s="5">
        <f t="shared" si="35"/>
        <v>429208.05433141848</v>
      </c>
      <c r="M116" s="5">
        <f t="shared" si="0"/>
        <v>3600.0695666120341</v>
      </c>
      <c r="N116" s="5">
        <f t="shared" si="1"/>
        <v>649.26419308353206</v>
      </c>
      <c r="O116" s="35">
        <f t="shared" si="2"/>
        <v>1.8152432691736796E-2</v>
      </c>
      <c r="P116" s="5">
        <f t="shared" si="3"/>
        <v>2950.8053735285021</v>
      </c>
      <c r="Q116" s="35">
        <f t="shared" si="4"/>
        <v>8.2500000000000004E-2</v>
      </c>
      <c r="R116" s="5">
        <f t="shared" si="36"/>
        <v>50641.209861665149</v>
      </c>
      <c r="S116" s="5">
        <f t="shared" si="37"/>
        <v>348966.51203227055</v>
      </c>
      <c r="T116" s="5">
        <f t="shared" si="38"/>
        <v>428558.79013833497</v>
      </c>
      <c r="U116" s="5">
        <f t="shared" si="39"/>
        <v>399607.7218939357</v>
      </c>
      <c r="V116" s="150"/>
      <c r="W116" s="2">
        <v>111</v>
      </c>
      <c r="X116" s="118">
        <v>48214</v>
      </c>
      <c r="Y116" s="5">
        <f t="shared" si="40"/>
        <v>427258.80503409862</v>
      </c>
      <c r="Z116" s="5">
        <f t="shared" si="41"/>
        <v>3516.1998380299769</v>
      </c>
      <c r="AA116" s="5">
        <f t="shared" si="5"/>
        <v>667.80780446931931</v>
      </c>
      <c r="AB116" s="35">
        <f t="shared" si="6"/>
        <v>1.8756064378807301E-2</v>
      </c>
      <c r="AC116" s="5">
        <f t="shared" si="7"/>
        <v>2848.3920335606576</v>
      </c>
      <c r="AD116" s="35">
        <f t="shared" si="8"/>
        <v>0.08</v>
      </c>
      <c r="AE116" s="5">
        <f t="shared" si="42"/>
        <v>52609.002770370833</v>
      </c>
      <c r="AF116" s="5">
        <f t="shared" si="43"/>
        <v>337689.17925095663</v>
      </c>
      <c r="AG116" s="5">
        <f t="shared" si="9"/>
        <v>426590.99722962931</v>
      </c>
      <c r="AH116" s="5">
        <f t="shared" si="10"/>
        <v>390298.18202132743</v>
      </c>
      <c r="AI116" s="150"/>
      <c r="AJ116" s="2">
        <v>111</v>
      </c>
      <c r="AK116" s="118">
        <v>48214</v>
      </c>
      <c r="AL116" s="5">
        <f t="shared" si="44"/>
        <v>425250.02342760062</v>
      </c>
      <c r="AM116" s="5">
        <f t="shared" si="45"/>
        <v>3433.0474807189421</v>
      </c>
      <c r="AN116" s="5">
        <f t="shared" si="11"/>
        <v>686.64107941568818</v>
      </c>
      <c r="AO116" s="35">
        <f t="shared" si="12"/>
        <v>1.9376114048330152E-2</v>
      </c>
      <c r="AP116" s="5">
        <f t="shared" si="13"/>
        <v>2746.4064013032539</v>
      </c>
      <c r="AQ116" s="35">
        <f t="shared" si="14"/>
        <v>7.7499999999999999E-2</v>
      </c>
      <c r="AR116" s="5">
        <f t="shared" si="46"/>
        <v>54636.617651815104</v>
      </c>
      <c r="AS116" s="5">
        <f t="shared" si="47"/>
        <v>326431.65270798741</v>
      </c>
      <c r="AT116" s="5">
        <f t="shared" si="15"/>
        <v>424563.38234818494</v>
      </c>
      <c r="AU116" s="5">
        <f t="shared" si="16"/>
        <v>381068.27035980253</v>
      </c>
      <c r="AV116" s="150"/>
      <c r="AW116" s="2">
        <v>111</v>
      </c>
      <c r="AX116" s="118">
        <v>48214</v>
      </c>
      <c r="AY116" s="5">
        <f t="shared" si="48"/>
        <v>423180.96541805158</v>
      </c>
      <c r="AZ116" s="5">
        <f t="shared" si="49"/>
        <v>3350.6359249849102</v>
      </c>
      <c r="BA116" s="5">
        <f t="shared" si="17"/>
        <v>705.75489112208788</v>
      </c>
      <c r="BB116" s="35">
        <f t="shared" si="18"/>
        <v>2.0012853567500724E-2</v>
      </c>
      <c r="BC116" s="5">
        <f t="shared" si="19"/>
        <v>2644.8810338628223</v>
      </c>
      <c r="BD116" s="35">
        <f t="shared" si="20"/>
        <v>7.4999999999999997E-2</v>
      </c>
      <c r="BE116" s="5">
        <f t="shared" si="50"/>
        <v>56724.789473070596</v>
      </c>
      <c r="BF116" s="5">
        <f t="shared" si="51"/>
        <v>315195.79820025439</v>
      </c>
      <c r="BG116" s="5">
        <f t="shared" si="21"/>
        <v>422475.21052692947</v>
      </c>
      <c r="BH116" s="5">
        <f t="shared" si="22"/>
        <v>371920.58767332498</v>
      </c>
      <c r="BI116" s="150"/>
      <c r="BJ116" s="2">
        <v>111</v>
      </c>
      <c r="BK116" s="118">
        <v>48214</v>
      </c>
      <c r="BL116" s="5">
        <f t="shared" si="52"/>
        <v>421050.94780292286</v>
      </c>
      <c r="BM116" s="5">
        <f t="shared" si="53"/>
        <v>3268.9887340292703</v>
      </c>
      <c r="BN116" s="5">
        <f t="shared" si="23"/>
        <v>725.13925771994491</v>
      </c>
      <c r="BO116" s="35">
        <f t="shared" si="24"/>
        <v>2.0666551489897711E-2</v>
      </c>
      <c r="BP116" s="5">
        <f t="shared" si="25"/>
        <v>2543.8494763093254</v>
      </c>
      <c r="BQ116" s="35">
        <f t="shared" si="26"/>
        <v>7.2499999999999981E-2</v>
      </c>
      <c r="BR116" s="5">
        <f t="shared" si="54"/>
        <v>58874.19145479719</v>
      </c>
      <c r="BS116" s="5">
        <f t="shared" si="55"/>
        <v>303983.55802245176</v>
      </c>
      <c r="BT116" s="5">
        <f t="shared" si="27"/>
        <v>420325.80854520289</v>
      </c>
      <c r="BU116" s="5">
        <f t="shared" si="28"/>
        <v>362857.74947724893</v>
      </c>
      <c r="BV116" s="150"/>
      <c r="BW116" s="2">
        <v>111</v>
      </c>
      <c r="BX116" s="118">
        <v>48214</v>
      </c>
      <c r="BY116" s="5">
        <f t="shared" si="56"/>
        <v>418859.35269919992</v>
      </c>
      <c r="BZ116" s="5">
        <f t="shared" si="57"/>
        <v>3188.1295568986429</v>
      </c>
      <c r="CA116" s="5">
        <f t="shared" si="29"/>
        <v>744.78333281997675</v>
      </c>
      <c r="CB116" s="35">
        <f t="shared" si="30"/>
        <v>2.1337472677273685E-2</v>
      </c>
      <c r="CC116" s="5">
        <f t="shared" si="31"/>
        <v>2443.3462240786662</v>
      </c>
      <c r="CD116" s="35">
        <f t="shared" si="32"/>
        <v>7.0000000000000007E-2</v>
      </c>
      <c r="CE116" s="5">
        <f t="shared" si="58"/>
        <v>61085.430633619791</v>
      </c>
      <c r="CF116" s="5">
        <f t="shared" si="59"/>
        <v>292796.95018212963</v>
      </c>
      <c r="CG116" s="5">
        <f t="shared" si="33"/>
        <v>418114.56936637993</v>
      </c>
      <c r="CH116" s="5">
        <f t="shared" si="34"/>
        <v>353882.38081574941</v>
      </c>
    </row>
    <row r="117" spans="9:86" ht="14.25" customHeight="1">
      <c r="I117" s="150"/>
      <c r="J117" s="2">
        <v>112</v>
      </c>
      <c r="K117" s="118">
        <v>48245</v>
      </c>
      <c r="L117" s="5">
        <f t="shared" si="35"/>
        <v>428558.79013833497</v>
      </c>
      <c r="M117" s="5">
        <f t="shared" si="0"/>
        <v>3600.0695666120341</v>
      </c>
      <c r="N117" s="5">
        <f t="shared" si="1"/>
        <v>653.72788441098101</v>
      </c>
      <c r="O117" s="35">
        <f t="shared" si="2"/>
        <v>1.8304920569706576E-2</v>
      </c>
      <c r="P117" s="5">
        <f t="shared" si="3"/>
        <v>2946.3416822010531</v>
      </c>
      <c r="Q117" s="35">
        <f t="shared" si="4"/>
        <v>8.2500000000000018E-2</v>
      </c>
      <c r="R117" s="5">
        <f t="shared" si="36"/>
        <v>51294.937746076132</v>
      </c>
      <c r="S117" s="5">
        <f t="shared" si="37"/>
        <v>351912.85371447162</v>
      </c>
      <c r="T117" s="5">
        <f t="shared" si="38"/>
        <v>427905.06225392397</v>
      </c>
      <c r="U117" s="5">
        <f t="shared" si="39"/>
        <v>403207.79146054777</v>
      </c>
      <c r="V117" s="150"/>
      <c r="W117" s="2">
        <v>112</v>
      </c>
      <c r="X117" s="118">
        <v>48245</v>
      </c>
      <c r="Y117" s="5">
        <f t="shared" si="40"/>
        <v>426590.99722962931</v>
      </c>
      <c r="Z117" s="5">
        <f t="shared" si="41"/>
        <v>3516.1998380299769</v>
      </c>
      <c r="AA117" s="5">
        <f t="shared" si="5"/>
        <v>672.2598564991149</v>
      </c>
      <c r="AB117" s="35">
        <f t="shared" si="6"/>
        <v>1.8910662274588361E-2</v>
      </c>
      <c r="AC117" s="5">
        <f t="shared" si="7"/>
        <v>2843.939981530862</v>
      </c>
      <c r="AD117" s="35">
        <f t="shared" si="8"/>
        <v>7.9999999999999988E-2</v>
      </c>
      <c r="AE117" s="5">
        <f t="shared" si="42"/>
        <v>53281.262626869946</v>
      </c>
      <c r="AF117" s="5">
        <f t="shared" si="43"/>
        <v>340533.11923248752</v>
      </c>
      <c r="AG117" s="5">
        <f t="shared" si="9"/>
        <v>425918.73737313022</v>
      </c>
      <c r="AH117" s="5">
        <f t="shared" si="10"/>
        <v>393814.38185935747</v>
      </c>
      <c r="AI117" s="150"/>
      <c r="AJ117" s="2">
        <v>112</v>
      </c>
      <c r="AK117" s="118">
        <v>48245</v>
      </c>
      <c r="AL117" s="5">
        <f t="shared" si="44"/>
        <v>424563.38234818494</v>
      </c>
      <c r="AM117" s="5">
        <f t="shared" si="45"/>
        <v>3433.0474807189421</v>
      </c>
      <c r="AN117" s="5">
        <f t="shared" si="11"/>
        <v>691.07563638691454</v>
      </c>
      <c r="AO117" s="35">
        <f t="shared" si="12"/>
        <v>1.953279058306058E-2</v>
      </c>
      <c r="AP117" s="5">
        <f t="shared" si="13"/>
        <v>2741.9718443320276</v>
      </c>
      <c r="AQ117" s="35">
        <f t="shared" si="14"/>
        <v>7.7499999999999999E-2</v>
      </c>
      <c r="AR117" s="5">
        <f t="shared" si="46"/>
        <v>55327.693288202019</v>
      </c>
      <c r="AS117" s="5">
        <f t="shared" si="47"/>
        <v>329173.62455231941</v>
      </c>
      <c r="AT117" s="5">
        <f t="shared" si="15"/>
        <v>423872.30671179801</v>
      </c>
      <c r="AU117" s="5">
        <f t="shared" si="16"/>
        <v>384501.31784052146</v>
      </c>
      <c r="AV117" s="150"/>
      <c r="AW117" s="2">
        <v>112</v>
      </c>
      <c r="AX117" s="118">
        <v>48245</v>
      </c>
      <c r="AY117" s="5">
        <f t="shared" si="48"/>
        <v>422475.21052692947</v>
      </c>
      <c r="AZ117" s="5">
        <f t="shared" si="49"/>
        <v>3350.6359249849102</v>
      </c>
      <c r="BA117" s="5">
        <f t="shared" si="17"/>
        <v>710.16585919160116</v>
      </c>
      <c r="BB117" s="35">
        <f t="shared" si="18"/>
        <v>2.0171574800022508E-2</v>
      </c>
      <c r="BC117" s="5">
        <f t="shared" si="19"/>
        <v>2640.470065793309</v>
      </c>
      <c r="BD117" s="35">
        <f t="shared" si="20"/>
        <v>7.4999999999999997E-2</v>
      </c>
      <c r="BE117" s="5">
        <f t="shared" si="50"/>
        <v>57434.955332262194</v>
      </c>
      <c r="BF117" s="5">
        <f t="shared" si="51"/>
        <v>317836.2682660477</v>
      </c>
      <c r="BG117" s="5">
        <f t="shared" si="21"/>
        <v>421765.04466773785</v>
      </c>
      <c r="BH117" s="5">
        <f t="shared" si="22"/>
        <v>375271.22359830991</v>
      </c>
      <c r="BI117" s="150"/>
      <c r="BJ117" s="2">
        <v>112</v>
      </c>
      <c r="BK117" s="118">
        <v>48245</v>
      </c>
      <c r="BL117" s="5">
        <f t="shared" si="52"/>
        <v>420325.80854520289</v>
      </c>
      <c r="BM117" s="5">
        <f t="shared" si="53"/>
        <v>3268.9887340292703</v>
      </c>
      <c r="BN117" s="5">
        <f t="shared" si="23"/>
        <v>729.5203074020028</v>
      </c>
      <c r="BO117" s="35">
        <f t="shared" si="24"/>
        <v>2.0827280911261438E-2</v>
      </c>
      <c r="BP117" s="5">
        <f t="shared" si="25"/>
        <v>2539.4684266272675</v>
      </c>
      <c r="BQ117" s="35">
        <f t="shared" si="26"/>
        <v>7.2499999999999995E-2</v>
      </c>
      <c r="BR117" s="5">
        <f t="shared" si="54"/>
        <v>59603.711762199193</v>
      </c>
      <c r="BS117" s="5">
        <f t="shared" si="55"/>
        <v>306523.02644907904</v>
      </c>
      <c r="BT117" s="5">
        <f t="shared" si="27"/>
        <v>419596.28823780088</v>
      </c>
      <c r="BU117" s="5">
        <f t="shared" si="28"/>
        <v>366126.73821127822</v>
      </c>
      <c r="BV117" s="150"/>
      <c r="BW117" s="2">
        <v>112</v>
      </c>
      <c r="BX117" s="118">
        <v>48245</v>
      </c>
      <c r="BY117" s="5">
        <f t="shared" si="56"/>
        <v>418114.56936637993</v>
      </c>
      <c r="BZ117" s="5">
        <f t="shared" si="57"/>
        <v>3188.1295568986429</v>
      </c>
      <c r="CA117" s="5">
        <f t="shared" si="29"/>
        <v>749.1279022614267</v>
      </c>
      <c r="CB117" s="35">
        <f t="shared" si="30"/>
        <v>2.1500171210871846E-2</v>
      </c>
      <c r="CC117" s="5">
        <f t="shared" si="31"/>
        <v>2439.0016546372162</v>
      </c>
      <c r="CD117" s="35">
        <f t="shared" si="32"/>
        <v>7.0000000000000007E-2</v>
      </c>
      <c r="CE117" s="5">
        <f t="shared" si="58"/>
        <v>61834.558535881217</v>
      </c>
      <c r="CF117" s="5">
        <f t="shared" si="59"/>
        <v>295235.95183676685</v>
      </c>
      <c r="CG117" s="5">
        <f t="shared" si="33"/>
        <v>417365.44146411848</v>
      </c>
      <c r="CH117" s="5">
        <f t="shared" si="34"/>
        <v>357070.51037264807</v>
      </c>
    </row>
    <row r="118" spans="9:86" ht="14.25" customHeight="1">
      <c r="I118" s="150"/>
      <c r="J118" s="2">
        <v>113</v>
      </c>
      <c r="K118" s="118">
        <v>48274</v>
      </c>
      <c r="L118" s="5">
        <f t="shared" si="35"/>
        <v>427905.06225392397</v>
      </c>
      <c r="M118" s="5">
        <f t="shared" si="0"/>
        <v>3600.0695666120341</v>
      </c>
      <c r="N118" s="5">
        <f t="shared" si="1"/>
        <v>658.22226361630692</v>
      </c>
      <c r="O118" s="35">
        <f t="shared" si="2"/>
        <v>1.8458924327257712E-2</v>
      </c>
      <c r="P118" s="5">
        <f t="shared" si="3"/>
        <v>2941.8473029957272</v>
      </c>
      <c r="Q118" s="35">
        <f t="shared" si="4"/>
        <v>8.2500000000000004E-2</v>
      </c>
      <c r="R118" s="5">
        <f t="shared" si="36"/>
        <v>51953.160009692438</v>
      </c>
      <c r="S118" s="5">
        <f t="shared" si="37"/>
        <v>354854.70101746736</v>
      </c>
      <c r="T118" s="5">
        <f t="shared" si="38"/>
        <v>427246.83999030764</v>
      </c>
      <c r="U118" s="5">
        <f t="shared" si="39"/>
        <v>406807.86102715979</v>
      </c>
      <c r="V118" s="150"/>
      <c r="W118" s="2">
        <v>113</v>
      </c>
      <c r="X118" s="118">
        <v>48274</v>
      </c>
      <c r="Y118" s="5">
        <f t="shared" si="40"/>
        <v>425918.73737313022</v>
      </c>
      <c r="Z118" s="5">
        <f t="shared" si="41"/>
        <v>3516.1998380299769</v>
      </c>
      <c r="AA118" s="5">
        <f t="shared" si="5"/>
        <v>676.74158887577551</v>
      </c>
      <c r="AB118" s="35">
        <f t="shared" si="6"/>
        <v>1.9066780476940874E-2</v>
      </c>
      <c r="AC118" s="5">
        <f t="shared" si="7"/>
        <v>2839.4582491542014</v>
      </c>
      <c r="AD118" s="35">
        <f t="shared" si="8"/>
        <v>7.9999999999999988E-2</v>
      </c>
      <c r="AE118" s="5">
        <f t="shared" si="42"/>
        <v>53958.004215745721</v>
      </c>
      <c r="AF118" s="5">
        <f t="shared" si="43"/>
        <v>343372.57748164173</v>
      </c>
      <c r="AG118" s="5">
        <f t="shared" si="9"/>
        <v>425241.99578425445</v>
      </c>
      <c r="AH118" s="5">
        <f t="shared" si="10"/>
        <v>397330.58169738745</v>
      </c>
      <c r="AI118" s="150"/>
      <c r="AJ118" s="2">
        <v>113</v>
      </c>
      <c r="AK118" s="118">
        <v>48274</v>
      </c>
      <c r="AL118" s="5">
        <f t="shared" si="44"/>
        <v>423872.30671179801</v>
      </c>
      <c r="AM118" s="5">
        <f t="shared" si="45"/>
        <v>3433.0474807189421</v>
      </c>
      <c r="AN118" s="5">
        <f t="shared" si="11"/>
        <v>695.53883320524665</v>
      </c>
      <c r="AO118" s="35">
        <f t="shared" si="12"/>
        <v>1.9690991523392782E-2</v>
      </c>
      <c r="AP118" s="5">
        <f t="shared" si="13"/>
        <v>2737.5086475136955</v>
      </c>
      <c r="AQ118" s="35">
        <f t="shared" si="14"/>
        <v>7.7499999999999999E-2</v>
      </c>
      <c r="AR118" s="5">
        <f t="shared" si="46"/>
        <v>56023.232121407265</v>
      </c>
      <c r="AS118" s="5">
        <f t="shared" si="47"/>
        <v>331911.1331998331</v>
      </c>
      <c r="AT118" s="5">
        <f t="shared" si="15"/>
        <v>423176.76787859277</v>
      </c>
      <c r="AU118" s="5">
        <f t="shared" si="16"/>
        <v>387934.36532124039</v>
      </c>
      <c r="AV118" s="150"/>
      <c r="AW118" s="2">
        <v>113</v>
      </c>
      <c r="AX118" s="118">
        <v>48274</v>
      </c>
      <c r="AY118" s="5">
        <f t="shared" si="48"/>
        <v>421765.04466773785</v>
      </c>
      <c r="AZ118" s="5">
        <f t="shared" si="49"/>
        <v>3350.6359249849102</v>
      </c>
      <c r="BA118" s="5">
        <f t="shared" si="17"/>
        <v>714.60439581154878</v>
      </c>
      <c r="BB118" s="35">
        <f t="shared" si="18"/>
        <v>2.0331824218609868E-2</v>
      </c>
      <c r="BC118" s="5">
        <f t="shared" si="19"/>
        <v>2636.0315291733614</v>
      </c>
      <c r="BD118" s="35">
        <f t="shared" si="20"/>
        <v>7.4999999999999997E-2</v>
      </c>
      <c r="BE118" s="5">
        <f t="shared" si="50"/>
        <v>58149.559728073742</v>
      </c>
      <c r="BF118" s="5">
        <f t="shared" si="51"/>
        <v>320472.29979522107</v>
      </c>
      <c r="BG118" s="5">
        <f t="shared" si="21"/>
        <v>421050.44027192629</v>
      </c>
      <c r="BH118" s="5">
        <f t="shared" si="22"/>
        <v>378621.85952329484</v>
      </c>
      <c r="BI118" s="150"/>
      <c r="BJ118" s="2">
        <v>113</v>
      </c>
      <c r="BK118" s="118">
        <v>48274</v>
      </c>
      <c r="BL118" s="5">
        <f t="shared" si="52"/>
        <v>419596.28823780088</v>
      </c>
      <c r="BM118" s="5">
        <f t="shared" si="53"/>
        <v>3268.9887340292703</v>
      </c>
      <c r="BN118" s="5">
        <f t="shared" si="23"/>
        <v>733.92782592588992</v>
      </c>
      <c r="BO118" s="35">
        <f t="shared" si="24"/>
        <v>2.0989541990703568E-2</v>
      </c>
      <c r="BP118" s="5">
        <f t="shared" si="25"/>
        <v>2535.0609081033804</v>
      </c>
      <c r="BQ118" s="35">
        <f t="shared" si="26"/>
        <v>7.2499999999999995E-2</v>
      </c>
      <c r="BR118" s="5">
        <f t="shared" si="54"/>
        <v>60337.639588125079</v>
      </c>
      <c r="BS118" s="5">
        <f t="shared" si="55"/>
        <v>309058.0873571824</v>
      </c>
      <c r="BT118" s="5">
        <f t="shared" si="27"/>
        <v>418862.36041187501</v>
      </c>
      <c r="BU118" s="5">
        <f t="shared" si="28"/>
        <v>369395.72694530746</v>
      </c>
      <c r="BV118" s="150"/>
      <c r="BW118" s="2">
        <v>113</v>
      </c>
      <c r="BX118" s="118">
        <v>48274</v>
      </c>
      <c r="BY118" s="5">
        <f t="shared" si="56"/>
        <v>417365.44146411848</v>
      </c>
      <c r="BZ118" s="5">
        <f t="shared" si="57"/>
        <v>3188.1295568986429</v>
      </c>
      <c r="CA118" s="5">
        <f t="shared" si="29"/>
        <v>753.49781502461838</v>
      </c>
      <c r="CB118" s="35">
        <f t="shared" si="30"/>
        <v>2.1664404576900678E-2</v>
      </c>
      <c r="CC118" s="5">
        <f t="shared" si="31"/>
        <v>2434.6317418740246</v>
      </c>
      <c r="CD118" s="35">
        <f t="shared" si="32"/>
        <v>7.0000000000000007E-2</v>
      </c>
      <c r="CE118" s="5">
        <f t="shared" si="58"/>
        <v>62588.056350905834</v>
      </c>
      <c r="CF118" s="5">
        <f t="shared" si="59"/>
        <v>297670.58357864089</v>
      </c>
      <c r="CG118" s="5">
        <f t="shared" si="33"/>
        <v>416611.94364909385</v>
      </c>
      <c r="CH118" s="5">
        <f t="shared" si="34"/>
        <v>360258.63992954674</v>
      </c>
    </row>
    <row r="119" spans="9:86" ht="14.25" customHeight="1">
      <c r="I119" s="150"/>
      <c r="J119" s="2">
        <v>114</v>
      </c>
      <c r="K119" s="118">
        <v>48305</v>
      </c>
      <c r="L119" s="5">
        <f t="shared" si="35"/>
        <v>427246.83999030764</v>
      </c>
      <c r="M119" s="5">
        <f t="shared" si="0"/>
        <v>3600.0695666120341</v>
      </c>
      <c r="N119" s="5">
        <f t="shared" si="1"/>
        <v>662.74754167866922</v>
      </c>
      <c r="O119" s="35">
        <f t="shared" si="2"/>
        <v>1.8614463012352412E-2</v>
      </c>
      <c r="P119" s="5">
        <f t="shared" si="3"/>
        <v>2937.3220249333649</v>
      </c>
      <c r="Q119" s="35">
        <f t="shared" si="4"/>
        <v>8.2500000000000004E-2</v>
      </c>
      <c r="R119" s="5">
        <f t="shared" si="36"/>
        <v>52615.907551371107</v>
      </c>
      <c r="S119" s="5">
        <f t="shared" si="37"/>
        <v>357792.02304240072</v>
      </c>
      <c r="T119" s="5">
        <f t="shared" si="38"/>
        <v>426584.09244862897</v>
      </c>
      <c r="U119" s="5">
        <f t="shared" si="39"/>
        <v>410407.9305937718</v>
      </c>
      <c r="V119" s="150"/>
      <c r="W119" s="2">
        <v>114</v>
      </c>
      <c r="X119" s="118">
        <v>48305</v>
      </c>
      <c r="Y119" s="5">
        <f t="shared" si="40"/>
        <v>425241.99578425445</v>
      </c>
      <c r="Z119" s="5">
        <f t="shared" si="41"/>
        <v>3516.1998380299769</v>
      </c>
      <c r="AA119" s="5">
        <f t="shared" si="5"/>
        <v>681.2531994682804</v>
      </c>
      <c r="AB119" s="35">
        <f t="shared" si="6"/>
        <v>1.9224438025088546E-2</v>
      </c>
      <c r="AC119" s="5">
        <f t="shared" si="7"/>
        <v>2834.9466385616965</v>
      </c>
      <c r="AD119" s="35">
        <f t="shared" si="8"/>
        <v>0.08</v>
      </c>
      <c r="AE119" s="5">
        <f t="shared" si="42"/>
        <v>54639.257415214001</v>
      </c>
      <c r="AF119" s="5">
        <f t="shared" si="43"/>
        <v>346207.52412020339</v>
      </c>
      <c r="AG119" s="5">
        <f t="shared" si="9"/>
        <v>424560.74258478615</v>
      </c>
      <c r="AH119" s="5">
        <f t="shared" si="10"/>
        <v>400846.78153541742</v>
      </c>
      <c r="AI119" s="150"/>
      <c r="AJ119" s="2">
        <v>114</v>
      </c>
      <c r="AK119" s="118">
        <v>48305</v>
      </c>
      <c r="AL119" s="5">
        <f t="shared" si="44"/>
        <v>423176.76787859277</v>
      </c>
      <c r="AM119" s="5">
        <f t="shared" si="45"/>
        <v>3433.0474807189421</v>
      </c>
      <c r="AN119" s="5">
        <f t="shared" si="11"/>
        <v>700.03085483636369</v>
      </c>
      <c r="AO119" s="35">
        <f t="shared" si="12"/>
        <v>1.9850735899675825E-2</v>
      </c>
      <c r="AP119" s="5">
        <f t="shared" si="13"/>
        <v>2733.0166258825784</v>
      </c>
      <c r="AQ119" s="35">
        <f t="shared" si="14"/>
        <v>7.7499999999999999E-2</v>
      </c>
      <c r="AR119" s="5">
        <f t="shared" si="46"/>
        <v>56723.262976243626</v>
      </c>
      <c r="AS119" s="5">
        <f t="shared" si="47"/>
        <v>334644.14982571569</v>
      </c>
      <c r="AT119" s="5">
        <f t="shared" si="15"/>
        <v>422476.73702375643</v>
      </c>
      <c r="AU119" s="5">
        <f t="shared" si="16"/>
        <v>391367.41280195932</v>
      </c>
      <c r="AV119" s="150"/>
      <c r="AW119" s="2">
        <v>114</v>
      </c>
      <c r="AX119" s="118">
        <v>48305</v>
      </c>
      <c r="AY119" s="5">
        <f t="shared" si="48"/>
        <v>421050.44027192629</v>
      </c>
      <c r="AZ119" s="5">
        <f t="shared" si="49"/>
        <v>3350.6359249849102</v>
      </c>
      <c r="BA119" s="5">
        <f t="shared" si="17"/>
        <v>719.07067328537096</v>
      </c>
      <c r="BB119" s="35">
        <f t="shared" si="18"/>
        <v>2.0493620844694277E-2</v>
      </c>
      <c r="BC119" s="5">
        <f t="shared" si="19"/>
        <v>2631.5652516995392</v>
      </c>
      <c r="BD119" s="35">
        <f t="shared" si="20"/>
        <v>7.4999999999999997E-2</v>
      </c>
      <c r="BE119" s="5">
        <f t="shared" si="50"/>
        <v>58868.630401359114</v>
      </c>
      <c r="BF119" s="5">
        <f t="shared" si="51"/>
        <v>323103.8650469206</v>
      </c>
      <c r="BG119" s="5">
        <f t="shared" si="21"/>
        <v>420331.36959864094</v>
      </c>
      <c r="BH119" s="5">
        <f t="shared" si="22"/>
        <v>381972.49544827972</v>
      </c>
      <c r="BI119" s="150"/>
      <c r="BJ119" s="2">
        <v>114</v>
      </c>
      <c r="BK119" s="118">
        <v>48305</v>
      </c>
      <c r="BL119" s="5">
        <f t="shared" si="52"/>
        <v>418862.36041187501</v>
      </c>
      <c r="BM119" s="5">
        <f t="shared" si="53"/>
        <v>3268.9887340292703</v>
      </c>
      <c r="BN119" s="5">
        <f t="shared" si="23"/>
        <v>738.36197320752535</v>
      </c>
      <c r="BO119" s="35">
        <f t="shared" si="24"/>
        <v>2.1153353740779587E-2</v>
      </c>
      <c r="BP119" s="5">
        <f t="shared" si="25"/>
        <v>2530.6267608217449</v>
      </c>
      <c r="BQ119" s="35">
        <f t="shared" si="26"/>
        <v>7.2499999999999995E-2</v>
      </c>
      <c r="BR119" s="5">
        <f t="shared" si="54"/>
        <v>61076.001561332603</v>
      </c>
      <c r="BS119" s="5">
        <f t="shared" si="55"/>
        <v>311588.71411800414</v>
      </c>
      <c r="BT119" s="5">
        <f t="shared" si="27"/>
        <v>418123.99843866751</v>
      </c>
      <c r="BU119" s="5">
        <f t="shared" si="28"/>
        <v>372664.71567933675</v>
      </c>
      <c r="BV119" s="150"/>
      <c r="BW119" s="2">
        <v>114</v>
      </c>
      <c r="BX119" s="118">
        <v>48305</v>
      </c>
      <c r="BY119" s="5">
        <f t="shared" si="56"/>
        <v>416611.94364909385</v>
      </c>
      <c r="BZ119" s="5">
        <f t="shared" si="57"/>
        <v>3188.1295568986429</v>
      </c>
      <c r="CA119" s="5">
        <f t="shared" si="29"/>
        <v>757.89321894559544</v>
      </c>
      <c r="CB119" s="35">
        <f t="shared" si="30"/>
        <v>2.1830191779157185E-2</v>
      </c>
      <c r="CC119" s="5">
        <f t="shared" si="31"/>
        <v>2430.2363379530475</v>
      </c>
      <c r="CD119" s="35">
        <f t="shared" si="32"/>
        <v>7.0000000000000007E-2</v>
      </c>
      <c r="CE119" s="5">
        <f t="shared" si="58"/>
        <v>63345.949569851429</v>
      </c>
      <c r="CF119" s="5">
        <f t="shared" si="59"/>
        <v>300100.81991659396</v>
      </c>
      <c r="CG119" s="5">
        <f t="shared" si="33"/>
        <v>415854.05043014826</v>
      </c>
      <c r="CH119" s="5">
        <f t="shared" si="34"/>
        <v>363446.76948644541</v>
      </c>
    </row>
    <row r="120" spans="9:86" ht="14.25" customHeight="1">
      <c r="I120" s="150"/>
      <c r="J120" s="2">
        <v>115</v>
      </c>
      <c r="K120" s="118">
        <v>48335</v>
      </c>
      <c r="L120" s="5">
        <f t="shared" si="35"/>
        <v>426584.09244862897</v>
      </c>
      <c r="M120" s="5">
        <f t="shared" si="0"/>
        <v>3600.0695666120341</v>
      </c>
      <c r="N120" s="5">
        <f t="shared" si="1"/>
        <v>667.30393102770995</v>
      </c>
      <c r="O120" s="35">
        <f t="shared" si="2"/>
        <v>1.8771555981771246E-2</v>
      </c>
      <c r="P120" s="5">
        <f t="shared" si="3"/>
        <v>2932.7656355843242</v>
      </c>
      <c r="Q120" s="35">
        <f t="shared" si="4"/>
        <v>8.2500000000000004E-2</v>
      </c>
      <c r="R120" s="5">
        <f t="shared" si="36"/>
        <v>53283.211482398816</v>
      </c>
      <c r="S120" s="5">
        <f t="shared" si="37"/>
        <v>360724.78867798502</v>
      </c>
      <c r="T120" s="5">
        <f t="shared" si="38"/>
        <v>425916.78851760126</v>
      </c>
      <c r="U120" s="5">
        <f t="shared" si="39"/>
        <v>414008.00016038382</v>
      </c>
      <c r="V120" s="150"/>
      <c r="W120" s="2">
        <v>115</v>
      </c>
      <c r="X120" s="118">
        <v>48335</v>
      </c>
      <c r="Y120" s="5">
        <f t="shared" si="40"/>
        <v>424560.74258478615</v>
      </c>
      <c r="Z120" s="5">
        <f t="shared" si="41"/>
        <v>3516.1998380299769</v>
      </c>
      <c r="AA120" s="5">
        <f t="shared" si="5"/>
        <v>685.79488746473589</v>
      </c>
      <c r="AB120" s="35">
        <f t="shared" si="6"/>
        <v>1.9383654266935349E-2</v>
      </c>
      <c r="AC120" s="5">
        <f t="shared" si="7"/>
        <v>2830.4049505652411</v>
      </c>
      <c r="AD120" s="35">
        <f t="shared" si="8"/>
        <v>0.08</v>
      </c>
      <c r="AE120" s="5">
        <f t="shared" si="42"/>
        <v>55325.052302678734</v>
      </c>
      <c r="AF120" s="5">
        <f t="shared" si="43"/>
        <v>349037.92907076865</v>
      </c>
      <c r="AG120" s="5">
        <f t="shared" si="9"/>
        <v>423874.94769732142</v>
      </c>
      <c r="AH120" s="5">
        <f t="shared" si="10"/>
        <v>404362.9813734474</v>
      </c>
      <c r="AI120" s="150"/>
      <c r="AJ120" s="2">
        <v>115</v>
      </c>
      <c r="AK120" s="118">
        <v>48335</v>
      </c>
      <c r="AL120" s="5">
        <f t="shared" si="44"/>
        <v>422476.73702375643</v>
      </c>
      <c r="AM120" s="5">
        <f t="shared" si="45"/>
        <v>3433.0474807189421</v>
      </c>
      <c r="AN120" s="5">
        <f t="shared" si="11"/>
        <v>704.5518874405152</v>
      </c>
      <c r="AO120" s="35">
        <f t="shared" si="12"/>
        <v>2.0012043050812445E-2</v>
      </c>
      <c r="AP120" s="5">
        <f t="shared" si="13"/>
        <v>2728.4955932784269</v>
      </c>
      <c r="AQ120" s="35">
        <f t="shared" si="14"/>
        <v>7.7499999999999999E-2</v>
      </c>
      <c r="AR120" s="5">
        <f t="shared" si="46"/>
        <v>57427.814863684143</v>
      </c>
      <c r="AS120" s="5">
        <f t="shared" si="47"/>
        <v>337372.64541899413</v>
      </c>
      <c r="AT120" s="5">
        <f t="shared" si="15"/>
        <v>421772.18513631594</v>
      </c>
      <c r="AU120" s="5">
        <f t="shared" si="16"/>
        <v>394800.46028267825</v>
      </c>
      <c r="AV120" s="150"/>
      <c r="AW120" s="2">
        <v>115</v>
      </c>
      <c r="AX120" s="118">
        <v>48335</v>
      </c>
      <c r="AY120" s="5">
        <f t="shared" si="48"/>
        <v>420331.36959864094</v>
      </c>
      <c r="AZ120" s="5">
        <f t="shared" si="49"/>
        <v>3350.6359249849102</v>
      </c>
      <c r="BA120" s="5">
        <f t="shared" si="17"/>
        <v>723.56486499340463</v>
      </c>
      <c r="BB120" s="35">
        <f t="shared" si="18"/>
        <v>2.0656984008145106E-2</v>
      </c>
      <c r="BC120" s="5">
        <f t="shared" si="19"/>
        <v>2627.0710599915055</v>
      </c>
      <c r="BD120" s="35">
        <f t="shared" si="20"/>
        <v>7.4999999999999997E-2</v>
      </c>
      <c r="BE120" s="5">
        <f t="shared" si="50"/>
        <v>59592.195266352515</v>
      </c>
      <c r="BF120" s="5">
        <f t="shared" si="51"/>
        <v>325730.93610691209</v>
      </c>
      <c r="BG120" s="5">
        <f t="shared" si="21"/>
        <v>419607.80473364756</v>
      </c>
      <c r="BH120" s="5">
        <f t="shared" si="22"/>
        <v>385323.13137326459</v>
      </c>
      <c r="BI120" s="150"/>
      <c r="BJ120" s="2">
        <v>115</v>
      </c>
      <c r="BK120" s="118">
        <v>48335</v>
      </c>
      <c r="BL120" s="5">
        <f t="shared" si="52"/>
        <v>418123.99843866751</v>
      </c>
      <c r="BM120" s="5">
        <f t="shared" si="53"/>
        <v>3268.9887340292703</v>
      </c>
      <c r="BN120" s="5">
        <f t="shared" si="23"/>
        <v>742.82291012898759</v>
      </c>
      <c r="BO120" s="35">
        <f t="shared" si="24"/>
        <v>2.1318735482377203E-2</v>
      </c>
      <c r="BP120" s="5">
        <f t="shared" si="25"/>
        <v>2526.1658239002827</v>
      </c>
      <c r="BQ120" s="35">
        <f t="shared" si="26"/>
        <v>7.2499999999999995E-2</v>
      </c>
      <c r="BR120" s="5">
        <f t="shared" si="54"/>
        <v>61818.824471461594</v>
      </c>
      <c r="BS120" s="5">
        <f t="shared" si="55"/>
        <v>314114.87994190439</v>
      </c>
      <c r="BT120" s="5">
        <f t="shared" si="27"/>
        <v>417381.17552853853</v>
      </c>
      <c r="BU120" s="5">
        <f t="shared" si="28"/>
        <v>375933.70441336598</v>
      </c>
      <c r="BV120" s="150"/>
      <c r="BW120" s="2">
        <v>115</v>
      </c>
      <c r="BX120" s="118">
        <v>48335</v>
      </c>
      <c r="BY120" s="5">
        <f t="shared" si="56"/>
        <v>415854.05043014826</v>
      </c>
      <c r="BZ120" s="5">
        <f t="shared" si="57"/>
        <v>3188.1295568986429</v>
      </c>
      <c r="CA120" s="5">
        <f t="shared" si="29"/>
        <v>762.31426272277804</v>
      </c>
      <c r="CB120" s="35">
        <f t="shared" si="30"/>
        <v>2.1997552129674167E-2</v>
      </c>
      <c r="CC120" s="5">
        <f t="shared" si="31"/>
        <v>2425.8152941758649</v>
      </c>
      <c r="CD120" s="35">
        <f t="shared" si="32"/>
        <v>7.0000000000000007E-2</v>
      </c>
      <c r="CE120" s="5">
        <f t="shared" si="58"/>
        <v>64108.263832574208</v>
      </c>
      <c r="CF120" s="5">
        <f t="shared" si="59"/>
        <v>302526.63521076983</v>
      </c>
      <c r="CG120" s="5">
        <f t="shared" si="33"/>
        <v>415091.73616742546</v>
      </c>
      <c r="CH120" s="5">
        <f t="shared" si="34"/>
        <v>366634.89904334402</v>
      </c>
    </row>
    <row r="121" spans="9:86" ht="14.25" customHeight="1">
      <c r="I121" s="150"/>
      <c r="J121" s="2">
        <v>116</v>
      </c>
      <c r="K121" s="118">
        <v>48366</v>
      </c>
      <c r="L121" s="5">
        <f t="shared" si="35"/>
        <v>425916.78851760126</v>
      </c>
      <c r="M121" s="5">
        <f t="shared" si="0"/>
        <v>3600.0695666120341</v>
      </c>
      <c r="N121" s="5">
        <f t="shared" si="1"/>
        <v>671.89164555352545</v>
      </c>
      <c r="O121" s="35">
        <f t="shared" si="2"/>
        <v>1.8930222907400394E-2</v>
      </c>
      <c r="P121" s="5">
        <f t="shared" si="3"/>
        <v>2928.1779210585087</v>
      </c>
      <c r="Q121" s="35">
        <f t="shared" si="4"/>
        <v>8.2500000000000004E-2</v>
      </c>
      <c r="R121" s="5">
        <f t="shared" si="36"/>
        <v>53955.103127952345</v>
      </c>
      <c r="S121" s="5">
        <f t="shared" si="37"/>
        <v>363652.96659904352</v>
      </c>
      <c r="T121" s="5">
        <f t="shared" si="38"/>
        <v>425244.89687204774</v>
      </c>
      <c r="U121" s="5">
        <f t="shared" si="39"/>
        <v>417608.06972699589</v>
      </c>
      <c r="V121" s="150"/>
      <c r="W121" s="2">
        <v>116</v>
      </c>
      <c r="X121" s="118">
        <v>48366</v>
      </c>
      <c r="Y121" s="5">
        <f t="shared" si="40"/>
        <v>423874.94769732142</v>
      </c>
      <c r="Z121" s="5">
        <f t="shared" si="41"/>
        <v>3516.1998380299769</v>
      </c>
      <c r="AA121" s="5">
        <f t="shared" si="5"/>
        <v>690.3668533811674</v>
      </c>
      <c r="AB121" s="35">
        <f t="shared" si="6"/>
        <v>1.95444488653519E-2</v>
      </c>
      <c r="AC121" s="5">
        <f t="shared" si="7"/>
        <v>2825.8329846488095</v>
      </c>
      <c r="AD121" s="35">
        <f t="shared" si="8"/>
        <v>0.08</v>
      </c>
      <c r="AE121" s="5">
        <f t="shared" si="42"/>
        <v>56015.419156059899</v>
      </c>
      <c r="AF121" s="5">
        <f t="shared" si="43"/>
        <v>351863.76205541746</v>
      </c>
      <c r="AG121" s="5">
        <f t="shared" si="9"/>
        <v>423184.58084394026</v>
      </c>
      <c r="AH121" s="5">
        <f t="shared" si="10"/>
        <v>407879.18121147738</v>
      </c>
      <c r="AI121" s="150"/>
      <c r="AJ121" s="2">
        <v>116</v>
      </c>
      <c r="AK121" s="118">
        <v>48366</v>
      </c>
      <c r="AL121" s="5">
        <f t="shared" si="44"/>
        <v>421772.18513631594</v>
      </c>
      <c r="AM121" s="5">
        <f t="shared" si="45"/>
        <v>3433.0474807189421</v>
      </c>
      <c r="AN121" s="5">
        <f t="shared" si="11"/>
        <v>709.10211838023497</v>
      </c>
      <c r="AO121" s="35">
        <f t="shared" si="12"/>
        <v>2.0174932630544744E-2</v>
      </c>
      <c r="AP121" s="5">
        <f t="shared" si="13"/>
        <v>2723.9453623387071</v>
      </c>
      <c r="AQ121" s="35">
        <f t="shared" si="14"/>
        <v>7.7499999999999999E-2</v>
      </c>
      <c r="AR121" s="5">
        <f t="shared" si="46"/>
        <v>58136.91698206438</v>
      </c>
      <c r="AS121" s="5">
        <f t="shared" si="47"/>
        <v>340096.59078133281</v>
      </c>
      <c r="AT121" s="5">
        <f t="shared" si="15"/>
        <v>421063.08301793569</v>
      </c>
      <c r="AU121" s="5">
        <f t="shared" si="16"/>
        <v>398233.50776339718</v>
      </c>
      <c r="AV121" s="150"/>
      <c r="AW121" s="2">
        <v>116</v>
      </c>
      <c r="AX121" s="118">
        <v>48366</v>
      </c>
      <c r="AY121" s="5">
        <f t="shared" si="48"/>
        <v>419607.80473364756</v>
      </c>
      <c r="AZ121" s="5">
        <f t="shared" si="49"/>
        <v>3350.6359249849102</v>
      </c>
      <c r="BA121" s="5">
        <f t="shared" si="17"/>
        <v>728.08714539961329</v>
      </c>
      <c r="BB121" s="35">
        <f t="shared" si="18"/>
        <v>2.0821933353554596E-2</v>
      </c>
      <c r="BC121" s="5">
        <f t="shared" si="19"/>
        <v>2622.5487795852969</v>
      </c>
      <c r="BD121" s="35">
        <f t="shared" si="20"/>
        <v>7.4999999999999997E-2</v>
      </c>
      <c r="BE121" s="5">
        <f t="shared" si="50"/>
        <v>60320.28241175213</v>
      </c>
      <c r="BF121" s="5">
        <f t="shared" si="51"/>
        <v>328353.48488649738</v>
      </c>
      <c r="BG121" s="5">
        <f t="shared" si="21"/>
        <v>418879.71758824796</v>
      </c>
      <c r="BH121" s="5">
        <f t="shared" si="22"/>
        <v>388673.76729824953</v>
      </c>
      <c r="BI121" s="150"/>
      <c r="BJ121" s="2">
        <v>116</v>
      </c>
      <c r="BK121" s="118">
        <v>48366</v>
      </c>
      <c r="BL121" s="5">
        <f t="shared" si="52"/>
        <v>417381.17552853853</v>
      </c>
      <c r="BM121" s="5">
        <f t="shared" si="53"/>
        <v>3268.9887340292703</v>
      </c>
      <c r="BN121" s="5">
        <f t="shared" si="23"/>
        <v>747.31079854434984</v>
      </c>
      <c r="BO121" s="35">
        <f t="shared" si="24"/>
        <v>2.1485706851000586E-2</v>
      </c>
      <c r="BP121" s="5">
        <f t="shared" si="25"/>
        <v>2521.6779354849205</v>
      </c>
      <c r="BQ121" s="35">
        <f t="shared" si="26"/>
        <v>7.2500000000000009E-2</v>
      </c>
      <c r="BR121" s="5">
        <f t="shared" si="54"/>
        <v>62566.135270005943</v>
      </c>
      <c r="BS121" s="5">
        <f t="shared" si="55"/>
        <v>316636.55787738931</v>
      </c>
      <c r="BT121" s="5">
        <f t="shared" si="27"/>
        <v>416633.86472999415</v>
      </c>
      <c r="BU121" s="5">
        <f t="shared" si="28"/>
        <v>379202.69314739527</v>
      </c>
      <c r="BV121" s="150"/>
      <c r="BW121" s="2">
        <v>116</v>
      </c>
      <c r="BX121" s="118">
        <v>48366</v>
      </c>
      <c r="BY121" s="5">
        <f t="shared" si="56"/>
        <v>415091.73616742546</v>
      </c>
      <c r="BZ121" s="5">
        <f t="shared" si="57"/>
        <v>3188.1295568986429</v>
      </c>
      <c r="CA121" s="5">
        <f t="shared" si="29"/>
        <v>766.76109592199418</v>
      </c>
      <c r="CB121" s="35">
        <f t="shared" si="30"/>
        <v>2.2166505255003903E-2</v>
      </c>
      <c r="CC121" s="5">
        <f t="shared" si="31"/>
        <v>2421.3684609766487</v>
      </c>
      <c r="CD121" s="35">
        <f t="shared" si="32"/>
        <v>7.0000000000000007E-2</v>
      </c>
      <c r="CE121" s="5">
        <f t="shared" si="58"/>
        <v>64875.024928496205</v>
      </c>
      <c r="CF121" s="5">
        <f t="shared" si="59"/>
        <v>304948.00367174647</v>
      </c>
      <c r="CG121" s="5">
        <f t="shared" si="33"/>
        <v>414324.97507150349</v>
      </c>
      <c r="CH121" s="5">
        <f t="shared" si="34"/>
        <v>369823.02860024269</v>
      </c>
    </row>
    <row r="122" spans="9:86" ht="14.25" customHeight="1">
      <c r="I122" s="150"/>
      <c r="J122" s="2">
        <v>117</v>
      </c>
      <c r="K122" s="118">
        <v>48396</v>
      </c>
      <c r="L122" s="5">
        <f t="shared" si="35"/>
        <v>425244.89687204774</v>
      </c>
      <c r="M122" s="5">
        <f t="shared" si="0"/>
        <v>3600.0695666120341</v>
      </c>
      <c r="N122" s="5">
        <f t="shared" si="1"/>
        <v>676.51090061670584</v>
      </c>
      <c r="O122" s="35">
        <f t="shared" si="2"/>
        <v>1.9090483782673449E-2</v>
      </c>
      <c r="P122" s="5">
        <f t="shared" si="3"/>
        <v>2923.5586659953283</v>
      </c>
      <c r="Q122" s="35">
        <f t="shared" si="4"/>
        <v>8.2500000000000004E-2</v>
      </c>
      <c r="R122" s="5">
        <f t="shared" si="36"/>
        <v>54631.614028569049</v>
      </c>
      <c r="S122" s="5">
        <f t="shared" si="37"/>
        <v>366576.52526503883</v>
      </c>
      <c r="T122" s="5">
        <f t="shared" si="38"/>
        <v>424568.38597143104</v>
      </c>
      <c r="U122" s="5">
        <f t="shared" si="39"/>
        <v>421208.13929360791</v>
      </c>
      <c r="V122" s="150"/>
      <c r="W122" s="2">
        <v>117</v>
      </c>
      <c r="X122" s="118">
        <v>48396</v>
      </c>
      <c r="Y122" s="5">
        <f t="shared" si="40"/>
        <v>423184.58084394026</v>
      </c>
      <c r="Z122" s="5">
        <f t="shared" si="41"/>
        <v>3516.1998380299769</v>
      </c>
      <c r="AA122" s="5">
        <f t="shared" si="5"/>
        <v>694.9692990703752</v>
      </c>
      <c r="AB122" s="35">
        <f t="shared" si="6"/>
        <v>1.9706841804616571E-2</v>
      </c>
      <c r="AC122" s="5">
        <f t="shared" si="7"/>
        <v>2821.2305389596017</v>
      </c>
      <c r="AD122" s="35">
        <f t="shared" si="8"/>
        <v>0.08</v>
      </c>
      <c r="AE122" s="5">
        <f t="shared" si="42"/>
        <v>56710.388455130276</v>
      </c>
      <c r="AF122" s="5">
        <f t="shared" si="43"/>
        <v>354684.99259437708</v>
      </c>
      <c r="AG122" s="5">
        <f t="shared" si="9"/>
        <v>422489.6115448699</v>
      </c>
      <c r="AH122" s="5">
        <f t="shared" si="10"/>
        <v>411395.38104950736</v>
      </c>
      <c r="AI122" s="150"/>
      <c r="AJ122" s="2">
        <v>117</v>
      </c>
      <c r="AK122" s="118">
        <v>48396</v>
      </c>
      <c r="AL122" s="5">
        <f t="shared" si="44"/>
        <v>421063.08301793569</v>
      </c>
      <c r="AM122" s="5">
        <f t="shared" si="45"/>
        <v>3433.0474807189421</v>
      </c>
      <c r="AN122" s="5">
        <f t="shared" si="11"/>
        <v>713.68173622810764</v>
      </c>
      <c r="AO122" s="35">
        <f t="shared" si="12"/>
        <v>2.0339424613894468E-2</v>
      </c>
      <c r="AP122" s="5">
        <f t="shared" si="13"/>
        <v>2719.3657444908345</v>
      </c>
      <c r="AQ122" s="35">
        <f t="shared" si="14"/>
        <v>7.7499999999999999E-2</v>
      </c>
      <c r="AR122" s="5">
        <f t="shared" si="46"/>
        <v>58850.598718292487</v>
      </c>
      <c r="AS122" s="5">
        <f t="shared" si="47"/>
        <v>342815.95652582363</v>
      </c>
      <c r="AT122" s="5">
        <f t="shared" si="15"/>
        <v>420349.40128170757</v>
      </c>
      <c r="AU122" s="5">
        <f t="shared" si="16"/>
        <v>401666.55524411611</v>
      </c>
      <c r="AV122" s="150"/>
      <c r="AW122" s="2">
        <v>117</v>
      </c>
      <c r="AX122" s="118">
        <v>48396</v>
      </c>
      <c r="AY122" s="5">
        <f t="shared" si="48"/>
        <v>418879.71758824796</v>
      </c>
      <c r="AZ122" s="5">
        <f t="shared" si="49"/>
        <v>3350.6359249849102</v>
      </c>
      <c r="BA122" s="5">
        <f t="shared" si="17"/>
        <v>732.63769005836048</v>
      </c>
      <c r="BB122" s="35">
        <f t="shared" si="18"/>
        <v>2.0988488846677408E-2</v>
      </c>
      <c r="BC122" s="5">
        <f t="shared" si="19"/>
        <v>2617.9982349265497</v>
      </c>
      <c r="BD122" s="35">
        <f t="shared" si="20"/>
        <v>7.4999999999999997E-2</v>
      </c>
      <c r="BE122" s="5">
        <f t="shared" si="50"/>
        <v>61052.920101810494</v>
      </c>
      <c r="BF122" s="5">
        <f t="shared" si="51"/>
        <v>330971.48312142392</v>
      </c>
      <c r="BG122" s="5">
        <f t="shared" si="21"/>
        <v>418147.07989818958</v>
      </c>
      <c r="BH122" s="5">
        <f t="shared" si="22"/>
        <v>392024.4032232344</v>
      </c>
      <c r="BI122" s="150"/>
      <c r="BJ122" s="2">
        <v>117</v>
      </c>
      <c r="BK122" s="118">
        <v>48396</v>
      </c>
      <c r="BL122" s="5">
        <f t="shared" si="52"/>
        <v>416633.86472999415</v>
      </c>
      <c r="BM122" s="5">
        <f t="shared" si="53"/>
        <v>3268.9887340292703</v>
      </c>
      <c r="BN122" s="5">
        <f t="shared" si="23"/>
        <v>751.82580128555583</v>
      </c>
      <c r="BO122" s="35">
        <f t="shared" si="24"/>
        <v>2.1654287803209309E-2</v>
      </c>
      <c r="BP122" s="5">
        <f t="shared" si="25"/>
        <v>2517.1629327437145</v>
      </c>
      <c r="BQ122" s="35">
        <f t="shared" si="26"/>
        <v>7.2499999999999995E-2</v>
      </c>
      <c r="BR122" s="5">
        <f t="shared" si="54"/>
        <v>63317.961071291502</v>
      </c>
      <c r="BS122" s="5">
        <f t="shared" si="55"/>
        <v>319153.72081013303</v>
      </c>
      <c r="BT122" s="5">
        <f t="shared" si="27"/>
        <v>415882.03892870859</v>
      </c>
      <c r="BU122" s="5">
        <f t="shared" si="28"/>
        <v>382471.68188142451</v>
      </c>
      <c r="BV122" s="150"/>
      <c r="BW122" s="2">
        <v>117</v>
      </c>
      <c r="BX122" s="118">
        <v>48396</v>
      </c>
      <c r="BY122" s="5">
        <f t="shared" si="56"/>
        <v>414324.97507150349</v>
      </c>
      <c r="BZ122" s="5">
        <f t="shared" si="57"/>
        <v>3188.1295568986429</v>
      </c>
      <c r="CA122" s="5">
        <f t="shared" si="29"/>
        <v>771.23386898153922</v>
      </c>
      <c r="CB122" s="35">
        <f t="shared" si="30"/>
        <v>2.2337071102656297E-2</v>
      </c>
      <c r="CC122" s="5">
        <f t="shared" si="31"/>
        <v>2416.8956879171037</v>
      </c>
      <c r="CD122" s="35">
        <f t="shared" si="32"/>
        <v>7.0000000000000007E-2</v>
      </c>
      <c r="CE122" s="5">
        <f t="shared" si="58"/>
        <v>65646.258797477742</v>
      </c>
      <c r="CF122" s="5">
        <f t="shared" si="59"/>
        <v>307364.8993596636</v>
      </c>
      <c r="CG122" s="5">
        <f t="shared" si="33"/>
        <v>413553.74120252195</v>
      </c>
      <c r="CH122" s="5">
        <f t="shared" si="34"/>
        <v>373011.15815714136</v>
      </c>
    </row>
    <row r="123" spans="9:86" ht="14.25" customHeight="1">
      <c r="I123" s="150"/>
      <c r="J123" s="2">
        <v>118</v>
      </c>
      <c r="K123" s="118">
        <v>48427</v>
      </c>
      <c r="L123" s="5">
        <f t="shared" si="35"/>
        <v>424568.38597143104</v>
      </c>
      <c r="M123" s="5">
        <f t="shared" si="0"/>
        <v>3600.0695666120341</v>
      </c>
      <c r="N123" s="5">
        <f t="shared" si="1"/>
        <v>681.16191305844586</v>
      </c>
      <c r="O123" s="35">
        <f t="shared" si="2"/>
        <v>1.9252358929172299E-2</v>
      </c>
      <c r="P123" s="5">
        <f t="shared" si="3"/>
        <v>2918.9076535535883</v>
      </c>
      <c r="Q123" s="35">
        <f t="shared" si="4"/>
        <v>8.2500000000000004E-2</v>
      </c>
      <c r="R123" s="5">
        <f t="shared" si="36"/>
        <v>55312.775941627493</v>
      </c>
      <c r="S123" s="5">
        <f t="shared" si="37"/>
        <v>369495.43291859241</v>
      </c>
      <c r="T123" s="5">
        <f t="shared" si="38"/>
        <v>423887.22405837261</v>
      </c>
      <c r="U123" s="5">
        <f t="shared" si="39"/>
        <v>424808.20886021992</v>
      </c>
      <c r="V123" s="150"/>
      <c r="W123" s="2">
        <v>118</v>
      </c>
      <c r="X123" s="118">
        <v>48427</v>
      </c>
      <c r="Y123" s="5">
        <f t="shared" si="40"/>
        <v>422489.6115448699</v>
      </c>
      <c r="Z123" s="5">
        <f t="shared" si="41"/>
        <v>3516.1998380299769</v>
      </c>
      <c r="AA123" s="5">
        <f t="shared" si="5"/>
        <v>699.60242773084428</v>
      </c>
      <c r="AB123" s="35">
        <f t="shared" si="6"/>
        <v>1.9870853397015487E-2</v>
      </c>
      <c r="AC123" s="5">
        <f t="shared" si="7"/>
        <v>2816.5974102991327</v>
      </c>
      <c r="AD123" s="35">
        <f t="shared" si="8"/>
        <v>0.08</v>
      </c>
      <c r="AE123" s="5">
        <f t="shared" si="42"/>
        <v>57409.990882861122</v>
      </c>
      <c r="AF123" s="5">
        <f t="shared" si="43"/>
        <v>357501.5900046762</v>
      </c>
      <c r="AG123" s="5">
        <f t="shared" si="9"/>
        <v>421790.00911713904</v>
      </c>
      <c r="AH123" s="5">
        <f t="shared" si="10"/>
        <v>414911.58088753733</v>
      </c>
      <c r="AI123" s="150"/>
      <c r="AJ123" s="2">
        <v>118</v>
      </c>
      <c r="AK123" s="118">
        <v>48427</v>
      </c>
      <c r="AL123" s="5">
        <f t="shared" si="44"/>
        <v>420349.40128170757</v>
      </c>
      <c r="AM123" s="5">
        <f t="shared" si="45"/>
        <v>3433.0474807189421</v>
      </c>
      <c r="AN123" s="5">
        <f t="shared" si="11"/>
        <v>718.29093077458083</v>
      </c>
      <c r="AO123" s="35">
        <f t="shared" si="12"/>
        <v>2.0505539303762216E-2</v>
      </c>
      <c r="AP123" s="5">
        <f t="shared" si="13"/>
        <v>2714.7565499443613</v>
      </c>
      <c r="AQ123" s="35">
        <f t="shared" si="14"/>
        <v>7.7499999999999999E-2</v>
      </c>
      <c r="AR123" s="5">
        <f t="shared" si="46"/>
        <v>59568.889649067067</v>
      </c>
      <c r="AS123" s="5">
        <f t="shared" si="47"/>
        <v>345530.71307576797</v>
      </c>
      <c r="AT123" s="5">
        <f t="shared" si="15"/>
        <v>419631.11035093298</v>
      </c>
      <c r="AU123" s="5">
        <f t="shared" si="16"/>
        <v>405099.60272483504</v>
      </c>
      <c r="AV123" s="150"/>
      <c r="AW123" s="2">
        <v>118</v>
      </c>
      <c r="AX123" s="118">
        <v>48427</v>
      </c>
      <c r="AY123" s="5">
        <f t="shared" si="48"/>
        <v>418147.07989818958</v>
      </c>
      <c r="AZ123" s="5">
        <f t="shared" si="49"/>
        <v>3350.6359249849102</v>
      </c>
      <c r="BA123" s="5">
        <f t="shared" si="17"/>
        <v>737.21667562122548</v>
      </c>
      <c r="BB123" s="35">
        <f t="shared" si="18"/>
        <v>2.1156670781029192E-2</v>
      </c>
      <c r="BC123" s="5">
        <f t="shared" si="19"/>
        <v>2613.4192493636847</v>
      </c>
      <c r="BD123" s="35">
        <f t="shared" si="20"/>
        <v>7.4999999999999997E-2</v>
      </c>
      <c r="BE123" s="5">
        <f t="shared" si="50"/>
        <v>61790.136777431719</v>
      </c>
      <c r="BF123" s="5">
        <f t="shared" si="51"/>
        <v>333584.90237078763</v>
      </c>
      <c r="BG123" s="5">
        <f t="shared" si="21"/>
        <v>417409.86322256835</v>
      </c>
      <c r="BH123" s="5">
        <f t="shared" si="22"/>
        <v>395375.03914821934</v>
      </c>
      <c r="BI123" s="150"/>
      <c r="BJ123" s="2">
        <v>118</v>
      </c>
      <c r="BK123" s="118">
        <v>48427</v>
      </c>
      <c r="BL123" s="5">
        <f t="shared" si="52"/>
        <v>415882.03892870859</v>
      </c>
      <c r="BM123" s="5">
        <f t="shared" si="53"/>
        <v>3268.9887340292703</v>
      </c>
      <c r="BN123" s="5">
        <f t="shared" si="23"/>
        <v>756.36808216832242</v>
      </c>
      <c r="BO123" s="35">
        <f t="shared" si="24"/>
        <v>2.1824498623216011E-2</v>
      </c>
      <c r="BP123" s="5">
        <f t="shared" si="25"/>
        <v>2512.6206518609479</v>
      </c>
      <c r="BQ123" s="35">
        <f t="shared" si="26"/>
        <v>7.2500000000000009E-2</v>
      </c>
      <c r="BR123" s="5">
        <f t="shared" si="54"/>
        <v>64074.329153459825</v>
      </c>
      <c r="BS123" s="5">
        <f t="shared" si="55"/>
        <v>321666.34146199399</v>
      </c>
      <c r="BT123" s="5">
        <f t="shared" si="27"/>
        <v>415125.67084654025</v>
      </c>
      <c r="BU123" s="5">
        <f t="shared" si="28"/>
        <v>385740.6706154538</v>
      </c>
      <c r="BV123" s="150"/>
      <c r="BW123" s="2">
        <v>118</v>
      </c>
      <c r="BX123" s="118">
        <v>48427</v>
      </c>
      <c r="BY123" s="5">
        <f t="shared" si="56"/>
        <v>413553.74120252195</v>
      </c>
      <c r="BZ123" s="5">
        <f t="shared" si="57"/>
        <v>3188.1295568986429</v>
      </c>
      <c r="CA123" s="5">
        <f t="shared" si="29"/>
        <v>775.73273321726492</v>
      </c>
      <c r="CB123" s="35">
        <f t="shared" si="30"/>
        <v>2.2509269947696007E-2</v>
      </c>
      <c r="CC123" s="5">
        <f t="shared" si="31"/>
        <v>2412.396823681378</v>
      </c>
      <c r="CD123" s="35">
        <f t="shared" si="32"/>
        <v>7.0000000000000007E-2</v>
      </c>
      <c r="CE123" s="5">
        <f t="shared" si="58"/>
        <v>66421.991530695013</v>
      </c>
      <c r="CF123" s="5">
        <f t="shared" si="59"/>
        <v>309777.29618334497</v>
      </c>
      <c r="CG123" s="5">
        <f t="shared" si="33"/>
        <v>412778.00846930471</v>
      </c>
      <c r="CH123" s="5">
        <f t="shared" si="34"/>
        <v>376199.28771403997</v>
      </c>
    </row>
    <row r="124" spans="9:86" ht="14.25" customHeight="1">
      <c r="I124" s="150"/>
      <c r="J124" s="2">
        <v>119</v>
      </c>
      <c r="K124" s="118">
        <v>48458</v>
      </c>
      <c r="L124" s="5">
        <f t="shared" si="35"/>
        <v>423887.22405837261</v>
      </c>
      <c r="M124" s="5">
        <f t="shared" si="0"/>
        <v>3600.0695666120341</v>
      </c>
      <c r="N124" s="5">
        <f t="shared" si="1"/>
        <v>685.84490121072258</v>
      </c>
      <c r="O124" s="35">
        <f t="shared" si="2"/>
        <v>1.9415869003391609E-2</v>
      </c>
      <c r="P124" s="5">
        <f t="shared" si="3"/>
        <v>2914.2246654013115</v>
      </c>
      <c r="Q124" s="35">
        <f t="shared" si="4"/>
        <v>8.2500000000000004E-2</v>
      </c>
      <c r="R124" s="5">
        <f t="shared" si="36"/>
        <v>55998.620842838216</v>
      </c>
      <c r="S124" s="5">
        <f t="shared" si="37"/>
        <v>372409.65758399374</v>
      </c>
      <c r="T124" s="5">
        <f t="shared" si="38"/>
        <v>423201.37915716186</v>
      </c>
      <c r="U124" s="5">
        <f t="shared" si="39"/>
        <v>428408.27842683194</v>
      </c>
      <c r="V124" s="150"/>
      <c r="W124" s="2">
        <v>119</v>
      </c>
      <c r="X124" s="118">
        <v>48458</v>
      </c>
      <c r="Y124" s="5">
        <f t="shared" si="40"/>
        <v>421790.00911713904</v>
      </c>
      <c r="Z124" s="5">
        <f t="shared" si="41"/>
        <v>3516.1998380299769</v>
      </c>
      <c r="AA124" s="5">
        <f t="shared" si="5"/>
        <v>704.26644391571654</v>
      </c>
      <c r="AB124" s="35">
        <f t="shared" si="6"/>
        <v>2.0036504289606211E-2</v>
      </c>
      <c r="AC124" s="5">
        <f t="shared" si="7"/>
        <v>2811.9333941142604</v>
      </c>
      <c r="AD124" s="35">
        <f t="shared" si="8"/>
        <v>0.08</v>
      </c>
      <c r="AE124" s="5">
        <f t="shared" si="42"/>
        <v>58114.257326776838</v>
      </c>
      <c r="AF124" s="5">
        <f t="shared" si="43"/>
        <v>360313.52339879045</v>
      </c>
      <c r="AG124" s="5">
        <f t="shared" si="9"/>
        <v>421085.74267322331</v>
      </c>
      <c r="AH124" s="5">
        <f t="shared" si="10"/>
        <v>418427.78072556731</v>
      </c>
      <c r="AI124" s="150"/>
      <c r="AJ124" s="2">
        <v>119</v>
      </c>
      <c r="AK124" s="118">
        <v>48458</v>
      </c>
      <c r="AL124" s="5">
        <f t="shared" si="44"/>
        <v>419631.11035093298</v>
      </c>
      <c r="AM124" s="5">
        <f t="shared" si="45"/>
        <v>3433.0474807189421</v>
      </c>
      <c r="AN124" s="5">
        <f t="shared" si="11"/>
        <v>722.92989303583317</v>
      </c>
      <c r="AO124" s="35">
        <f t="shared" si="12"/>
        <v>2.0673297337690376E-2</v>
      </c>
      <c r="AP124" s="5">
        <f t="shared" si="13"/>
        <v>2710.1175876831089</v>
      </c>
      <c r="AQ124" s="35">
        <f t="shared" si="14"/>
        <v>7.7499999999999999E-2</v>
      </c>
      <c r="AR124" s="5">
        <f t="shared" si="46"/>
        <v>60291.819542102901</v>
      </c>
      <c r="AS124" s="5">
        <f t="shared" si="47"/>
        <v>348240.83066345105</v>
      </c>
      <c r="AT124" s="5">
        <f t="shared" si="15"/>
        <v>418908.18045789714</v>
      </c>
      <c r="AU124" s="5">
        <f t="shared" si="16"/>
        <v>408532.65020555397</v>
      </c>
      <c r="AV124" s="150"/>
      <c r="AW124" s="2">
        <v>119</v>
      </c>
      <c r="AX124" s="118">
        <v>48458</v>
      </c>
      <c r="AY124" s="5">
        <f t="shared" si="48"/>
        <v>417409.86322256835</v>
      </c>
      <c r="AZ124" s="5">
        <f t="shared" si="49"/>
        <v>3350.6359249849102</v>
      </c>
      <c r="BA124" s="5">
        <f t="shared" si="17"/>
        <v>741.82427984385822</v>
      </c>
      <c r="BB124" s="35">
        <f t="shared" si="18"/>
        <v>2.1326499784648584E-2</v>
      </c>
      <c r="BC124" s="5">
        <f t="shared" si="19"/>
        <v>2608.8116451410519</v>
      </c>
      <c r="BD124" s="35">
        <f t="shared" si="20"/>
        <v>7.4999999999999997E-2</v>
      </c>
      <c r="BE124" s="5">
        <f t="shared" si="50"/>
        <v>62531.961057275577</v>
      </c>
      <c r="BF124" s="5">
        <f t="shared" si="51"/>
        <v>336193.71401592868</v>
      </c>
      <c r="BG124" s="5">
        <f t="shared" si="21"/>
        <v>416668.03894272452</v>
      </c>
      <c r="BH124" s="5">
        <f t="shared" si="22"/>
        <v>398725.67507320427</v>
      </c>
      <c r="BI124" s="150"/>
      <c r="BJ124" s="2">
        <v>119</v>
      </c>
      <c r="BK124" s="118">
        <v>48458</v>
      </c>
      <c r="BL124" s="5">
        <f t="shared" si="52"/>
        <v>415125.67084654025</v>
      </c>
      <c r="BM124" s="5">
        <f t="shared" si="53"/>
        <v>3268.9887340292703</v>
      </c>
      <c r="BN124" s="5">
        <f t="shared" si="23"/>
        <v>760.93780599808952</v>
      </c>
      <c r="BO124" s="35">
        <f t="shared" si="24"/>
        <v>2.199635992964798E-2</v>
      </c>
      <c r="BP124" s="5">
        <f t="shared" si="25"/>
        <v>2508.0509280311808</v>
      </c>
      <c r="BQ124" s="35">
        <f t="shared" si="26"/>
        <v>7.2499999999999995E-2</v>
      </c>
      <c r="BR124" s="5">
        <f t="shared" si="54"/>
        <v>64835.266959457913</v>
      </c>
      <c r="BS124" s="5">
        <f t="shared" si="55"/>
        <v>324174.39239002514</v>
      </c>
      <c r="BT124" s="5">
        <f t="shared" si="27"/>
        <v>414364.73304054217</v>
      </c>
      <c r="BU124" s="5">
        <f t="shared" si="28"/>
        <v>389009.65934948303</v>
      </c>
      <c r="BV124" s="150"/>
      <c r="BW124" s="2">
        <v>119</v>
      </c>
      <c r="BX124" s="118">
        <v>48458</v>
      </c>
      <c r="BY124" s="5">
        <f t="shared" si="56"/>
        <v>412778.00846930471</v>
      </c>
      <c r="BZ124" s="5">
        <f t="shared" si="57"/>
        <v>3188.1295568986429</v>
      </c>
      <c r="CA124" s="5">
        <f t="shared" si="29"/>
        <v>780.2578408276986</v>
      </c>
      <c r="CB124" s="35">
        <f t="shared" si="30"/>
        <v>2.2683122399503142E-2</v>
      </c>
      <c r="CC124" s="5">
        <f t="shared" si="31"/>
        <v>2407.8717160709443</v>
      </c>
      <c r="CD124" s="35">
        <f t="shared" si="32"/>
        <v>7.0000000000000007E-2</v>
      </c>
      <c r="CE124" s="5">
        <f t="shared" si="58"/>
        <v>67202.249371522717</v>
      </c>
      <c r="CF124" s="5">
        <f t="shared" si="59"/>
        <v>312185.16789941589</v>
      </c>
      <c r="CG124" s="5">
        <f t="shared" si="33"/>
        <v>411997.75062847702</v>
      </c>
      <c r="CH124" s="5">
        <f t="shared" si="34"/>
        <v>379387.41727093863</v>
      </c>
    </row>
    <row r="125" spans="9:86" ht="14.25" customHeight="1">
      <c r="I125" s="150"/>
      <c r="J125" s="2">
        <v>120</v>
      </c>
      <c r="K125" s="118">
        <v>48488</v>
      </c>
      <c r="L125" s="5">
        <f t="shared" si="35"/>
        <v>423201.37915716186</v>
      </c>
      <c r="M125" s="5">
        <f t="shared" si="0"/>
        <v>3600.0695666120341</v>
      </c>
      <c r="N125" s="5">
        <f t="shared" si="1"/>
        <v>690.56008490654631</v>
      </c>
      <c r="O125" s="35">
        <f t="shared" si="2"/>
        <v>1.9581035003671771E-2</v>
      </c>
      <c r="P125" s="5">
        <f t="shared" si="3"/>
        <v>2909.5094817054878</v>
      </c>
      <c r="Q125" s="35">
        <f t="shared" si="4"/>
        <v>8.2500000000000004E-2</v>
      </c>
      <c r="R125" s="5">
        <f t="shared" si="36"/>
        <v>56689.180927744761</v>
      </c>
      <c r="S125" s="5">
        <f t="shared" si="37"/>
        <v>375319.16706569924</v>
      </c>
      <c r="T125" s="5">
        <f t="shared" si="38"/>
        <v>422510.81907225534</v>
      </c>
      <c r="U125" s="5">
        <f t="shared" si="39"/>
        <v>432008.34799344401</v>
      </c>
      <c r="V125" s="150"/>
      <c r="W125" s="2">
        <v>120</v>
      </c>
      <c r="X125" s="118">
        <v>48488</v>
      </c>
      <c r="Y125" s="5">
        <f t="shared" si="40"/>
        <v>421085.74267322331</v>
      </c>
      <c r="Z125" s="5">
        <f t="shared" si="41"/>
        <v>3516.1998380299769</v>
      </c>
      <c r="AA125" s="5">
        <f t="shared" si="5"/>
        <v>708.96155354182156</v>
      </c>
      <c r="AB125" s="35">
        <f t="shared" si="6"/>
        <v>2.0203815471149765E-2</v>
      </c>
      <c r="AC125" s="5">
        <f t="shared" si="7"/>
        <v>2807.2382844881554</v>
      </c>
      <c r="AD125" s="35">
        <f t="shared" si="8"/>
        <v>7.9999999999999988E-2</v>
      </c>
      <c r="AE125" s="5">
        <f t="shared" si="42"/>
        <v>58823.218880318658</v>
      </c>
      <c r="AF125" s="5">
        <f t="shared" si="43"/>
        <v>363120.7616832786</v>
      </c>
      <c r="AG125" s="5">
        <f t="shared" si="9"/>
        <v>420376.78111968149</v>
      </c>
      <c r="AH125" s="5">
        <f t="shared" si="10"/>
        <v>421943.98056359729</v>
      </c>
      <c r="AI125" s="150"/>
      <c r="AJ125" s="2">
        <v>120</v>
      </c>
      <c r="AK125" s="118">
        <v>48488</v>
      </c>
      <c r="AL125" s="5">
        <f t="shared" si="44"/>
        <v>418908.18045789714</v>
      </c>
      <c r="AM125" s="5">
        <f t="shared" si="45"/>
        <v>3433.0474807189421</v>
      </c>
      <c r="AN125" s="5">
        <f t="shared" si="11"/>
        <v>727.59881526168965</v>
      </c>
      <c r="AO125" s="35">
        <f t="shared" si="12"/>
        <v>2.0842719694794346E-2</v>
      </c>
      <c r="AP125" s="5">
        <f t="shared" si="13"/>
        <v>2705.4486654572524</v>
      </c>
      <c r="AQ125" s="35">
        <f t="shared" si="14"/>
        <v>7.7499999999999999E-2</v>
      </c>
      <c r="AR125" s="5">
        <f t="shared" si="46"/>
        <v>61019.418357364593</v>
      </c>
      <c r="AS125" s="5">
        <f t="shared" si="47"/>
        <v>350946.27932890831</v>
      </c>
      <c r="AT125" s="5">
        <f t="shared" si="15"/>
        <v>418180.58164263546</v>
      </c>
      <c r="AU125" s="5">
        <f t="shared" si="16"/>
        <v>411965.69768627291</v>
      </c>
      <c r="AV125" s="150"/>
      <c r="AW125" s="2">
        <v>120</v>
      </c>
      <c r="AX125" s="118">
        <v>48488</v>
      </c>
      <c r="AY125" s="5">
        <f t="shared" si="48"/>
        <v>416668.03894272452</v>
      </c>
      <c r="AZ125" s="5">
        <f t="shared" si="49"/>
        <v>3350.6359249849102</v>
      </c>
      <c r="BA125" s="5">
        <f t="shared" si="17"/>
        <v>746.46068159288188</v>
      </c>
      <c r="BB125" s="35">
        <f t="shared" si="18"/>
        <v>2.1497996827027788E-2</v>
      </c>
      <c r="BC125" s="5">
        <f t="shared" si="19"/>
        <v>2604.1752433920283</v>
      </c>
      <c r="BD125" s="35">
        <f t="shared" si="20"/>
        <v>7.5000000000000011E-2</v>
      </c>
      <c r="BE125" s="5">
        <f t="shared" si="50"/>
        <v>63278.421738868463</v>
      </c>
      <c r="BF125" s="5">
        <f t="shared" si="51"/>
        <v>338797.88925932068</v>
      </c>
      <c r="BG125" s="5">
        <f t="shared" si="21"/>
        <v>415921.57826113165</v>
      </c>
      <c r="BH125" s="5">
        <f t="shared" si="22"/>
        <v>402076.31099818915</v>
      </c>
      <c r="BI125" s="150"/>
      <c r="BJ125" s="2">
        <v>120</v>
      </c>
      <c r="BK125" s="118">
        <v>48488</v>
      </c>
      <c r="BL125" s="5">
        <f t="shared" si="52"/>
        <v>414364.73304054217</v>
      </c>
      <c r="BM125" s="5">
        <f t="shared" si="53"/>
        <v>3268.9887340292703</v>
      </c>
      <c r="BN125" s="5">
        <f t="shared" si="23"/>
        <v>765.53513857599455</v>
      </c>
      <c r="BO125" s="35">
        <f t="shared" si="24"/>
        <v>2.2169892682476718E-2</v>
      </c>
      <c r="BP125" s="5">
        <f t="shared" si="25"/>
        <v>2503.4535954532757</v>
      </c>
      <c r="BQ125" s="35">
        <f t="shared" si="26"/>
        <v>7.2500000000000009E-2</v>
      </c>
      <c r="BR125" s="5">
        <f t="shared" si="54"/>
        <v>65600.802098033906</v>
      </c>
      <c r="BS125" s="5">
        <f t="shared" si="55"/>
        <v>326677.84598547843</v>
      </c>
      <c r="BT125" s="5">
        <f t="shared" si="27"/>
        <v>413599.19790196617</v>
      </c>
      <c r="BU125" s="5">
        <f t="shared" si="28"/>
        <v>392278.64808351232</v>
      </c>
      <c r="BV125" s="150"/>
      <c r="BW125" s="2">
        <v>120</v>
      </c>
      <c r="BX125" s="118">
        <v>48488</v>
      </c>
      <c r="BY125" s="5">
        <f t="shared" si="56"/>
        <v>411997.75062847702</v>
      </c>
      <c r="BZ125" s="5">
        <f t="shared" si="57"/>
        <v>3188.1295568986429</v>
      </c>
      <c r="CA125" s="5">
        <f t="shared" si="29"/>
        <v>784.80934489919355</v>
      </c>
      <c r="CB125" s="35">
        <f t="shared" si="30"/>
        <v>2.285864940870232E-2</v>
      </c>
      <c r="CC125" s="5">
        <f t="shared" si="31"/>
        <v>2403.3202119994494</v>
      </c>
      <c r="CD125" s="35">
        <f t="shared" si="32"/>
        <v>7.0000000000000007E-2</v>
      </c>
      <c r="CE125" s="5">
        <f t="shared" si="58"/>
        <v>67987.058716421918</v>
      </c>
      <c r="CF125" s="5">
        <f t="shared" si="59"/>
        <v>314588.48811141535</v>
      </c>
      <c r="CG125" s="5">
        <f t="shared" si="33"/>
        <v>411212.94128357782</v>
      </c>
      <c r="CH125" s="5">
        <f t="shared" si="34"/>
        <v>382575.54682783724</v>
      </c>
    </row>
    <row r="126" spans="9:86" ht="14.25" customHeight="1">
      <c r="I126" s="150"/>
      <c r="J126" s="2">
        <v>121</v>
      </c>
      <c r="K126" s="118">
        <v>48519</v>
      </c>
      <c r="L126" s="5">
        <f t="shared" si="35"/>
        <v>422510.81907225534</v>
      </c>
      <c r="M126" s="5">
        <f t="shared" si="0"/>
        <v>3600.0695666120341</v>
      </c>
      <c r="N126" s="5">
        <f t="shared" si="1"/>
        <v>695.3076854902788</v>
      </c>
      <c r="O126" s="35">
        <f t="shared" si="2"/>
        <v>1.9747878277305026E-2</v>
      </c>
      <c r="P126" s="5">
        <f t="shared" si="3"/>
        <v>2904.7618811217553</v>
      </c>
      <c r="Q126" s="35">
        <f t="shared" si="4"/>
        <v>8.2500000000000004E-2</v>
      </c>
      <c r="R126" s="5">
        <f t="shared" si="36"/>
        <v>57384.488613235037</v>
      </c>
      <c r="S126" s="5">
        <f t="shared" si="37"/>
        <v>378223.92894682102</v>
      </c>
      <c r="T126" s="5">
        <f t="shared" si="38"/>
        <v>421815.51138676505</v>
      </c>
      <c r="U126" s="5">
        <f t="shared" si="39"/>
        <v>435608.41756005608</v>
      </c>
      <c r="V126" s="150"/>
      <c r="W126" s="2">
        <v>121</v>
      </c>
      <c r="X126" s="118">
        <v>48519</v>
      </c>
      <c r="Y126" s="5">
        <f t="shared" si="40"/>
        <v>420376.78111968149</v>
      </c>
      <c r="Z126" s="5">
        <f t="shared" si="41"/>
        <v>3516.1998380299769</v>
      </c>
      <c r="AA126" s="5">
        <f t="shared" si="5"/>
        <v>713.68796389876707</v>
      </c>
      <c r="AB126" s="35">
        <f t="shared" si="6"/>
        <v>2.0372808279215966E-2</v>
      </c>
      <c r="AC126" s="5">
        <f t="shared" si="7"/>
        <v>2802.5118741312099</v>
      </c>
      <c r="AD126" s="35">
        <f t="shared" si="8"/>
        <v>7.9999999999999988E-2</v>
      </c>
      <c r="AE126" s="5">
        <f t="shared" si="42"/>
        <v>59536.906844217425</v>
      </c>
      <c r="AF126" s="5">
        <f t="shared" si="43"/>
        <v>365923.27355740982</v>
      </c>
      <c r="AG126" s="5">
        <f t="shared" si="9"/>
        <v>419663.09315578273</v>
      </c>
      <c r="AH126" s="5">
        <f t="shared" si="10"/>
        <v>425460.18040162727</v>
      </c>
      <c r="AI126" s="150"/>
      <c r="AJ126" s="2">
        <v>121</v>
      </c>
      <c r="AK126" s="118">
        <v>48519</v>
      </c>
      <c r="AL126" s="5">
        <f t="shared" si="44"/>
        <v>418180.58164263546</v>
      </c>
      <c r="AM126" s="5">
        <f t="shared" si="45"/>
        <v>3433.0474807189421</v>
      </c>
      <c r="AN126" s="5">
        <f t="shared" si="11"/>
        <v>732.2978909435883</v>
      </c>
      <c r="AO126" s="35">
        <f t="shared" si="12"/>
        <v>2.1013827702867027E-2</v>
      </c>
      <c r="AP126" s="5">
        <f t="shared" si="13"/>
        <v>2700.7495897753538</v>
      </c>
      <c r="AQ126" s="35">
        <f t="shared" si="14"/>
        <v>7.7499999999999999E-2</v>
      </c>
      <c r="AR126" s="5">
        <f t="shared" si="46"/>
        <v>61751.716248308185</v>
      </c>
      <c r="AS126" s="5">
        <f t="shared" si="47"/>
        <v>353647.02891868365</v>
      </c>
      <c r="AT126" s="5">
        <f t="shared" si="15"/>
        <v>417448.28375169187</v>
      </c>
      <c r="AU126" s="5">
        <f t="shared" si="16"/>
        <v>415398.74516699184</v>
      </c>
      <c r="AV126" s="150"/>
      <c r="AW126" s="2">
        <v>121</v>
      </c>
      <c r="AX126" s="118">
        <v>48519</v>
      </c>
      <c r="AY126" s="5">
        <f t="shared" si="48"/>
        <v>415921.57826113165</v>
      </c>
      <c r="AZ126" s="5">
        <f t="shared" si="49"/>
        <v>3350.6359249849102</v>
      </c>
      <c r="BA126" s="5">
        <f t="shared" si="17"/>
        <v>751.12606085283733</v>
      </c>
      <c r="BB126" s="35">
        <f t="shared" si="18"/>
        <v>2.1671183226216303E-2</v>
      </c>
      <c r="BC126" s="5">
        <f t="shared" si="19"/>
        <v>2599.5098641320728</v>
      </c>
      <c r="BD126" s="35">
        <f t="shared" si="20"/>
        <v>7.5000000000000011E-2</v>
      </c>
      <c r="BE126" s="5">
        <f t="shared" si="50"/>
        <v>64029.547799721302</v>
      </c>
      <c r="BF126" s="5">
        <f t="shared" si="51"/>
        <v>341397.39912345278</v>
      </c>
      <c r="BG126" s="5">
        <f t="shared" si="21"/>
        <v>415170.45220027881</v>
      </c>
      <c r="BH126" s="5">
        <f t="shared" si="22"/>
        <v>405426.94692317408</v>
      </c>
      <c r="BI126" s="150"/>
      <c r="BJ126" s="2">
        <v>121</v>
      </c>
      <c r="BK126" s="118">
        <v>48519</v>
      </c>
      <c r="BL126" s="5">
        <f t="shared" si="52"/>
        <v>413599.19790196617</v>
      </c>
      <c r="BM126" s="5">
        <f t="shared" si="53"/>
        <v>3268.9887340292703</v>
      </c>
      <c r="BN126" s="5">
        <f t="shared" si="23"/>
        <v>770.16024670489151</v>
      </c>
      <c r="BO126" s="35">
        <f t="shared" si="24"/>
        <v>2.2345118190121045E-2</v>
      </c>
      <c r="BP126" s="5">
        <f t="shared" si="25"/>
        <v>2498.8284873243788</v>
      </c>
      <c r="BQ126" s="35">
        <f t="shared" si="26"/>
        <v>7.2499999999999995E-2</v>
      </c>
      <c r="BR126" s="5">
        <f t="shared" si="54"/>
        <v>66370.9623447388</v>
      </c>
      <c r="BS126" s="5">
        <f t="shared" si="55"/>
        <v>329176.67447280278</v>
      </c>
      <c r="BT126" s="5">
        <f t="shared" si="27"/>
        <v>412829.03765526129</v>
      </c>
      <c r="BU126" s="5">
        <f t="shared" si="28"/>
        <v>395547.63681754156</v>
      </c>
      <c r="BV126" s="150"/>
      <c r="BW126" s="2">
        <v>121</v>
      </c>
      <c r="BX126" s="118">
        <v>48519</v>
      </c>
      <c r="BY126" s="5">
        <f t="shared" si="56"/>
        <v>411212.94128357782</v>
      </c>
      <c r="BZ126" s="5">
        <f t="shared" si="57"/>
        <v>3188.1295568986429</v>
      </c>
      <c r="CA126" s="5">
        <f t="shared" si="29"/>
        <v>789.38739941110543</v>
      </c>
      <c r="CB126" s="35">
        <f t="shared" si="30"/>
        <v>2.3035872274264839E-2</v>
      </c>
      <c r="CC126" s="5">
        <f t="shared" si="31"/>
        <v>2398.7421574875375</v>
      </c>
      <c r="CD126" s="35">
        <f t="shared" si="32"/>
        <v>7.0000000000000007E-2</v>
      </c>
      <c r="CE126" s="5">
        <f t="shared" si="58"/>
        <v>68776.446115833023</v>
      </c>
      <c r="CF126" s="5">
        <f t="shared" si="59"/>
        <v>316987.2302689029</v>
      </c>
      <c r="CG126" s="5">
        <f t="shared" si="33"/>
        <v>410423.5538841667</v>
      </c>
      <c r="CH126" s="5">
        <f t="shared" si="34"/>
        <v>385763.67638473591</v>
      </c>
    </row>
    <row r="127" spans="9:86" ht="14.25" customHeight="1">
      <c r="I127" s="150"/>
      <c r="J127" s="2">
        <v>122</v>
      </c>
      <c r="K127" s="118">
        <v>48549</v>
      </c>
      <c r="L127" s="5">
        <f t="shared" si="35"/>
        <v>421815.51138676505</v>
      </c>
      <c r="M127" s="5">
        <f t="shared" si="0"/>
        <v>3600.0695666120341</v>
      </c>
      <c r="N127" s="5">
        <f t="shared" si="1"/>
        <v>700.08792582802425</v>
      </c>
      <c r="O127" s="35">
        <f t="shared" si="2"/>
        <v>1.9916420527820076E-2</v>
      </c>
      <c r="P127" s="5">
        <f t="shared" si="3"/>
        <v>2899.9816407840099</v>
      </c>
      <c r="Q127" s="35">
        <f t="shared" si="4"/>
        <v>8.2500000000000004E-2</v>
      </c>
      <c r="R127" s="5">
        <f t="shared" si="36"/>
        <v>58084.576539063062</v>
      </c>
      <c r="S127" s="5">
        <f t="shared" si="37"/>
        <v>381123.91058760503</v>
      </c>
      <c r="T127" s="5">
        <f t="shared" si="38"/>
        <v>421115.42346093705</v>
      </c>
      <c r="U127" s="5">
        <f t="shared" si="39"/>
        <v>439208.4871266681</v>
      </c>
      <c r="V127" s="150"/>
      <c r="W127" s="2">
        <v>122</v>
      </c>
      <c r="X127" s="118">
        <v>48549</v>
      </c>
      <c r="Y127" s="5">
        <f t="shared" si="40"/>
        <v>419663.09315578273</v>
      </c>
      <c r="Z127" s="5">
        <f t="shared" si="41"/>
        <v>3516.1998380299769</v>
      </c>
      <c r="AA127" s="5">
        <f t="shared" si="5"/>
        <v>718.44588365809204</v>
      </c>
      <c r="AB127" s="35">
        <f t="shared" si="6"/>
        <v>2.0543504407467113E-2</v>
      </c>
      <c r="AC127" s="5">
        <f t="shared" si="7"/>
        <v>2797.7539543718849</v>
      </c>
      <c r="AD127" s="35">
        <f t="shared" si="8"/>
        <v>0.08</v>
      </c>
      <c r="AE127" s="5">
        <f t="shared" si="42"/>
        <v>60255.352727875514</v>
      </c>
      <c r="AF127" s="5">
        <f t="shared" si="43"/>
        <v>368721.02751178172</v>
      </c>
      <c r="AG127" s="5">
        <f t="shared" si="9"/>
        <v>418944.64727212465</v>
      </c>
      <c r="AH127" s="5">
        <f t="shared" si="10"/>
        <v>428976.38023965724</v>
      </c>
      <c r="AI127" s="150"/>
      <c r="AJ127" s="2">
        <v>122</v>
      </c>
      <c r="AK127" s="118">
        <v>48549</v>
      </c>
      <c r="AL127" s="5">
        <f t="shared" si="44"/>
        <v>417448.28375169187</v>
      </c>
      <c r="AM127" s="5">
        <f t="shared" si="45"/>
        <v>3433.0474807189421</v>
      </c>
      <c r="AN127" s="5">
        <f t="shared" si="11"/>
        <v>737.02731482259878</v>
      </c>
      <c r="AO127" s="35">
        <f t="shared" si="12"/>
        <v>2.1186643045661681E-2</v>
      </c>
      <c r="AP127" s="5">
        <f t="shared" si="13"/>
        <v>2696.0201658963433</v>
      </c>
      <c r="AQ127" s="35">
        <f t="shared" si="14"/>
        <v>7.7499999999999999E-2</v>
      </c>
      <c r="AR127" s="5">
        <f t="shared" si="46"/>
        <v>62488.743563130782</v>
      </c>
      <c r="AS127" s="5">
        <f t="shared" si="47"/>
        <v>356343.04908457998</v>
      </c>
      <c r="AT127" s="5">
        <f t="shared" si="15"/>
        <v>416711.25643686927</v>
      </c>
      <c r="AU127" s="5">
        <f t="shared" si="16"/>
        <v>418831.79264771077</v>
      </c>
      <c r="AV127" s="150"/>
      <c r="AW127" s="2">
        <v>122</v>
      </c>
      <c r="AX127" s="118">
        <v>48549</v>
      </c>
      <c r="AY127" s="5">
        <f t="shared" si="48"/>
        <v>415170.45220027881</v>
      </c>
      <c r="AZ127" s="5">
        <f t="shared" si="49"/>
        <v>3350.6359249849102</v>
      </c>
      <c r="BA127" s="5">
        <f t="shared" si="17"/>
        <v>755.82059873316757</v>
      </c>
      <c r="BB127" s="35">
        <f t="shared" si="18"/>
        <v>2.1846080656102915E-2</v>
      </c>
      <c r="BC127" s="5">
        <f t="shared" si="19"/>
        <v>2594.8153262517426</v>
      </c>
      <c r="BD127" s="35">
        <f t="shared" si="20"/>
        <v>7.5000000000000011E-2</v>
      </c>
      <c r="BE127" s="5">
        <f t="shared" si="50"/>
        <v>64785.36839845447</v>
      </c>
      <c r="BF127" s="5">
        <f t="shared" si="51"/>
        <v>343992.21444970451</v>
      </c>
      <c r="BG127" s="5">
        <f t="shared" si="21"/>
        <v>414414.63160154567</v>
      </c>
      <c r="BH127" s="5">
        <f t="shared" si="22"/>
        <v>408777.58284815896</v>
      </c>
      <c r="BI127" s="150"/>
      <c r="BJ127" s="2">
        <v>122</v>
      </c>
      <c r="BK127" s="118">
        <v>48549</v>
      </c>
      <c r="BL127" s="5">
        <f t="shared" si="52"/>
        <v>412829.03765526129</v>
      </c>
      <c r="BM127" s="5">
        <f t="shared" si="53"/>
        <v>3268.9887340292703</v>
      </c>
      <c r="BN127" s="5">
        <f t="shared" si="23"/>
        <v>774.81329819539997</v>
      </c>
      <c r="BO127" s="35">
        <f t="shared" si="24"/>
        <v>2.2522058116728274E-2</v>
      </c>
      <c r="BP127" s="5">
        <f t="shared" si="25"/>
        <v>2494.1754358338703</v>
      </c>
      <c r="BQ127" s="35">
        <f t="shared" si="26"/>
        <v>7.2499999999999995E-2</v>
      </c>
      <c r="BR127" s="5">
        <f t="shared" si="54"/>
        <v>67145.775642934197</v>
      </c>
      <c r="BS127" s="5">
        <f t="shared" si="55"/>
        <v>331670.84990863665</v>
      </c>
      <c r="BT127" s="5">
        <f t="shared" si="27"/>
        <v>412054.22435706586</v>
      </c>
      <c r="BU127" s="5">
        <f t="shared" si="28"/>
        <v>398816.62555157085</v>
      </c>
      <c r="BV127" s="150"/>
      <c r="BW127" s="2">
        <v>122</v>
      </c>
      <c r="BX127" s="118">
        <v>48549</v>
      </c>
      <c r="BY127" s="5">
        <f t="shared" si="56"/>
        <v>410423.5538841667</v>
      </c>
      <c r="BZ127" s="5">
        <f t="shared" si="57"/>
        <v>3188.1295568986429</v>
      </c>
      <c r="CA127" s="5">
        <f t="shared" si="29"/>
        <v>793.99215924100372</v>
      </c>
      <c r="CB127" s="35">
        <f t="shared" si="30"/>
        <v>2.3214812650789268E-2</v>
      </c>
      <c r="CC127" s="5">
        <f t="shared" si="31"/>
        <v>2394.1373976576392</v>
      </c>
      <c r="CD127" s="35">
        <f t="shared" si="32"/>
        <v>7.0000000000000007E-2</v>
      </c>
      <c r="CE127" s="5">
        <f t="shared" si="58"/>
        <v>69570.438275074033</v>
      </c>
      <c r="CF127" s="5">
        <f t="shared" si="59"/>
        <v>319381.36766656052</v>
      </c>
      <c r="CG127" s="5">
        <f t="shared" si="33"/>
        <v>409629.5617249257</v>
      </c>
      <c r="CH127" s="5">
        <f t="shared" si="34"/>
        <v>388951.80594163458</v>
      </c>
    </row>
    <row r="128" spans="9:86" ht="14.25" customHeight="1">
      <c r="I128" s="150"/>
      <c r="J128" s="2">
        <v>123</v>
      </c>
      <c r="K128" s="118">
        <v>48580</v>
      </c>
      <c r="L128" s="5">
        <f t="shared" si="35"/>
        <v>421115.42346093705</v>
      </c>
      <c r="M128" s="5">
        <f t="shared" si="0"/>
        <v>3600.0695666120341</v>
      </c>
      <c r="N128" s="5">
        <f t="shared" si="1"/>
        <v>704.90103031809213</v>
      </c>
      <c r="O128" s="35">
        <f t="shared" si="2"/>
        <v>2.0086683822450286E-2</v>
      </c>
      <c r="P128" s="5">
        <f t="shared" si="3"/>
        <v>2895.168536293942</v>
      </c>
      <c r="Q128" s="35">
        <f t="shared" si="4"/>
        <v>8.249999999999999E-2</v>
      </c>
      <c r="R128" s="5">
        <f t="shared" si="36"/>
        <v>58789.477569381153</v>
      </c>
      <c r="S128" s="5">
        <f t="shared" si="37"/>
        <v>384019.07912389899</v>
      </c>
      <c r="T128" s="5">
        <f t="shared" si="38"/>
        <v>420410.52243061893</v>
      </c>
      <c r="U128" s="5">
        <f t="shared" si="39"/>
        <v>442808.55669328012</v>
      </c>
      <c r="V128" s="150"/>
      <c r="W128" s="2">
        <v>123</v>
      </c>
      <c r="X128" s="118">
        <v>48580</v>
      </c>
      <c r="Y128" s="5">
        <f t="shared" si="40"/>
        <v>418944.64727212465</v>
      </c>
      <c r="Z128" s="5">
        <f t="shared" si="41"/>
        <v>3516.1998380299769</v>
      </c>
      <c r="AA128" s="5">
        <f t="shared" si="5"/>
        <v>723.23552288247902</v>
      </c>
      <c r="AB128" s="35">
        <f t="shared" si="6"/>
        <v>2.0715925913125308E-2</v>
      </c>
      <c r="AC128" s="5">
        <f t="shared" si="7"/>
        <v>2792.9643151474979</v>
      </c>
      <c r="AD128" s="35">
        <f t="shared" si="8"/>
        <v>0.08</v>
      </c>
      <c r="AE128" s="5">
        <f t="shared" si="42"/>
        <v>60978.588250757995</v>
      </c>
      <c r="AF128" s="5">
        <f t="shared" si="43"/>
        <v>371513.99182692921</v>
      </c>
      <c r="AG128" s="5">
        <f t="shared" si="9"/>
        <v>418221.41174924216</v>
      </c>
      <c r="AH128" s="5">
        <f t="shared" si="10"/>
        <v>432492.58007768722</v>
      </c>
      <c r="AI128" s="150"/>
      <c r="AJ128" s="2">
        <v>123</v>
      </c>
      <c r="AK128" s="118">
        <v>48580</v>
      </c>
      <c r="AL128" s="5">
        <f t="shared" si="44"/>
        <v>416711.25643686927</v>
      </c>
      <c r="AM128" s="5">
        <f t="shared" si="45"/>
        <v>3433.0474807189421</v>
      </c>
      <c r="AN128" s="5">
        <f t="shared" si="11"/>
        <v>741.78728289749461</v>
      </c>
      <c r="AO128" s="35">
        <f t="shared" si="12"/>
        <v>2.1361187770358399E-2</v>
      </c>
      <c r="AP128" s="5">
        <f t="shared" si="13"/>
        <v>2691.2601978214475</v>
      </c>
      <c r="AQ128" s="35">
        <f t="shared" si="14"/>
        <v>7.7499999999999999E-2</v>
      </c>
      <c r="AR128" s="5">
        <f t="shared" si="46"/>
        <v>63230.530846028276</v>
      </c>
      <c r="AS128" s="5">
        <f t="shared" si="47"/>
        <v>359034.3092824014</v>
      </c>
      <c r="AT128" s="5">
        <f t="shared" si="15"/>
        <v>415969.46915397176</v>
      </c>
      <c r="AU128" s="5">
        <f t="shared" si="16"/>
        <v>422264.8401284297</v>
      </c>
      <c r="AV128" s="150"/>
      <c r="AW128" s="2">
        <v>123</v>
      </c>
      <c r="AX128" s="118">
        <v>48580</v>
      </c>
      <c r="AY128" s="5">
        <f t="shared" si="48"/>
        <v>414414.63160154567</v>
      </c>
      <c r="AZ128" s="5">
        <f t="shared" si="49"/>
        <v>3350.6359249849102</v>
      </c>
      <c r="BA128" s="5">
        <f t="shared" si="17"/>
        <v>760.54447747525001</v>
      </c>
      <c r="BB128" s="35">
        <f t="shared" si="18"/>
        <v>2.2022711153881373E-2</v>
      </c>
      <c r="BC128" s="5">
        <f t="shared" si="19"/>
        <v>2590.0914475096602</v>
      </c>
      <c r="BD128" s="35">
        <f t="shared" si="20"/>
        <v>7.4999999999999997E-2</v>
      </c>
      <c r="BE128" s="5">
        <f t="shared" si="50"/>
        <v>65545.912875929716</v>
      </c>
      <c r="BF128" s="5">
        <f t="shared" si="51"/>
        <v>346582.30589721416</v>
      </c>
      <c r="BG128" s="5">
        <f t="shared" si="21"/>
        <v>413654.08712407044</v>
      </c>
      <c r="BH128" s="5">
        <f t="shared" si="22"/>
        <v>412128.21877314389</v>
      </c>
      <c r="BI128" s="150"/>
      <c r="BJ128" s="2">
        <v>123</v>
      </c>
      <c r="BK128" s="118">
        <v>48580</v>
      </c>
      <c r="BL128" s="5">
        <f t="shared" si="52"/>
        <v>412054.22435706586</v>
      </c>
      <c r="BM128" s="5">
        <f t="shared" si="53"/>
        <v>3268.9887340292703</v>
      </c>
      <c r="BN128" s="5">
        <f t="shared" si="23"/>
        <v>779.49446187199737</v>
      </c>
      <c r="BO128" s="35">
        <f t="shared" si="24"/>
        <v>2.2700734489639187E-2</v>
      </c>
      <c r="BP128" s="5">
        <f t="shared" si="25"/>
        <v>2489.4942721572729</v>
      </c>
      <c r="BQ128" s="35">
        <f t="shared" si="26"/>
        <v>7.2499999999999995E-2</v>
      </c>
      <c r="BR128" s="5">
        <f t="shared" si="54"/>
        <v>67925.270104806201</v>
      </c>
      <c r="BS128" s="5">
        <f t="shared" si="55"/>
        <v>334160.34418079391</v>
      </c>
      <c r="BT128" s="5">
        <f t="shared" si="27"/>
        <v>411274.72989519389</v>
      </c>
      <c r="BU128" s="5">
        <f t="shared" si="28"/>
        <v>402085.61428560014</v>
      </c>
      <c r="BV128" s="150"/>
      <c r="BW128" s="2">
        <v>123</v>
      </c>
      <c r="BX128" s="118">
        <v>48580</v>
      </c>
      <c r="BY128" s="5">
        <f t="shared" si="56"/>
        <v>409629.5617249257</v>
      </c>
      <c r="BZ128" s="5">
        <f t="shared" si="57"/>
        <v>3188.1295568986429</v>
      </c>
      <c r="CA128" s="5">
        <f t="shared" si="29"/>
        <v>798.62378016990942</v>
      </c>
      <c r="CB128" s="35">
        <f t="shared" si="30"/>
        <v>2.339549255596551E-2</v>
      </c>
      <c r="CC128" s="5">
        <f t="shared" si="31"/>
        <v>2389.5057767287335</v>
      </c>
      <c r="CD128" s="35">
        <f t="shared" si="32"/>
        <v>7.0000000000000007E-2</v>
      </c>
      <c r="CE128" s="5">
        <f t="shared" si="58"/>
        <v>70369.062055243936</v>
      </c>
      <c r="CF128" s="5">
        <f t="shared" si="59"/>
        <v>321770.87344328925</v>
      </c>
      <c r="CG128" s="5">
        <f t="shared" si="33"/>
        <v>408830.93794475577</v>
      </c>
      <c r="CH128" s="5">
        <f t="shared" si="34"/>
        <v>392139.93549853319</v>
      </c>
    </row>
    <row r="129" spans="9:86" ht="14.25" customHeight="1">
      <c r="I129" s="150"/>
      <c r="J129" s="2">
        <v>124</v>
      </c>
      <c r="K129" s="118">
        <v>48611</v>
      </c>
      <c r="L129" s="5">
        <f t="shared" si="35"/>
        <v>420410.52243061893</v>
      </c>
      <c r="M129" s="5">
        <f t="shared" si="0"/>
        <v>3600.0695666120341</v>
      </c>
      <c r="N129" s="5">
        <f t="shared" si="1"/>
        <v>709.74722490152908</v>
      </c>
      <c r="O129" s="35">
        <f t="shared" si="2"/>
        <v>2.0258690599790873E-2</v>
      </c>
      <c r="P129" s="5">
        <f t="shared" si="3"/>
        <v>2890.322341710505</v>
      </c>
      <c r="Q129" s="35">
        <f t="shared" si="4"/>
        <v>8.2500000000000004E-2</v>
      </c>
      <c r="R129" s="5">
        <f t="shared" si="36"/>
        <v>59499.22479428268</v>
      </c>
      <c r="S129" s="5">
        <f t="shared" si="37"/>
        <v>386909.4014656095</v>
      </c>
      <c r="T129" s="5">
        <f t="shared" si="38"/>
        <v>419700.77520571742</v>
      </c>
      <c r="U129" s="5">
        <f t="shared" si="39"/>
        <v>446408.62625989219</v>
      </c>
      <c r="V129" s="150"/>
      <c r="W129" s="2">
        <v>124</v>
      </c>
      <c r="X129" s="118">
        <v>48611</v>
      </c>
      <c r="Y129" s="5">
        <f t="shared" si="40"/>
        <v>418221.41174924216</v>
      </c>
      <c r="Z129" s="5">
        <f t="shared" si="41"/>
        <v>3516.1998380299769</v>
      </c>
      <c r="AA129" s="5">
        <f t="shared" si="5"/>
        <v>728.05709303502908</v>
      </c>
      <c r="AB129" s="35">
        <f t="shared" si="6"/>
        <v>2.0890095224628778E-2</v>
      </c>
      <c r="AC129" s="5">
        <f t="shared" si="7"/>
        <v>2788.1427449949479</v>
      </c>
      <c r="AD129" s="35">
        <f t="shared" si="8"/>
        <v>0.08</v>
      </c>
      <c r="AE129" s="5">
        <f t="shared" si="42"/>
        <v>61706.645343793025</v>
      </c>
      <c r="AF129" s="5">
        <f t="shared" si="43"/>
        <v>374302.13457192417</v>
      </c>
      <c r="AG129" s="5">
        <f t="shared" si="9"/>
        <v>417493.35465620714</v>
      </c>
      <c r="AH129" s="5">
        <f t="shared" si="10"/>
        <v>436008.7799157172</v>
      </c>
      <c r="AI129" s="150"/>
      <c r="AJ129" s="2">
        <v>124</v>
      </c>
      <c r="AK129" s="118">
        <v>48611</v>
      </c>
      <c r="AL129" s="5">
        <f t="shared" si="44"/>
        <v>415969.46915397176</v>
      </c>
      <c r="AM129" s="5">
        <f t="shared" si="45"/>
        <v>3433.0474807189421</v>
      </c>
      <c r="AN129" s="5">
        <f t="shared" si="11"/>
        <v>746.57799243287445</v>
      </c>
      <c r="AO129" s="35">
        <f t="shared" si="12"/>
        <v>2.1537484295219581E-2</v>
      </c>
      <c r="AP129" s="5">
        <f t="shared" si="13"/>
        <v>2686.4694882860676</v>
      </c>
      <c r="AQ129" s="35">
        <f t="shared" si="14"/>
        <v>7.7499999999999999E-2</v>
      </c>
      <c r="AR129" s="5">
        <f t="shared" si="46"/>
        <v>63977.10883846115</v>
      </c>
      <c r="AS129" s="5">
        <f t="shared" si="47"/>
        <v>361720.77877068747</v>
      </c>
      <c r="AT129" s="5">
        <f t="shared" si="15"/>
        <v>415222.89116153889</v>
      </c>
      <c r="AU129" s="5">
        <f t="shared" si="16"/>
        <v>425697.88760914863</v>
      </c>
      <c r="AV129" s="150"/>
      <c r="AW129" s="2">
        <v>124</v>
      </c>
      <c r="AX129" s="118">
        <v>48611</v>
      </c>
      <c r="AY129" s="5">
        <f t="shared" si="48"/>
        <v>413654.08712407044</v>
      </c>
      <c r="AZ129" s="5">
        <f t="shared" si="49"/>
        <v>3350.6359249849102</v>
      </c>
      <c r="BA129" s="5">
        <f t="shared" si="17"/>
        <v>765.29788045946998</v>
      </c>
      <c r="BB129" s="35">
        <f t="shared" si="18"/>
        <v>2.2201097127705016E-2</v>
      </c>
      <c r="BC129" s="5">
        <f t="shared" si="19"/>
        <v>2585.3380445254402</v>
      </c>
      <c r="BD129" s="35">
        <f t="shared" si="20"/>
        <v>7.4999999999999997E-2</v>
      </c>
      <c r="BE129" s="5">
        <f t="shared" si="50"/>
        <v>66311.210756389191</v>
      </c>
      <c r="BF129" s="5">
        <f t="shared" si="51"/>
        <v>349167.64394173957</v>
      </c>
      <c r="BG129" s="5">
        <f t="shared" si="21"/>
        <v>412888.78924361098</v>
      </c>
      <c r="BH129" s="5">
        <f t="shared" si="22"/>
        <v>415478.85469812877</v>
      </c>
      <c r="BI129" s="150"/>
      <c r="BJ129" s="2">
        <v>124</v>
      </c>
      <c r="BK129" s="118">
        <v>48611</v>
      </c>
      <c r="BL129" s="5">
        <f t="shared" si="52"/>
        <v>411274.72989519389</v>
      </c>
      <c r="BM129" s="5">
        <f t="shared" si="53"/>
        <v>3268.9887340292703</v>
      </c>
      <c r="BN129" s="5">
        <f t="shared" si="23"/>
        <v>784.20390757914083</v>
      </c>
      <c r="BO129" s="35">
        <f t="shared" si="24"/>
        <v>2.2881169707041751E-2</v>
      </c>
      <c r="BP129" s="5">
        <f t="shared" si="25"/>
        <v>2484.7848264501295</v>
      </c>
      <c r="BQ129" s="35">
        <f t="shared" si="26"/>
        <v>7.2499999999999981E-2</v>
      </c>
      <c r="BR129" s="5">
        <f t="shared" si="54"/>
        <v>68709.474012385341</v>
      </c>
      <c r="BS129" s="5">
        <f t="shared" si="55"/>
        <v>336645.12900724402</v>
      </c>
      <c r="BT129" s="5">
        <f t="shared" si="27"/>
        <v>410490.52598761476</v>
      </c>
      <c r="BU129" s="5">
        <f t="shared" si="28"/>
        <v>405354.60301962937</v>
      </c>
      <c r="BV129" s="150"/>
      <c r="BW129" s="2">
        <v>124</v>
      </c>
      <c r="BX129" s="118">
        <v>48611</v>
      </c>
      <c r="BY129" s="5">
        <f t="shared" si="56"/>
        <v>408830.93794475577</v>
      </c>
      <c r="BZ129" s="5">
        <f t="shared" si="57"/>
        <v>3188.1295568986429</v>
      </c>
      <c r="CA129" s="5">
        <f t="shared" si="29"/>
        <v>803.28241888756747</v>
      </c>
      <c r="CB129" s="35">
        <f t="shared" si="30"/>
        <v>2.3577934378227888E-2</v>
      </c>
      <c r="CC129" s="5">
        <f t="shared" si="31"/>
        <v>2384.8471380110755</v>
      </c>
      <c r="CD129" s="35">
        <f t="shared" si="32"/>
        <v>7.0000000000000007E-2</v>
      </c>
      <c r="CE129" s="5">
        <f t="shared" si="58"/>
        <v>71172.344474131503</v>
      </c>
      <c r="CF129" s="5">
        <f t="shared" si="59"/>
        <v>324155.72058130032</v>
      </c>
      <c r="CG129" s="5">
        <f t="shared" si="33"/>
        <v>408027.65552586818</v>
      </c>
      <c r="CH129" s="5">
        <f t="shared" si="34"/>
        <v>395328.0650554318</v>
      </c>
    </row>
    <row r="130" spans="9:86" ht="14.25" customHeight="1">
      <c r="I130" s="150"/>
      <c r="J130" s="2">
        <v>125</v>
      </c>
      <c r="K130" s="118">
        <v>48639</v>
      </c>
      <c r="L130" s="5">
        <f t="shared" si="35"/>
        <v>419700.77520571742</v>
      </c>
      <c r="M130" s="5">
        <f t="shared" si="0"/>
        <v>3600.0695666120341</v>
      </c>
      <c r="N130" s="5">
        <f t="shared" si="1"/>
        <v>714.62673707272688</v>
      </c>
      <c r="O130" s="35">
        <f t="shared" si="2"/>
        <v>2.0432463677650843E-2</v>
      </c>
      <c r="P130" s="5">
        <f t="shared" si="3"/>
        <v>2885.4428295393072</v>
      </c>
      <c r="Q130" s="35">
        <f t="shared" si="4"/>
        <v>8.2500000000000004E-2</v>
      </c>
      <c r="R130" s="5">
        <f t="shared" si="36"/>
        <v>60213.851531355409</v>
      </c>
      <c r="S130" s="5">
        <f t="shared" si="37"/>
        <v>389794.8442951488</v>
      </c>
      <c r="T130" s="5">
        <f t="shared" si="38"/>
        <v>418986.14846864471</v>
      </c>
      <c r="U130" s="5">
        <f t="shared" si="39"/>
        <v>450008.6958265042</v>
      </c>
      <c r="V130" s="150"/>
      <c r="W130" s="2">
        <v>125</v>
      </c>
      <c r="X130" s="118">
        <v>48639</v>
      </c>
      <c r="Y130" s="5">
        <f t="shared" si="40"/>
        <v>417493.35465620714</v>
      </c>
      <c r="Z130" s="5">
        <f t="shared" si="41"/>
        <v>3516.1998380299769</v>
      </c>
      <c r="AA130" s="5">
        <f t="shared" si="5"/>
        <v>732.9108069885956</v>
      </c>
      <c r="AB130" s="35">
        <f t="shared" si="6"/>
        <v>2.1066035149482798E-2</v>
      </c>
      <c r="AC130" s="5">
        <f t="shared" si="7"/>
        <v>2783.2890310413813</v>
      </c>
      <c r="AD130" s="35">
        <f t="shared" si="8"/>
        <v>8.0000000000000016E-2</v>
      </c>
      <c r="AE130" s="5">
        <f t="shared" si="42"/>
        <v>62439.556150781624</v>
      </c>
      <c r="AF130" s="5">
        <f t="shared" si="43"/>
        <v>377085.42360296554</v>
      </c>
      <c r="AG130" s="5">
        <f t="shared" si="9"/>
        <v>416760.44384921854</v>
      </c>
      <c r="AH130" s="5">
        <f t="shared" si="10"/>
        <v>439524.97975374717</v>
      </c>
      <c r="AI130" s="150"/>
      <c r="AJ130" s="2">
        <v>125</v>
      </c>
      <c r="AK130" s="118">
        <v>48639</v>
      </c>
      <c r="AL130" s="5">
        <f t="shared" si="44"/>
        <v>415222.89116153889</v>
      </c>
      <c r="AM130" s="5">
        <f t="shared" si="45"/>
        <v>3433.0474807189421</v>
      </c>
      <c r="AN130" s="5">
        <f t="shared" si="11"/>
        <v>751.39964196733672</v>
      </c>
      <c r="AO130" s="35">
        <f t="shared" si="12"/>
        <v>2.1715555417439966E-2</v>
      </c>
      <c r="AP130" s="5">
        <f t="shared" si="13"/>
        <v>2681.6478387516054</v>
      </c>
      <c r="AQ130" s="35">
        <f t="shared" si="14"/>
        <v>7.7499999999999999E-2</v>
      </c>
      <c r="AR130" s="5">
        <f t="shared" si="46"/>
        <v>64728.508480428485</v>
      </c>
      <c r="AS130" s="5">
        <f t="shared" si="47"/>
        <v>364402.42660943908</v>
      </c>
      <c r="AT130" s="5">
        <f t="shared" si="15"/>
        <v>414471.49151957157</v>
      </c>
      <c r="AU130" s="5">
        <f t="shared" si="16"/>
        <v>429130.93508986756</v>
      </c>
      <c r="AV130" s="150"/>
      <c r="AW130" s="2">
        <v>125</v>
      </c>
      <c r="AX130" s="118">
        <v>48639</v>
      </c>
      <c r="AY130" s="5">
        <f t="shared" si="48"/>
        <v>412888.78924361098</v>
      </c>
      <c r="AZ130" s="5">
        <f t="shared" si="49"/>
        <v>3350.6359249849102</v>
      </c>
      <c r="BA130" s="5">
        <f t="shared" si="17"/>
        <v>770.0809922123417</v>
      </c>
      <c r="BB130" s="35">
        <f t="shared" si="18"/>
        <v>2.2381261364536057E-2</v>
      </c>
      <c r="BC130" s="5">
        <f t="shared" si="19"/>
        <v>2580.5549327725685</v>
      </c>
      <c r="BD130" s="35">
        <f t="shared" si="20"/>
        <v>7.4999999999999997E-2</v>
      </c>
      <c r="BE130" s="5">
        <f t="shared" si="50"/>
        <v>67081.291748601536</v>
      </c>
      <c r="BF130" s="5">
        <f t="shared" si="51"/>
        <v>351748.19887451216</v>
      </c>
      <c r="BG130" s="5">
        <f t="shared" si="21"/>
        <v>412118.70825139864</v>
      </c>
      <c r="BH130" s="5">
        <f t="shared" si="22"/>
        <v>418829.4906231137</v>
      </c>
      <c r="BI130" s="150"/>
      <c r="BJ130" s="2">
        <v>125</v>
      </c>
      <c r="BK130" s="118">
        <v>48639</v>
      </c>
      <c r="BL130" s="5">
        <f t="shared" si="52"/>
        <v>410490.52598761476</v>
      </c>
      <c r="BM130" s="5">
        <f t="shared" si="53"/>
        <v>3268.9887340292703</v>
      </c>
      <c r="BN130" s="5">
        <f t="shared" si="23"/>
        <v>788.94180618743121</v>
      </c>
      <c r="BO130" s="35">
        <f t="shared" si="24"/>
        <v>2.3063386545819624E-2</v>
      </c>
      <c r="BP130" s="5">
        <f t="shared" si="25"/>
        <v>2480.0469278418391</v>
      </c>
      <c r="BQ130" s="35">
        <f t="shared" si="26"/>
        <v>7.2499999999999995E-2</v>
      </c>
      <c r="BR130" s="5">
        <f t="shared" si="54"/>
        <v>69498.415818572772</v>
      </c>
      <c r="BS130" s="5">
        <f t="shared" si="55"/>
        <v>339125.17593508586</v>
      </c>
      <c r="BT130" s="5">
        <f t="shared" si="27"/>
        <v>409701.58418142732</v>
      </c>
      <c r="BU130" s="5">
        <f t="shared" si="28"/>
        <v>408623.59175365861</v>
      </c>
      <c r="BV130" s="150"/>
      <c r="BW130" s="2">
        <v>125</v>
      </c>
      <c r="BX130" s="118">
        <v>48639</v>
      </c>
      <c r="BY130" s="5">
        <f t="shared" si="56"/>
        <v>408027.65552586818</v>
      </c>
      <c r="BZ130" s="5">
        <f t="shared" si="57"/>
        <v>3188.1295568986429</v>
      </c>
      <c r="CA130" s="5">
        <f t="shared" si="29"/>
        <v>807.96823299774496</v>
      </c>
      <c r="CB130" s="35">
        <f t="shared" si="30"/>
        <v>2.3762160884602729E-2</v>
      </c>
      <c r="CC130" s="5">
        <f t="shared" si="31"/>
        <v>2380.161323900898</v>
      </c>
      <c r="CD130" s="35">
        <f t="shared" si="32"/>
        <v>7.0000000000000007E-2</v>
      </c>
      <c r="CE130" s="5">
        <f t="shared" si="58"/>
        <v>71980.312707129255</v>
      </c>
      <c r="CF130" s="5">
        <f t="shared" si="59"/>
        <v>326535.88190520124</v>
      </c>
      <c r="CG130" s="5">
        <f t="shared" si="33"/>
        <v>407219.68729287043</v>
      </c>
      <c r="CH130" s="5">
        <f t="shared" si="34"/>
        <v>398516.19461233052</v>
      </c>
    </row>
    <row r="131" spans="9:86" ht="14.25" customHeight="1">
      <c r="I131" s="150"/>
      <c r="J131" s="2">
        <v>126</v>
      </c>
      <c r="K131" s="118">
        <v>48670</v>
      </c>
      <c r="L131" s="5">
        <f t="shared" si="35"/>
        <v>418986.14846864471</v>
      </c>
      <c r="M131" s="5">
        <f t="shared" si="0"/>
        <v>3600.0695666120341</v>
      </c>
      <c r="N131" s="5">
        <f t="shared" si="1"/>
        <v>719.53979589010169</v>
      </c>
      <c r="O131" s="35">
        <f t="shared" si="2"/>
        <v>2.0608026261105361E-2</v>
      </c>
      <c r="P131" s="5">
        <f t="shared" si="3"/>
        <v>2880.5297707219324</v>
      </c>
      <c r="Q131" s="35">
        <f t="shared" si="4"/>
        <v>8.2500000000000004E-2</v>
      </c>
      <c r="R131" s="5">
        <f t="shared" si="36"/>
        <v>60933.39132724551</v>
      </c>
      <c r="S131" s="5">
        <f t="shared" si="37"/>
        <v>392675.37406587071</v>
      </c>
      <c r="T131" s="5">
        <f t="shared" si="38"/>
        <v>418266.60867275461</v>
      </c>
      <c r="U131" s="5">
        <f t="shared" si="39"/>
        <v>453608.76539311622</v>
      </c>
      <c r="V131" s="150"/>
      <c r="W131" s="2">
        <v>126</v>
      </c>
      <c r="X131" s="118">
        <v>48670</v>
      </c>
      <c r="Y131" s="5">
        <f t="shared" si="40"/>
        <v>416760.44384921854</v>
      </c>
      <c r="Z131" s="5">
        <f t="shared" si="41"/>
        <v>3516.1998380299769</v>
      </c>
      <c r="AA131" s="5">
        <f t="shared" si="5"/>
        <v>737.79687903518652</v>
      </c>
      <c r="AB131" s="35">
        <f t="shared" si="6"/>
        <v>2.1243768882311213E-2</v>
      </c>
      <c r="AC131" s="5">
        <f t="shared" si="7"/>
        <v>2778.4029589947904</v>
      </c>
      <c r="AD131" s="35">
        <f t="shared" si="8"/>
        <v>0.08</v>
      </c>
      <c r="AE131" s="5">
        <f t="shared" si="42"/>
        <v>63177.353029816812</v>
      </c>
      <c r="AF131" s="5">
        <f t="shared" si="43"/>
        <v>379863.82656196033</v>
      </c>
      <c r="AG131" s="5">
        <f t="shared" si="9"/>
        <v>416022.64697018336</v>
      </c>
      <c r="AH131" s="5">
        <f t="shared" si="10"/>
        <v>443041.17959177715</v>
      </c>
      <c r="AI131" s="150"/>
      <c r="AJ131" s="2">
        <v>126</v>
      </c>
      <c r="AK131" s="118">
        <v>48670</v>
      </c>
      <c r="AL131" s="5">
        <f t="shared" si="44"/>
        <v>414471.49151957157</v>
      </c>
      <c r="AM131" s="5">
        <f t="shared" si="45"/>
        <v>3433.0474807189421</v>
      </c>
      <c r="AN131" s="5">
        <f t="shared" si="11"/>
        <v>756.25243132170908</v>
      </c>
      <c r="AO131" s="35">
        <f t="shared" si="12"/>
        <v>2.1895424321197204E-2</v>
      </c>
      <c r="AP131" s="5">
        <f t="shared" si="13"/>
        <v>2676.795049397233</v>
      </c>
      <c r="AQ131" s="35">
        <f t="shared" si="14"/>
        <v>7.7499999999999999E-2</v>
      </c>
      <c r="AR131" s="5">
        <f t="shared" si="46"/>
        <v>65484.760911750192</v>
      </c>
      <c r="AS131" s="5">
        <f t="shared" si="47"/>
        <v>367079.22165883629</v>
      </c>
      <c r="AT131" s="5">
        <f t="shared" si="15"/>
        <v>413715.23908824986</v>
      </c>
      <c r="AU131" s="5">
        <f t="shared" si="16"/>
        <v>432563.98257058649</v>
      </c>
      <c r="AV131" s="150"/>
      <c r="AW131" s="2">
        <v>126</v>
      </c>
      <c r="AX131" s="118">
        <v>48670</v>
      </c>
      <c r="AY131" s="5">
        <f t="shared" si="48"/>
        <v>412118.70825139864</v>
      </c>
      <c r="AZ131" s="5">
        <f t="shared" si="49"/>
        <v>3350.6359249849102</v>
      </c>
      <c r="BA131" s="5">
        <f t="shared" si="17"/>
        <v>774.89399841366867</v>
      </c>
      <c r="BB131" s="35">
        <f t="shared" si="18"/>
        <v>2.2563227038195167E-2</v>
      </c>
      <c r="BC131" s="5">
        <f t="shared" si="19"/>
        <v>2575.7419265712415</v>
      </c>
      <c r="BD131" s="35">
        <f t="shared" si="20"/>
        <v>7.5000000000000011E-2</v>
      </c>
      <c r="BE131" s="5">
        <f t="shared" si="50"/>
        <v>67856.185747015203</v>
      </c>
      <c r="BF131" s="5">
        <f t="shared" si="51"/>
        <v>354323.9408010834</v>
      </c>
      <c r="BG131" s="5">
        <f t="shared" si="21"/>
        <v>411343.81425298494</v>
      </c>
      <c r="BH131" s="5">
        <f t="shared" si="22"/>
        <v>422180.12654809863</v>
      </c>
      <c r="BI131" s="150"/>
      <c r="BJ131" s="2">
        <v>126</v>
      </c>
      <c r="BK131" s="118">
        <v>48670</v>
      </c>
      <c r="BL131" s="5">
        <f t="shared" si="52"/>
        <v>409701.58418142732</v>
      </c>
      <c r="BM131" s="5">
        <f t="shared" si="53"/>
        <v>3268.9887340292703</v>
      </c>
      <c r="BN131" s="5">
        <f t="shared" si="23"/>
        <v>793.70832959981362</v>
      </c>
      <c r="BO131" s="35">
        <f t="shared" si="24"/>
        <v>2.3247408169600945E-2</v>
      </c>
      <c r="BP131" s="5">
        <f t="shared" si="25"/>
        <v>2475.2804044294567</v>
      </c>
      <c r="BQ131" s="35">
        <f t="shared" si="26"/>
        <v>7.2499999999999995E-2</v>
      </c>
      <c r="BR131" s="5">
        <f t="shared" si="54"/>
        <v>70292.124148172588</v>
      </c>
      <c r="BS131" s="5">
        <f t="shared" si="55"/>
        <v>341600.45633951534</v>
      </c>
      <c r="BT131" s="5">
        <f t="shared" si="27"/>
        <v>408907.8758518275</v>
      </c>
      <c r="BU131" s="5">
        <f t="shared" si="28"/>
        <v>411892.58048768796</v>
      </c>
      <c r="BV131" s="150"/>
      <c r="BW131" s="2">
        <v>126</v>
      </c>
      <c r="BX131" s="118">
        <v>48670</v>
      </c>
      <c r="BY131" s="5">
        <f t="shared" si="56"/>
        <v>407219.68729287043</v>
      </c>
      <c r="BZ131" s="5">
        <f t="shared" si="57"/>
        <v>3188.1295568986429</v>
      </c>
      <c r="CA131" s="5">
        <f t="shared" si="29"/>
        <v>812.68138102356534</v>
      </c>
      <c r="CB131" s="35">
        <f t="shared" si="30"/>
        <v>2.3948195228756377E-2</v>
      </c>
      <c r="CC131" s="5">
        <f t="shared" si="31"/>
        <v>2375.4481758750776</v>
      </c>
      <c r="CD131" s="35">
        <f t="shared" si="32"/>
        <v>7.0000000000000007E-2</v>
      </c>
      <c r="CE131" s="5">
        <f t="shared" si="58"/>
        <v>72792.994088152816</v>
      </c>
      <c r="CF131" s="5">
        <f t="shared" si="59"/>
        <v>328911.3300810763</v>
      </c>
      <c r="CG131" s="5">
        <f t="shared" si="33"/>
        <v>406407.00591184688</v>
      </c>
      <c r="CH131" s="5">
        <f t="shared" si="34"/>
        <v>401704.32416922913</v>
      </c>
    </row>
    <row r="132" spans="9:86" ht="14.25" customHeight="1">
      <c r="I132" s="150"/>
      <c r="J132" s="2">
        <v>127</v>
      </c>
      <c r="K132" s="118">
        <v>48700</v>
      </c>
      <c r="L132" s="5">
        <f t="shared" si="35"/>
        <v>418266.60867275461</v>
      </c>
      <c r="M132" s="5">
        <f t="shared" si="0"/>
        <v>3600.0695666120341</v>
      </c>
      <c r="N132" s="5">
        <f t="shared" si="1"/>
        <v>724.48663198684608</v>
      </c>
      <c r="O132" s="35">
        <f t="shared" si="2"/>
        <v>2.0785401950754526E-2</v>
      </c>
      <c r="P132" s="5">
        <f t="shared" si="3"/>
        <v>2875.582934625188</v>
      </c>
      <c r="Q132" s="35">
        <f t="shared" si="4"/>
        <v>8.2500000000000004E-2</v>
      </c>
      <c r="R132" s="5">
        <f t="shared" si="36"/>
        <v>61657.877959232355</v>
      </c>
      <c r="S132" s="5">
        <f t="shared" si="37"/>
        <v>395550.95700049592</v>
      </c>
      <c r="T132" s="5">
        <f t="shared" si="38"/>
        <v>417542.12204076775</v>
      </c>
      <c r="U132" s="5">
        <f t="shared" si="39"/>
        <v>457208.83495972829</v>
      </c>
      <c r="V132" s="150"/>
      <c r="W132" s="2">
        <v>127</v>
      </c>
      <c r="X132" s="118">
        <v>48700</v>
      </c>
      <c r="Y132" s="5">
        <f t="shared" si="40"/>
        <v>416022.64697018336</v>
      </c>
      <c r="Z132" s="5">
        <f t="shared" si="41"/>
        <v>3516.1998380299769</v>
      </c>
      <c r="AA132" s="5">
        <f t="shared" si="5"/>
        <v>742.71552489542091</v>
      </c>
      <c r="AB132" s="35">
        <f t="shared" si="6"/>
        <v>2.1423320013114148E-2</v>
      </c>
      <c r="AC132" s="5">
        <f t="shared" si="7"/>
        <v>2773.484313134556</v>
      </c>
      <c r="AD132" s="35">
        <f t="shared" si="8"/>
        <v>0.08</v>
      </c>
      <c r="AE132" s="5">
        <f t="shared" si="42"/>
        <v>63920.068554712234</v>
      </c>
      <c r="AF132" s="5">
        <f t="shared" si="43"/>
        <v>382637.3108750949</v>
      </c>
      <c r="AG132" s="5">
        <f t="shared" si="9"/>
        <v>415279.93144528795</v>
      </c>
      <c r="AH132" s="5">
        <f t="shared" si="10"/>
        <v>446557.37942980713</v>
      </c>
      <c r="AI132" s="150"/>
      <c r="AJ132" s="2">
        <v>127</v>
      </c>
      <c r="AK132" s="118">
        <v>48700</v>
      </c>
      <c r="AL132" s="5">
        <f t="shared" si="44"/>
        <v>413715.23908824986</v>
      </c>
      <c r="AM132" s="5">
        <f t="shared" si="45"/>
        <v>3433.0474807189421</v>
      </c>
      <c r="AN132" s="5">
        <f t="shared" si="11"/>
        <v>761.13656160732853</v>
      </c>
      <c r="AO132" s="35">
        <f t="shared" si="12"/>
        <v>2.2077114585908789E-2</v>
      </c>
      <c r="AP132" s="5">
        <f t="shared" si="13"/>
        <v>2671.9109191116136</v>
      </c>
      <c r="AQ132" s="35">
        <f t="shared" si="14"/>
        <v>7.7499999999999999E-2</v>
      </c>
      <c r="AR132" s="5">
        <f t="shared" si="46"/>
        <v>66245.897473357516</v>
      </c>
      <c r="AS132" s="5">
        <f t="shared" si="47"/>
        <v>369751.13257794792</v>
      </c>
      <c r="AT132" s="5">
        <f t="shared" si="15"/>
        <v>412954.10252664256</v>
      </c>
      <c r="AU132" s="5">
        <f t="shared" si="16"/>
        <v>435997.03005130542</v>
      </c>
      <c r="AV132" s="150"/>
      <c r="AW132" s="2">
        <v>127</v>
      </c>
      <c r="AX132" s="118">
        <v>48700</v>
      </c>
      <c r="AY132" s="5">
        <f t="shared" si="48"/>
        <v>411343.81425298494</v>
      </c>
      <c r="AZ132" s="5">
        <f t="shared" si="49"/>
        <v>3350.6359249849102</v>
      </c>
      <c r="BA132" s="5">
        <f t="shared" si="17"/>
        <v>779.73708590375463</v>
      </c>
      <c r="BB132" s="35">
        <f t="shared" si="18"/>
        <v>2.2747017717617609E-2</v>
      </c>
      <c r="BC132" s="5">
        <f t="shared" si="19"/>
        <v>2570.8988390811555</v>
      </c>
      <c r="BD132" s="35">
        <f t="shared" si="20"/>
        <v>7.4999999999999997E-2</v>
      </c>
      <c r="BE132" s="5">
        <f t="shared" si="50"/>
        <v>68635.922832918965</v>
      </c>
      <c r="BF132" s="5">
        <f t="shared" si="51"/>
        <v>356894.83964016457</v>
      </c>
      <c r="BG132" s="5">
        <f t="shared" si="21"/>
        <v>410564.07716708118</v>
      </c>
      <c r="BH132" s="5">
        <f t="shared" si="22"/>
        <v>425530.76247308357</v>
      </c>
      <c r="BI132" s="150"/>
      <c r="BJ132" s="2">
        <v>127</v>
      </c>
      <c r="BK132" s="118">
        <v>48700</v>
      </c>
      <c r="BL132" s="5">
        <f t="shared" si="52"/>
        <v>408907.8758518275</v>
      </c>
      <c r="BM132" s="5">
        <f t="shared" si="53"/>
        <v>3268.9887340292703</v>
      </c>
      <c r="BN132" s="5">
        <f t="shared" si="23"/>
        <v>798.50365075781247</v>
      </c>
      <c r="BO132" s="35">
        <f t="shared" si="24"/>
        <v>2.3433258137013517E-2</v>
      </c>
      <c r="BP132" s="5">
        <f t="shared" si="25"/>
        <v>2470.4850832714578</v>
      </c>
      <c r="BQ132" s="35">
        <f t="shared" si="26"/>
        <v>7.2499999999999995E-2</v>
      </c>
      <c r="BR132" s="5">
        <f t="shared" si="54"/>
        <v>71090.627798930407</v>
      </c>
      <c r="BS132" s="5">
        <f t="shared" si="55"/>
        <v>344070.9414227868</v>
      </c>
      <c r="BT132" s="5">
        <f t="shared" si="27"/>
        <v>408109.37220106967</v>
      </c>
      <c r="BU132" s="5">
        <f t="shared" si="28"/>
        <v>415161.56922171719</v>
      </c>
      <c r="BV132" s="150"/>
      <c r="BW132" s="2">
        <v>127</v>
      </c>
      <c r="BX132" s="118">
        <v>48700</v>
      </c>
      <c r="BY132" s="5">
        <f t="shared" si="56"/>
        <v>406407.00591184688</v>
      </c>
      <c r="BZ132" s="5">
        <f t="shared" si="57"/>
        <v>3188.1295568986429</v>
      </c>
      <c r="CA132" s="5">
        <f t="shared" si="29"/>
        <v>817.42202241286941</v>
      </c>
      <c r="CB132" s="35">
        <f t="shared" si="30"/>
        <v>2.4136060959249559E-2</v>
      </c>
      <c r="CC132" s="5">
        <f t="shared" si="31"/>
        <v>2370.7075344857735</v>
      </c>
      <c r="CD132" s="35">
        <f t="shared" si="32"/>
        <v>7.0000000000000007E-2</v>
      </c>
      <c r="CE132" s="5">
        <f t="shared" si="58"/>
        <v>73610.416110565682</v>
      </c>
      <c r="CF132" s="5">
        <f t="shared" si="59"/>
        <v>331282.03761556209</v>
      </c>
      <c r="CG132" s="5">
        <f t="shared" si="33"/>
        <v>405589.583889434</v>
      </c>
      <c r="CH132" s="5">
        <f t="shared" si="34"/>
        <v>404892.45372612774</v>
      </c>
    </row>
    <row r="133" spans="9:86" ht="14.25" customHeight="1">
      <c r="I133" s="150"/>
      <c r="J133" s="2">
        <v>128</v>
      </c>
      <c r="K133" s="118">
        <v>48731</v>
      </c>
      <c r="L133" s="5">
        <f t="shared" si="35"/>
        <v>417542.12204076775</v>
      </c>
      <c r="M133" s="5">
        <f t="shared" si="0"/>
        <v>3600.0695666120341</v>
      </c>
      <c r="N133" s="5">
        <f t="shared" si="1"/>
        <v>729.4674775817557</v>
      </c>
      <c r="O133" s="35">
        <f t="shared" si="2"/>
        <v>2.0964614751194821E-2</v>
      </c>
      <c r="P133" s="5">
        <f t="shared" si="3"/>
        <v>2870.6020890302784</v>
      </c>
      <c r="Q133" s="35">
        <f t="shared" si="4"/>
        <v>8.2500000000000004E-2</v>
      </c>
      <c r="R133" s="5">
        <f t="shared" si="36"/>
        <v>62387.34543681411</v>
      </c>
      <c r="S133" s="5">
        <f t="shared" si="37"/>
        <v>398421.55908952618</v>
      </c>
      <c r="T133" s="5">
        <f t="shared" si="38"/>
        <v>416812.65456318599</v>
      </c>
      <c r="U133" s="5">
        <f t="shared" si="39"/>
        <v>460808.90452634031</v>
      </c>
      <c r="V133" s="150"/>
      <c r="W133" s="2">
        <v>128</v>
      </c>
      <c r="X133" s="118">
        <v>48731</v>
      </c>
      <c r="Y133" s="5">
        <f t="shared" si="40"/>
        <v>415279.93144528795</v>
      </c>
      <c r="Z133" s="5">
        <f t="shared" si="41"/>
        <v>3516.1998380299769</v>
      </c>
      <c r="AA133" s="5">
        <f t="shared" si="5"/>
        <v>747.66696172805723</v>
      </c>
      <c r="AB133" s="35">
        <f t="shared" si="6"/>
        <v>2.1604712535738618E-2</v>
      </c>
      <c r="AC133" s="5">
        <f t="shared" si="7"/>
        <v>2768.5328763019197</v>
      </c>
      <c r="AD133" s="35">
        <f t="shared" si="8"/>
        <v>0.08</v>
      </c>
      <c r="AE133" s="5">
        <f t="shared" si="42"/>
        <v>64667.735516440291</v>
      </c>
      <c r="AF133" s="5">
        <f t="shared" si="43"/>
        <v>385405.84375139681</v>
      </c>
      <c r="AG133" s="5">
        <f t="shared" si="9"/>
        <v>414532.26448355988</v>
      </c>
      <c r="AH133" s="5">
        <f t="shared" si="10"/>
        <v>450073.57926783711</v>
      </c>
      <c r="AI133" s="150"/>
      <c r="AJ133" s="2">
        <v>128</v>
      </c>
      <c r="AK133" s="118">
        <v>48731</v>
      </c>
      <c r="AL133" s="5">
        <f t="shared" si="44"/>
        <v>412954.10252664256</v>
      </c>
      <c r="AM133" s="5">
        <f t="shared" si="45"/>
        <v>3433.0474807189421</v>
      </c>
      <c r="AN133" s="5">
        <f t="shared" si="11"/>
        <v>766.05223523437553</v>
      </c>
      <c r="AO133" s="35">
        <f t="shared" si="12"/>
        <v>2.2260650194701539E-2</v>
      </c>
      <c r="AP133" s="5">
        <f t="shared" si="13"/>
        <v>2666.9952454845666</v>
      </c>
      <c r="AQ133" s="35">
        <f t="shared" si="14"/>
        <v>7.7499999999999999E-2</v>
      </c>
      <c r="AR133" s="5">
        <f t="shared" si="46"/>
        <v>67011.949708591885</v>
      </c>
      <c r="AS133" s="5">
        <f t="shared" si="47"/>
        <v>372418.1278234325</v>
      </c>
      <c r="AT133" s="5">
        <f t="shared" si="15"/>
        <v>412188.0502914082</v>
      </c>
      <c r="AU133" s="5">
        <f t="shared" si="16"/>
        <v>439430.07753202436</v>
      </c>
      <c r="AV133" s="150"/>
      <c r="AW133" s="2">
        <v>128</v>
      </c>
      <c r="AX133" s="118">
        <v>48731</v>
      </c>
      <c r="AY133" s="5">
        <f t="shared" si="48"/>
        <v>410564.07716708118</v>
      </c>
      <c r="AZ133" s="5">
        <f t="shared" si="49"/>
        <v>3350.6359249849102</v>
      </c>
      <c r="BA133" s="5">
        <f t="shared" si="17"/>
        <v>784.61044269065314</v>
      </c>
      <c r="BB133" s="35">
        <f t="shared" si="18"/>
        <v>2.2932657375321762E-2</v>
      </c>
      <c r="BC133" s="5">
        <f t="shared" si="19"/>
        <v>2566.025482294257</v>
      </c>
      <c r="BD133" s="35">
        <f t="shared" si="20"/>
        <v>7.4999999999999997E-2</v>
      </c>
      <c r="BE133" s="5">
        <f t="shared" si="50"/>
        <v>69420.533275609618</v>
      </c>
      <c r="BF133" s="5">
        <f t="shared" si="51"/>
        <v>359460.86512245884</v>
      </c>
      <c r="BG133" s="5">
        <f t="shared" si="21"/>
        <v>409779.46672439051</v>
      </c>
      <c r="BH133" s="5">
        <f t="shared" si="22"/>
        <v>428881.39839806844</v>
      </c>
      <c r="BI133" s="150"/>
      <c r="BJ133" s="2">
        <v>128</v>
      </c>
      <c r="BK133" s="118">
        <v>48731</v>
      </c>
      <c r="BL133" s="5">
        <f t="shared" si="52"/>
        <v>408109.37220106967</v>
      </c>
      <c r="BM133" s="5">
        <f t="shared" si="53"/>
        <v>3268.9887340292703</v>
      </c>
      <c r="BN133" s="5">
        <f t="shared" si="23"/>
        <v>803.32794364780784</v>
      </c>
      <c r="BO133" s="35">
        <f t="shared" si="24"/>
        <v>2.3620960410152589E-2</v>
      </c>
      <c r="BP133" s="5">
        <f t="shared" si="25"/>
        <v>2465.6607903814624</v>
      </c>
      <c r="BQ133" s="35">
        <f t="shared" si="26"/>
        <v>7.2499999999999995E-2</v>
      </c>
      <c r="BR133" s="5">
        <f t="shared" si="54"/>
        <v>71893.955742578211</v>
      </c>
      <c r="BS133" s="5">
        <f t="shared" si="55"/>
        <v>346536.60221316828</v>
      </c>
      <c r="BT133" s="5">
        <f t="shared" si="27"/>
        <v>407306.04425742186</v>
      </c>
      <c r="BU133" s="5">
        <f t="shared" si="28"/>
        <v>418430.55795574648</v>
      </c>
      <c r="BV133" s="150"/>
      <c r="BW133" s="2">
        <v>128</v>
      </c>
      <c r="BX133" s="118">
        <v>48731</v>
      </c>
      <c r="BY133" s="5">
        <f t="shared" si="56"/>
        <v>405589.583889434</v>
      </c>
      <c r="BZ133" s="5">
        <f t="shared" si="57"/>
        <v>3188.1295568986429</v>
      </c>
      <c r="CA133" s="5">
        <f t="shared" si="29"/>
        <v>822.19031754361094</v>
      </c>
      <c r="CB133" s="35">
        <f t="shared" si="30"/>
        <v>2.4325782028004287E-2</v>
      </c>
      <c r="CC133" s="5">
        <f t="shared" si="31"/>
        <v>2365.939239355032</v>
      </c>
      <c r="CD133" s="35">
        <f t="shared" si="32"/>
        <v>7.0000000000000007E-2</v>
      </c>
      <c r="CE133" s="5">
        <f t="shared" si="58"/>
        <v>74432.606428109299</v>
      </c>
      <c r="CF133" s="5">
        <f t="shared" si="59"/>
        <v>333647.97685491713</v>
      </c>
      <c r="CG133" s="5">
        <f t="shared" si="33"/>
        <v>404767.39357189037</v>
      </c>
      <c r="CH133" s="5">
        <f t="shared" si="34"/>
        <v>408080.58328302641</v>
      </c>
    </row>
    <row r="134" spans="9:86" ht="14.25" customHeight="1">
      <c r="I134" s="150"/>
      <c r="J134" s="2">
        <v>129</v>
      </c>
      <c r="K134" s="118">
        <v>48761</v>
      </c>
      <c r="L134" s="5">
        <f t="shared" si="35"/>
        <v>416812.65456318599</v>
      </c>
      <c r="M134" s="5">
        <f t="shared" si="0"/>
        <v>3600.0695666120341</v>
      </c>
      <c r="N134" s="5">
        <f t="shared" si="1"/>
        <v>734.48256649013047</v>
      </c>
      <c r="O134" s="35">
        <f t="shared" si="2"/>
        <v>2.1145689079709682E-2</v>
      </c>
      <c r="P134" s="5">
        <f t="shared" si="3"/>
        <v>2865.5870001219037</v>
      </c>
      <c r="Q134" s="35">
        <f t="shared" si="4"/>
        <v>8.2500000000000004E-2</v>
      </c>
      <c r="R134" s="5">
        <f t="shared" si="36"/>
        <v>63121.828003304239</v>
      </c>
      <c r="S134" s="5">
        <f t="shared" si="37"/>
        <v>401287.14608964807</v>
      </c>
      <c r="T134" s="5">
        <f t="shared" si="38"/>
        <v>416078.17199669586</v>
      </c>
      <c r="U134" s="5">
        <f t="shared" si="39"/>
        <v>464408.97409295233</v>
      </c>
      <c r="V134" s="150"/>
      <c r="W134" s="2">
        <v>129</v>
      </c>
      <c r="X134" s="118">
        <v>48761</v>
      </c>
      <c r="Y134" s="5">
        <f t="shared" si="40"/>
        <v>414532.26448355988</v>
      </c>
      <c r="Z134" s="5">
        <f t="shared" si="41"/>
        <v>3516.1998380299769</v>
      </c>
      <c r="AA134" s="5">
        <f t="shared" si="5"/>
        <v>752.6514081395776</v>
      </c>
      <c r="AB134" s="35">
        <f t="shared" si="6"/>
        <v>2.1787970856567977E-2</v>
      </c>
      <c r="AC134" s="5">
        <f t="shared" si="7"/>
        <v>2763.5484298903993</v>
      </c>
      <c r="AD134" s="35">
        <f t="shared" si="8"/>
        <v>0.08</v>
      </c>
      <c r="AE134" s="5">
        <f t="shared" si="42"/>
        <v>65420.386924579871</v>
      </c>
      <c r="AF134" s="5">
        <f t="shared" si="43"/>
        <v>388169.39218128723</v>
      </c>
      <c r="AG134" s="5">
        <f t="shared" si="9"/>
        <v>413779.61307542032</v>
      </c>
      <c r="AH134" s="5">
        <f t="shared" si="10"/>
        <v>453589.77910586708</v>
      </c>
      <c r="AI134" s="150"/>
      <c r="AJ134" s="2">
        <v>129</v>
      </c>
      <c r="AK134" s="118">
        <v>48761</v>
      </c>
      <c r="AL134" s="5">
        <f t="shared" si="44"/>
        <v>412188.0502914082</v>
      </c>
      <c r="AM134" s="5">
        <f t="shared" si="45"/>
        <v>3433.0474807189421</v>
      </c>
      <c r="AN134" s="5">
        <f t="shared" si="11"/>
        <v>770.9996559202641</v>
      </c>
      <c r="AO134" s="35">
        <f t="shared" si="12"/>
        <v>2.24460555431003E-2</v>
      </c>
      <c r="AP134" s="5">
        <f t="shared" si="13"/>
        <v>2662.047824798678</v>
      </c>
      <c r="AQ134" s="35">
        <f t="shared" si="14"/>
        <v>7.7499999999999999E-2</v>
      </c>
      <c r="AR134" s="5">
        <f t="shared" si="46"/>
        <v>67782.949364512155</v>
      </c>
      <c r="AS134" s="5">
        <f t="shared" si="47"/>
        <v>375080.17564823118</v>
      </c>
      <c r="AT134" s="5">
        <f t="shared" si="15"/>
        <v>411417.05063548795</v>
      </c>
      <c r="AU134" s="5">
        <f t="shared" si="16"/>
        <v>442863.12501274334</v>
      </c>
      <c r="AV134" s="150"/>
      <c r="AW134" s="2">
        <v>129</v>
      </c>
      <c r="AX134" s="118">
        <v>48761</v>
      </c>
      <c r="AY134" s="5">
        <f t="shared" si="48"/>
        <v>409779.46672439051</v>
      </c>
      <c r="AZ134" s="5">
        <f t="shared" si="49"/>
        <v>3350.6359249849102</v>
      </c>
      <c r="BA134" s="5">
        <f t="shared" si="17"/>
        <v>789.51425795746945</v>
      </c>
      <c r="BB134" s="35">
        <f t="shared" si="18"/>
        <v>2.3120170396096915E-2</v>
      </c>
      <c r="BC134" s="5">
        <f t="shared" si="19"/>
        <v>2561.1216670274407</v>
      </c>
      <c r="BD134" s="35">
        <f t="shared" si="20"/>
        <v>7.5000000000000011E-2</v>
      </c>
      <c r="BE134" s="5">
        <f t="shared" si="50"/>
        <v>70210.047533567093</v>
      </c>
      <c r="BF134" s="5">
        <f t="shared" si="51"/>
        <v>362021.98678948625</v>
      </c>
      <c r="BG134" s="5">
        <f t="shared" si="21"/>
        <v>408989.95246643305</v>
      </c>
      <c r="BH134" s="5">
        <f t="shared" si="22"/>
        <v>432232.03432305332</v>
      </c>
      <c r="BI134" s="150"/>
      <c r="BJ134" s="2">
        <v>129</v>
      </c>
      <c r="BK134" s="118">
        <v>48761</v>
      </c>
      <c r="BL134" s="5">
        <f t="shared" si="52"/>
        <v>407306.04425742186</v>
      </c>
      <c r="BM134" s="5">
        <f t="shared" si="53"/>
        <v>3268.9887340292703</v>
      </c>
      <c r="BN134" s="5">
        <f t="shared" si="23"/>
        <v>808.18138330734655</v>
      </c>
      <c r="BO134" s="35">
        <f t="shared" si="24"/>
        <v>2.3810539363267602E-2</v>
      </c>
      <c r="BP134" s="5">
        <f t="shared" si="25"/>
        <v>2460.8073507219237</v>
      </c>
      <c r="BQ134" s="35">
        <f t="shared" si="26"/>
        <v>7.2499999999999995E-2</v>
      </c>
      <c r="BR134" s="5">
        <f t="shared" si="54"/>
        <v>72702.137125885551</v>
      </c>
      <c r="BS134" s="5">
        <f t="shared" si="55"/>
        <v>348997.40956389019</v>
      </c>
      <c r="BT134" s="5">
        <f t="shared" si="27"/>
        <v>406497.86287411454</v>
      </c>
      <c r="BU134" s="5">
        <f t="shared" si="28"/>
        <v>421699.54668977577</v>
      </c>
      <c r="BV134" s="150"/>
      <c r="BW134" s="2">
        <v>129</v>
      </c>
      <c r="BX134" s="118">
        <v>48761</v>
      </c>
      <c r="BY134" s="5">
        <f t="shared" si="56"/>
        <v>404767.39357189037</v>
      </c>
      <c r="BZ134" s="5">
        <f t="shared" si="57"/>
        <v>3188.1295568986429</v>
      </c>
      <c r="CA134" s="5">
        <f t="shared" si="29"/>
        <v>826.98642772928224</v>
      </c>
      <c r="CB134" s="35">
        <f t="shared" si="30"/>
        <v>2.4517382798989767E-2</v>
      </c>
      <c r="CC134" s="5">
        <f t="shared" si="31"/>
        <v>2361.1431291693607</v>
      </c>
      <c r="CD134" s="35">
        <f t="shared" si="32"/>
        <v>7.0000000000000007E-2</v>
      </c>
      <c r="CE134" s="5">
        <f t="shared" si="58"/>
        <v>75259.592855838579</v>
      </c>
      <c r="CF134" s="5">
        <f t="shared" si="59"/>
        <v>336009.11998408649</v>
      </c>
      <c r="CG134" s="5">
        <f t="shared" si="33"/>
        <v>403940.40714416106</v>
      </c>
      <c r="CH134" s="5">
        <f t="shared" si="34"/>
        <v>411268.71283992508</v>
      </c>
    </row>
    <row r="135" spans="9:86" ht="14.25" customHeight="1">
      <c r="I135" s="150"/>
      <c r="J135" s="2">
        <v>130</v>
      </c>
      <c r="K135" s="118">
        <v>48792</v>
      </c>
      <c r="L135" s="5">
        <f t="shared" si="35"/>
        <v>416078.17199669586</v>
      </c>
      <c r="M135" s="5">
        <f t="shared" si="0"/>
        <v>3600.0695666120341</v>
      </c>
      <c r="N135" s="5">
        <f t="shared" si="1"/>
        <v>739.53213413474987</v>
      </c>
      <c r="O135" s="35">
        <f t="shared" si="2"/>
        <v>2.1328649775185688E-2</v>
      </c>
      <c r="P135" s="5">
        <f t="shared" si="3"/>
        <v>2860.5374324772843</v>
      </c>
      <c r="Q135" s="35">
        <f t="shared" si="4"/>
        <v>8.2500000000000018E-2</v>
      </c>
      <c r="R135" s="5">
        <f t="shared" si="36"/>
        <v>63861.360137438991</v>
      </c>
      <c r="S135" s="5">
        <f t="shared" si="37"/>
        <v>404147.68352212536</v>
      </c>
      <c r="T135" s="5">
        <f t="shared" si="38"/>
        <v>415338.63986256113</v>
      </c>
      <c r="U135" s="5">
        <f t="shared" si="39"/>
        <v>468009.04365956434</v>
      </c>
      <c r="V135" s="150"/>
      <c r="W135" s="2">
        <v>130</v>
      </c>
      <c r="X135" s="118">
        <v>48792</v>
      </c>
      <c r="Y135" s="5">
        <f t="shared" si="40"/>
        <v>413779.61307542032</v>
      </c>
      <c r="Z135" s="5">
        <f t="shared" si="41"/>
        <v>3516.1998380299769</v>
      </c>
      <c r="AA135" s="5">
        <f t="shared" si="5"/>
        <v>757.66908419384117</v>
      </c>
      <c r="AB135" s="35">
        <f t="shared" si="6"/>
        <v>2.1973119803437184E-2</v>
      </c>
      <c r="AC135" s="5">
        <f t="shared" si="7"/>
        <v>2758.5307538361358</v>
      </c>
      <c r="AD135" s="35">
        <f t="shared" si="8"/>
        <v>0.08</v>
      </c>
      <c r="AE135" s="5">
        <f t="shared" si="42"/>
        <v>66178.05600877371</v>
      </c>
      <c r="AF135" s="5">
        <f t="shared" si="43"/>
        <v>390927.92293512338</v>
      </c>
      <c r="AG135" s="5">
        <f t="shared" si="9"/>
        <v>413021.94399122649</v>
      </c>
      <c r="AH135" s="5">
        <f t="shared" si="10"/>
        <v>457105.97894389706</v>
      </c>
      <c r="AI135" s="150"/>
      <c r="AJ135" s="2">
        <v>130</v>
      </c>
      <c r="AK135" s="118">
        <v>48792</v>
      </c>
      <c r="AL135" s="5">
        <f t="shared" si="44"/>
        <v>411417.05063548795</v>
      </c>
      <c r="AM135" s="5">
        <f t="shared" si="45"/>
        <v>3433.0474807189421</v>
      </c>
      <c r="AN135" s="5">
        <f t="shared" si="11"/>
        <v>775.9790286980824</v>
      </c>
      <c r="AO135" s="35">
        <f t="shared" si="12"/>
        <v>2.2633355447942094E-2</v>
      </c>
      <c r="AP135" s="5">
        <f t="shared" si="13"/>
        <v>2657.0684520208597</v>
      </c>
      <c r="AQ135" s="35">
        <f t="shared" si="14"/>
        <v>7.7499999999999999E-2</v>
      </c>
      <c r="AR135" s="5">
        <f t="shared" si="46"/>
        <v>68558.928393210241</v>
      </c>
      <c r="AS135" s="5">
        <f t="shared" si="47"/>
        <v>377737.24410025205</v>
      </c>
      <c r="AT135" s="5">
        <f t="shared" si="15"/>
        <v>410641.07160678989</v>
      </c>
      <c r="AU135" s="5">
        <f t="shared" si="16"/>
        <v>446296.17249346228</v>
      </c>
      <c r="AV135" s="150"/>
      <c r="AW135" s="2">
        <v>130</v>
      </c>
      <c r="AX135" s="118">
        <v>48792</v>
      </c>
      <c r="AY135" s="5">
        <f t="shared" si="48"/>
        <v>408989.95246643305</v>
      </c>
      <c r="AZ135" s="5">
        <f t="shared" si="49"/>
        <v>3350.6359249849102</v>
      </c>
      <c r="BA135" s="5">
        <f t="shared" si="17"/>
        <v>794.44872206970376</v>
      </c>
      <c r="BB135" s="35">
        <f t="shared" si="18"/>
        <v>2.330958158591653E-2</v>
      </c>
      <c r="BC135" s="5">
        <f t="shared" si="19"/>
        <v>2556.1872029152064</v>
      </c>
      <c r="BD135" s="35">
        <f t="shared" si="20"/>
        <v>7.4999999999999997E-2</v>
      </c>
      <c r="BE135" s="5">
        <f t="shared" si="50"/>
        <v>71004.496255636797</v>
      </c>
      <c r="BF135" s="5">
        <f t="shared" si="51"/>
        <v>364578.17399240145</v>
      </c>
      <c r="BG135" s="5">
        <f t="shared" si="21"/>
        <v>408195.50374436338</v>
      </c>
      <c r="BH135" s="5">
        <f t="shared" si="22"/>
        <v>435582.67024803825</v>
      </c>
      <c r="BI135" s="150"/>
      <c r="BJ135" s="2">
        <v>130</v>
      </c>
      <c r="BK135" s="118">
        <v>48792</v>
      </c>
      <c r="BL135" s="5">
        <f t="shared" si="52"/>
        <v>406497.86287411454</v>
      </c>
      <c r="BM135" s="5">
        <f t="shared" si="53"/>
        <v>3268.9887340292703</v>
      </c>
      <c r="BN135" s="5">
        <f t="shared" si="23"/>
        <v>813.0641458314949</v>
      </c>
      <c r="BO135" s="35">
        <f t="shared" si="24"/>
        <v>2.4002019791674635E-2</v>
      </c>
      <c r="BP135" s="5">
        <f t="shared" si="25"/>
        <v>2455.9245881977754</v>
      </c>
      <c r="BQ135" s="35">
        <f t="shared" si="26"/>
        <v>7.2499999999999995E-2</v>
      </c>
      <c r="BR135" s="5">
        <f t="shared" si="54"/>
        <v>73515.201271717044</v>
      </c>
      <c r="BS135" s="5">
        <f t="shared" si="55"/>
        <v>351453.33415208798</v>
      </c>
      <c r="BT135" s="5">
        <f t="shared" si="27"/>
        <v>405684.79872828303</v>
      </c>
      <c r="BU135" s="5">
        <f t="shared" si="28"/>
        <v>424968.53542380501</v>
      </c>
      <c r="BV135" s="150"/>
      <c r="BW135" s="2">
        <v>130</v>
      </c>
      <c r="BX135" s="118">
        <v>48792</v>
      </c>
      <c r="BY135" s="5">
        <f t="shared" si="56"/>
        <v>403940.40714416106</v>
      </c>
      <c r="BZ135" s="5">
        <f t="shared" si="57"/>
        <v>3188.1295568986429</v>
      </c>
      <c r="CA135" s="5">
        <f t="shared" si="29"/>
        <v>831.81051522437019</v>
      </c>
      <c r="CB135" s="35">
        <f t="shared" si="30"/>
        <v>2.4710888057133871E-2</v>
      </c>
      <c r="CC135" s="5">
        <f t="shared" si="31"/>
        <v>2356.3190416742727</v>
      </c>
      <c r="CD135" s="35">
        <f t="shared" si="32"/>
        <v>6.9999999999999993E-2</v>
      </c>
      <c r="CE135" s="5">
        <f t="shared" si="58"/>
        <v>76091.403371062945</v>
      </c>
      <c r="CF135" s="5">
        <f t="shared" si="59"/>
        <v>338365.43902576074</v>
      </c>
      <c r="CG135" s="5">
        <f t="shared" si="33"/>
        <v>403108.59662893671</v>
      </c>
      <c r="CH135" s="5">
        <f t="shared" si="34"/>
        <v>414456.84239682369</v>
      </c>
    </row>
    <row r="136" spans="9:86" ht="14.25" customHeight="1">
      <c r="I136" s="150"/>
      <c r="J136" s="2">
        <v>131</v>
      </c>
      <c r="K136" s="118">
        <v>48823</v>
      </c>
      <c r="L136" s="5">
        <f t="shared" si="35"/>
        <v>415338.63986256113</v>
      </c>
      <c r="M136" s="5">
        <f t="shared" si="0"/>
        <v>3600.0695666120341</v>
      </c>
      <c r="N136" s="5">
        <f t="shared" si="1"/>
        <v>744.61641755692654</v>
      </c>
      <c r="O136" s="35">
        <f t="shared" si="2"/>
        <v>2.1513522107261471E-2</v>
      </c>
      <c r="P136" s="5">
        <f t="shared" si="3"/>
        <v>2855.4531490551076</v>
      </c>
      <c r="Q136" s="35">
        <f t="shared" si="4"/>
        <v>8.249999999999999E-2</v>
      </c>
      <c r="R136" s="5">
        <f t="shared" si="36"/>
        <v>64605.976554995919</v>
      </c>
      <c r="S136" s="5">
        <f t="shared" si="37"/>
        <v>407003.13667118049</v>
      </c>
      <c r="T136" s="5">
        <f t="shared" si="38"/>
        <v>414594.02344500419</v>
      </c>
      <c r="U136" s="5">
        <f t="shared" si="39"/>
        <v>471609.11322617641</v>
      </c>
      <c r="V136" s="150"/>
      <c r="W136" s="2">
        <v>131</v>
      </c>
      <c r="X136" s="118">
        <v>48823</v>
      </c>
      <c r="Y136" s="5">
        <f t="shared" si="40"/>
        <v>413021.94399122649</v>
      </c>
      <c r="Z136" s="5">
        <f t="shared" si="41"/>
        <v>3516.1998380299769</v>
      </c>
      <c r="AA136" s="5">
        <f t="shared" si="5"/>
        <v>762.72021142180029</v>
      </c>
      <c r="AB136" s="35">
        <f t="shared" si="6"/>
        <v>2.216018463478063E-2</v>
      </c>
      <c r="AC136" s="5">
        <f t="shared" si="7"/>
        <v>2753.4796266081767</v>
      </c>
      <c r="AD136" s="35">
        <f t="shared" si="8"/>
        <v>0.08</v>
      </c>
      <c r="AE136" s="5">
        <f t="shared" si="42"/>
        <v>66940.776220195505</v>
      </c>
      <c r="AF136" s="5">
        <f t="shared" si="43"/>
        <v>393681.40256173158</v>
      </c>
      <c r="AG136" s="5">
        <f t="shared" si="9"/>
        <v>412259.22377980471</v>
      </c>
      <c r="AH136" s="5">
        <f t="shared" si="10"/>
        <v>460622.1787819271</v>
      </c>
      <c r="AI136" s="150"/>
      <c r="AJ136" s="2">
        <v>131</v>
      </c>
      <c r="AK136" s="118">
        <v>48823</v>
      </c>
      <c r="AL136" s="5">
        <f t="shared" si="44"/>
        <v>410641.07160678989</v>
      </c>
      <c r="AM136" s="5">
        <f t="shared" si="45"/>
        <v>3433.0474807189421</v>
      </c>
      <c r="AN136" s="5">
        <f t="shared" si="11"/>
        <v>780.99055992509057</v>
      </c>
      <c r="AO136" s="35">
        <f t="shared" si="12"/>
        <v>2.2822575156522956E-2</v>
      </c>
      <c r="AP136" s="5">
        <f t="shared" si="13"/>
        <v>2652.0569207938515</v>
      </c>
      <c r="AQ136" s="35">
        <f t="shared" si="14"/>
        <v>7.7499999999999999E-2</v>
      </c>
      <c r="AR136" s="5">
        <f t="shared" si="46"/>
        <v>69339.918953135333</v>
      </c>
      <c r="AS136" s="5">
        <f t="shared" si="47"/>
        <v>380389.30102104589</v>
      </c>
      <c r="AT136" s="5">
        <f t="shared" si="15"/>
        <v>409860.0810468648</v>
      </c>
      <c r="AU136" s="5">
        <f t="shared" si="16"/>
        <v>449729.21997418121</v>
      </c>
      <c r="AV136" s="150"/>
      <c r="AW136" s="2">
        <v>131</v>
      </c>
      <c r="AX136" s="118">
        <v>48823</v>
      </c>
      <c r="AY136" s="5">
        <f t="shared" si="48"/>
        <v>408195.50374436338</v>
      </c>
      <c r="AZ136" s="5">
        <f t="shared" si="49"/>
        <v>3350.6359249849102</v>
      </c>
      <c r="BA136" s="5">
        <f t="shared" si="17"/>
        <v>799.41402658263905</v>
      </c>
      <c r="BB136" s="35">
        <f t="shared" si="18"/>
        <v>2.3500916181084061E-2</v>
      </c>
      <c r="BC136" s="5">
        <f t="shared" si="19"/>
        <v>2551.2218984022711</v>
      </c>
      <c r="BD136" s="35">
        <f t="shared" si="20"/>
        <v>7.5000000000000011E-2</v>
      </c>
      <c r="BE136" s="5">
        <f t="shared" si="50"/>
        <v>71803.91028221944</v>
      </c>
      <c r="BF136" s="5">
        <f t="shared" si="51"/>
        <v>367129.39589080372</v>
      </c>
      <c r="BG136" s="5">
        <f t="shared" si="21"/>
        <v>407396.08971778076</v>
      </c>
      <c r="BH136" s="5">
        <f t="shared" si="22"/>
        <v>438933.30617302319</v>
      </c>
      <c r="BI136" s="150"/>
      <c r="BJ136" s="2">
        <v>131</v>
      </c>
      <c r="BK136" s="118">
        <v>48823</v>
      </c>
      <c r="BL136" s="5">
        <f t="shared" si="52"/>
        <v>405684.79872828303</v>
      </c>
      <c r="BM136" s="5">
        <f t="shared" si="53"/>
        <v>3268.9887340292703</v>
      </c>
      <c r="BN136" s="5">
        <f t="shared" si="23"/>
        <v>817.976408379227</v>
      </c>
      <c r="BO136" s="35">
        <f t="shared" si="24"/>
        <v>2.4195426920901299E-2</v>
      </c>
      <c r="BP136" s="5">
        <f t="shared" si="25"/>
        <v>2451.0123256500433</v>
      </c>
      <c r="BQ136" s="35">
        <f t="shared" si="26"/>
        <v>7.2499999999999995E-2</v>
      </c>
      <c r="BR136" s="5">
        <f t="shared" si="54"/>
        <v>74333.177680096269</v>
      </c>
      <c r="BS136" s="5">
        <f t="shared" si="55"/>
        <v>353904.346477738</v>
      </c>
      <c r="BT136" s="5">
        <f t="shared" si="27"/>
        <v>404866.82231990382</v>
      </c>
      <c r="BU136" s="5">
        <f t="shared" si="28"/>
        <v>428237.52415783424</v>
      </c>
      <c r="BV136" s="150"/>
      <c r="BW136" s="2">
        <v>131</v>
      </c>
      <c r="BX136" s="118">
        <v>48823</v>
      </c>
      <c r="BY136" s="5">
        <f t="shared" si="56"/>
        <v>403108.59662893671</v>
      </c>
      <c r="BZ136" s="5">
        <f t="shared" si="57"/>
        <v>3188.1295568986429</v>
      </c>
      <c r="CA136" s="5">
        <f t="shared" si="29"/>
        <v>836.66274322984555</v>
      </c>
      <c r="CB136" s="35">
        <f t="shared" si="30"/>
        <v>2.4906323017467098E-2</v>
      </c>
      <c r="CC136" s="5">
        <f t="shared" si="31"/>
        <v>2351.4668136687974</v>
      </c>
      <c r="CD136" s="35">
        <f t="shared" si="32"/>
        <v>7.0000000000000007E-2</v>
      </c>
      <c r="CE136" s="5">
        <f t="shared" si="58"/>
        <v>76928.066114292786</v>
      </c>
      <c r="CF136" s="5">
        <f t="shared" si="59"/>
        <v>340716.90583942953</v>
      </c>
      <c r="CG136" s="5">
        <f t="shared" si="33"/>
        <v>402271.93388570688</v>
      </c>
      <c r="CH136" s="5">
        <f t="shared" si="34"/>
        <v>417644.9719537223</v>
      </c>
    </row>
    <row r="137" spans="9:86" ht="14.25" customHeight="1">
      <c r="I137" s="150"/>
      <c r="J137" s="2">
        <v>132</v>
      </c>
      <c r="K137" s="118">
        <v>48853</v>
      </c>
      <c r="L137" s="5">
        <f t="shared" si="35"/>
        <v>414594.02344500419</v>
      </c>
      <c r="M137" s="5">
        <f t="shared" si="0"/>
        <v>3600.0695666120341</v>
      </c>
      <c r="N137" s="5">
        <f t="shared" si="1"/>
        <v>749.73565542763026</v>
      </c>
      <c r="O137" s="35">
        <f t="shared" si="2"/>
        <v>2.1700331785716131E-2</v>
      </c>
      <c r="P137" s="5">
        <f t="shared" si="3"/>
        <v>2850.3339111844039</v>
      </c>
      <c r="Q137" s="35">
        <f t="shared" si="4"/>
        <v>8.2500000000000004E-2</v>
      </c>
      <c r="R137" s="5">
        <f t="shared" si="36"/>
        <v>65355.712210423546</v>
      </c>
      <c r="S137" s="5">
        <f t="shared" si="37"/>
        <v>409853.47058236488</v>
      </c>
      <c r="T137" s="5">
        <f t="shared" si="38"/>
        <v>413844.28778957657</v>
      </c>
      <c r="U137" s="5">
        <f t="shared" si="39"/>
        <v>475209.18279278843</v>
      </c>
      <c r="V137" s="150"/>
      <c r="W137" s="2">
        <v>132</v>
      </c>
      <c r="X137" s="118">
        <v>48853</v>
      </c>
      <c r="Y137" s="5">
        <f t="shared" si="40"/>
        <v>412259.22377980471</v>
      </c>
      <c r="Z137" s="5">
        <f t="shared" si="41"/>
        <v>3516.1998380299769</v>
      </c>
      <c r="AA137" s="5">
        <f t="shared" si="5"/>
        <v>767.80501283127887</v>
      </c>
      <c r="AB137" s="35">
        <f t="shared" si="6"/>
        <v>2.2349191049019519E-2</v>
      </c>
      <c r="AC137" s="5">
        <f t="shared" si="7"/>
        <v>2748.3948251986981</v>
      </c>
      <c r="AD137" s="35">
        <f t="shared" si="8"/>
        <v>7.9999999999999988E-2</v>
      </c>
      <c r="AE137" s="5">
        <f t="shared" si="42"/>
        <v>67708.58123302678</v>
      </c>
      <c r="AF137" s="5">
        <f t="shared" si="43"/>
        <v>396429.79738693027</v>
      </c>
      <c r="AG137" s="5">
        <f t="shared" si="9"/>
        <v>411491.41876697342</v>
      </c>
      <c r="AH137" s="5">
        <f t="shared" si="10"/>
        <v>464138.37861995702</v>
      </c>
      <c r="AI137" s="150"/>
      <c r="AJ137" s="2">
        <v>132</v>
      </c>
      <c r="AK137" s="118">
        <v>48853</v>
      </c>
      <c r="AL137" s="5">
        <f t="shared" si="44"/>
        <v>409860.0810468648</v>
      </c>
      <c r="AM137" s="5">
        <f t="shared" si="45"/>
        <v>3433.0474807189421</v>
      </c>
      <c r="AN137" s="5">
        <f t="shared" si="11"/>
        <v>786.03445729127361</v>
      </c>
      <c r="AO137" s="35">
        <f t="shared" si="12"/>
        <v>2.3013740355984434E-2</v>
      </c>
      <c r="AP137" s="5">
        <f t="shared" si="13"/>
        <v>2647.0130234276685</v>
      </c>
      <c r="AQ137" s="35">
        <f t="shared" si="14"/>
        <v>7.7499999999999999E-2</v>
      </c>
      <c r="AR137" s="5">
        <f t="shared" si="46"/>
        <v>70125.953410426606</v>
      </c>
      <c r="AS137" s="5">
        <f t="shared" si="47"/>
        <v>383036.31404447358</v>
      </c>
      <c r="AT137" s="5">
        <f t="shared" si="15"/>
        <v>409074.0465895735</v>
      </c>
      <c r="AU137" s="5">
        <f t="shared" si="16"/>
        <v>453162.2674549002</v>
      </c>
      <c r="AV137" s="150"/>
      <c r="AW137" s="2">
        <v>132</v>
      </c>
      <c r="AX137" s="118">
        <v>48853</v>
      </c>
      <c r="AY137" s="5">
        <f t="shared" si="48"/>
        <v>407396.08971778076</v>
      </c>
      <c r="AZ137" s="5">
        <f t="shared" si="49"/>
        <v>3350.6359249849102</v>
      </c>
      <c r="BA137" s="5">
        <f t="shared" si="17"/>
        <v>804.41036424878075</v>
      </c>
      <c r="BB137" s="35">
        <f t="shared" si="18"/>
        <v>2.3694199857618489E-2</v>
      </c>
      <c r="BC137" s="5">
        <f t="shared" si="19"/>
        <v>2546.2255607361294</v>
      </c>
      <c r="BD137" s="35">
        <f t="shared" si="20"/>
        <v>7.4999999999999997E-2</v>
      </c>
      <c r="BE137" s="5">
        <f t="shared" si="50"/>
        <v>72608.320646468215</v>
      </c>
      <c r="BF137" s="5">
        <f t="shared" si="51"/>
        <v>369675.62145153986</v>
      </c>
      <c r="BG137" s="5">
        <f t="shared" si="21"/>
        <v>406591.67935353197</v>
      </c>
      <c r="BH137" s="5">
        <f t="shared" si="22"/>
        <v>442283.94209800806</v>
      </c>
      <c r="BI137" s="150"/>
      <c r="BJ137" s="2">
        <v>132</v>
      </c>
      <c r="BK137" s="118">
        <v>48853</v>
      </c>
      <c r="BL137" s="5">
        <f t="shared" si="52"/>
        <v>404866.82231990382</v>
      </c>
      <c r="BM137" s="5">
        <f t="shared" si="53"/>
        <v>3268.9887340292703</v>
      </c>
      <c r="BN137" s="5">
        <f t="shared" si="23"/>
        <v>822.91834917985125</v>
      </c>
      <c r="BO137" s="35">
        <f t="shared" si="24"/>
        <v>2.4390786416071182E-2</v>
      </c>
      <c r="BP137" s="5">
        <f t="shared" si="25"/>
        <v>2446.070384849419</v>
      </c>
      <c r="BQ137" s="35">
        <f t="shared" si="26"/>
        <v>7.2500000000000009E-2</v>
      </c>
      <c r="BR137" s="5">
        <f t="shared" si="54"/>
        <v>75156.096029276116</v>
      </c>
      <c r="BS137" s="5">
        <f t="shared" si="55"/>
        <v>356350.41686258744</v>
      </c>
      <c r="BT137" s="5">
        <f t="shared" si="27"/>
        <v>404043.90397072397</v>
      </c>
      <c r="BU137" s="5">
        <f t="shared" si="28"/>
        <v>431506.51289186359</v>
      </c>
      <c r="BV137" s="150"/>
      <c r="BW137" s="2">
        <v>132</v>
      </c>
      <c r="BX137" s="118">
        <v>48853</v>
      </c>
      <c r="BY137" s="5">
        <f t="shared" si="56"/>
        <v>402271.93388570688</v>
      </c>
      <c r="BZ137" s="5">
        <f t="shared" si="57"/>
        <v>3188.1295568986429</v>
      </c>
      <c r="CA137" s="5">
        <f t="shared" si="29"/>
        <v>841.54327589868581</v>
      </c>
      <c r="CB137" s="35">
        <f t="shared" si="30"/>
        <v>2.5103713334506231E-2</v>
      </c>
      <c r="CC137" s="5">
        <f t="shared" si="31"/>
        <v>2346.5862809999571</v>
      </c>
      <c r="CD137" s="35">
        <f t="shared" si="32"/>
        <v>7.0000000000000007E-2</v>
      </c>
      <c r="CE137" s="5">
        <f t="shared" si="58"/>
        <v>77769.609390191472</v>
      </c>
      <c r="CF137" s="5">
        <f t="shared" si="59"/>
        <v>343063.49212042947</v>
      </c>
      <c r="CG137" s="5">
        <f t="shared" si="33"/>
        <v>401430.39060980821</v>
      </c>
      <c r="CH137" s="5">
        <f t="shared" si="34"/>
        <v>420833.10151062091</v>
      </c>
    </row>
    <row r="138" spans="9:86" ht="14.25" customHeight="1">
      <c r="I138" s="150"/>
      <c r="J138" s="2">
        <v>133</v>
      </c>
      <c r="K138" s="118">
        <v>48884</v>
      </c>
      <c r="L138" s="5">
        <f t="shared" si="35"/>
        <v>413844.28778957657</v>
      </c>
      <c r="M138" s="5">
        <f t="shared" si="0"/>
        <v>3600.0695666120341</v>
      </c>
      <c r="N138" s="5">
        <f t="shared" si="1"/>
        <v>754.89008805869526</v>
      </c>
      <c r="O138" s="35">
        <f t="shared" si="2"/>
        <v>2.1889104970104899E-2</v>
      </c>
      <c r="P138" s="5">
        <f t="shared" si="3"/>
        <v>2845.1794785533389</v>
      </c>
      <c r="Q138" s="35">
        <f t="shared" si="4"/>
        <v>8.2500000000000004E-2</v>
      </c>
      <c r="R138" s="5">
        <f t="shared" si="36"/>
        <v>66110.602298482234</v>
      </c>
      <c r="S138" s="5">
        <f t="shared" si="37"/>
        <v>412698.65006091824</v>
      </c>
      <c r="T138" s="5">
        <f t="shared" si="38"/>
        <v>413089.39770151785</v>
      </c>
      <c r="U138" s="5">
        <f t="shared" si="39"/>
        <v>478809.2523594005</v>
      </c>
      <c r="V138" s="150"/>
      <c r="W138" s="2">
        <v>133</v>
      </c>
      <c r="X138" s="118">
        <v>48884</v>
      </c>
      <c r="Y138" s="5">
        <f t="shared" si="40"/>
        <v>411491.41876697342</v>
      </c>
      <c r="Z138" s="5">
        <f t="shared" si="41"/>
        <v>3516.1998380299769</v>
      </c>
      <c r="AA138" s="5">
        <f t="shared" si="5"/>
        <v>772.92371291682048</v>
      </c>
      <c r="AB138" s="35">
        <f t="shared" si="6"/>
        <v>2.2540165194196441E-2</v>
      </c>
      <c r="AC138" s="5">
        <f t="shared" si="7"/>
        <v>2743.2761251131565</v>
      </c>
      <c r="AD138" s="35">
        <f t="shared" si="8"/>
        <v>0.08</v>
      </c>
      <c r="AE138" s="5">
        <f t="shared" si="42"/>
        <v>68481.504945943598</v>
      </c>
      <c r="AF138" s="5">
        <f t="shared" si="43"/>
        <v>399173.0735120434</v>
      </c>
      <c r="AG138" s="5">
        <f t="shared" si="9"/>
        <v>410718.49505405658</v>
      </c>
      <c r="AH138" s="5">
        <f t="shared" si="10"/>
        <v>467654.57845798699</v>
      </c>
      <c r="AI138" s="150"/>
      <c r="AJ138" s="2">
        <v>133</v>
      </c>
      <c r="AK138" s="118">
        <v>48884</v>
      </c>
      <c r="AL138" s="5">
        <f t="shared" si="44"/>
        <v>409074.0465895735</v>
      </c>
      <c r="AM138" s="5">
        <f t="shared" si="45"/>
        <v>3433.0474807189421</v>
      </c>
      <c r="AN138" s="5">
        <f t="shared" si="11"/>
        <v>791.11092982794662</v>
      </c>
      <c r="AO138" s="35">
        <f t="shared" si="12"/>
        <v>2.3206877182946971E-2</v>
      </c>
      <c r="AP138" s="5">
        <f t="shared" si="13"/>
        <v>2641.9365508909955</v>
      </c>
      <c r="AQ138" s="35">
        <f t="shared" si="14"/>
        <v>7.7499999999999999E-2</v>
      </c>
      <c r="AR138" s="5">
        <f t="shared" si="46"/>
        <v>70917.064340254554</v>
      </c>
      <c r="AS138" s="5">
        <f t="shared" si="47"/>
        <v>385678.25059536455</v>
      </c>
      <c r="AT138" s="5">
        <f t="shared" si="15"/>
        <v>408282.93565974553</v>
      </c>
      <c r="AU138" s="5">
        <f t="shared" si="16"/>
        <v>456595.31493561913</v>
      </c>
      <c r="AV138" s="150"/>
      <c r="AW138" s="2">
        <v>133</v>
      </c>
      <c r="AX138" s="118">
        <v>48884</v>
      </c>
      <c r="AY138" s="5">
        <f t="shared" si="48"/>
        <v>406591.67935353197</v>
      </c>
      <c r="AZ138" s="5">
        <f t="shared" si="49"/>
        <v>3350.6359249849102</v>
      </c>
      <c r="BA138" s="5">
        <f t="shared" si="17"/>
        <v>809.43792902533551</v>
      </c>
      <c r="BB138" s="35">
        <f t="shared" si="18"/>
        <v>2.3889458740886674E-2</v>
      </c>
      <c r="BC138" s="5">
        <f t="shared" si="19"/>
        <v>2541.1979959595747</v>
      </c>
      <c r="BD138" s="35">
        <f t="shared" si="20"/>
        <v>7.4999999999999997E-2</v>
      </c>
      <c r="BE138" s="5">
        <f t="shared" si="50"/>
        <v>73417.758575493557</v>
      </c>
      <c r="BF138" s="5">
        <f t="shared" si="51"/>
        <v>372216.81944749941</v>
      </c>
      <c r="BG138" s="5">
        <f t="shared" si="21"/>
        <v>405782.24142450665</v>
      </c>
      <c r="BH138" s="5">
        <f t="shared" si="22"/>
        <v>445634.57802299294</v>
      </c>
      <c r="BI138" s="150"/>
      <c r="BJ138" s="2">
        <v>133</v>
      </c>
      <c r="BK138" s="118">
        <v>48884</v>
      </c>
      <c r="BL138" s="5">
        <f t="shared" si="52"/>
        <v>404043.90397072397</v>
      </c>
      <c r="BM138" s="5">
        <f t="shared" si="53"/>
        <v>3268.9887340292703</v>
      </c>
      <c r="BN138" s="5">
        <f t="shared" si="23"/>
        <v>827.89014753947959</v>
      </c>
      <c r="BO138" s="35">
        <f t="shared" si="24"/>
        <v>2.4588124391535425E-2</v>
      </c>
      <c r="BP138" s="5">
        <f t="shared" si="25"/>
        <v>2441.0985864897907</v>
      </c>
      <c r="BQ138" s="35">
        <f t="shared" si="26"/>
        <v>7.2499999999999995E-2</v>
      </c>
      <c r="BR138" s="5">
        <f t="shared" si="54"/>
        <v>75983.986176815597</v>
      </c>
      <c r="BS138" s="5">
        <f t="shared" si="55"/>
        <v>358791.51544907724</v>
      </c>
      <c r="BT138" s="5">
        <f t="shared" si="27"/>
        <v>403216.01382318448</v>
      </c>
      <c r="BU138" s="5">
        <f t="shared" si="28"/>
        <v>434775.50162589282</v>
      </c>
      <c r="BV138" s="150"/>
      <c r="BW138" s="2">
        <v>133</v>
      </c>
      <c r="BX138" s="118">
        <v>48884</v>
      </c>
      <c r="BY138" s="5">
        <f t="shared" si="56"/>
        <v>401430.39060980821</v>
      </c>
      <c r="BZ138" s="5">
        <f t="shared" si="57"/>
        <v>3188.1295568986429</v>
      </c>
      <c r="CA138" s="5">
        <f t="shared" si="29"/>
        <v>846.45227834142815</v>
      </c>
      <c r="CB138" s="35">
        <f t="shared" si="30"/>
        <v>2.5303085111884803E-2</v>
      </c>
      <c r="CC138" s="5">
        <f t="shared" si="31"/>
        <v>2341.6772785572148</v>
      </c>
      <c r="CD138" s="35">
        <f t="shared" si="32"/>
        <v>7.0000000000000007E-2</v>
      </c>
      <c r="CE138" s="5">
        <f t="shared" si="58"/>
        <v>78616.061668532901</v>
      </c>
      <c r="CF138" s="5">
        <f t="shared" si="59"/>
        <v>345405.16939898668</v>
      </c>
      <c r="CG138" s="5">
        <f t="shared" si="33"/>
        <v>400583.93833146681</v>
      </c>
      <c r="CH138" s="5">
        <f t="shared" si="34"/>
        <v>424021.23106751958</v>
      </c>
    </row>
    <row r="139" spans="9:86" ht="14.25" customHeight="1">
      <c r="I139" s="150"/>
      <c r="J139" s="2">
        <v>134</v>
      </c>
      <c r="K139" s="118">
        <v>48914</v>
      </c>
      <c r="L139" s="5">
        <f t="shared" si="35"/>
        <v>413089.39770151785</v>
      </c>
      <c r="M139" s="5">
        <f t="shared" si="0"/>
        <v>3600.0695666120341</v>
      </c>
      <c r="N139" s="5">
        <f t="shared" si="1"/>
        <v>760.07995741409877</v>
      </c>
      <c r="O139" s="35">
        <f t="shared" si="2"/>
        <v>2.2079868279649317E-2</v>
      </c>
      <c r="P139" s="5">
        <f t="shared" si="3"/>
        <v>2839.9896091979354</v>
      </c>
      <c r="Q139" s="35">
        <f t="shared" si="4"/>
        <v>8.2500000000000004E-2</v>
      </c>
      <c r="R139" s="5">
        <f t="shared" si="36"/>
        <v>66870.682255896332</v>
      </c>
      <c r="S139" s="5">
        <f t="shared" si="37"/>
        <v>415538.63967011619</v>
      </c>
      <c r="T139" s="5">
        <f t="shared" si="38"/>
        <v>412329.31774410373</v>
      </c>
      <c r="U139" s="5">
        <f t="shared" si="39"/>
        <v>482409.32192601252</v>
      </c>
      <c r="V139" s="150"/>
      <c r="W139" s="2">
        <v>134</v>
      </c>
      <c r="X139" s="118">
        <v>48914</v>
      </c>
      <c r="Y139" s="5">
        <f t="shared" si="40"/>
        <v>410718.49505405658</v>
      </c>
      <c r="Z139" s="5">
        <f t="shared" si="41"/>
        <v>3516.1998380299769</v>
      </c>
      <c r="AA139" s="5">
        <f t="shared" si="5"/>
        <v>778.07653766959947</v>
      </c>
      <c r="AB139" s="35">
        <f t="shared" si="6"/>
        <v>2.2733133677864489E-2</v>
      </c>
      <c r="AC139" s="5">
        <f t="shared" si="7"/>
        <v>2738.1233003603775</v>
      </c>
      <c r="AD139" s="35">
        <f t="shared" si="8"/>
        <v>0.08</v>
      </c>
      <c r="AE139" s="5">
        <f t="shared" si="42"/>
        <v>69259.58148361319</v>
      </c>
      <c r="AF139" s="5">
        <f t="shared" si="43"/>
        <v>401911.1968124038</v>
      </c>
      <c r="AG139" s="5">
        <f t="shared" si="9"/>
        <v>409940.418516387</v>
      </c>
      <c r="AH139" s="5">
        <f t="shared" si="10"/>
        <v>471170.77829601697</v>
      </c>
      <c r="AI139" s="150"/>
      <c r="AJ139" s="2">
        <v>134</v>
      </c>
      <c r="AK139" s="118">
        <v>48914</v>
      </c>
      <c r="AL139" s="5">
        <f t="shared" si="44"/>
        <v>408282.93565974553</v>
      </c>
      <c r="AM139" s="5">
        <f t="shared" si="45"/>
        <v>3433.0474807189421</v>
      </c>
      <c r="AN139" s="5">
        <f t="shared" si="11"/>
        <v>796.22018791641904</v>
      </c>
      <c r="AO139" s="35">
        <f t="shared" si="12"/>
        <v>2.3402012233398037E-2</v>
      </c>
      <c r="AP139" s="5">
        <f t="shared" si="13"/>
        <v>2636.8272928025231</v>
      </c>
      <c r="AQ139" s="35">
        <f t="shared" si="14"/>
        <v>7.7499999999999999E-2</v>
      </c>
      <c r="AR139" s="5">
        <f t="shared" si="46"/>
        <v>71713.284528170974</v>
      </c>
      <c r="AS139" s="5">
        <f t="shared" si="47"/>
        <v>388315.07788816706</v>
      </c>
      <c r="AT139" s="5">
        <f t="shared" si="15"/>
        <v>407486.71547182911</v>
      </c>
      <c r="AU139" s="5">
        <f t="shared" si="16"/>
        <v>460028.36241633806</v>
      </c>
      <c r="AV139" s="150"/>
      <c r="AW139" s="2">
        <v>134</v>
      </c>
      <c r="AX139" s="118">
        <v>48914</v>
      </c>
      <c r="AY139" s="5">
        <f t="shared" si="48"/>
        <v>405782.24142450665</v>
      </c>
      <c r="AZ139" s="5">
        <f t="shared" si="49"/>
        <v>3350.6359249849102</v>
      </c>
      <c r="BA139" s="5">
        <f t="shared" si="17"/>
        <v>814.49691608174362</v>
      </c>
      <c r="BB139" s="35">
        <f t="shared" si="18"/>
        <v>2.4086719415490513E-2</v>
      </c>
      <c r="BC139" s="5">
        <f t="shared" si="19"/>
        <v>2536.1390089031665</v>
      </c>
      <c r="BD139" s="35">
        <f t="shared" si="20"/>
        <v>7.5000000000000011E-2</v>
      </c>
      <c r="BE139" s="5">
        <f t="shared" si="50"/>
        <v>74232.255491575299</v>
      </c>
      <c r="BF139" s="5">
        <f t="shared" si="51"/>
        <v>374752.95845640259</v>
      </c>
      <c r="BG139" s="5">
        <f t="shared" si="21"/>
        <v>404967.74450842489</v>
      </c>
      <c r="BH139" s="5">
        <f t="shared" si="22"/>
        <v>448985.21394797787</v>
      </c>
      <c r="BI139" s="150"/>
      <c r="BJ139" s="2">
        <v>134</v>
      </c>
      <c r="BK139" s="118">
        <v>48914</v>
      </c>
      <c r="BL139" s="5">
        <f t="shared" si="52"/>
        <v>403216.01382318448</v>
      </c>
      <c r="BM139" s="5">
        <f t="shared" si="53"/>
        <v>3268.9887340292703</v>
      </c>
      <c r="BN139" s="5">
        <f t="shared" si="23"/>
        <v>832.89198384753081</v>
      </c>
      <c r="BO139" s="35">
        <f t="shared" si="24"/>
        <v>2.4787467420758685E-2</v>
      </c>
      <c r="BP139" s="5">
        <f t="shared" si="25"/>
        <v>2436.0967501817395</v>
      </c>
      <c r="BQ139" s="35">
        <f t="shared" si="26"/>
        <v>7.2499999999999995E-2</v>
      </c>
      <c r="BR139" s="5">
        <f t="shared" si="54"/>
        <v>76816.878160663124</v>
      </c>
      <c r="BS139" s="5">
        <f t="shared" si="55"/>
        <v>361227.61219925899</v>
      </c>
      <c r="BT139" s="5">
        <f t="shared" si="27"/>
        <v>402383.12183933693</v>
      </c>
      <c r="BU139" s="5">
        <f t="shared" si="28"/>
        <v>438044.49035992211</v>
      </c>
      <c r="BV139" s="150"/>
      <c r="BW139" s="2">
        <v>134</v>
      </c>
      <c r="BX139" s="118">
        <v>48914</v>
      </c>
      <c r="BY139" s="5">
        <f t="shared" si="56"/>
        <v>400583.93833146681</v>
      </c>
      <c r="BZ139" s="5">
        <f t="shared" si="57"/>
        <v>3188.1295568986429</v>
      </c>
      <c r="CA139" s="5">
        <f t="shared" si="29"/>
        <v>851.38991663175329</v>
      </c>
      <c r="CB139" s="35">
        <f t="shared" si="30"/>
        <v>2.5504464912238081E-2</v>
      </c>
      <c r="CC139" s="5">
        <f t="shared" si="31"/>
        <v>2336.7396402668896</v>
      </c>
      <c r="CD139" s="35">
        <f t="shared" si="32"/>
        <v>6.9999999999999993E-2</v>
      </c>
      <c r="CE139" s="5">
        <f t="shared" si="58"/>
        <v>79467.451585164657</v>
      </c>
      <c r="CF139" s="5">
        <f t="shared" si="59"/>
        <v>347741.90903925354</v>
      </c>
      <c r="CG139" s="5">
        <f t="shared" si="33"/>
        <v>399732.54841483507</v>
      </c>
      <c r="CH139" s="5">
        <f t="shared" si="34"/>
        <v>427209.36062441819</v>
      </c>
    </row>
    <row r="140" spans="9:86" ht="14.25" customHeight="1">
      <c r="I140" s="150"/>
      <c r="J140" s="2">
        <v>135</v>
      </c>
      <c r="K140" s="118">
        <v>48945</v>
      </c>
      <c r="L140" s="5">
        <f t="shared" si="35"/>
        <v>412329.31774410373</v>
      </c>
      <c r="M140" s="5">
        <f t="shared" si="0"/>
        <v>3600.0695666120341</v>
      </c>
      <c r="N140" s="5">
        <f t="shared" si="1"/>
        <v>765.30550712132117</v>
      </c>
      <c r="O140" s="35">
        <f t="shared" si="2"/>
        <v>2.2272648803390065E-2</v>
      </c>
      <c r="P140" s="5">
        <f t="shared" si="3"/>
        <v>2834.764059490713</v>
      </c>
      <c r="Q140" s="35">
        <f t="shared" si="4"/>
        <v>8.2500000000000004E-2</v>
      </c>
      <c r="R140" s="5">
        <f t="shared" si="36"/>
        <v>67635.987763017649</v>
      </c>
      <c r="S140" s="5">
        <f t="shared" si="37"/>
        <v>418373.40372960689</v>
      </c>
      <c r="T140" s="5">
        <f t="shared" si="38"/>
        <v>411564.01223698241</v>
      </c>
      <c r="U140" s="5">
        <f t="shared" si="39"/>
        <v>486009.39149262453</v>
      </c>
      <c r="V140" s="150"/>
      <c r="W140" s="2">
        <v>135</v>
      </c>
      <c r="X140" s="118">
        <v>48945</v>
      </c>
      <c r="Y140" s="5">
        <f t="shared" si="40"/>
        <v>409940.418516387</v>
      </c>
      <c r="Z140" s="5">
        <f t="shared" si="41"/>
        <v>3516.1998380299769</v>
      </c>
      <c r="AA140" s="5">
        <f t="shared" si="5"/>
        <v>783.26371458739686</v>
      </c>
      <c r="AB140" s="35">
        <f t="shared" si="6"/>
        <v>2.2928123577238918E-2</v>
      </c>
      <c r="AC140" s="5">
        <f t="shared" si="7"/>
        <v>2732.9361234425801</v>
      </c>
      <c r="AD140" s="35">
        <f t="shared" si="8"/>
        <v>0.08</v>
      </c>
      <c r="AE140" s="5">
        <f t="shared" si="42"/>
        <v>70042.845198200594</v>
      </c>
      <c r="AF140" s="5">
        <f t="shared" si="43"/>
        <v>404644.1329358464</v>
      </c>
      <c r="AG140" s="5">
        <f t="shared" si="9"/>
        <v>409157.15480179962</v>
      </c>
      <c r="AH140" s="5">
        <f t="shared" si="10"/>
        <v>474686.97813404701</v>
      </c>
      <c r="AI140" s="150"/>
      <c r="AJ140" s="2">
        <v>135</v>
      </c>
      <c r="AK140" s="118">
        <v>48945</v>
      </c>
      <c r="AL140" s="5">
        <f t="shared" si="44"/>
        <v>407486.71547182911</v>
      </c>
      <c r="AM140" s="5">
        <f t="shared" si="45"/>
        <v>3433.0474807189421</v>
      </c>
      <c r="AN140" s="5">
        <f t="shared" si="11"/>
        <v>801.36244329671263</v>
      </c>
      <c r="AO140" s="35">
        <f t="shared" si="12"/>
        <v>2.3599172572842712E-2</v>
      </c>
      <c r="AP140" s="5">
        <f t="shared" si="13"/>
        <v>2631.6850374222295</v>
      </c>
      <c r="AQ140" s="35">
        <f t="shared" si="14"/>
        <v>7.7499999999999986E-2</v>
      </c>
      <c r="AR140" s="5">
        <f t="shared" si="46"/>
        <v>72514.646971467693</v>
      </c>
      <c r="AS140" s="5">
        <f t="shared" si="47"/>
        <v>390946.76292558928</v>
      </c>
      <c r="AT140" s="5">
        <f t="shared" si="15"/>
        <v>406685.35302853241</v>
      </c>
      <c r="AU140" s="5">
        <f t="shared" si="16"/>
        <v>463461.40989705699</v>
      </c>
      <c r="AV140" s="150"/>
      <c r="AW140" s="2">
        <v>135</v>
      </c>
      <c r="AX140" s="118">
        <v>48945</v>
      </c>
      <c r="AY140" s="5">
        <f t="shared" si="48"/>
        <v>404967.74450842489</v>
      </c>
      <c r="AZ140" s="5">
        <f t="shared" si="49"/>
        <v>3350.6359249849102</v>
      </c>
      <c r="BA140" s="5">
        <f t="shared" si="17"/>
        <v>819.58752180725469</v>
      </c>
      <c r="BB140" s="35">
        <f t="shared" si="18"/>
        <v>2.4286008935416457E-2</v>
      </c>
      <c r="BC140" s="5">
        <f t="shared" si="19"/>
        <v>2531.0484031776555</v>
      </c>
      <c r="BD140" s="35">
        <f t="shared" si="20"/>
        <v>7.4999999999999997E-2</v>
      </c>
      <c r="BE140" s="5">
        <f t="shared" si="50"/>
        <v>75051.84301338256</v>
      </c>
      <c r="BF140" s="5">
        <f t="shared" si="51"/>
        <v>377284.00685958023</v>
      </c>
      <c r="BG140" s="5">
        <f t="shared" si="21"/>
        <v>404148.15698661766</v>
      </c>
      <c r="BH140" s="5">
        <f t="shared" si="22"/>
        <v>452335.8498729628</v>
      </c>
      <c r="BI140" s="150"/>
      <c r="BJ140" s="2">
        <v>135</v>
      </c>
      <c r="BK140" s="118">
        <v>48945</v>
      </c>
      <c r="BL140" s="5">
        <f t="shared" si="52"/>
        <v>402383.12183933693</v>
      </c>
      <c r="BM140" s="5">
        <f t="shared" si="53"/>
        <v>3268.9887340292703</v>
      </c>
      <c r="BN140" s="5">
        <f t="shared" si="23"/>
        <v>837.92403958327623</v>
      </c>
      <c r="BO140" s="35">
        <f t="shared" si="24"/>
        <v>2.4988842546467691E-2</v>
      </c>
      <c r="BP140" s="5">
        <f t="shared" si="25"/>
        <v>2431.0646944459941</v>
      </c>
      <c r="BQ140" s="35">
        <f t="shared" si="26"/>
        <v>7.2499999999999995E-2</v>
      </c>
      <c r="BR140" s="5">
        <f t="shared" si="54"/>
        <v>77654.802200246399</v>
      </c>
      <c r="BS140" s="5">
        <f t="shared" si="55"/>
        <v>363658.67689370498</v>
      </c>
      <c r="BT140" s="5">
        <f t="shared" si="27"/>
        <v>401545.19779975363</v>
      </c>
      <c r="BU140" s="5">
        <f t="shared" si="28"/>
        <v>441313.47909395141</v>
      </c>
      <c r="BV140" s="150"/>
      <c r="BW140" s="2">
        <v>135</v>
      </c>
      <c r="BX140" s="118">
        <v>48945</v>
      </c>
      <c r="BY140" s="5">
        <f t="shared" si="56"/>
        <v>399732.54841483507</v>
      </c>
      <c r="BZ140" s="5">
        <f t="shared" si="57"/>
        <v>3188.1295568986429</v>
      </c>
      <c r="CA140" s="5">
        <f t="shared" si="29"/>
        <v>856.35635781210476</v>
      </c>
      <c r="CB140" s="35">
        <f t="shared" si="30"/>
        <v>2.5707879767350665E-2</v>
      </c>
      <c r="CC140" s="5">
        <f t="shared" si="31"/>
        <v>2331.7731990865382</v>
      </c>
      <c r="CD140" s="35">
        <f t="shared" si="32"/>
        <v>7.0000000000000007E-2</v>
      </c>
      <c r="CE140" s="5">
        <f t="shared" si="58"/>
        <v>80323.807942976768</v>
      </c>
      <c r="CF140" s="5">
        <f t="shared" si="59"/>
        <v>350073.68223834009</v>
      </c>
      <c r="CG140" s="5">
        <f t="shared" si="33"/>
        <v>398876.19205702294</v>
      </c>
      <c r="CH140" s="5">
        <f t="shared" si="34"/>
        <v>430397.49018131685</v>
      </c>
    </row>
    <row r="141" spans="9:86" ht="14.25" customHeight="1">
      <c r="I141" s="150"/>
      <c r="J141" s="2">
        <v>136</v>
      </c>
      <c r="K141" s="118">
        <v>48976</v>
      </c>
      <c r="L141" s="5">
        <f t="shared" si="35"/>
        <v>411564.01223698241</v>
      </c>
      <c r="M141" s="5">
        <f t="shared" si="0"/>
        <v>3600.0695666120341</v>
      </c>
      <c r="N141" s="5">
        <f t="shared" si="1"/>
        <v>770.56698248278008</v>
      </c>
      <c r="O141" s="35">
        <f t="shared" si="2"/>
        <v>2.2467474110610439E-2</v>
      </c>
      <c r="P141" s="5">
        <f t="shared" si="3"/>
        <v>2829.502584129254</v>
      </c>
      <c r="Q141" s="35">
        <f t="shared" si="4"/>
        <v>8.2500000000000004E-2</v>
      </c>
      <c r="R141" s="5">
        <f t="shared" si="36"/>
        <v>68406.554745500427</v>
      </c>
      <c r="S141" s="5">
        <f t="shared" si="37"/>
        <v>421202.90631373617</v>
      </c>
      <c r="T141" s="5">
        <f t="shared" si="38"/>
        <v>410793.44525449962</v>
      </c>
      <c r="U141" s="5">
        <f t="shared" si="39"/>
        <v>489609.46105923661</v>
      </c>
      <c r="V141" s="150"/>
      <c r="W141" s="2">
        <v>136</v>
      </c>
      <c r="X141" s="118">
        <v>48976</v>
      </c>
      <c r="Y141" s="5">
        <f t="shared" si="40"/>
        <v>409157.15480179962</v>
      </c>
      <c r="Z141" s="5">
        <f t="shared" si="41"/>
        <v>3516.1998380299769</v>
      </c>
      <c r="AA141" s="5">
        <f t="shared" si="5"/>
        <v>788.48547268464608</v>
      </c>
      <c r="AB141" s="35">
        <f t="shared" si="6"/>
        <v>2.3125162449619555E-2</v>
      </c>
      <c r="AC141" s="5">
        <f t="shared" si="7"/>
        <v>2727.7143653453309</v>
      </c>
      <c r="AD141" s="35">
        <f t="shared" si="8"/>
        <v>0.08</v>
      </c>
      <c r="AE141" s="5">
        <f t="shared" si="42"/>
        <v>70831.330670885247</v>
      </c>
      <c r="AF141" s="5">
        <f t="shared" si="43"/>
        <v>407371.84730119171</v>
      </c>
      <c r="AG141" s="5">
        <f t="shared" si="9"/>
        <v>408368.66932911496</v>
      </c>
      <c r="AH141" s="5">
        <f t="shared" si="10"/>
        <v>478203.17797207693</v>
      </c>
      <c r="AI141" s="150"/>
      <c r="AJ141" s="2">
        <v>136</v>
      </c>
      <c r="AK141" s="118">
        <v>48976</v>
      </c>
      <c r="AL141" s="5">
        <f t="shared" si="44"/>
        <v>406685.35302853241</v>
      </c>
      <c r="AM141" s="5">
        <f t="shared" si="45"/>
        <v>3433.0474807189421</v>
      </c>
      <c r="AN141" s="5">
        <f t="shared" si="11"/>
        <v>806.5379090763372</v>
      </c>
      <c r="AO141" s="35">
        <f t="shared" si="12"/>
        <v>2.3798385746724986E-2</v>
      </c>
      <c r="AP141" s="5">
        <f t="shared" si="13"/>
        <v>2626.5095716426049</v>
      </c>
      <c r="AQ141" s="35">
        <f t="shared" si="14"/>
        <v>7.7499999999999986E-2</v>
      </c>
      <c r="AR141" s="5">
        <f t="shared" si="46"/>
        <v>73321.184880544024</v>
      </c>
      <c r="AS141" s="5">
        <f t="shared" si="47"/>
        <v>393573.2724972319</v>
      </c>
      <c r="AT141" s="5">
        <f t="shared" si="15"/>
        <v>405878.81511945609</v>
      </c>
      <c r="AU141" s="5">
        <f t="shared" si="16"/>
        <v>466894.45737777592</v>
      </c>
      <c r="AV141" s="150"/>
      <c r="AW141" s="2">
        <v>136</v>
      </c>
      <c r="AX141" s="118">
        <v>48976</v>
      </c>
      <c r="AY141" s="5">
        <f t="shared" si="48"/>
        <v>404148.15698661766</v>
      </c>
      <c r="AZ141" s="5">
        <f t="shared" si="49"/>
        <v>3350.6359249849102</v>
      </c>
      <c r="BA141" s="5">
        <f t="shared" si="17"/>
        <v>824.70994381855007</v>
      </c>
      <c r="BB141" s="35">
        <f t="shared" si="18"/>
        <v>2.4487354834455667E-2</v>
      </c>
      <c r="BC141" s="5">
        <f t="shared" si="19"/>
        <v>2525.9259811663601</v>
      </c>
      <c r="BD141" s="35">
        <f t="shared" si="20"/>
        <v>7.4999999999999997E-2</v>
      </c>
      <c r="BE141" s="5">
        <f t="shared" si="50"/>
        <v>75876.552957201115</v>
      </c>
      <c r="BF141" s="5">
        <f t="shared" si="51"/>
        <v>379809.93284074659</v>
      </c>
      <c r="BG141" s="5">
        <f t="shared" si="21"/>
        <v>403323.44704279909</v>
      </c>
      <c r="BH141" s="5">
        <f t="shared" si="22"/>
        <v>455686.48579794774</v>
      </c>
      <c r="BI141" s="150"/>
      <c r="BJ141" s="2">
        <v>136</v>
      </c>
      <c r="BK141" s="118">
        <v>48976</v>
      </c>
      <c r="BL141" s="5">
        <f t="shared" si="52"/>
        <v>401545.19779975363</v>
      </c>
      <c r="BM141" s="5">
        <f t="shared" si="53"/>
        <v>3268.9887340292703</v>
      </c>
      <c r="BN141" s="5">
        <f t="shared" si="23"/>
        <v>842.98649732242529</v>
      </c>
      <c r="BO141" s="35">
        <f t="shared" si="24"/>
        <v>2.5192277291070396E-2</v>
      </c>
      <c r="BP141" s="5">
        <f t="shared" si="25"/>
        <v>2426.002236706845</v>
      </c>
      <c r="BQ141" s="35">
        <f t="shared" si="26"/>
        <v>7.2500000000000009E-2</v>
      </c>
      <c r="BR141" s="5">
        <f t="shared" si="54"/>
        <v>78497.788697568831</v>
      </c>
      <c r="BS141" s="5">
        <f t="shared" si="55"/>
        <v>366084.67913041182</v>
      </c>
      <c r="BT141" s="5">
        <f t="shared" si="27"/>
        <v>400702.21130243118</v>
      </c>
      <c r="BU141" s="5">
        <f t="shared" si="28"/>
        <v>444582.46782798064</v>
      </c>
      <c r="BV141" s="150"/>
      <c r="BW141" s="2">
        <v>136</v>
      </c>
      <c r="BX141" s="118">
        <v>48976</v>
      </c>
      <c r="BY141" s="5">
        <f t="shared" si="56"/>
        <v>398876.19205702294</v>
      </c>
      <c r="BZ141" s="5">
        <f t="shared" si="57"/>
        <v>3188.1295568986429</v>
      </c>
      <c r="CA141" s="5">
        <f t="shared" si="29"/>
        <v>861.35176989934234</v>
      </c>
      <c r="CB141" s="35">
        <f t="shared" si="30"/>
        <v>2.5913357188574571E-2</v>
      </c>
      <c r="CC141" s="5">
        <f t="shared" si="31"/>
        <v>2326.7777869993006</v>
      </c>
      <c r="CD141" s="35">
        <f t="shared" si="32"/>
        <v>7.0000000000000007E-2</v>
      </c>
      <c r="CE141" s="5">
        <f t="shared" si="58"/>
        <v>81185.159712876106</v>
      </c>
      <c r="CF141" s="5">
        <f t="shared" si="59"/>
        <v>352400.46002533939</v>
      </c>
      <c r="CG141" s="5">
        <f t="shared" si="33"/>
        <v>398014.84028712357</v>
      </c>
      <c r="CH141" s="5">
        <f t="shared" si="34"/>
        <v>433585.61973821546</v>
      </c>
    </row>
    <row r="142" spans="9:86" ht="14.25" customHeight="1">
      <c r="I142" s="150"/>
      <c r="J142" s="2">
        <v>137</v>
      </c>
      <c r="K142" s="118">
        <v>49004</v>
      </c>
      <c r="L142" s="5">
        <f t="shared" si="35"/>
        <v>410793.44525449962</v>
      </c>
      <c r="M142" s="5">
        <f t="shared" si="0"/>
        <v>3600.0695666120341</v>
      </c>
      <c r="N142" s="5">
        <f t="shared" si="1"/>
        <v>775.86463048734913</v>
      </c>
      <c r="O142" s="35">
        <f t="shared" si="2"/>
        <v>2.2664372261539167E-2</v>
      </c>
      <c r="P142" s="5">
        <f t="shared" si="3"/>
        <v>2824.204936124685</v>
      </c>
      <c r="Q142" s="35">
        <f t="shared" si="4"/>
        <v>8.2500000000000004E-2</v>
      </c>
      <c r="R142" s="5">
        <f t="shared" si="36"/>
        <v>69182.419375987782</v>
      </c>
      <c r="S142" s="5">
        <f t="shared" si="37"/>
        <v>424027.11124986084</v>
      </c>
      <c r="T142" s="5">
        <f t="shared" si="38"/>
        <v>410017.58062401228</v>
      </c>
      <c r="U142" s="5">
        <f t="shared" si="39"/>
        <v>493209.53062584862</v>
      </c>
      <c r="V142" s="150"/>
      <c r="W142" s="2">
        <v>137</v>
      </c>
      <c r="X142" s="118">
        <v>49004</v>
      </c>
      <c r="Y142" s="5">
        <f t="shared" si="40"/>
        <v>408368.66932911496</v>
      </c>
      <c r="Z142" s="5">
        <f t="shared" si="41"/>
        <v>3516.1998380299769</v>
      </c>
      <c r="AA142" s="5">
        <f t="shared" si="5"/>
        <v>793.74204250254388</v>
      </c>
      <c r="AB142" s="35">
        <f t="shared" si="6"/>
        <v>2.3324278343092374E-2</v>
      </c>
      <c r="AC142" s="5">
        <f t="shared" si="7"/>
        <v>2722.4577955274331</v>
      </c>
      <c r="AD142" s="35">
        <f t="shared" si="8"/>
        <v>0.08</v>
      </c>
      <c r="AE142" s="5">
        <f t="shared" si="42"/>
        <v>71625.072713387795</v>
      </c>
      <c r="AF142" s="5">
        <f t="shared" si="43"/>
        <v>410094.30509671912</v>
      </c>
      <c r="AG142" s="5">
        <f t="shared" si="9"/>
        <v>407574.92728661239</v>
      </c>
      <c r="AH142" s="5">
        <f t="shared" si="10"/>
        <v>481719.3778101069</v>
      </c>
      <c r="AI142" s="150"/>
      <c r="AJ142" s="2">
        <v>137</v>
      </c>
      <c r="AK142" s="118">
        <v>49004</v>
      </c>
      <c r="AL142" s="5">
        <f t="shared" si="44"/>
        <v>405878.81511945609</v>
      </c>
      <c r="AM142" s="5">
        <f t="shared" si="45"/>
        <v>3433.0474807189421</v>
      </c>
      <c r="AN142" s="5">
        <f t="shared" si="11"/>
        <v>811.74679973912134</v>
      </c>
      <c r="AO142" s="35">
        <f t="shared" si="12"/>
        <v>2.3999679791128166E-2</v>
      </c>
      <c r="AP142" s="5">
        <f t="shared" si="13"/>
        <v>2621.3006809798208</v>
      </c>
      <c r="AQ142" s="35">
        <f t="shared" si="14"/>
        <v>7.7500000000000013E-2</v>
      </c>
      <c r="AR142" s="5">
        <f t="shared" si="46"/>
        <v>74132.931680283145</v>
      </c>
      <c r="AS142" s="5">
        <f t="shared" si="47"/>
        <v>396194.57317821169</v>
      </c>
      <c r="AT142" s="5">
        <f t="shared" si="15"/>
        <v>405067.06831971696</v>
      </c>
      <c r="AU142" s="5">
        <f t="shared" si="16"/>
        <v>470327.50485849485</v>
      </c>
      <c r="AV142" s="150"/>
      <c r="AW142" s="2">
        <v>137</v>
      </c>
      <c r="AX142" s="118">
        <v>49004</v>
      </c>
      <c r="AY142" s="5">
        <f t="shared" si="48"/>
        <v>403323.44704279909</v>
      </c>
      <c r="AZ142" s="5">
        <f t="shared" si="49"/>
        <v>3350.6359249849102</v>
      </c>
      <c r="BA142" s="5">
        <f t="shared" si="17"/>
        <v>829.86438096741585</v>
      </c>
      <c r="BB142" s="35">
        <f t="shared" si="18"/>
        <v>2.4690785136903402E-2</v>
      </c>
      <c r="BC142" s="5">
        <f t="shared" si="19"/>
        <v>2520.7715440174943</v>
      </c>
      <c r="BD142" s="35">
        <f t="shared" si="20"/>
        <v>7.5000000000000011E-2</v>
      </c>
      <c r="BE142" s="5">
        <f t="shared" si="50"/>
        <v>76706.417338168525</v>
      </c>
      <c r="BF142" s="5">
        <f t="shared" si="51"/>
        <v>382330.70438476407</v>
      </c>
      <c r="BG142" s="5">
        <f t="shared" si="21"/>
        <v>402493.58266183169</v>
      </c>
      <c r="BH142" s="5">
        <f t="shared" si="22"/>
        <v>459037.12172293261</v>
      </c>
      <c r="BI142" s="150"/>
      <c r="BJ142" s="2">
        <v>137</v>
      </c>
      <c r="BK142" s="118">
        <v>49004</v>
      </c>
      <c r="BL142" s="5">
        <f t="shared" si="52"/>
        <v>400702.21130243118</v>
      </c>
      <c r="BM142" s="5">
        <f t="shared" si="53"/>
        <v>3268.9887340292703</v>
      </c>
      <c r="BN142" s="5">
        <f t="shared" si="23"/>
        <v>848.07954074374857</v>
      </c>
      <c r="BO142" s="35">
        <f t="shared" si="24"/>
        <v>2.5397799667354209E-2</v>
      </c>
      <c r="BP142" s="5">
        <f t="shared" si="25"/>
        <v>2420.9091932855217</v>
      </c>
      <c r="BQ142" s="35">
        <f t="shared" si="26"/>
        <v>7.2499999999999995E-2</v>
      </c>
      <c r="BR142" s="5">
        <f t="shared" si="54"/>
        <v>79345.868238312585</v>
      </c>
      <c r="BS142" s="5">
        <f t="shared" si="55"/>
        <v>368505.58832369733</v>
      </c>
      <c r="BT142" s="5">
        <f t="shared" si="27"/>
        <v>399854.13176168746</v>
      </c>
      <c r="BU142" s="5">
        <f t="shared" si="28"/>
        <v>447851.45656200993</v>
      </c>
      <c r="BV142" s="150"/>
      <c r="BW142" s="2">
        <v>137</v>
      </c>
      <c r="BX142" s="118">
        <v>49004</v>
      </c>
      <c r="BY142" s="5">
        <f t="shared" si="56"/>
        <v>398014.84028712357</v>
      </c>
      <c r="BZ142" s="5">
        <f t="shared" si="57"/>
        <v>3188.1295568986429</v>
      </c>
      <c r="CA142" s="5">
        <f t="shared" si="29"/>
        <v>866.37632189042188</v>
      </c>
      <c r="CB142" s="35">
        <f t="shared" si="30"/>
        <v>2.6120925177526372E-2</v>
      </c>
      <c r="CC142" s="5">
        <f t="shared" si="31"/>
        <v>2321.7532350082211</v>
      </c>
      <c r="CD142" s="35">
        <f t="shared" si="32"/>
        <v>7.0000000000000007E-2</v>
      </c>
      <c r="CE142" s="5">
        <f t="shared" si="58"/>
        <v>82051.536034766526</v>
      </c>
      <c r="CF142" s="5">
        <f t="shared" si="59"/>
        <v>354722.21326034761</v>
      </c>
      <c r="CG142" s="5">
        <f t="shared" si="33"/>
        <v>397148.46396523312</v>
      </c>
      <c r="CH142" s="5">
        <f t="shared" si="34"/>
        <v>436773.74929511413</v>
      </c>
    </row>
    <row r="143" spans="9:86" ht="14.25" customHeight="1">
      <c r="I143" s="150"/>
      <c r="J143" s="2">
        <v>138</v>
      </c>
      <c r="K143" s="118">
        <v>49035</v>
      </c>
      <c r="L143" s="5">
        <f t="shared" si="35"/>
        <v>410017.58062401228</v>
      </c>
      <c r="M143" s="5">
        <f t="shared" si="0"/>
        <v>3600.0695666120341</v>
      </c>
      <c r="N143" s="5">
        <f t="shared" si="1"/>
        <v>781.1986998219495</v>
      </c>
      <c r="O143" s="35">
        <f t="shared" si="2"/>
        <v>2.2863371818340986E-2</v>
      </c>
      <c r="P143" s="5">
        <f t="shared" si="3"/>
        <v>2818.8708667900846</v>
      </c>
      <c r="Q143" s="35">
        <f t="shared" si="4"/>
        <v>8.2500000000000018E-2</v>
      </c>
      <c r="R143" s="5">
        <f t="shared" si="36"/>
        <v>69963.618075809733</v>
      </c>
      <c r="S143" s="5">
        <f t="shared" si="37"/>
        <v>426845.98211665091</v>
      </c>
      <c r="T143" s="5">
        <f t="shared" si="38"/>
        <v>409236.38192419033</v>
      </c>
      <c r="U143" s="5">
        <f t="shared" si="39"/>
        <v>496809.60019246064</v>
      </c>
      <c r="V143" s="150"/>
      <c r="W143" s="2">
        <v>138</v>
      </c>
      <c r="X143" s="118">
        <v>49035</v>
      </c>
      <c r="Y143" s="5">
        <f t="shared" si="40"/>
        <v>407574.92728661239</v>
      </c>
      <c r="Z143" s="5">
        <f t="shared" si="41"/>
        <v>3516.1998380299769</v>
      </c>
      <c r="AA143" s="5">
        <f t="shared" si="5"/>
        <v>799.03365611922754</v>
      </c>
      <c r="AB143" s="35">
        <f t="shared" si="6"/>
        <v>2.3525499807518904E-2</v>
      </c>
      <c r="AC143" s="5">
        <f t="shared" si="7"/>
        <v>2717.1661819107494</v>
      </c>
      <c r="AD143" s="35">
        <f t="shared" si="8"/>
        <v>0.08</v>
      </c>
      <c r="AE143" s="5">
        <f t="shared" si="42"/>
        <v>72424.106369507019</v>
      </c>
      <c r="AF143" s="5">
        <f t="shared" si="43"/>
        <v>412811.47127862985</v>
      </c>
      <c r="AG143" s="5">
        <f t="shared" si="9"/>
        <v>406775.89363049314</v>
      </c>
      <c r="AH143" s="5">
        <f t="shared" si="10"/>
        <v>485235.57764813688</v>
      </c>
      <c r="AI143" s="150"/>
      <c r="AJ143" s="2">
        <v>138</v>
      </c>
      <c r="AK143" s="118">
        <v>49035</v>
      </c>
      <c r="AL143" s="5">
        <f t="shared" si="44"/>
        <v>405067.06831971696</v>
      </c>
      <c r="AM143" s="5">
        <f t="shared" si="45"/>
        <v>3433.0474807189421</v>
      </c>
      <c r="AN143" s="5">
        <f t="shared" si="11"/>
        <v>816.98933115410364</v>
      </c>
      <c r="AO143" s="35">
        <f t="shared" si="12"/>
        <v>2.4203083243763246E-2</v>
      </c>
      <c r="AP143" s="5">
        <f t="shared" si="13"/>
        <v>2616.0581495648385</v>
      </c>
      <c r="AQ143" s="35">
        <f t="shared" si="14"/>
        <v>7.7499999999999986E-2</v>
      </c>
      <c r="AR143" s="5">
        <f t="shared" si="46"/>
        <v>74949.921011437254</v>
      </c>
      <c r="AS143" s="5">
        <f t="shared" si="47"/>
        <v>398810.63132777653</v>
      </c>
      <c r="AT143" s="5">
        <f t="shared" si="15"/>
        <v>404250.07898856286</v>
      </c>
      <c r="AU143" s="5">
        <f t="shared" si="16"/>
        <v>473760.55233921378</v>
      </c>
      <c r="AV143" s="150"/>
      <c r="AW143" s="2">
        <v>138</v>
      </c>
      <c r="AX143" s="118">
        <v>49035</v>
      </c>
      <c r="AY143" s="5">
        <f t="shared" si="48"/>
        <v>402493.58266183169</v>
      </c>
      <c r="AZ143" s="5">
        <f t="shared" si="49"/>
        <v>3350.6359249849102</v>
      </c>
      <c r="BA143" s="5">
        <f t="shared" si="17"/>
        <v>835.05103334846217</v>
      </c>
      <c r="BB143" s="35">
        <f t="shared" si="18"/>
        <v>2.4896328368546175E-2</v>
      </c>
      <c r="BC143" s="5">
        <f t="shared" si="19"/>
        <v>2515.584891636448</v>
      </c>
      <c r="BD143" s="35">
        <f t="shared" si="20"/>
        <v>7.4999999999999997E-2</v>
      </c>
      <c r="BE143" s="5">
        <f t="shared" si="50"/>
        <v>77541.468371516981</v>
      </c>
      <c r="BF143" s="5">
        <f t="shared" si="51"/>
        <v>384846.28927640052</v>
      </c>
      <c r="BG143" s="5">
        <f t="shared" si="21"/>
        <v>401658.53162848321</v>
      </c>
      <c r="BH143" s="5">
        <f t="shared" si="22"/>
        <v>462387.75764791749</v>
      </c>
      <c r="BI143" s="150"/>
      <c r="BJ143" s="2">
        <v>138</v>
      </c>
      <c r="BK143" s="118">
        <v>49035</v>
      </c>
      <c r="BL143" s="5">
        <f t="shared" si="52"/>
        <v>399854.13176168746</v>
      </c>
      <c r="BM143" s="5">
        <f t="shared" si="53"/>
        <v>3268.9887340292703</v>
      </c>
      <c r="BN143" s="5">
        <f t="shared" si="23"/>
        <v>853.20335463574202</v>
      </c>
      <c r="BO143" s="35">
        <f t="shared" si="24"/>
        <v>2.5605438189472057E-2</v>
      </c>
      <c r="BP143" s="5">
        <f t="shared" si="25"/>
        <v>2415.7853793935283</v>
      </c>
      <c r="BQ143" s="35">
        <f t="shared" si="26"/>
        <v>7.2499999999999995E-2</v>
      </c>
      <c r="BR143" s="5">
        <f t="shared" si="54"/>
        <v>80199.071592948327</v>
      </c>
      <c r="BS143" s="5">
        <f t="shared" si="55"/>
        <v>370921.37370309088</v>
      </c>
      <c r="BT143" s="5">
        <f t="shared" si="27"/>
        <v>399000.92840705172</v>
      </c>
      <c r="BU143" s="5">
        <f t="shared" si="28"/>
        <v>451120.44529603922</v>
      </c>
      <c r="BV143" s="150"/>
      <c r="BW143" s="2">
        <v>138</v>
      </c>
      <c r="BX143" s="118">
        <v>49035</v>
      </c>
      <c r="BY143" s="5">
        <f t="shared" si="56"/>
        <v>397148.46396523312</v>
      </c>
      <c r="BZ143" s="5">
        <f t="shared" si="57"/>
        <v>3188.1295568986429</v>
      </c>
      <c r="CA143" s="5">
        <f t="shared" si="29"/>
        <v>871.43018376811642</v>
      </c>
      <c r="CB143" s="35">
        <f t="shared" si="30"/>
        <v>2.6330612237072205E-2</v>
      </c>
      <c r="CC143" s="5">
        <f t="shared" si="31"/>
        <v>2316.6993731305265</v>
      </c>
      <c r="CD143" s="35">
        <f t="shared" si="32"/>
        <v>7.0000000000000007E-2</v>
      </c>
      <c r="CE143" s="5">
        <f t="shared" si="58"/>
        <v>82922.966218534639</v>
      </c>
      <c r="CF143" s="5">
        <f t="shared" si="59"/>
        <v>357038.91263347812</v>
      </c>
      <c r="CG143" s="5">
        <f t="shared" si="33"/>
        <v>396277.03378146503</v>
      </c>
      <c r="CH143" s="5">
        <f t="shared" si="34"/>
        <v>439961.87885201274</v>
      </c>
    </row>
    <row r="144" spans="9:86" ht="14.25" customHeight="1">
      <c r="I144" s="150"/>
      <c r="J144" s="2">
        <v>139</v>
      </c>
      <c r="K144" s="118">
        <v>49065</v>
      </c>
      <c r="L144" s="5">
        <f t="shared" si="35"/>
        <v>409236.38192419033</v>
      </c>
      <c r="M144" s="5">
        <f t="shared" si="0"/>
        <v>3600.0695666120341</v>
      </c>
      <c r="N144" s="5">
        <f t="shared" si="1"/>
        <v>786.56944088322552</v>
      </c>
      <c r="O144" s="35">
        <f t="shared" si="2"/>
        <v>2.3064501856404396E-2</v>
      </c>
      <c r="P144" s="5">
        <f t="shared" si="3"/>
        <v>2813.5001257288086</v>
      </c>
      <c r="Q144" s="35">
        <f t="shared" si="4"/>
        <v>8.2500000000000004E-2</v>
      </c>
      <c r="R144" s="5">
        <f t="shared" si="36"/>
        <v>70750.187516692953</v>
      </c>
      <c r="S144" s="5">
        <f t="shared" si="37"/>
        <v>429659.48224237969</v>
      </c>
      <c r="T144" s="5">
        <f t="shared" si="38"/>
        <v>408449.81248330709</v>
      </c>
      <c r="U144" s="5">
        <f t="shared" si="39"/>
        <v>500409.66975907265</v>
      </c>
      <c r="V144" s="150"/>
      <c r="W144" s="2">
        <v>139</v>
      </c>
      <c r="X144" s="118">
        <v>49065</v>
      </c>
      <c r="Y144" s="5">
        <f t="shared" si="40"/>
        <v>406775.89363049314</v>
      </c>
      <c r="Z144" s="5">
        <f t="shared" si="41"/>
        <v>3516.1998380299769</v>
      </c>
      <c r="AA144" s="5">
        <f t="shared" si="5"/>
        <v>804.36054716002263</v>
      </c>
      <c r="AB144" s="35">
        <f t="shared" si="6"/>
        <v>2.3728855905822792E-2</v>
      </c>
      <c r="AC144" s="5">
        <f t="shared" si="7"/>
        <v>2711.8392908699543</v>
      </c>
      <c r="AD144" s="35">
        <f t="shared" si="8"/>
        <v>0.08</v>
      </c>
      <c r="AE144" s="5">
        <f t="shared" si="42"/>
        <v>73228.466916667036</v>
      </c>
      <c r="AF144" s="5">
        <f t="shared" si="43"/>
        <v>415523.31056949979</v>
      </c>
      <c r="AG144" s="5">
        <f t="shared" si="9"/>
        <v>405971.53308333311</v>
      </c>
      <c r="AH144" s="5">
        <f t="shared" si="10"/>
        <v>488751.7774861668</v>
      </c>
      <c r="AI144" s="150"/>
      <c r="AJ144" s="2">
        <v>139</v>
      </c>
      <c r="AK144" s="118">
        <v>49065</v>
      </c>
      <c r="AL144" s="5">
        <f t="shared" si="44"/>
        <v>404250.07898856286</v>
      </c>
      <c r="AM144" s="5">
        <f t="shared" si="45"/>
        <v>3433.0474807189421</v>
      </c>
      <c r="AN144" s="5">
        <f t="shared" si="11"/>
        <v>822.26572058447346</v>
      </c>
      <c r="AO144" s="35">
        <f t="shared" si="12"/>
        <v>2.440862515525407E-2</v>
      </c>
      <c r="AP144" s="5">
        <f t="shared" si="13"/>
        <v>2610.7817601344686</v>
      </c>
      <c r="AQ144" s="35">
        <f t="shared" si="14"/>
        <v>7.7500000000000013E-2</v>
      </c>
      <c r="AR144" s="5">
        <f t="shared" si="46"/>
        <v>75772.186732021728</v>
      </c>
      <c r="AS144" s="5">
        <f t="shared" si="47"/>
        <v>401421.41308791097</v>
      </c>
      <c r="AT144" s="5">
        <f t="shared" si="15"/>
        <v>403427.81326797837</v>
      </c>
      <c r="AU144" s="5">
        <f t="shared" si="16"/>
        <v>477193.59981993272</v>
      </c>
      <c r="AV144" s="150"/>
      <c r="AW144" s="2">
        <v>139</v>
      </c>
      <c r="AX144" s="118">
        <v>49065</v>
      </c>
      <c r="AY144" s="5">
        <f t="shared" si="48"/>
        <v>401658.53162848321</v>
      </c>
      <c r="AZ144" s="5">
        <f t="shared" si="49"/>
        <v>3350.6359249849102</v>
      </c>
      <c r="BA144" s="5">
        <f t="shared" si="17"/>
        <v>840.27010230689029</v>
      </c>
      <c r="BB144" s="35">
        <f t="shared" si="18"/>
        <v>2.5104013567945935E-2</v>
      </c>
      <c r="BC144" s="5">
        <f t="shared" si="19"/>
        <v>2510.3658226780199</v>
      </c>
      <c r="BD144" s="35">
        <f t="shared" si="20"/>
        <v>7.4999999999999997E-2</v>
      </c>
      <c r="BE144" s="5">
        <f t="shared" si="50"/>
        <v>78381.738473823876</v>
      </c>
      <c r="BF144" s="5">
        <f t="shared" si="51"/>
        <v>387356.65509907855</v>
      </c>
      <c r="BG144" s="5">
        <f t="shared" si="21"/>
        <v>400818.2615261763</v>
      </c>
      <c r="BH144" s="5">
        <f t="shared" si="22"/>
        <v>465738.39357290242</v>
      </c>
      <c r="BI144" s="150"/>
      <c r="BJ144" s="2">
        <v>139</v>
      </c>
      <c r="BK144" s="118">
        <v>49065</v>
      </c>
      <c r="BL144" s="5">
        <f t="shared" si="52"/>
        <v>399000.92840705172</v>
      </c>
      <c r="BM144" s="5">
        <f t="shared" si="53"/>
        <v>3268.9887340292703</v>
      </c>
      <c r="BN144" s="5">
        <f t="shared" si="23"/>
        <v>858.35812490333274</v>
      </c>
      <c r="BO144" s="35">
        <f t="shared" si="24"/>
        <v>2.5815221884225449E-2</v>
      </c>
      <c r="BP144" s="5">
        <f t="shared" si="25"/>
        <v>2410.6306091259376</v>
      </c>
      <c r="BQ144" s="35">
        <f t="shared" si="26"/>
        <v>7.2499999999999995E-2</v>
      </c>
      <c r="BR144" s="5">
        <f t="shared" si="54"/>
        <v>81057.429717851657</v>
      </c>
      <c r="BS144" s="5">
        <f t="shared" si="55"/>
        <v>373332.00431221683</v>
      </c>
      <c r="BT144" s="5">
        <f t="shared" si="27"/>
        <v>398142.57028214837</v>
      </c>
      <c r="BU144" s="5">
        <f t="shared" si="28"/>
        <v>454389.43403006846</v>
      </c>
      <c r="BV144" s="150"/>
      <c r="BW144" s="2">
        <v>139</v>
      </c>
      <c r="BX144" s="118">
        <v>49065</v>
      </c>
      <c r="BY144" s="5">
        <f t="shared" si="56"/>
        <v>396277.03378146503</v>
      </c>
      <c r="BZ144" s="5">
        <f t="shared" si="57"/>
        <v>3188.1295568986429</v>
      </c>
      <c r="CA144" s="5">
        <f t="shared" si="29"/>
        <v>876.51352650676336</v>
      </c>
      <c r="CB144" s="35">
        <f t="shared" si="30"/>
        <v>2.6542447382609649E-2</v>
      </c>
      <c r="CC144" s="5">
        <f t="shared" si="31"/>
        <v>2311.6160303918796</v>
      </c>
      <c r="CD144" s="35">
        <f t="shared" si="32"/>
        <v>7.0000000000000007E-2</v>
      </c>
      <c r="CE144" s="5">
        <f t="shared" si="58"/>
        <v>83799.479745041404</v>
      </c>
      <c r="CF144" s="5">
        <f t="shared" si="59"/>
        <v>359350.52866387001</v>
      </c>
      <c r="CG144" s="5">
        <f t="shared" si="33"/>
        <v>395400.52025495825</v>
      </c>
      <c r="CH144" s="5">
        <f t="shared" si="34"/>
        <v>443150.00840891141</v>
      </c>
    </row>
    <row r="145" spans="9:86" ht="14.25" customHeight="1">
      <c r="I145" s="150"/>
      <c r="J145" s="2">
        <v>140</v>
      </c>
      <c r="K145" s="118">
        <v>49096</v>
      </c>
      <c r="L145" s="5">
        <f t="shared" si="35"/>
        <v>408449.81248330709</v>
      </c>
      <c r="M145" s="5">
        <f t="shared" si="0"/>
        <v>3600.0695666120341</v>
      </c>
      <c r="N145" s="5">
        <f t="shared" si="1"/>
        <v>791.97710578929764</v>
      </c>
      <c r="O145" s="35">
        <f t="shared" si="2"/>
        <v>2.326779197593579E-2</v>
      </c>
      <c r="P145" s="5">
        <f t="shared" si="3"/>
        <v>2808.0924608227365</v>
      </c>
      <c r="Q145" s="35">
        <f t="shared" si="4"/>
        <v>8.2500000000000018E-2</v>
      </c>
      <c r="R145" s="5">
        <f t="shared" si="36"/>
        <v>71542.164622482247</v>
      </c>
      <c r="S145" s="5">
        <f t="shared" si="37"/>
        <v>432467.57470320241</v>
      </c>
      <c r="T145" s="5">
        <f t="shared" si="38"/>
        <v>407657.8353775178</v>
      </c>
      <c r="U145" s="5">
        <f t="shared" si="39"/>
        <v>504009.73932568467</v>
      </c>
      <c r="V145" s="150"/>
      <c r="W145" s="2">
        <v>140</v>
      </c>
      <c r="X145" s="118">
        <v>49096</v>
      </c>
      <c r="Y145" s="5">
        <f t="shared" si="40"/>
        <v>405971.53308333311</v>
      </c>
      <c r="Z145" s="5">
        <f t="shared" si="41"/>
        <v>3516.1998380299769</v>
      </c>
      <c r="AA145" s="5">
        <f t="shared" si="5"/>
        <v>809.72295080775621</v>
      </c>
      <c r="AB145" s="35">
        <f t="shared" si="6"/>
        <v>2.3934376225582664E-2</v>
      </c>
      <c r="AC145" s="5">
        <f t="shared" si="7"/>
        <v>2706.4768872222207</v>
      </c>
      <c r="AD145" s="35">
        <f t="shared" si="8"/>
        <v>0.08</v>
      </c>
      <c r="AE145" s="5">
        <f t="shared" si="42"/>
        <v>74038.189867474794</v>
      </c>
      <c r="AF145" s="5">
        <f t="shared" si="43"/>
        <v>418229.787456722</v>
      </c>
      <c r="AG145" s="5">
        <f t="shared" si="9"/>
        <v>405161.81013252534</v>
      </c>
      <c r="AH145" s="5">
        <f t="shared" si="10"/>
        <v>492267.97732419678</v>
      </c>
      <c r="AI145" s="150"/>
      <c r="AJ145" s="2">
        <v>140</v>
      </c>
      <c r="AK145" s="118">
        <v>49096</v>
      </c>
      <c r="AL145" s="5">
        <f t="shared" si="44"/>
        <v>403427.81326797837</v>
      </c>
      <c r="AM145" s="5">
        <f t="shared" si="45"/>
        <v>3433.0474807189421</v>
      </c>
      <c r="AN145" s="5">
        <f t="shared" si="11"/>
        <v>827.57618669658177</v>
      </c>
      <c r="AO145" s="35">
        <f t="shared" si="12"/>
        <v>2.4616335100729247E-2</v>
      </c>
      <c r="AP145" s="5">
        <f t="shared" si="13"/>
        <v>2605.4712940223603</v>
      </c>
      <c r="AQ145" s="35">
        <f t="shared" si="14"/>
        <v>7.7499999999999999E-2</v>
      </c>
      <c r="AR145" s="5">
        <f t="shared" si="46"/>
        <v>76599.762918718305</v>
      </c>
      <c r="AS145" s="5">
        <f t="shared" si="47"/>
        <v>404026.88438193331</v>
      </c>
      <c r="AT145" s="5">
        <f t="shared" si="15"/>
        <v>402600.23708128178</v>
      </c>
      <c r="AU145" s="5">
        <f t="shared" si="16"/>
        <v>480626.64730065165</v>
      </c>
      <c r="AV145" s="150"/>
      <c r="AW145" s="2">
        <v>140</v>
      </c>
      <c r="AX145" s="118">
        <v>49096</v>
      </c>
      <c r="AY145" s="5">
        <f t="shared" si="48"/>
        <v>400818.2615261763</v>
      </c>
      <c r="AZ145" s="5">
        <f t="shared" si="49"/>
        <v>3350.6359249849102</v>
      </c>
      <c r="BA145" s="5">
        <f t="shared" si="17"/>
        <v>845.52179044630839</v>
      </c>
      <c r="BB145" s="35">
        <f t="shared" si="18"/>
        <v>2.5313870298030516E-2</v>
      </c>
      <c r="BC145" s="5">
        <f t="shared" si="19"/>
        <v>2505.1141345386018</v>
      </c>
      <c r="BD145" s="35">
        <f t="shared" si="20"/>
        <v>7.4999999999999997E-2</v>
      </c>
      <c r="BE145" s="5">
        <f t="shared" si="50"/>
        <v>79227.260264270182</v>
      </c>
      <c r="BF145" s="5">
        <f t="shared" si="51"/>
        <v>389861.76923361717</v>
      </c>
      <c r="BG145" s="5">
        <f t="shared" si="21"/>
        <v>399972.73973572999</v>
      </c>
      <c r="BH145" s="5">
        <f t="shared" si="22"/>
        <v>469089.02949788736</v>
      </c>
      <c r="BI145" s="150"/>
      <c r="BJ145" s="2">
        <v>140</v>
      </c>
      <c r="BK145" s="118">
        <v>49096</v>
      </c>
      <c r="BL145" s="5">
        <f t="shared" si="52"/>
        <v>398142.57028214837</v>
      </c>
      <c r="BM145" s="5">
        <f t="shared" si="53"/>
        <v>3268.9887340292703</v>
      </c>
      <c r="BN145" s="5">
        <f t="shared" si="23"/>
        <v>863.54403857462376</v>
      </c>
      <c r="BO145" s="35">
        <f t="shared" si="24"/>
        <v>2.6027180302653791E-2</v>
      </c>
      <c r="BP145" s="5">
        <f t="shared" si="25"/>
        <v>2405.4446954546465</v>
      </c>
      <c r="BQ145" s="35">
        <f t="shared" si="26"/>
        <v>7.2499999999999995E-2</v>
      </c>
      <c r="BR145" s="5">
        <f t="shared" si="54"/>
        <v>81920.973756426276</v>
      </c>
      <c r="BS145" s="5">
        <f t="shared" si="55"/>
        <v>375737.4490076715</v>
      </c>
      <c r="BT145" s="5">
        <f t="shared" si="27"/>
        <v>397279.02624357375</v>
      </c>
      <c r="BU145" s="5">
        <f t="shared" si="28"/>
        <v>457658.42276409781</v>
      </c>
      <c r="BV145" s="150"/>
      <c r="BW145" s="2">
        <v>140</v>
      </c>
      <c r="BX145" s="118">
        <v>49096</v>
      </c>
      <c r="BY145" s="5">
        <f t="shared" si="56"/>
        <v>395400.52025495825</v>
      </c>
      <c r="BZ145" s="5">
        <f t="shared" si="57"/>
        <v>3188.1295568986429</v>
      </c>
      <c r="CA145" s="5">
        <f t="shared" si="29"/>
        <v>881.62652207805286</v>
      </c>
      <c r="CB145" s="35">
        <f t="shared" si="30"/>
        <v>2.675646015365598E-2</v>
      </c>
      <c r="CC145" s="5">
        <f t="shared" si="31"/>
        <v>2306.5030348205901</v>
      </c>
      <c r="CD145" s="35">
        <f t="shared" si="32"/>
        <v>7.0000000000000007E-2</v>
      </c>
      <c r="CE145" s="5">
        <f t="shared" si="58"/>
        <v>84681.106267119452</v>
      </c>
      <c r="CF145" s="5">
        <f t="shared" si="59"/>
        <v>361657.03169869061</v>
      </c>
      <c r="CG145" s="5">
        <f t="shared" si="33"/>
        <v>394518.89373288018</v>
      </c>
      <c r="CH145" s="5">
        <f t="shared" si="34"/>
        <v>446338.13796581008</v>
      </c>
    </row>
    <row r="146" spans="9:86" ht="14.25" customHeight="1">
      <c r="I146" s="150"/>
      <c r="J146" s="2">
        <v>141</v>
      </c>
      <c r="K146" s="118">
        <v>49126</v>
      </c>
      <c r="L146" s="5">
        <f t="shared" si="35"/>
        <v>407657.8353775178</v>
      </c>
      <c r="M146" s="5">
        <f t="shared" si="0"/>
        <v>3600.0695666120341</v>
      </c>
      <c r="N146" s="5">
        <f t="shared" si="1"/>
        <v>797.42194839159947</v>
      </c>
      <c r="O146" s="35">
        <f t="shared" si="2"/>
        <v>2.3473272313869829E-2</v>
      </c>
      <c r="P146" s="5">
        <f t="shared" si="3"/>
        <v>2802.6476182204347</v>
      </c>
      <c r="Q146" s="35">
        <f t="shared" si="4"/>
        <v>8.249999999999999E-2</v>
      </c>
      <c r="R146" s="5">
        <f t="shared" si="36"/>
        <v>72339.586570873842</v>
      </c>
      <c r="S146" s="5">
        <f t="shared" si="37"/>
        <v>435270.22232142283</v>
      </c>
      <c r="T146" s="5">
        <f t="shared" si="38"/>
        <v>406860.4134291262</v>
      </c>
      <c r="U146" s="5">
        <f t="shared" si="39"/>
        <v>507609.80889229669</v>
      </c>
      <c r="V146" s="150"/>
      <c r="W146" s="2">
        <v>141</v>
      </c>
      <c r="X146" s="118">
        <v>49126</v>
      </c>
      <c r="Y146" s="5">
        <f t="shared" si="40"/>
        <v>405161.81013252534</v>
      </c>
      <c r="Z146" s="5">
        <f t="shared" si="41"/>
        <v>3516.1998380299769</v>
      </c>
      <c r="AA146" s="5">
        <f t="shared" si="5"/>
        <v>815.12110381314096</v>
      </c>
      <c r="AB146" s="35">
        <f t="shared" si="6"/>
        <v>2.4142090890941211E-2</v>
      </c>
      <c r="AC146" s="5">
        <f t="shared" si="7"/>
        <v>2701.078734216836</v>
      </c>
      <c r="AD146" s="35">
        <f t="shared" si="8"/>
        <v>8.0000000000000016E-2</v>
      </c>
      <c r="AE146" s="5">
        <f t="shared" si="42"/>
        <v>74853.310971287938</v>
      </c>
      <c r="AF146" s="5">
        <f t="shared" si="43"/>
        <v>420930.86619093886</v>
      </c>
      <c r="AG146" s="5">
        <f t="shared" si="9"/>
        <v>404346.68902871222</v>
      </c>
      <c r="AH146" s="5">
        <f t="shared" si="10"/>
        <v>495784.17716222681</v>
      </c>
      <c r="AI146" s="150"/>
      <c r="AJ146" s="2">
        <v>141</v>
      </c>
      <c r="AK146" s="118">
        <v>49126</v>
      </c>
      <c r="AL146" s="5">
        <f t="shared" si="44"/>
        <v>402600.23708128178</v>
      </c>
      <c r="AM146" s="5">
        <f t="shared" si="45"/>
        <v>3433.0474807189421</v>
      </c>
      <c r="AN146" s="5">
        <f t="shared" si="11"/>
        <v>832.92094956899746</v>
      </c>
      <c r="AO146" s="35">
        <f t="shared" si="12"/>
        <v>2.482624319172979E-2</v>
      </c>
      <c r="AP146" s="5">
        <f t="shared" si="13"/>
        <v>2600.1265311499446</v>
      </c>
      <c r="AQ146" s="35">
        <f t="shared" si="14"/>
        <v>7.7499999999999986E-2</v>
      </c>
      <c r="AR146" s="5">
        <f t="shared" si="46"/>
        <v>77432.683868287306</v>
      </c>
      <c r="AS146" s="5">
        <f t="shared" si="47"/>
        <v>406627.01091308327</v>
      </c>
      <c r="AT146" s="5">
        <f t="shared" si="15"/>
        <v>401767.31613171281</v>
      </c>
      <c r="AU146" s="5">
        <f t="shared" si="16"/>
        <v>484059.69478137058</v>
      </c>
      <c r="AV146" s="150"/>
      <c r="AW146" s="2">
        <v>141</v>
      </c>
      <c r="AX146" s="118">
        <v>49126</v>
      </c>
      <c r="AY146" s="5">
        <f t="shared" si="48"/>
        <v>399972.73973572999</v>
      </c>
      <c r="AZ146" s="5">
        <f t="shared" si="49"/>
        <v>3350.6359249849102</v>
      </c>
      <c r="BA146" s="5">
        <f t="shared" si="17"/>
        <v>850.80630163659771</v>
      </c>
      <c r="BB146" s="35">
        <f t="shared" si="18"/>
        <v>2.5525928658000317E-2</v>
      </c>
      <c r="BC146" s="5">
        <f t="shared" si="19"/>
        <v>2499.8296233483125</v>
      </c>
      <c r="BD146" s="35">
        <f t="shared" si="20"/>
        <v>7.5000000000000011E-2</v>
      </c>
      <c r="BE146" s="5">
        <f t="shared" si="50"/>
        <v>80078.066565906774</v>
      </c>
      <c r="BF146" s="5">
        <f t="shared" si="51"/>
        <v>392361.59885696549</v>
      </c>
      <c r="BG146" s="5">
        <f t="shared" si="21"/>
        <v>399121.93343409337</v>
      </c>
      <c r="BH146" s="5">
        <f t="shared" si="22"/>
        <v>472439.66542287229</v>
      </c>
      <c r="BI146" s="150"/>
      <c r="BJ146" s="2">
        <v>141</v>
      </c>
      <c r="BK146" s="118">
        <v>49126</v>
      </c>
      <c r="BL146" s="5">
        <f t="shared" si="52"/>
        <v>397279.02624357375</v>
      </c>
      <c r="BM146" s="5">
        <f t="shared" si="53"/>
        <v>3268.9887340292703</v>
      </c>
      <c r="BN146" s="5">
        <f t="shared" si="23"/>
        <v>868.76128380767886</v>
      </c>
      <c r="BO146" s="35">
        <f t="shared" si="24"/>
        <v>2.6241343531939798E-2</v>
      </c>
      <c r="BP146" s="5">
        <f t="shared" si="25"/>
        <v>2400.2274502215914</v>
      </c>
      <c r="BQ146" s="35">
        <f t="shared" si="26"/>
        <v>7.2499999999999995E-2</v>
      </c>
      <c r="BR146" s="5">
        <f t="shared" si="54"/>
        <v>82789.735040233951</v>
      </c>
      <c r="BS146" s="5">
        <f t="shared" si="55"/>
        <v>378137.6764578931</v>
      </c>
      <c r="BT146" s="5">
        <f t="shared" si="27"/>
        <v>396410.26495976606</v>
      </c>
      <c r="BU146" s="5">
        <f t="shared" si="28"/>
        <v>460927.41149812704</v>
      </c>
      <c r="BV146" s="150"/>
      <c r="BW146" s="2">
        <v>141</v>
      </c>
      <c r="BX146" s="118">
        <v>49126</v>
      </c>
      <c r="BY146" s="5">
        <f t="shared" si="56"/>
        <v>394518.89373288018</v>
      </c>
      <c r="BZ146" s="5">
        <f t="shared" si="57"/>
        <v>3188.1295568986429</v>
      </c>
      <c r="CA146" s="5">
        <f t="shared" si="29"/>
        <v>886.76934345684185</v>
      </c>
      <c r="CB146" s="35">
        <f t="shared" si="30"/>
        <v>2.6972680625752334E-2</v>
      </c>
      <c r="CC146" s="5">
        <f t="shared" si="31"/>
        <v>2301.3602134418011</v>
      </c>
      <c r="CD146" s="35">
        <f t="shared" si="32"/>
        <v>7.0000000000000007E-2</v>
      </c>
      <c r="CE146" s="5">
        <f t="shared" si="58"/>
        <v>85567.875610576288</v>
      </c>
      <c r="CF146" s="5">
        <f t="shared" si="59"/>
        <v>363958.39191213239</v>
      </c>
      <c r="CG146" s="5">
        <f t="shared" si="33"/>
        <v>393632.12438942335</v>
      </c>
      <c r="CH146" s="5">
        <f t="shared" si="34"/>
        <v>449526.26752270869</v>
      </c>
    </row>
    <row r="147" spans="9:86" ht="14.25" customHeight="1">
      <c r="I147" s="150"/>
      <c r="J147" s="2">
        <v>142</v>
      </c>
      <c r="K147" s="118">
        <v>49157</v>
      </c>
      <c r="L147" s="5">
        <f t="shared" si="35"/>
        <v>406860.4134291262</v>
      </c>
      <c r="M147" s="5">
        <f t="shared" si="0"/>
        <v>3600.0695666120341</v>
      </c>
      <c r="N147" s="5">
        <f t="shared" si="1"/>
        <v>802.9042242867913</v>
      </c>
      <c r="O147" s="35">
        <f t="shared" si="2"/>
        <v>2.3680973556106009E-2</v>
      </c>
      <c r="P147" s="5">
        <f t="shared" si="3"/>
        <v>2797.1653423252428</v>
      </c>
      <c r="Q147" s="35">
        <f t="shared" si="4"/>
        <v>8.2500000000000004E-2</v>
      </c>
      <c r="R147" s="5">
        <f t="shared" si="36"/>
        <v>73142.490795160629</v>
      </c>
      <c r="S147" s="5">
        <f t="shared" si="37"/>
        <v>438067.38766374806</v>
      </c>
      <c r="T147" s="5">
        <f t="shared" si="38"/>
        <v>406057.50920483941</v>
      </c>
      <c r="U147" s="5">
        <f t="shared" si="39"/>
        <v>511209.8784589087</v>
      </c>
      <c r="V147" s="150"/>
      <c r="W147" s="2">
        <v>142</v>
      </c>
      <c r="X147" s="118">
        <v>49157</v>
      </c>
      <c r="Y147" s="5">
        <f t="shared" si="40"/>
        <v>404346.68902871222</v>
      </c>
      <c r="Z147" s="5">
        <f t="shared" si="41"/>
        <v>3516.1998380299769</v>
      </c>
      <c r="AA147" s="5">
        <f t="shared" si="5"/>
        <v>820.55524450522853</v>
      </c>
      <c r="AB147" s="35">
        <f t="shared" si="6"/>
        <v>2.4352030574840547E-2</v>
      </c>
      <c r="AC147" s="5">
        <f t="shared" si="7"/>
        <v>2695.6445935247484</v>
      </c>
      <c r="AD147" s="35">
        <f t="shared" si="8"/>
        <v>0.08</v>
      </c>
      <c r="AE147" s="5">
        <f t="shared" si="42"/>
        <v>75673.866215793169</v>
      </c>
      <c r="AF147" s="5">
        <f t="shared" si="43"/>
        <v>423626.51078446361</v>
      </c>
      <c r="AG147" s="5">
        <f t="shared" si="9"/>
        <v>403526.13378420699</v>
      </c>
      <c r="AH147" s="5">
        <f t="shared" si="10"/>
        <v>499300.37700025679</v>
      </c>
      <c r="AI147" s="150"/>
      <c r="AJ147" s="2">
        <v>142</v>
      </c>
      <c r="AK147" s="118">
        <v>49157</v>
      </c>
      <c r="AL147" s="5">
        <f t="shared" si="44"/>
        <v>401767.31613171281</v>
      </c>
      <c r="AM147" s="5">
        <f t="shared" si="45"/>
        <v>3433.0474807189421</v>
      </c>
      <c r="AN147" s="5">
        <f t="shared" si="11"/>
        <v>838.30023070163043</v>
      </c>
      <c r="AO147" s="35">
        <f t="shared" si="12"/>
        <v>2.5038380088443259E-2</v>
      </c>
      <c r="AP147" s="5">
        <f t="shared" si="13"/>
        <v>2594.7472500173117</v>
      </c>
      <c r="AQ147" s="35">
        <f t="shared" si="14"/>
        <v>7.7499999999999986E-2</v>
      </c>
      <c r="AR147" s="5">
        <f t="shared" si="46"/>
        <v>78270.984098988934</v>
      </c>
      <c r="AS147" s="5">
        <f t="shared" si="47"/>
        <v>409221.75816310057</v>
      </c>
      <c r="AT147" s="5">
        <f t="shared" si="15"/>
        <v>400929.01590101118</v>
      </c>
      <c r="AU147" s="5">
        <f t="shared" si="16"/>
        <v>487492.74226208951</v>
      </c>
      <c r="AV147" s="150"/>
      <c r="AW147" s="2">
        <v>142</v>
      </c>
      <c r="AX147" s="118">
        <v>49157</v>
      </c>
      <c r="AY147" s="5">
        <f t="shared" si="48"/>
        <v>399121.93343409337</v>
      </c>
      <c r="AZ147" s="5">
        <f t="shared" si="49"/>
        <v>3350.6359249849102</v>
      </c>
      <c r="BA147" s="5">
        <f t="shared" si="17"/>
        <v>856.12384102182659</v>
      </c>
      <c r="BB147" s="35">
        <f t="shared" si="18"/>
        <v>2.574021929556114E-2</v>
      </c>
      <c r="BC147" s="5">
        <f t="shared" si="19"/>
        <v>2494.5120839630836</v>
      </c>
      <c r="BD147" s="35">
        <f t="shared" si="20"/>
        <v>7.5000000000000011E-2</v>
      </c>
      <c r="BE147" s="5">
        <f t="shared" si="50"/>
        <v>80934.190406928596</v>
      </c>
      <c r="BF147" s="5">
        <f t="shared" si="51"/>
        <v>394856.11094092857</v>
      </c>
      <c r="BG147" s="5">
        <f t="shared" si="21"/>
        <v>398265.80959307152</v>
      </c>
      <c r="BH147" s="5">
        <f t="shared" si="22"/>
        <v>475790.30134785717</v>
      </c>
      <c r="BI147" s="150"/>
      <c r="BJ147" s="2">
        <v>142</v>
      </c>
      <c r="BK147" s="118">
        <v>49157</v>
      </c>
      <c r="BL147" s="5">
        <f t="shared" si="52"/>
        <v>396410.26495976606</v>
      </c>
      <c r="BM147" s="5">
        <f t="shared" si="53"/>
        <v>3268.9887340292703</v>
      </c>
      <c r="BN147" s="5">
        <f t="shared" si="23"/>
        <v>874.0100498973502</v>
      </c>
      <c r="BO147" s="35">
        <f t="shared" si="24"/>
        <v>2.6457742207641119E-2</v>
      </c>
      <c r="BP147" s="5">
        <f t="shared" si="25"/>
        <v>2394.9786841319201</v>
      </c>
      <c r="BQ147" s="35">
        <f t="shared" si="26"/>
        <v>7.2499999999999995E-2</v>
      </c>
      <c r="BR147" s="5">
        <f t="shared" si="54"/>
        <v>83663.745090131299</v>
      </c>
      <c r="BS147" s="5">
        <f t="shared" si="55"/>
        <v>380532.65514202503</v>
      </c>
      <c r="BT147" s="5">
        <f t="shared" si="27"/>
        <v>395536.2549098687</v>
      </c>
      <c r="BU147" s="5">
        <f t="shared" si="28"/>
        <v>464196.40023215633</v>
      </c>
      <c r="BV147" s="150"/>
      <c r="BW147" s="2">
        <v>142</v>
      </c>
      <c r="BX147" s="118">
        <v>49157</v>
      </c>
      <c r="BY147" s="5">
        <f t="shared" si="56"/>
        <v>393632.12438942335</v>
      </c>
      <c r="BZ147" s="5">
        <f t="shared" si="57"/>
        <v>3188.1295568986429</v>
      </c>
      <c r="CA147" s="5">
        <f t="shared" si="29"/>
        <v>891.9421646270066</v>
      </c>
      <c r="CB147" s="35">
        <f t="shared" si="30"/>
        <v>2.7191139422694105E-2</v>
      </c>
      <c r="CC147" s="5">
        <f t="shared" si="31"/>
        <v>2296.1873922716363</v>
      </c>
      <c r="CD147" s="35">
        <f t="shared" si="32"/>
        <v>7.0000000000000007E-2</v>
      </c>
      <c r="CE147" s="5">
        <f t="shared" si="58"/>
        <v>86459.817775203293</v>
      </c>
      <c r="CF147" s="5">
        <f t="shared" si="59"/>
        <v>366254.57930440403</v>
      </c>
      <c r="CG147" s="5">
        <f t="shared" si="33"/>
        <v>392740.18222479633</v>
      </c>
      <c r="CH147" s="5">
        <f t="shared" si="34"/>
        <v>452714.39707960736</v>
      </c>
    </row>
    <row r="148" spans="9:86" ht="14.25" customHeight="1">
      <c r="I148" s="150"/>
      <c r="J148" s="2">
        <v>143</v>
      </c>
      <c r="K148" s="118">
        <v>49188</v>
      </c>
      <c r="L148" s="5">
        <f t="shared" si="35"/>
        <v>406057.50920483941</v>
      </c>
      <c r="M148" s="5">
        <f t="shared" si="0"/>
        <v>3600.0695666120341</v>
      </c>
      <c r="N148" s="5">
        <f t="shared" si="1"/>
        <v>808.42419082876313</v>
      </c>
      <c r="O148" s="35">
        <f t="shared" si="2"/>
        <v>2.3890926950082221E-2</v>
      </c>
      <c r="P148" s="5">
        <f t="shared" si="3"/>
        <v>2791.645375783271</v>
      </c>
      <c r="Q148" s="35">
        <f t="shared" si="4"/>
        <v>8.2500000000000004E-2</v>
      </c>
      <c r="R148" s="5">
        <f t="shared" si="36"/>
        <v>73950.914985989395</v>
      </c>
      <c r="S148" s="5">
        <f t="shared" si="37"/>
        <v>440859.03303953132</v>
      </c>
      <c r="T148" s="5">
        <f t="shared" si="38"/>
        <v>405249.08501401066</v>
      </c>
      <c r="U148" s="5">
        <f t="shared" si="39"/>
        <v>514809.94802552072</v>
      </c>
      <c r="V148" s="150"/>
      <c r="W148" s="2">
        <v>143</v>
      </c>
      <c r="X148" s="118">
        <v>49188</v>
      </c>
      <c r="Y148" s="5">
        <f t="shared" si="40"/>
        <v>403526.13378420699</v>
      </c>
      <c r="Z148" s="5">
        <f t="shared" si="41"/>
        <v>3516.1998380299769</v>
      </c>
      <c r="AA148" s="5">
        <f t="shared" si="5"/>
        <v>826.02561280193004</v>
      </c>
      <c r="AB148" s="35">
        <f t="shared" si="6"/>
        <v>2.4564226511594286E-2</v>
      </c>
      <c r="AC148" s="5">
        <f t="shared" si="7"/>
        <v>2690.1742252280469</v>
      </c>
      <c r="AD148" s="35">
        <f t="shared" si="8"/>
        <v>0.08</v>
      </c>
      <c r="AE148" s="5">
        <f t="shared" si="42"/>
        <v>76499.891828595093</v>
      </c>
      <c r="AF148" s="5">
        <f t="shared" si="43"/>
        <v>426316.68500969163</v>
      </c>
      <c r="AG148" s="5">
        <f t="shared" si="9"/>
        <v>402700.10817140504</v>
      </c>
      <c r="AH148" s="5">
        <f t="shared" si="10"/>
        <v>502816.57683828671</v>
      </c>
      <c r="AI148" s="150"/>
      <c r="AJ148" s="2">
        <v>143</v>
      </c>
      <c r="AK148" s="118">
        <v>49188</v>
      </c>
      <c r="AL148" s="5">
        <f t="shared" si="44"/>
        <v>400929.01590101118</v>
      </c>
      <c r="AM148" s="5">
        <f t="shared" si="45"/>
        <v>3433.0474807189421</v>
      </c>
      <c r="AN148" s="5">
        <f t="shared" si="11"/>
        <v>843.71425302491161</v>
      </c>
      <c r="AO148" s="35">
        <f t="shared" si="12"/>
        <v>2.5252777012274616E-2</v>
      </c>
      <c r="AP148" s="5">
        <f t="shared" si="13"/>
        <v>2589.3332276940305</v>
      </c>
      <c r="AQ148" s="35">
        <f t="shared" si="14"/>
        <v>7.7499999999999999E-2</v>
      </c>
      <c r="AR148" s="5">
        <f t="shared" si="46"/>
        <v>79114.698352013846</v>
      </c>
      <c r="AS148" s="5">
        <f t="shared" si="47"/>
        <v>411811.09139079461</v>
      </c>
      <c r="AT148" s="5">
        <f t="shared" si="15"/>
        <v>400085.30164798629</v>
      </c>
      <c r="AU148" s="5">
        <f t="shared" si="16"/>
        <v>490925.78974280844</v>
      </c>
      <c r="AV148" s="150"/>
      <c r="AW148" s="2">
        <v>143</v>
      </c>
      <c r="AX148" s="118">
        <v>49188</v>
      </c>
      <c r="AY148" s="5">
        <f t="shared" si="48"/>
        <v>398265.80959307152</v>
      </c>
      <c r="AZ148" s="5">
        <f t="shared" si="49"/>
        <v>3350.6359249849102</v>
      </c>
      <c r="BA148" s="5">
        <f t="shared" si="17"/>
        <v>861.47461502821352</v>
      </c>
      <c r="BB148" s="35">
        <f t="shared" si="18"/>
        <v>2.5956773419493664E-2</v>
      </c>
      <c r="BC148" s="5">
        <f t="shared" si="19"/>
        <v>2489.1613099566966</v>
      </c>
      <c r="BD148" s="35">
        <f t="shared" si="20"/>
        <v>7.4999999999999997E-2</v>
      </c>
      <c r="BE148" s="5">
        <f t="shared" si="50"/>
        <v>81795.665021956811</v>
      </c>
      <c r="BF148" s="5">
        <f t="shared" si="51"/>
        <v>397345.27225088526</v>
      </c>
      <c r="BG148" s="5">
        <f t="shared" si="21"/>
        <v>397404.33497804333</v>
      </c>
      <c r="BH148" s="5">
        <f t="shared" si="22"/>
        <v>479140.93727284204</v>
      </c>
      <c r="BI148" s="150"/>
      <c r="BJ148" s="2">
        <v>143</v>
      </c>
      <c r="BK148" s="118">
        <v>49188</v>
      </c>
      <c r="BL148" s="5">
        <f t="shared" si="52"/>
        <v>395536.2549098687</v>
      </c>
      <c r="BM148" s="5">
        <f t="shared" si="53"/>
        <v>3268.9887340292703</v>
      </c>
      <c r="BN148" s="5">
        <f t="shared" si="23"/>
        <v>879.29052728214674</v>
      </c>
      <c r="BO148" s="35">
        <f t="shared" si="24"/>
        <v>2.6676407526258598E-2</v>
      </c>
      <c r="BP148" s="5">
        <f t="shared" si="25"/>
        <v>2389.6982067471235</v>
      </c>
      <c r="BQ148" s="35">
        <f t="shared" si="26"/>
        <v>7.2500000000000009E-2</v>
      </c>
      <c r="BR148" s="5">
        <f t="shared" si="54"/>
        <v>84543.03561741345</v>
      </c>
      <c r="BS148" s="5">
        <f t="shared" si="55"/>
        <v>382922.35334877216</v>
      </c>
      <c r="BT148" s="5">
        <f t="shared" si="27"/>
        <v>394656.96438258654</v>
      </c>
      <c r="BU148" s="5">
        <f t="shared" si="28"/>
        <v>467465.38896618562</v>
      </c>
      <c r="BV148" s="150"/>
      <c r="BW148" s="2">
        <v>143</v>
      </c>
      <c r="BX148" s="118">
        <v>49188</v>
      </c>
      <c r="BY148" s="5">
        <f t="shared" si="56"/>
        <v>392740.18222479633</v>
      </c>
      <c r="BZ148" s="5">
        <f t="shared" si="57"/>
        <v>3188.1295568986429</v>
      </c>
      <c r="CA148" s="5">
        <f t="shared" si="29"/>
        <v>897.14516058733079</v>
      </c>
      <c r="CB148" s="35">
        <f t="shared" si="30"/>
        <v>2.7411867729098018E-2</v>
      </c>
      <c r="CC148" s="5">
        <f t="shared" si="31"/>
        <v>2290.9843963113121</v>
      </c>
      <c r="CD148" s="35">
        <f t="shared" si="32"/>
        <v>7.0000000000000007E-2</v>
      </c>
      <c r="CE148" s="5">
        <f t="shared" si="58"/>
        <v>87356.962935790623</v>
      </c>
      <c r="CF148" s="5">
        <f t="shared" si="59"/>
        <v>368545.56370071537</v>
      </c>
      <c r="CG148" s="5">
        <f t="shared" si="33"/>
        <v>391843.037064209</v>
      </c>
      <c r="CH148" s="5">
        <f t="shared" si="34"/>
        <v>455902.52663650597</v>
      </c>
    </row>
    <row r="149" spans="9:86" ht="14.25" customHeight="1">
      <c r="I149" s="150"/>
      <c r="J149" s="2">
        <v>144</v>
      </c>
      <c r="K149" s="118">
        <v>49218</v>
      </c>
      <c r="L149" s="5">
        <f t="shared" si="35"/>
        <v>405249.08501401066</v>
      </c>
      <c r="M149" s="5">
        <f t="shared" si="0"/>
        <v>3600.0695666120341</v>
      </c>
      <c r="N149" s="5">
        <f t="shared" si="1"/>
        <v>813.98210714071092</v>
      </c>
      <c r="O149" s="35">
        <f t="shared" si="2"/>
        <v>2.4103164317695699E-2</v>
      </c>
      <c r="P149" s="5">
        <f t="shared" si="3"/>
        <v>2786.0874594713232</v>
      </c>
      <c r="Q149" s="35">
        <f t="shared" si="4"/>
        <v>8.2500000000000004E-2</v>
      </c>
      <c r="R149" s="5">
        <f t="shared" si="36"/>
        <v>74764.897093130101</v>
      </c>
      <c r="S149" s="5">
        <f t="shared" si="37"/>
        <v>443645.12049900263</v>
      </c>
      <c r="T149" s="5">
        <f t="shared" si="38"/>
        <v>404435.10290686996</v>
      </c>
      <c r="U149" s="5">
        <f t="shared" si="39"/>
        <v>518410.01759213273</v>
      </c>
      <c r="V149" s="150"/>
      <c r="W149" s="2">
        <v>144</v>
      </c>
      <c r="X149" s="118">
        <v>49218</v>
      </c>
      <c r="Y149" s="5">
        <f t="shared" si="40"/>
        <v>402700.10817140504</v>
      </c>
      <c r="Z149" s="5">
        <f t="shared" si="41"/>
        <v>3516.1998380299769</v>
      </c>
      <c r="AA149" s="5">
        <f t="shared" si="5"/>
        <v>831.53245022060992</v>
      </c>
      <c r="AB149" s="35">
        <f t="shared" si="6"/>
        <v>2.4778710509807272E-2</v>
      </c>
      <c r="AC149" s="5">
        <f t="shared" si="7"/>
        <v>2684.667387809367</v>
      </c>
      <c r="AD149" s="35">
        <f t="shared" si="8"/>
        <v>0.08</v>
      </c>
      <c r="AE149" s="5">
        <f t="shared" si="42"/>
        <v>77331.424278815699</v>
      </c>
      <c r="AF149" s="5">
        <f t="shared" si="43"/>
        <v>429001.352397501</v>
      </c>
      <c r="AG149" s="5">
        <f t="shared" si="9"/>
        <v>401868.57572118443</v>
      </c>
      <c r="AH149" s="5">
        <f t="shared" si="10"/>
        <v>506332.77667631669</v>
      </c>
      <c r="AI149" s="150"/>
      <c r="AJ149" s="2">
        <v>144</v>
      </c>
      <c r="AK149" s="118">
        <v>49218</v>
      </c>
      <c r="AL149" s="5">
        <f t="shared" si="44"/>
        <v>400085.30164798629</v>
      </c>
      <c r="AM149" s="5">
        <f t="shared" si="45"/>
        <v>3433.0474807189421</v>
      </c>
      <c r="AN149" s="5">
        <f t="shared" si="11"/>
        <v>849.16324090903072</v>
      </c>
      <c r="AO149" s="35">
        <f t="shared" si="12"/>
        <v>2.5469465758764541E-2</v>
      </c>
      <c r="AP149" s="5">
        <f t="shared" si="13"/>
        <v>2583.8842398099114</v>
      </c>
      <c r="AQ149" s="35">
        <f t="shared" si="14"/>
        <v>7.7499999999999999E-2</v>
      </c>
      <c r="AR149" s="5">
        <f t="shared" si="46"/>
        <v>79963.861592922884</v>
      </c>
      <c r="AS149" s="5">
        <f t="shared" si="47"/>
        <v>414394.97563060455</v>
      </c>
      <c r="AT149" s="5">
        <f t="shared" si="15"/>
        <v>399236.13840707723</v>
      </c>
      <c r="AU149" s="5">
        <f t="shared" si="16"/>
        <v>494358.83722352743</v>
      </c>
      <c r="AV149" s="150"/>
      <c r="AW149" s="2">
        <v>144</v>
      </c>
      <c r="AX149" s="118">
        <v>49218</v>
      </c>
      <c r="AY149" s="5">
        <f t="shared" si="48"/>
        <v>397404.33497804333</v>
      </c>
      <c r="AZ149" s="5">
        <f t="shared" si="49"/>
        <v>3350.6359249849102</v>
      </c>
      <c r="BA149" s="5">
        <f t="shared" si="17"/>
        <v>866.85883137213932</v>
      </c>
      <c r="BB149" s="35">
        <f t="shared" si="18"/>
        <v>2.6175622812570479E-2</v>
      </c>
      <c r="BC149" s="5">
        <f t="shared" si="19"/>
        <v>2483.7770936127708</v>
      </c>
      <c r="BD149" s="35">
        <f t="shared" si="20"/>
        <v>7.5000000000000011E-2</v>
      </c>
      <c r="BE149" s="5">
        <f t="shared" si="50"/>
        <v>82662.523853328952</v>
      </c>
      <c r="BF149" s="5">
        <f t="shared" si="51"/>
        <v>399829.04934449802</v>
      </c>
      <c r="BG149" s="5">
        <f t="shared" si="21"/>
        <v>396537.47614667122</v>
      </c>
      <c r="BH149" s="5">
        <f t="shared" si="22"/>
        <v>482491.57319782698</v>
      </c>
      <c r="BI149" s="150"/>
      <c r="BJ149" s="2">
        <v>144</v>
      </c>
      <c r="BK149" s="118">
        <v>49218</v>
      </c>
      <c r="BL149" s="5">
        <f t="shared" si="52"/>
        <v>394656.96438258654</v>
      </c>
      <c r="BM149" s="5">
        <f t="shared" si="53"/>
        <v>3268.9887340292703</v>
      </c>
      <c r="BN149" s="5">
        <f t="shared" si="23"/>
        <v>884.60290755114329</v>
      </c>
      <c r="BO149" s="35">
        <f t="shared" si="24"/>
        <v>2.6897371258152052E-2</v>
      </c>
      <c r="BP149" s="5">
        <f t="shared" si="25"/>
        <v>2384.385826478127</v>
      </c>
      <c r="BQ149" s="35">
        <f t="shared" si="26"/>
        <v>7.2499999999999995E-2</v>
      </c>
      <c r="BR149" s="5">
        <f t="shared" si="54"/>
        <v>85427.638524964597</v>
      </c>
      <c r="BS149" s="5">
        <f t="shared" si="55"/>
        <v>385306.73917525029</v>
      </c>
      <c r="BT149" s="5">
        <f t="shared" si="27"/>
        <v>393772.36147503537</v>
      </c>
      <c r="BU149" s="5">
        <f t="shared" si="28"/>
        <v>470734.37770021486</v>
      </c>
      <c r="BV149" s="150"/>
      <c r="BW149" s="2">
        <v>144</v>
      </c>
      <c r="BX149" s="118">
        <v>49218</v>
      </c>
      <c r="BY149" s="5">
        <f t="shared" si="56"/>
        <v>391843.037064209</v>
      </c>
      <c r="BZ149" s="5">
        <f t="shared" si="57"/>
        <v>3188.1295568986429</v>
      </c>
      <c r="CA149" s="5">
        <f t="shared" si="29"/>
        <v>902.37850735742359</v>
      </c>
      <c r="CB149" s="35">
        <f t="shared" si="30"/>
        <v>2.7634897303316565E-2</v>
      </c>
      <c r="CC149" s="5">
        <f t="shared" si="31"/>
        <v>2285.7510495412193</v>
      </c>
      <c r="CD149" s="35">
        <f t="shared" si="32"/>
        <v>7.0000000000000007E-2</v>
      </c>
      <c r="CE149" s="5">
        <f t="shared" si="58"/>
        <v>88259.341443148049</v>
      </c>
      <c r="CF149" s="5">
        <f t="shared" si="59"/>
        <v>370831.3147502566</v>
      </c>
      <c r="CG149" s="5">
        <f t="shared" si="33"/>
        <v>390940.65855685156</v>
      </c>
      <c r="CH149" s="5">
        <f t="shared" si="34"/>
        <v>459090.65619340463</v>
      </c>
    </row>
    <row r="150" spans="9:86" ht="14.25" customHeight="1">
      <c r="I150" s="150"/>
      <c r="J150" s="2">
        <v>145</v>
      </c>
      <c r="K150" s="118">
        <v>49249</v>
      </c>
      <c r="L150" s="5">
        <f t="shared" si="35"/>
        <v>404435.10290686996</v>
      </c>
      <c r="M150" s="5">
        <f t="shared" si="0"/>
        <v>3600.0695666120341</v>
      </c>
      <c r="N150" s="5">
        <f t="shared" si="1"/>
        <v>819.57823412730295</v>
      </c>
      <c r="O150" s="35">
        <f t="shared" si="2"/>
        <v>2.4317718068583044E-2</v>
      </c>
      <c r="P150" s="5">
        <f t="shared" si="3"/>
        <v>2780.4913324847312</v>
      </c>
      <c r="Q150" s="35">
        <f t="shared" si="4"/>
        <v>8.2500000000000018E-2</v>
      </c>
      <c r="R150" s="5">
        <f t="shared" si="36"/>
        <v>75584.475327257402</v>
      </c>
      <c r="S150" s="5">
        <f t="shared" si="37"/>
        <v>446425.61183148739</v>
      </c>
      <c r="T150" s="5">
        <f t="shared" si="38"/>
        <v>403615.52467274264</v>
      </c>
      <c r="U150" s="5">
        <f t="shared" si="39"/>
        <v>522010.08715874481</v>
      </c>
      <c r="V150" s="150"/>
      <c r="W150" s="2">
        <v>145</v>
      </c>
      <c r="X150" s="118">
        <v>49249</v>
      </c>
      <c r="Y150" s="5">
        <f t="shared" si="40"/>
        <v>401868.57572118443</v>
      </c>
      <c r="Z150" s="5">
        <f t="shared" si="41"/>
        <v>3516.1998380299769</v>
      </c>
      <c r="AA150" s="5">
        <f t="shared" si="5"/>
        <v>837.07599988874745</v>
      </c>
      <c r="AB150" s="35">
        <f t="shared" si="6"/>
        <v>2.4995514965654116E-2</v>
      </c>
      <c r="AC150" s="5">
        <f t="shared" si="7"/>
        <v>2679.1238381412295</v>
      </c>
      <c r="AD150" s="35">
        <f t="shared" si="8"/>
        <v>7.9999999999999988E-2</v>
      </c>
      <c r="AE150" s="5">
        <f t="shared" si="42"/>
        <v>78168.50027870445</v>
      </c>
      <c r="AF150" s="5">
        <f t="shared" si="43"/>
        <v>431680.47623564221</v>
      </c>
      <c r="AG150" s="5">
        <f t="shared" si="9"/>
        <v>401031.49972129567</v>
      </c>
      <c r="AH150" s="5">
        <f t="shared" si="10"/>
        <v>509848.97651434666</v>
      </c>
      <c r="AI150" s="150"/>
      <c r="AJ150" s="2">
        <v>145</v>
      </c>
      <c r="AK150" s="118">
        <v>49249</v>
      </c>
      <c r="AL150" s="5">
        <f t="shared" si="44"/>
        <v>399236.13840707723</v>
      </c>
      <c r="AM150" s="5">
        <f t="shared" si="45"/>
        <v>3433.0474807189421</v>
      </c>
      <c r="AN150" s="5">
        <f t="shared" si="11"/>
        <v>854.64742017323488</v>
      </c>
      <c r="AO150" s="35">
        <f t="shared" si="12"/>
        <v>2.5688478710866658E-2</v>
      </c>
      <c r="AP150" s="5">
        <f t="shared" si="13"/>
        <v>2578.4000605457072</v>
      </c>
      <c r="AQ150" s="35">
        <f t="shared" si="14"/>
        <v>7.7499999999999999E-2</v>
      </c>
      <c r="AR150" s="5">
        <f t="shared" si="46"/>
        <v>80818.509013096118</v>
      </c>
      <c r="AS150" s="5">
        <f t="shared" si="47"/>
        <v>416973.37569115026</v>
      </c>
      <c r="AT150" s="5">
        <f t="shared" si="15"/>
        <v>398381.49098690401</v>
      </c>
      <c r="AU150" s="5">
        <f t="shared" si="16"/>
        <v>497791.88470424636</v>
      </c>
      <c r="AV150" s="150"/>
      <c r="AW150" s="2">
        <v>145</v>
      </c>
      <c r="AX150" s="118">
        <v>49249</v>
      </c>
      <c r="AY150" s="5">
        <f t="shared" si="48"/>
        <v>396537.47614667122</v>
      </c>
      <c r="AZ150" s="5">
        <f t="shared" si="49"/>
        <v>3350.6359249849102</v>
      </c>
      <c r="BA150" s="5">
        <f t="shared" si="17"/>
        <v>872.27669906821529</v>
      </c>
      <c r="BB150" s="35">
        <f t="shared" si="18"/>
        <v>2.6396799844832154E-2</v>
      </c>
      <c r="BC150" s="5">
        <f t="shared" si="19"/>
        <v>2478.3592259166949</v>
      </c>
      <c r="BD150" s="35">
        <f t="shared" si="20"/>
        <v>7.4999999999999997E-2</v>
      </c>
      <c r="BE150" s="5">
        <f t="shared" si="50"/>
        <v>83534.800552397166</v>
      </c>
      <c r="BF150" s="5">
        <f t="shared" si="51"/>
        <v>402307.4085704147</v>
      </c>
      <c r="BG150" s="5">
        <f t="shared" si="21"/>
        <v>395665.19944760302</v>
      </c>
      <c r="BH150" s="5">
        <f t="shared" si="22"/>
        <v>485842.20912281185</v>
      </c>
      <c r="BI150" s="150"/>
      <c r="BJ150" s="2">
        <v>145</v>
      </c>
      <c r="BK150" s="118">
        <v>49249</v>
      </c>
      <c r="BL150" s="5">
        <f t="shared" si="52"/>
        <v>393772.36147503537</v>
      </c>
      <c r="BM150" s="5">
        <f t="shared" si="53"/>
        <v>3268.9887340292703</v>
      </c>
      <c r="BN150" s="5">
        <f t="shared" si="23"/>
        <v>889.94738345093174</v>
      </c>
      <c r="BO150" s="35">
        <f t="shared" si="24"/>
        <v>2.7120665760814799E-2</v>
      </c>
      <c r="BP150" s="5">
        <f t="shared" si="25"/>
        <v>2379.0413505783386</v>
      </c>
      <c r="BQ150" s="35">
        <f t="shared" si="26"/>
        <v>7.2499999999999995E-2</v>
      </c>
      <c r="BR150" s="5">
        <f t="shared" si="54"/>
        <v>86317.585908415524</v>
      </c>
      <c r="BS150" s="5">
        <f t="shared" si="55"/>
        <v>387685.78052582865</v>
      </c>
      <c r="BT150" s="5">
        <f t="shared" si="27"/>
        <v>392882.41409158445</v>
      </c>
      <c r="BU150" s="5">
        <f t="shared" si="28"/>
        <v>474003.36643424421</v>
      </c>
      <c r="BV150" s="150"/>
      <c r="BW150" s="2">
        <v>145</v>
      </c>
      <c r="BX150" s="118">
        <v>49249</v>
      </c>
      <c r="BY150" s="5">
        <f t="shared" si="56"/>
        <v>390940.65855685156</v>
      </c>
      <c r="BZ150" s="5">
        <f t="shared" si="57"/>
        <v>3188.1295568986429</v>
      </c>
      <c r="CA150" s="5">
        <f t="shared" si="29"/>
        <v>907.64238198367548</v>
      </c>
      <c r="CB150" s="35">
        <f t="shared" si="30"/>
        <v>2.7860260490711296E-2</v>
      </c>
      <c r="CC150" s="5">
        <f t="shared" si="31"/>
        <v>2280.4871749149675</v>
      </c>
      <c r="CD150" s="35">
        <f t="shared" si="32"/>
        <v>7.0000000000000007E-2</v>
      </c>
      <c r="CE150" s="5">
        <f t="shared" si="58"/>
        <v>89166.983825131727</v>
      </c>
      <c r="CF150" s="5">
        <f t="shared" si="59"/>
        <v>373111.80192517157</v>
      </c>
      <c r="CG150" s="5">
        <f t="shared" si="33"/>
        <v>390033.01617486787</v>
      </c>
      <c r="CH150" s="5">
        <f t="shared" si="34"/>
        <v>462278.7857503033</v>
      </c>
    </row>
    <row r="151" spans="9:86" ht="14.25" customHeight="1">
      <c r="I151" s="150"/>
      <c r="J151" s="2">
        <v>146</v>
      </c>
      <c r="K151" s="118">
        <v>49279</v>
      </c>
      <c r="L151" s="5">
        <f t="shared" si="35"/>
        <v>403615.52467274264</v>
      </c>
      <c r="M151" s="5">
        <f t="shared" si="0"/>
        <v>3600.0695666120341</v>
      </c>
      <c r="N151" s="5">
        <f t="shared" si="1"/>
        <v>825.21283448692839</v>
      </c>
      <c r="O151" s="35">
        <f t="shared" si="2"/>
        <v>2.4534621213770889E-2</v>
      </c>
      <c r="P151" s="5">
        <f t="shared" si="3"/>
        <v>2774.8567321251057</v>
      </c>
      <c r="Q151" s="35">
        <f t="shared" si="4"/>
        <v>8.2500000000000004E-2</v>
      </c>
      <c r="R151" s="5">
        <f t="shared" si="36"/>
        <v>76409.688161744329</v>
      </c>
      <c r="S151" s="5">
        <f t="shared" si="37"/>
        <v>449200.46856361249</v>
      </c>
      <c r="T151" s="5">
        <f t="shared" si="38"/>
        <v>402790.31183825573</v>
      </c>
      <c r="U151" s="5">
        <f t="shared" si="39"/>
        <v>525610.15672535682</v>
      </c>
      <c r="V151" s="150"/>
      <c r="W151" s="2">
        <v>146</v>
      </c>
      <c r="X151" s="118">
        <v>49279</v>
      </c>
      <c r="Y151" s="5">
        <f t="shared" si="40"/>
        <v>401031.49972129567</v>
      </c>
      <c r="Z151" s="5">
        <f t="shared" si="41"/>
        <v>3516.1998380299769</v>
      </c>
      <c r="AA151" s="5">
        <f t="shared" si="5"/>
        <v>842.65650655467243</v>
      </c>
      <c r="AB151" s="35">
        <f t="shared" si="6"/>
        <v>2.521467287652842E-2</v>
      </c>
      <c r="AC151" s="5">
        <f t="shared" si="7"/>
        <v>2673.5433314753045</v>
      </c>
      <c r="AD151" s="35">
        <f t="shared" si="8"/>
        <v>0.08</v>
      </c>
      <c r="AE151" s="5">
        <f t="shared" si="42"/>
        <v>79011.156785259125</v>
      </c>
      <c r="AF151" s="5">
        <f t="shared" si="43"/>
        <v>434354.0195671175</v>
      </c>
      <c r="AG151" s="5">
        <f t="shared" si="9"/>
        <v>400188.84321474098</v>
      </c>
      <c r="AH151" s="5">
        <f t="shared" si="10"/>
        <v>513365.17635237664</v>
      </c>
      <c r="AI151" s="150"/>
      <c r="AJ151" s="2">
        <v>146</v>
      </c>
      <c r="AK151" s="118">
        <v>49279</v>
      </c>
      <c r="AL151" s="5">
        <f t="shared" si="44"/>
        <v>398381.49098690401</v>
      </c>
      <c r="AM151" s="5">
        <f t="shared" si="45"/>
        <v>3433.0474807189421</v>
      </c>
      <c r="AN151" s="5">
        <f t="shared" si="11"/>
        <v>860.1670180951869</v>
      </c>
      <c r="AO151" s="35">
        <f t="shared" si="12"/>
        <v>2.5909848852595306E-2</v>
      </c>
      <c r="AP151" s="5">
        <f t="shared" si="13"/>
        <v>2572.8804626237552</v>
      </c>
      <c r="AQ151" s="35">
        <f t="shared" si="14"/>
        <v>7.7499999999999999E-2</v>
      </c>
      <c r="AR151" s="5">
        <f t="shared" si="46"/>
        <v>81678.676031191309</v>
      </c>
      <c r="AS151" s="5">
        <f t="shared" si="47"/>
        <v>419546.25615377404</v>
      </c>
      <c r="AT151" s="5">
        <f t="shared" si="15"/>
        <v>397521.32396880881</v>
      </c>
      <c r="AU151" s="5">
        <f t="shared" si="16"/>
        <v>501224.93218496535</v>
      </c>
      <c r="AV151" s="150"/>
      <c r="AW151" s="2">
        <v>146</v>
      </c>
      <c r="AX151" s="118">
        <v>49279</v>
      </c>
      <c r="AY151" s="5">
        <f t="shared" si="48"/>
        <v>395665.19944760302</v>
      </c>
      <c r="AZ151" s="5">
        <f t="shared" si="49"/>
        <v>3350.6359249849102</v>
      </c>
      <c r="BA151" s="5">
        <f t="shared" si="17"/>
        <v>877.72842843739136</v>
      </c>
      <c r="BB151" s="35">
        <f t="shared" si="18"/>
        <v>2.6620337487233373E-2</v>
      </c>
      <c r="BC151" s="5">
        <f t="shared" si="19"/>
        <v>2472.9074965475188</v>
      </c>
      <c r="BD151" s="35">
        <f t="shared" si="20"/>
        <v>7.4999999999999997E-2</v>
      </c>
      <c r="BE151" s="5">
        <f t="shared" si="50"/>
        <v>84412.528980834555</v>
      </c>
      <c r="BF151" s="5">
        <f t="shared" si="51"/>
        <v>404780.3160669622</v>
      </c>
      <c r="BG151" s="5">
        <f t="shared" si="21"/>
        <v>394787.47101916565</v>
      </c>
      <c r="BH151" s="5">
        <f t="shared" si="22"/>
        <v>489192.84504779673</v>
      </c>
      <c r="BI151" s="150"/>
      <c r="BJ151" s="2">
        <v>146</v>
      </c>
      <c r="BK151" s="118">
        <v>49279</v>
      </c>
      <c r="BL151" s="5">
        <f t="shared" si="52"/>
        <v>392882.41409158445</v>
      </c>
      <c r="BM151" s="5">
        <f t="shared" si="53"/>
        <v>3268.9887340292703</v>
      </c>
      <c r="BN151" s="5">
        <f t="shared" si="23"/>
        <v>895.32414889261418</v>
      </c>
      <c r="BO151" s="35">
        <f t="shared" si="24"/>
        <v>2.7346323992518719E-2</v>
      </c>
      <c r="BP151" s="5">
        <f t="shared" si="25"/>
        <v>2373.6645851366561</v>
      </c>
      <c r="BQ151" s="35">
        <f t="shared" si="26"/>
        <v>7.2499999999999995E-2</v>
      </c>
      <c r="BR151" s="5">
        <f t="shared" si="54"/>
        <v>87212.910057308138</v>
      </c>
      <c r="BS151" s="5">
        <f t="shared" si="55"/>
        <v>390059.44511096529</v>
      </c>
      <c r="BT151" s="5">
        <f t="shared" si="27"/>
        <v>391987.08994269185</v>
      </c>
      <c r="BU151" s="5">
        <f t="shared" si="28"/>
        <v>477272.35516827344</v>
      </c>
      <c r="BV151" s="150"/>
      <c r="BW151" s="2">
        <v>146</v>
      </c>
      <c r="BX151" s="118">
        <v>49279</v>
      </c>
      <c r="BY151" s="5">
        <f t="shared" si="56"/>
        <v>390033.01617486787</v>
      </c>
      <c r="BZ151" s="5">
        <f t="shared" si="57"/>
        <v>3188.1295568986429</v>
      </c>
      <c r="CA151" s="5">
        <f t="shared" si="29"/>
        <v>912.93696254524684</v>
      </c>
      <c r="CB151" s="35">
        <f t="shared" si="30"/>
        <v>2.8087990237296412E-2</v>
      </c>
      <c r="CC151" s="5">
        <f t="shared" si="31"/>
        <v>2275.1925943533961</v>
      </c>
      <c r="CD151" s="35">
        <f t="shared" si="32"/>
        <v>7.0000000000000007E-2</v>
      </c>
      <c r="CE151" s="5">
        <f t="shared" si="58"/>
        <v>90079.92078767698</v>
      </c>
      <c r="CF151" s="5">
        <f t="shared" si="59"/>
        <v>375386.99451952497</v>
      </c>
      <c r="CG151" s="5">
        <f t="shared" si="33"/>
        <v>389120.0792123226</v>
      </c>
      <c r="CH151" s="5">
        <f t="shared" si="34"/>
        <v>465466.91530720197</v>
      </c>
    </row>
    <row r="152" spans="9:86" ht="14.25" customHeight="1">
      <c r="I152" s="150"/>
      <c r="J152" s="2">
        <v>147</v>
      </c>
      <c r="K152" s="118">
        <v>49310</v>
      </c>
      <c r="L152" s="5">
        <f t="shared" si="35"/>
        <v>402790.31183825573</v>
      </c>
      <c r="M152" s="5">
        <f t="shared" si="0"/>
        <v>3600.0695666120341</v>
      </c>
      <c r="N152" s="5">
        <f t="shared" si="1"/>
        <v>830.88617272402598</v>
      </c>
      <c r="O152" s="35">
        <f t="shared" si="2"/>
        <v>2.4753907379709061E-2</v>
      </c>
      <c r="P152" s="5">
        <f t="shared" si="3"/>
        <v>2769.1833938880081</v>
      </c>
      <c r="Q152" s="35">
        <f t="shared" si="4"/>
        <v>8.2500000000000004E-2</v>
      </c>
      <c r="R152" s="5">
        <f t="shared" si="36"/>
        <v>77240.574334468358</v>
      </c>
      <c r="S152" s="5">
        <f t="shared" si="37"/>
        <v>451969.65195750049</v>
      </c>
      <c r="T152" s="5">
        <f t="shared" si="38"/>
        <v>401959.42566553171</v>
      </c>
      <c r="U152" s="5">
        <f t="shared" si="39"/>
        <v>529210.22629196884</v>
      </c>
      <c r="V152" s="150"/>
      <c r="W152" s="2">
        <v>147</v>
      </c>
      <c r="X152" s="118">
        <v>49310</v>
      </c>
      <c r="Y152" s="5">
        <f t="shared" si="40"/>
        <v>400188.84321474098</v>
      </c>
      <c r="Z152" s="5">
        <f t="shared" si="41"/>
        <v>3516.1998380299769</v>
      </c>
      <c r="AA152" s="5">
        <f t="shared" si="5"/>
        <v>848.27421659837046</v>
      </c>
      <c r="AB152" s="35">
        <f t="shared" si="6"/>
        <v>2.5436217855074602E-2</v>
      </c>
      <c r="AC152" s="5">
        <f t="shared" si="7"/>
        <v>2667.9256214316065</v>
      </c>
      <c r="AD152" s="35">
        <f t="shared" si="8"/>
        <v>7.9999999999999988E-2</v>
      </c>
      <c r="AE152" s="5">
        <f t="shared" si="42"/>
        <v>79859.431001857491</v>
      </c>
      <c r="AF152" s="5">
        <f t="shared" si="43"/>
        <v>437021.94518854911</v>
      </c>
      <c r="AG152" s="5">
        <f t="shared" si="9"/>
        <v>399340.56899814261</v>
      </c>
      <c r="AH152" s="5">
        <f t="shared" si="10"/>
        <v>516881.37619040662</v>
      </c>
      <c r="AI152" s="150"/>
      <c r="AJ152" s="2">
        <v>147</v>
      </c>
      <c r="AK152" s="118">
        <v>49310</v>
      </c>
      <c r="AL152" s="5">
        <f t="shared" si="44"/>
        <v>397521.32396880881</v>
      </c>
      <c r="AM152" s="5">
        <f t="shared" si="45"/>
        <v>3433.0474807189421</v>
      </c>
      <c r="AN152" s="5">
        <f t="shared" si="11"/>
        <v>865.72226342038539</v>
      </c>
      <c r="AO152" s="35">
        <f t="shared" si="12"/>
        <v>2.6133609783055969E-2</v>
      </c>
      <c r="AP152" s="5">
        <f t="shared" si="13"/>
        <v>2567.3252172985567</v>
      </c>
      <c r="AQ152" s="35">
        <f t="shared" si="14"/>
        <v>7.7499999999999999E-2</v>
      </c>
      <c r="AR152" s="5">
        <f t="shared" si="46"/>
        <v>82544.398294611688</v>
      </c>
      <c r="AS152" s="5">
        <f t="shared" si="47"/>
        <v>422113.58137107262</v>
      </c>
      <c r="AT152" s="5">
        <f t="shared" si="15"/>
        <v>396655.6017053884</v>
      </c>
      <c r="AU152" s="5">
        <f t="shared" si="16"/>
        <v>504657.97966568428</v>
      </c>
      <c r="AV152" s="150"/>
      <c r="AW152" s="2">
        <v>147</v>
      </c>
      <c r="AX152" s="118">
        <v>49310</v>
      </c>
      <c r="AY152" s="5">
        <f t="shared" si="48"/>
        <v>394787.47101916565</v>
      </c>
      <c r="AZ152" s="5">
        <f t="shared" si="49"/>
        <v>3350.6359249849102</v>
      </c>
      <c r="BA152" s="5">
        <f t="shared" si="17"/>
        <v>883.21423111512513</v>
      </c>
      <c r="BB152" s="35">
        <f t="shared" si="18"/>
        <v>2.6846269325672131E-2</v>
      </c>
      <c r="BC152" s="5">
        <f t="shared" si="19"/>
        <v>2467.421693869785</v>
      </c>
      <c r="BD152" s="35">
        <f t="shared" si="20"/>
        <v>7.4999999999999997E-2</v>
      </c>
      <c r="BE152" s="5">
        <f t="shared" si="50"/>
        <v>85295.743211949681</v>
      </c>
      <c r="BF152" s="5">
        <f t="shared" si="51"/>
        <v>407247.73776083201</v>
      </c>
      <c r="BG152" s="5">
        <f t="shared" si="21"/>
        <v>393904.25678805052</v>
      </c>
      <c r="BH152" s="5">
        <f t="shared" si="22"/>
        <v>492543.48097278166</v>
      </c>
      <c r="BI152" s="150"/>
      <c r="BJ152" s="2">
        <v>147</v>
      </c>
      <c r="BK152" s="118">
        <v>49310</v>
      </c>
      <c r="BL152" s="5">
        <f t="shared" si="52"/>
        <v>391987.08994269185</v>
      </c>
      <c r="BM152" s="5">
        <f t="shared" si="53"/>
        <v>3268.9887340292703</v>
      </c>
      <c r="BN152" s="5">
        <f t="shared" si="23"/>
        <v>900.73339895884055</v>
      </c>
      <c r="BO152" s="35">
        <f t="shared" si="24"/>
        <v>2.7574379526341855E-2</v>
      </c>
      <c r="BP152" s="5">
        <f t="shared" si="25"/>
        <v>2368.2553350704297</v>
      </c>
      <c r="BQ152" s="35">
        <f t="shared" si="26"/>
        <v>7.2499999999999995E-2</v>
      </c>
      <c r="BR152" s="5">
        <f t="shared" si="54"/>
        <v>88113.643456266975</v>
      </c>
      <c r="BS152" s="5">
        <f t="shared" si="55"/>
        <v>392427.70044603571</v>
      </c>
      <c r="BT152" s="5">
        <f t="shared" si="27"/>
        <v>391086.35654373298</v>
      </c>
      <c r="BU152" s="5">
        <f t="shared" si="28"/>
        <v>480541.34390230267</v>
      </c>
      <c r="BV152" s="150"/>
      <c r="BW152" s="2">
        <v>147</v>
      </c>
      <c r="BX152" s="118">
        <v>49310</v>
      </c>
      <c r="BY152" s="5">
        <f t="shared" si="56"/>
        <v>389120.0792123226</v>
      </c>
      <c r="BZ152" s="5">
        <f t="shared" si="57"/>
        <v>3188.1295568986429</v>
      </c>
      <c r="CA152" s="5">
        <f t="shared" si="29"/>
        <v>918.26242816009426</v>
      </c>
      <c r="CB152" s="35">
        <f t="shared" si="30"/>
        <v>2.8318120103765075E-2</v>
      </c>
      <c r="CC152" s="5">
        <f t="shared" si="31"/>
        <v>2269.8671287385487</v>
      </c>
      <c r="CD152" s="35">
        <f t="shared" si="32"/>
        <v>7.0000000000000007E-2</v>
      </c>
      <c r="CE152" s="5">
        <f t="shared" si="58"/>
        <v>90998.183215837067</v>
      </c>
      <c r="CF152" s="5">
        <f t="shared" si="59"/>
        <v>377656.86164826353</v>
      </c>
      <c r="CG152" s="5">
        <f t="shared" si="33"/>
        <v>388201.81678416248</v>
      </c>
      <c r="CH152" s="5">
        <f t="shared" si="34"/>
        <v>468655.04486410058</v>
      </c>
    </row>
    <row r="153" spans="9:86" ht="14.25" customHeight="1">
      <c r="I153" s="150"/>
      <c r="J153" s="2">
        <v>148</v>
      </c>
      <c r="K153" s="118">
        <v>49341</v>
      </c>
      <c r="L153" s="5">
        <f t="shared" si="35"/>
        <v>401959.42566553171</v>
      </c>
      <c r="M153" s="5">
        <f t="shared" si="0"/>
        <v>3600.0695666120341</v>
      </c>
      <c r="N153" s="5">
        <f t="shared" si="1"/>
        <v>836.59851516150366</v>
      </c>
      <c r="O153" s="35">
        <f t="shared" si="2"/>
        <v>2.4975610822699286E-2</v>
      </c>
      <c r="P153" s="5">
        <f t="shared" si="3"/>
        <v>2763.4710514505305</v>
      </c>
      <c r="Q153" s="35">
        <f t="shared" si="4"/>
        <v>8.2500000000000004E-2</v>
      </c>
      <c r="R153" s="5">
        <f t="shared" si="36"/>
        <v>78077.17284962986</v>
      </c>
      <c r="S153" s="5">
        <f t="shared" si="37"/>
        <v>454733.12300895102</v>
      </c>
      <c r="T153" s="5">
        <f t="shared" si="38"/>
        <v>401122.82715037023</v>
      </c>
      <c r="U153" s="5">
        <f t="shared" si="39"/>
        <v>532810.29585858085</v>
      </c>
      <c r="V153" s="150"/>
      <c r="W153" s="2">
        <v>148</v>
      </c>
      <c r="X153" s="118">
        <v>49341</v>
      </c>
      <c r="Y153" s="5">
        <f t="shared" si="40"/>
        <v>399340.56899814261</v>
      </c>
      <c r="Z153" s="5">
        <f t="shared" si="41"/>
        <v>3516.1998380299769</v>
      </c>
      <c r="AA153" s="5">
        <f t="shared" si="5"/>
        <v>853.92937804235953</v>
      </c>
      <c r="AB153" s="35">
        <f t="shared" si="6"/>
        <v>2.5660184143614959E-2</v>
      </c>
      <c r="AC153" s="5">
        <f t="shared" si="7"/>
        <v>2662.2704599876174</v>
      </c>
      <c r="AD153" s="35">
        <f t="shared" si="8"/>
        <v>0.08</v>
      </c>
      <c r="AE153" s="5">
        <f t="shared" si="42"/>
        <v>80713.360379899852</v>
      </c>
      <c r="AF153" s="5">
        <f t="shared" si="43"/>
        <v>439684.21564853674</v>
      </c>
      <c r="AG153" s="5">
        <f t="shared" si="9"/>
        <v>398486.63962010026</v>
      </c>
      <c r="AH153" s="5">
        <f t="shared" si="10"/>
        <v>520397.5760284366</v>
      </c>
      <c r="AI153" s="150"/>
      <c r="AJ153" s="2">
        <v>148</v>
      </c>
      <c r="AK153" s="118">
        <v>49341</v>
      </c>
      <c r="AL153" s="5">
        <f t="shared" si="44"/>
        <v>396655.6017053884</v>
      </c>
      <c r="AM153" s="5">
        <f t="shared" si="45"/>
        <v>3433.0474807189421</v>
      </c>
      <c r="AN153" s="5">
        <f t="shared" si="11"/>
        <v>871.31338637164208</v>
      </c>
      <c r="AO153" s="35">
        <f t="shared" si="12"/>
        <v>2.6359795730870848E-2</v>
      </c>
      <c r="AP153" s="5">
        <f t="shared" si="13"/>
        <v>2561.7340943473</v>
      </c>
      <c r="AQ153" s="35">
        <f t="shared" si="14"/>
        <v>7.7499999999999999E-2</v>
      </c>
      <c r="AR153" s="5">
        <f t="shared" si="46"/>
        <v>83415.711680983324</v>
      </c>
      <c r="AS153" s="5">
        <f t="shared" si="47"/>
        <v>424675.3154654199</v>
      </c>
      <c r="AT153" s="5">
        <f t="shared" si="15"/>
        <v>395784.28831901675</v>
      </c>
      <c r="AU153" s="5">
        <f t="shared" si="16"/>
        <v>508091.02714640321</v>
      </c>
      <c r="AV153" s="150"/>
      <c r="AW153" s="2">
        <v>148</v>
      </c>
      <c r="AX153" s="118">
        <v>49341</v>
      </c>
      <c r="AY153" s="5">
        <f t="shared" si="48"/>
        <v>393904.25678805052</v>
      </c>
      <c r="AZ153" s="5">
        <f t="shared" si="49"/>
        <v>3350.6359249849102</v>
      </c>
      <c r="BA153" s="5">
        <f t="shared" si="17"/>
        <v>888.73432005959467</v>
      </c>
      <c r="BB153" s="35">
        <f t="shared" si="18"/>
        <v>2.7074629575413775E-2</v>
      </c>
      <c r="BC153" s="5">
        <f t="shared" si="19"/>
        <v>2461.9016049253155</v>
      </c>
      <c r="BD153" s="35">
        <f t="shared" si="20"/>
        <v>7.4999999999999997E-2</v>
      </c>
      <c r="BE153" s="5">
        <f t="shared" si="50"/>
        <v>86184.477532009274</v>
      </c>
      <c r="BF153" s="5">
        <f t="shared" si="51"/>
        <v>409709.63936575735</v>
      </c>
      <c r="BG153" s="5">
        <f t="shared" si="21"/>
        <v>393015.52246799093</v>
      </c>
      <c r="BH153" s="5">
        <f t="shared" si="22"/>
        <v>495894.11689776659</v>
      </c>
      <c r="BI153" s="150"/>
      <c r="BJ153" s="2">
        <v>148</v>
      </c>
      <c r="BK153" s="118">
        <v>49341</v>
      </c>
      <c r="BL153" s="5">
        <f t="shared" si="52"/>
        <v>391086.35654373298</v>
      </c>
      <c r="BM153" s="5">
        <f t="shared" si="53"/>
        <v>3268.9887340292703</v>
      </c>
      <c r="BN153" s="5">
        <f t="shared" si="23"/>
        <v>906.17532991088365</v>
      </c>
      <c r="BO153" s="35">
        <f t="shared" si="24"/>
        <v>2.7804866564591121E-2</v>
      </c>
      <c r="BP153" s="5">
        <f t="shared" si="25"/>
        <v>2362.8134041183866</v>
      </c>
      <c r="BQ153" s="35">
        <f t="shared" si="26"/>
        <v>7.2499999999999995E-2</v>
      </c>
      <c r="BR153" s="5">
        <f t="shared" si="54"/>
        <v>89019.818786177857</v>
      </c>
      <c r="BS153" s="5">
        <f t="shared" si="55"/>
        <v>394790.51385015412</v>
      </c>
      <c r="BT153" s="5">
        <f t="shared" si="27"/>
        <v>390180.1812138221</v>
      </c>
      <c r="BU153" s="5">
        <f t="shared" si="28"/>
        <v>483810.33263633196</v>
      </c>
      <c r="BV153" s="150"/>
      <c r="BW153" s="2">
        <v>148</v>
      </c>
      <c r="BX153" s="118">
        <v>49341</v>
      </c>
      <c r="BY153" s="5">
        <f t="shared" si="56"/>
        <v>388201.81678416248</v>
      </c>
      <c r="BZ153" s="5">
        <f t="shared" si="57"/>
        <v>3188.1295568986429</v>
      </c>
      <c r="CA153" s="5">
        <f t="shared" si="29"/>
        <v>923.61895899102819</v>
      </c>
      <c r="CB153" s="35">
        <f t="shared" si="30"/>
        <v>2.855068427991064E-2</v>
      </c>
      <c r="CC153" s="5">
        <f t="shared" si="31"/>
        <v>2264.5105979076147</v>
      </c>
      <c r="CD153" s="35">
        <f t="shared" si="32"/>
        <v>7.0000000000000007E-2</v>
      </c>
      <c r="CE153" s="5">
        <f t="shared" si="58"/>
        <v>91921.802174828103</v>
      </c>
      <c r="CF153" s="5">
        <f t="shared" si="59"/>
        <v>379921.37224617111</v>
      </c>
      <c r="CG153" s="5">
        <f t="shared" si="33"/>
        <v>387278.19782517146</v>
      </c>
      <c r="CH153" s="5">
        <f t="shared" si="34"/>
        <v>471843.17442099925</v>
      </c>
    </row>
    <row r="154" spans="9:86" ht="14.25" customHeight="1">
      <c r="I154" s="150"/>
      <c r="J154" s="2">
        <v>149</v>
      </c>
      <c r="K154" s="118">
        <v>49369</v>
      </c>
      <c r="L154" s="5">
        <f t="shared" si="35"/>
        <v>401122.82715037023</v>
      </c>
      <c r="M154" s="5">
        <f t="shared" si="0"/>
        <v>3600.0695666120341</v>
      </c>
      <c r="N154" s="5">
        <f t="shared" si="1"/>
        <v>842.35012995323859</v>
      </c>
      <c r="O154" s="35">
        <f t="shared" si="2"/>
        <v>2.5199766443732133E-2</v>
      </c>
      <c r="P154" s="5">
        <f t="shared" si="3"/>
        <v>2757.7194366587955</v>
      </c>
      <c r="Q154" s="35">
        <f t="shared" si="4"/>
        <v>8.2500000000000018E-2</v>
      </c>
      <c r="R154" s="5">
        <f t="shared" si="36"/>
        <v>78919.522979583096</v>
      </c>
      <c r="S154" s="5">
        <f t="shared" si="37"/>
        <v>457490.8424456098</v>
      </c>
      <c r="T154" s="5">
        <f t="shared" si="38"/>
        <v>400280.47702041699</v>
      </c>
      <c r="U154" s="5">
        <f t="shared" si="39"/>
        <v>536410.36542519287</v>
      </c>
      <c r="V154" s="150"/>
      <c r="W154" s="2">
        <v>149</v>
      </c>
      <c r="X154" s="118">
        <v>49369</v>
      </c>
      <c r="Y154" s="5">
        <f t="shared" si="40"/>
        <v>398486.63962010026</v>
      </c>
      <c r="Z154" s="5">
        <f t="shared" si="41"/>
        <v>3516.1998380299769</v>
      </c>
      <c r="AA154" s="5">
        <f t="shared" si="5"/>
        <v>859.62224056264176</v>
      </c>
      <c r="AB154" s="35">
        <f t="shared" si="6"/>
        <v>2.5886606628985141E-2</v>
      </c>
      <c r="AC154" s="5">
        <f t="shared" si="7"/>
        <v>2656.5775974673352</v>
      </c>
      <c r="AD154" s="35">
        <f t="shared" si="8"/>
        <v>0.08</v>
      </c>
      <c r="AE154" s="5">
        <f t="shared" si="42"/>
        <v>81572.982620462499</v>
      </c>
      <c r="AF154" s="5">
        <f t="shared" si="43"/>
        <v>442340.79324600409</v>
      </c>
      <c r="AG154" s="5">
        <f t="shared" si="9"/>
        <v>397627.01737953763</v>
      </c>
      <c r="AH154" s="5">
        <f t="shared" si="10"/>
        <v>523913.77586646657</v>
      </c>
      <c r="AI154" s="150"/>
      <c r="AJ154" s="2">
        <v>149</v>
      </c>
      <c r="AK154" s="118">
        <v>49369</v>
      </c>
      <c r="AL154" s="5">
        <f t="shared" si="44"/>
        <v>395784.28831901675</v>
      </c>
      <c r="AM154" s="5">
        <f t="shared" si="45"/>
        <v>3433.0474807189421</v>
      </c>
      <c r="AN154" s="5">
        <f t="shared" si="11"/>
        <v>876.94061865862568</v>
      </c>
      <c r="AO154" s="35">
        <f t="shared" si="12"/>
        <v>2.6588441569012841E-2</v>
      </c>
      <c r="AP154" s="5">
        <f t="shared" si="13"/>
        <v>2556.1068620603164</v>
      </c>
      <c r="AQ154" s="35">
        <f t="shared" si="14"/>
        <v>7.7499999999999999E-2</v>
      </c>
      <c r="AR154" s="5">
        <f t="shared" si="46"/>
        <v>84292.652299641952</v>
      </c>
      <c r="AS154" s="5">
        <f t="shared" si="47"/>
        <v>427231.42232748022</v>
      </c>
      <c r="AT154" s="5">
        <f t="shared" si="15"/>
        <v>394907.34770035814</v>
      </c>
      <c r="AU154" s="5">
        <f t="shared" si="16"/>
        <v>511524.07462712214</v>
      </c>
      <c r="AV154" s="150"/>
      <c r="AW154" s="2">
        <v>149</v>
      </c>
      <c r="AX154" s="118">
        <v>49369</v>
      </c>
      <c r="AY154" s="5">
        <f t="shared" si="48"/>
        <v>393015.52246799093</v>
      </c>
      <c r="AZ154" s="5">
        <f t="shared" si="49"/>
        <v>3350.6359249849102</v>
      </c>
      <c r="BA154" s="5">
        <f t="shared" si="17"/>
        <v>894.28890955996712</v>
      </c>
      <c r="BB154" s="35">
        <f t="shared" si="18"/>
        <v>2.7305453095923526E-2</v>
      </c>
      <c r="BC154" s="5">
        <f t="shared" si="19"/>
        <v>2456.347015424943</v>
      </c>
      <c r="BD154" s="35">
        <f t="shared" si="20"/>
        <v>7.4999999999999997E-2</v>
      </c>
      <c r="BE154" s="5">
        <f t="shared" si="50"/>
        <v>87078.766441569242</v>
      </c>
      <c r="BF154" s="5">
        <f t="shared" si="51"/>
        <v>412165.98638118227</v>
      </c>
      <c r="BG154" s="5">
        <f t="shared" si="21"/>
        <v>392121.23355843098</v>
      </c>
      <c r="BH154" s="5">
        <f t="shared" si="22"/>
        <v>499244.75282275153</v>
      </c>
      <c r="BI154" s="150"/>
      <c r="BJ154" s="2">
        <v>149</v>
      </c>
      <c r="BK154" s="118">
        <v>49369</v>
      </c>
      <c r="BL154" s="5">
        <f t="shared" si="52"/>
        <v>390180.1812138221</v>
      </c>
      <c r="BM154" s="5">
        <f t="shared" si="53"/>
        <v>3268.9887340292703</v>
      </c>
      <c r="BN154" s="5">
        <f t="shared" si="23"/>
        <v>911.65013919576177</v>
      </c>
      <c r="BO154" s="35">
        <f t="shared" si="24"/>
        <v>2.8037819953633258E-2</v>
      </c>
      <c r="BP154" s="5">
        <f t="shared" si="25"/>
        <v>2357.3385948335085</v>
      </c>
      <c r="BQ154" s="35">
        <f t="shared" si="26"/>
        <v>7.2499999999999995E-2</v>
      </c>
      <c r="BR154" s="5">
        <f t="shared" si="54"/>
        <v>89931.468925373614</v>
      </c>
      <c r="BS154" s="5">
        <f t="shared" si="55"/>
        <v>397147.85244498763</v>
      </c>
      <c r="BT154" s="5">
        <f t="shared" si="27"/>
        <v>389268.53107462631</v>
      </c>
      <c r="BU154" s="5">
        <f t="shared" si="28"/>
        <v>487079.32137036126</v>
      </c>
      <c r="BV154" s="150"/>
      <c r="BW154" s="2">
        <v>149</v>
      </c>
      <c r="BX154" s="118">
        <v>49369</v>
      </c>
      <c r="BY154" s="5">
        <f t="shared" si="56"/>
        <v>387278.19782517146</v>
      </c>
      <c r="BZ154" s="5">
        <f t="shared" si="57"/>
        <v>3188.1295568986429</v>
      </c>
      <c r="CA154" s="5">
        <f t="shared" si="29"/>
        <v>929.00673625180934</v>
      </c>
      <c r="CB154" s="35">
        <f t="shared" si="30"/>
        <v>2.8785717599456181E-2</v>
      </c>
      <c r="CC154" s="5">
        <f t="shared" si="31"/>
        <v>2259.1228206468336</v>
      </c>
      <c r="CD154" s="35">
        <f t="shared" si="32"/>
        <v>7.0000000000000007E-2</v>
      </c>
      <c r="CE154" s="5">
        <f t="shared" si="58"/>
        <v>92850.808911079919</v>
      </c>
      <c r="CF154" s="5">
        <f t="shared" si="59"/>
        <v>382180.49506681797</v>
      </c>
      <c r="CG154" s="5">
        <f t="shared" si="33"/>
        <v>386349.19108891964</v>
      </c>
      <c r="CH154" s="5">
        <f t="shared" si="34"/>
        <v>475031.30397789786</v>
      </c>
    </row>
    <row r="155" spans="9:86" ht="14.25" customHeight="1">
      <c r="I155" s="150"/>
      <c r="J155" s="2">
        <v>150</v>
      </c>
      <c r="K155" s="118">
        <v>49400</v>
      </c>
      <c r="L155" s="5">
        <f t="shared" si="35"/>
        <v>400280.47702041699</v>
      </c>
      <c r="M155" s="5">
        <f t="shared" si="0"/>
        <v>3600.0695666120341</v>
      </c>
      <c r="N155" s="5">
        <f t="shared" si="1"/>
        <v>848.14128709666738</v>
      </c>
      <c r="O155" s="35">
        <f t="shared" si="2"/>
        <v>2.5426409803745879E-2</v>
      </c>
      <c r="P155" s="5">
        <f t="shared" si="3"/>
        <v>2751.9282795153667</v>
      </c>
      <c r="Q155" s="35">
        <f t="shared" si="4"/>
        <v>8.2500000000000004E-2</v>
      </c>
      <c r="R155" s="5">
        <f t="shared" si="36"/>
        <v>79767.664266679771</v>
      </c>
      <c r="S155" s="5">
        <f t="shared" si="37"/>
        <v>460242.77072512516</v>
      </c>
      <c r="T155" s="5">
        <f t="shared" si="38"/>
        <v>399432.33573332033</v>
      </c>
      <c r="U155" s="5">
        <f t="shared" si="39"/>
        <v>540010.43499180488</v>
      </c>
      <c r="V155" s="150"/>
      <c r="W155" s="2">
        <v>150</v>
      </c>
      <c r="X155" s="118">
        <v>49400</v>
      </c>
      <c r="Y155" s="5">
        <f t="shared" si="40"/>
        <v>397627.01737953763</v>
      </c>
      <c r="Z155" s="5">
        <f t="shared" si="41"/>
        <v>3516.1998380299769</v>
      </c>
      <c r="AA155" s="5">
        <f t="shared" si="5"/>
        <v>865.353055499726</v>
      </c>
      <c r="AB155" s="35">
        <f t="shared" si="6"/>
        <v>2.6115520857791431E-2</v>
      </c>
      <c r="AC155" s="5">
        <f t="shared" si="7"/>
        <v>2650.8467825302509</v>
      </c>
      <c r="AD155" s="35">
        <f t="shared" si="8"/>
        <v>0.08</v>
      </c>
      <c r="AE155" s="5">
        <f t="shared" si="42"/>
        <v>82438.335675962226</v>
      </c>
      <c r="AF155" s="5">
        <f t="shared" si="43"/>
        <v>444991.64002853434</v>
      </c>
      <c r="AG155" s="5">
        <f t="shared" si="9"/>
        <v>396761.66432403791</v>
      </c>
      <c r="AH155" s="5">
        <f t="shared" si="10"/>
        <v>527429.97570449661</v>
      </c>
      <c r="AI155" s="150"/>
      <c r="AJ155" s="2">
        <v>150</v>
      </c>
      <c r="AK155" s="118">
        <v>49400</v>
      </c>
      <c r="AL155" s="5">
        <f t="shared" si="44"/>
        <v>394907.34770035814</v>
      </c>
      <c r="AM155" s="5">
        <f t="shared" si="45"/>
        <v>3433.0474807189421</v>
      </c>
      <c r="AN155" s="5">
        <f t="shared" si="11"/>
        <v>882.60419348746245</v>
      </c>
      <c r="AO155" s="35">
        <f t="shared" si="12"/>
        <v>2.681958283006124E-2</v>
      </c>
      <c r="AP155" s="5">
        <f t="shared" si="13"/>
        <v>2550.4432872314796</v>
      </c>
      <c r="AQ155" s="35">
        <f t="shared" si="14"/>
        <v>7.7499999999999999E-2</v>
      </c>
      <c r="AR155" s="5">
        <f t="shared" si="46"/>
        <v>85175.256493129418</v>
      </c>
      <c r="AS155" s="5">
        <f t="shared" si="47"/>
        <v>429781.86561471171</v>
      </c>
      <c r="AT155" s="5">
        <f t="shared" si="15"/>
        <v>394024.7435068707</v>
      </c>
      <c r="AU155" s="5">
        <f t="shared" si="16"/>
        <v>514957.12210784113</v>
      </c>
      <c r="AV155" s="150"/>
      <c r="AW155" s="2">
        <v>150</v>
      </c>
      <c r="AX155" s="118">
        <v>49400</v>
      </c>
      <c r="AY155" s="5">
        <f t="shared" si="48"/>
        <v>392121.23355843098</v>
      </c>
      <c r="AZ155" s="5">
        <f t="shared" si="49"/>
        <v>3350.6359249849102</v>
      </c>
      <c r="BA155" s="5">
        <f t="shared" si="17"/>
        <v>899.87821524471656</v>
      </c>
      <c r="BB155" s="35">
        <f t="shared" si="18"/>
        <v>2.7538775406120625E-2</v>
      </c>
      <c r="BC155" s="5">
        <f t="shared" si="19"/>
        <v>2450.7577097401936</v>
      </c>
      <c r="BD155" s="35">
        <f t="shared" si="20"/>
        <v>7.5000000000000011E-2</v>
      </c>
      <c r="BE155" s="5">
        <f t="shared" si="50"/>
        <v>87978.644656813965</v>
      </c>
      <c r="BF155" s="5">
        <f t="shared" si="51"/>
        <v>414616.74409092247</v>
      </c>
      <c r="BG155" s="5">
        <f t="shared" si="21"/>
        <v>391221.35534318624</v>
      </c>
      <c r="BH155" s="5">
        <f t="shared" si="22"/>
        <v>502595.38874773646</v>
      </c>
      <c r="BI155" s="150"/>
      <c r="BJ155" s="2">
        <v>150</v>
      </c>
      <c r="BK155" s="118">
        <v>49400</v>
      </c>
      <c r="BL155" s="5">
        <f t="shared" si="52"/>
        <v>389268.53107462631</v>
      </c>
      <c r="BM155" s="5">
        <f t="shared" si="53"/>
        <v>3268.9887340292703</v>
      </c>
      <c r="BN155" s="5">
        <f t="shared" si="23"/>
        <v>917.15802545340284</v>
      </c>
      <c r="BO155" s="35">
        <f t="shared" si="24"/>
        <v>2.8273275199147564E-2</v>
      </c>
      <c r="BP155" s="5">
        <f t="shared" si="25"/>
        <v>2351.8307085758674</v>
      </c>
      <c r="BQ155" s="35">
        <f t="shared" si="26"/>
        <v>7.2500000000000009E-2</v>
      </c>
      <c r="BR155" s="5">
        <f t="shared" si="54"/>
        <v>90848.62695082702</v>
      </c>
      <c r="BS155" s="5">
        <f t="shared" si="55"/>
        <v>399499.68315356347</v>
      </c>
      <c r="BT155" s="5">
        <f t="shared" si="27"/>
        <v>388351.37304917292</v>
      </c>
      <c r="BU155" s="5">
        <f t="shared" si="28"/>
        <v>490348.31010439049</v>
      </c>
      <c r="BV155" s="150"/>
      <c r="BW155" s="2">
        <v>150</v>
      </c>
      <c r="BX155" s="118">
        <v>49400</v>
      </c>
      <c r="BY155" s="5">
        <f t="shared" si="56"/>
        <v>386349.19108891964</v>
      </c>
      <c r="BZ155" s="5">
        <f t="shared" si="57"/>
        <v>3188.1295568986429</v>
      </c>
      <c r="CA155" s="5">
        <f t="shared" si="29"/>
        <v>934.42594221327818</v>
      </c>
      <c r="CB155" s="35">
        <f t="shared" si="30"/>
        <v>2.9023255555305667E-2</v>
      </c>
      <c r="CC155" s="5">
        <f t="shared" si="31"/>
        <v>2253.7036146853648</v>
      </c>
      <c r="CD155" s="35">
        <f t="shared" si="32"/>
        <v>7.0000000000000007E-2</v>
      </c>
      <c r="CE155" s="5">
        <f t="shared" si="58"/>
        <v>93785.234853293194</v>
      </c>
      <c r="CF155" s="5">
        <f t="shared" si="59"/>
        <v>384434.19868150336</v>
      </c>
      <c r="CG155" s="5">
        <f t="shared" si="33"/>
        <v>385414.76514670637</v>
      </c>
      <c r="CH155" s="5">
        <f t="shared" si="34"/>
        <v>478219.43353479658</v>
      </c>
    </row>
    <row r="156" spans="9:86" ht="14.25" customHeight="1">
      <c r="I156" s="150"/>
      <c r="J156" s="2">
        <v>151</v>
      </c>
      <c r="K156" s="118">
        <v>49430</v>
      </c>
      <c r="L156" s="5">
        <f t="shared" si="35"/>
        <v>399432.33573332033</v>
      </c>
      <c r="M156" s="5">
        <f t="shared" si="0"/>
        <v>3600.0695666120341</v>
      </c>
      <c r="N156" s="5">
        <f t="shared" si="1"/>
        <v>853.97225844545665</v>
      </c>
      <c r="O156" s="35">
        <f t="shared" si="2"/>
        <v>2.5655577139321289E-2</v>
      </c>
      <c r="P156" s="5">
        <f t="shared" si="3"/>
        <v>2746.0973081665775</v>
      </c>
      <c r="Q156" s="35">
        <f t="shared" si="4"/>
        <v>8.2500000000000018E-2</v>
      </c>
      <c r="R156" s="5">
        <f t="shared" si="36"/>
        <v>80621.636525125228</v>
      </c>
      <c r="S156" s="5">
        <f t="shared" si="37"/>
        <v>462988.86803329171</v>
      </c>
      <c r="T156" s="5">
        <f t="shared" si="38"/>
        <v>398578.36347487487</v>
      </c>
      <c r="U156" s="5">
        <f t="shared" si="39"/>
        <v>543610.5045584169</v>
      </c>
      <c r="V156" s="150"/>
      <c r="W156" s="2">
        <v>151</v>
      </c>
      <c r="X156" s="118">
        <v>49430</v>
      </c>
      <c r="Y156" s="5">
        <f t="shared" si="40"/>
        <v>396761.66432403791</v>
      </c>
      <c r="Z156" s="5">
        <f t="shared" si="41"/>
        <v>3516.1998380299769</v>
      </c>
      <c r="AA156" s="5">
        <f t="shared" si="5"/>
        <v>871.12207586972409</v>
      </c>
      <c r="AB156" s="35">
        <f t="shared" si="6"/>
        <v>2.6346963052103933E-2</v>
      </c>
      <c r="AC156" s="5">
        <f t="shared" si="7"/>
        <v>2645.0777621602529</v>
      </c>
      <c r="AD156" s="35">
        <f t="shared" si="8"/>
        <v>0.08</v>
      </c>
      <c r="AE156" s="5">
        <f t="shared" si="42"/>
        <v>83309.457751831957</v>
      </c>
      <c r="AF156" s="5">
        <f t="shared" si="43"/>
        <v>447636.71779069462</v>
      </c>
      <c r="AG156" s="5">
        <f t="shared" si="9"/>
        <v>395890.5422481682</v>
      </c>
      <c r="AH156" s="5">
        <f t="shared" si="10"/>
        <v>530946.17554252653</v>
      </c>
      <c r="AI156" s="150"/>
      <c r="AJ156" s="2">
        <v>151</v>
      </c>
      <c r="AK156" s="118">
        <v>49430</v>
      </c>
      <c r="AL156" s="5">
        <f t="shared" si="44"/>
        <v>394024.7435068707</v>
      </c>
      <c r="AM156" s="5">
        <f t="shared" si="45"/>
        <v>3433.0474807189421</v>
      </c>
      <c r="AN156" s="5">
        <f t="shared" si="11"/>
        <v>888.30434557040235</v>
      </c>
      <c r="AO156" s="35">
        <f t="shared" si="12"/>
        <v>2.7053255721893398E-2</v>
      </c>
      <c r="AP156" s="5">
        <f t="shared" si="13"/>
        <v>2544.7431351485397</v>
      </c>
      <c r="AQ156" s="35">
        <f t="shared" si="14"/>
        <v>7.7499999999999999E-2</v>
      </c>
      <c r="AR156" s="5">
        <f t="shared" si="46"/>
        <v>86063.560838699821</v>
      </c>
      <c r="AS156" s="5">
        <f t="shared" si="47"/>
        <v>432326.60874986026</v>
      </c>
      <c r="AT156" s="5">
        <f t="shared" si="15"/>
        <v>393136.43916130031</v>
      </c>
      <c r="AU156" s="5">
        <f t="shared" si="16"/>
        <v>518390.16958856006</v>
      </c>
      <c r="AV156" s="150"/>
      <c r="AW156" s="2">
        <v>151</v>
      </c>
      <c r="AX156" s="118">
        <v>49430</v>
      </c>
      <c r="AY156" s="5">
        <f t="shared" si="48"/>
        <v>391221.35534318624</v>
      </c>
      <c r="AZ156" s="5">
        <f t="shared" si="49"/>
        <v>3350.6359249849102</v>
      </c>
      <c r="BA156" s="5">
        <f t="shared" si="17"/>
        <v>905.50245408999626</v>
      </c>
      <c r="BB156" s="35">
        <f t="shared" si="18"/>
        <v>2.7774632700068438E-2</v>
      </c>
      <c r="BC156" s="5">
        <f t="shared" si="19"/>
        <v>2445.1334708949139</v>
      </c>
      <c r="BD156" s="35">
        <f t="shared" si="20"/>
        <v>7.4999999999999997E-2</v>
      </c>
      <c r="BE156" s="5">
        <f t="shared" si="50"/>
        <v>88884.147110903956</v>
      </c>
      <c r="BF156" s="5">
        <f t="shared" si="51"/>
        <v>417061.87756181735</v>
      </c>
      <c r="BG156" s="5">
        <f t="shared" si="21"/>
        <v>390315.85288909625</v>
      </c>
      <c r="BH156" s="5">
        <f t="shared" si="22"/>
        <v>505946.02467272128</v>
      </c>
      <c r="BI156" s="150"/>
      <c r="BJ156" s="2">
        <v>151</v>
      </c>
      <c r="BK156" s="118">
        <v>49430</v>
      </c>
      <c r="BL156" s="5">
        <f t="shared" si="52"/>
        <v>388351.37304917292</v>
      </c>
      <c r="BM156" s="5">
        <f t="shared" si="53"/>
        <v>3268.9887340292703</v>
      </c>
      <c r="BN156" s="5">
        <f t="shared" si="23"/>
        <v>922.69918852385081</v>
      </c>
      <c r="BO156" s="35">
        <f t="shared" si="24"/>
        <v>2.8511268481814352E-2</v>
      </c>
      <c r="BP156" s="5">
        <f t="shared" si="25"/>
        <v>2346.2895455054195</v>
      </c>
      <c r="BQ156" s="35">
        <f t="shared" si="26"/>
        <v>7.2499999999999981E-2</v>
      </c>
      <c r="BR156" s="5">
        <f t="shared" si="54"/>
        <v>91771.326139350873</v>
      </c>
      <c r="BS156" s="5">
        <f t="shared" si="55"/>
        <v>401845.97269906889</v>
      </c>
      <c r="BT156" s="5">
        <f t="shared" si="27"/>
        <v>387428.67386064905</v>
      </c>
      <c r="BU156" s="5">
        <f t="shared" si="28"/>
        <v>493617.29883841978</v>
      </c>
      <c r="BV156" s="150"/>
      <c r="BW156" s="2">
        <v>151</v>
      </c>
      <c r="BX156" s="118">
        <v>49430</v>
      </c>
      <c r="BY156" s="5">
        <f t="shared" si="56"/>
        <v>385414.76514670637</v>
      </c>
      <c r="BZ156" s="5">
        <f t="shared" si="57"/>
        <v>3188.1295568986429</v>
      </c>
      <c r="CA156" s="5">
        <f t="shared" si="29"/>
        <v>939.87676020952222</v>
      </c>
      <c r="CB156" s="35">
        <f t="shared" si="30"/>
        <v>2.9263334315230892E-2</v>
      </c>
      <c r="CC156" s="5">
        <f t="shared" si="31"/>
        <v>2248.2527966891207</v>
      </c>
      <c r="CD156" s="35">
        <f t="shared" si="32"/>
        <v>7.0000000000000007E-2</v>
      </c>
      <c r="CE156" s="5">
        <f t="shared" si="58"/>
        <v>94725.111613502711</v>
      </c>
      <c r="CF156" s="5">
        <f t="shared" si="59"/>
        <v>386682.45147819247</v>
      </c>
      <c r="CG156" s="5">
        <f t="shared" si="33"/>
        <v>384474.88838649687</v>
      </c>
      <c r="CH156" s="5">
        <f t="shared" si="34"/>
        <v>481407.56309169519</v>
      </c>
    </row>
    <row r="157" spans="9:86" ht="14.25" customHeight="1">
      <c r="I157" s="150"/>
      <c r="J157" s="2">
        <v>152</v>
      </c>
      <c r="K157" s="118">
        <v>49461</v>
      </c>
      <c r="L157" s="5">
        <f t="shared" si="35"/>
        <v>398578.36347487487</v>
      </c>
      <c r="M157" s="5">
        <f t="shared" si="0"/>
        <v>3600.0695666120341</v>
      </c>
      <c r="N157" s="5">
        <f t="shared" si="1"/>
        <v>859.84331772226915</v>
      </c>
      <c r="O157" s="35">
        <f t="shared" si="2"/>
        <v>2.5887305378827094E-2</v>
      </c>
      <c r="P157" s="5">
        <f t="shared" si="3"/>
        <v>2740.226248889765</v>
      </c>
      <c r="Q157" s="35">
        <f t="shared" si="4"/>
        <v>8.2500000000000018E-2</v>
      </c>
      <c r="R157" s="5">
        <f t="shared" si="36"/>
        <v>81481.479842847504</v>
      </c>
      <c r="S157" s="5">
        <f t="shared" si="37"/>
        <v>465729.09428218147</v>
      </c>
      <c r="T157" s="5">
        <f t="shared" si="38"/>
        <v>397718.52015715261</v>
      </c>
      <c r="U157" s="5">
        <f t="shared" si="39"/>
        <v>547210.57412502891</v>
      </c>
      <c r="V157" s="150"/>
      <c r="W157" s="2">
        <v>152</v>
      </c>
      <c r="X157" s="118">
        <v>49461</v>
      </c>
      <c r="Y157" s="5">
        <f t="shared" si="40"/>
        <v>395890.5422481682</v>
      </c>
      <c r="Z157" s="5">
        <f t="shared" si="41"/>
        <v>3516.1998380299769</v>
      </c>
      <c r="AA157" s="5">
        <f t="shared" si="5"/>
        <v>876.92955637552222</v>
      </c>
      <c r="AB157" s="35">
        <f t="shared" si="6"/>
        <v>2.658097012560031E-2</v>
      </c>
      <c r="AC157" s="5">
        <f t="shared" si="7"/>
        <v>2639.2702816544547</v>
      </c>
      <c r="AD157" s="35">
        <f t="shared" si="8"/>
        <v>0.08</v>
      </c>
      <c r="AE157" s="5">
        <f t="shared" si="42"/>
        <v>84186.387308207486</v>
      </c>
      <c r="AF157" s="5">
        <f t="shared" si="43"/>
        <v>450275.98807234905</v>
      </c>
      <c r="AG157" s="5">
        <f t="shared" si="9"/>
        <v>395013.61269179266</v>
      </c>
      <c r="AH157" s="5">
        <f t="shared" si="10"/>
        <v>534462.37538055656</v>
      </c>
      <c r="AI157" s="150"/>
      <c r="AJ157" s="2">
        <v>152</v>
      </c>
      <c r="AK157" s="118">
        <v>49461</v>
      </c>
      <c r="AL157" s="5">
        <f t="shared" si="44"/>
        <v>393136.43916130031</v>
      </c>
      <c r="AM157" s="5">
        <f t="shared" si="45"/>
        <v>3433.0474807189421</v>
      </c>
      <c r="AN157" s="5">
        <f t="shared" si="11"/>
        <v>894.04131113554422</v>
      </c>
      <c r="AO157" s="35">
        <f t="shared" si="12"/>
        <v>2.7289497143826766E-2</v>
      </c>
      <c r="AP157" s="5">
        <f t="shared" si="13"/>
        <v>2539.0061695833979</v>
      </c>
      <c r="AQ157" s="35">
        <f t="shared" si="14"/>
        <v>7.7499999999999999E-2</v>
      </c>
      <c r="AR157" s="5">
        <f t="shared" si="46"/>
        <v>86957.602149835366</v>
      </c>
      <c r="AS157" s="5">
        <f t="shared" si="47"/>
        <v>434865.61491944367</v>
      </c>
      <c r="AT157" s="5">
        <f t="shared" si="15"/>
        <v>392242.39785016479</v>
      </c>
      <c r="AU157" s="5">
        <f t="shared" si="16"/>
        <v>521823.21706927905</v>
      </c>
      <c r="AV157" s="150"/>
      <c r="AW157" s="2">
        <v>152</v>
      </c>
      <c r="AX157" s="118">
        <v>49461</v>
      </c>
      <c r="AY157" s="5">
        <f t="shared" si="48"/>
        <v>390315.85288909625</v>
      </c>
      <c r="AZ157" s="5">
        <f t="shared" si="49"/>
        <v>3350.6359249849102</v>
      </c>
      <c r="BA157" s="5">
        <f t="shared" si="17"/>
        <v>911.16184442805888</v>
      </c>
      <c r="BB157" s="35">
        <f t="shared" si="18"/>
        <v>2.8013061863114898E-2</v>
      </c>
      <c r="BC157" s="5">
        <f t="shared" si="19"/>
        <v>2439.4740805568513</v>
      </c>
      <c r="BD157" s="35">
        <f t="shared" si="20"/>
        <v>7.4999999999999997E-2</v>
      </c>
      <c r="BE157" s="5">
        <f t="shared" si="50"/>
        <v>89795.308955332017</v>
      </c>
      <c r="BF157" s="5">
        <f t="shared" si="51"/>
        <v>419501.35164237418</v>
      </c>
      <c r="BG157" s="5">
        <f t="shared" si="21"/>
        <v>389404.6910446682</v>
      </c>
      <c r="BH157" s="5">
        <f t="shared" si="22"/>
        <v>509296.66059770621</v>
      </c>
      <c r="BI157" s="150"/>
      <c r="BJ157" s="2">
        <v>152</v>
      </c>
      <c r="BK157" s="118">
        <v>49461</v>
      </c>
      <c r="BL157" s="5">
        <f t="shared" si="52"/>
        <v>387428.67386064905</v>
      </c>
      <c r="BM157" s="5">
        <f t="shared" si="53"/>
        <v>3268.9887340292703</v>
      </c>
      <c r="BN157" s="5">
        <f t="shared" si="23"/>
        <v>928.27382945451564</v>
      </c>
      <c r="BO157" s="35">
        <f t="shared" si="24"/>
        <v>2.8751836673453816E-2</v>
      </c>
      <c r="BP157" s="5">
        <f t="shared" si="25"/>
        <v>2340.7149045747547</v>
      </c>
      <c r="BQ157" s="35">
        <f t="shared" si="26"/>
        <v>7.2499999999999995E-2</v>
      </c>
      <c r="BR157" s="5">
        <f t="shared" si="54"/>
        <v>92699.599968805385</v>
      </c>
      <c r="BS157" s="5">
        <f t="shared" si="55"/>
        <v>404186.68760364363</v>
      </c>
      <c r="BT157" s="5">
        <f t="shared" si="27"/>
        <v>386500.40003119456</v>
      </c>
      <c r="BU157" s="5">
        <f t="shared" si="28"/>
        <v>496886.28757244901</v>
      </c>
      <c r="BV157" s="150"/>
      <c r="BW157" s="2">
        <v>152</v>
      </c>
      <c r="BX157" s="118">
        <v>49461</v>
      </c>
      <c r="BY157" s="5">
        <f t="shared" si="56"/>
        <v>384474.88838649687</v>
      </c>
      <c r="BZ157" s="5">
        <f t="shared" si="57"/>
        <v>3188.1295568986429</v>
      </c>
      <c r="CA157" s="5">
        <f t="shared" si="29"/>
        <v>945.35937464407789</v>
      </c>
      <c r="CB157" s="35">
        <f t="shared" si="30"/>
        <v>2.9505990738008778E-2</v>
      </c>
      <c r="CC157" s="5">
        <f t="shared" si="31"/>
        <v>2242.770182254565</v>
      </c>
      <c r="CD157" s="35">
        <f t="shared" si="32"/>
        <v>7.0000000000000007E-2</v>
      </c>
      <c r="CE157" s="5">
        <f t="shared" si="58"/>
        <v>95670.470988146786</v>
      </c>
      <c r="CF157" s="5">
        <f t="shared" si="59"/>
        <v>388925.22166044702</v>
      </c>
      <c r="CG157" s="5">
        <f t="shared" si="33"/>
        <v>383529.52901185281</v>
      </c>
      <c r="CH157" s="5">
        <f t="shared" si="34"/>
        <v>484595.6926485938</v>
      </c>
    </row>
    <row r="158" spans="9:86" ht="14.25" customHeight="1">
      <c r="I158" s="150"/>
      <c r="J158" s="2">
        <v>153</v>
      </c>
      <c r="K158" s="118">
        <v>49491</v>
      </c>
      <c r="L158" s="5">
        <f t="shared" si="35"/>
        <v>397718.52015715261</v>
      </c>
      <c r="M158" s="5">
        <f t="shared" si="0"/>
        <v>3600.0695666120341</v>
      </c>
      <c r="N158" s="5">
        <f t="shared" si="1"/>
        <v>865.75474053160997</v>
      </c>
      <c r="O158" s="35">
        <f t="shared" si="2"/>
        <v>2.6121632159031058E-2</v>
      </c>
      <c r="P158" s="5">
        <f t="shared" si="3"/>
        <v>2734.3148260804242</v>
      </c>
      <c r="Q158" s="35">
        <f t="shared" si="4"/>
        <v>8.2500000000000004E-2</v>
      </c>
      <c r="R158" s="5">
        <f t="shared" si="36"/>
        <v>82347.234583379119</v>
      </c>
      <c r="S158" s="5">
        <f t="shared" si="37"/>
        <v>468463.40910826187</v>
      </c>
      <c r="T158" s="5">
        <f t="shared" si="38"/>
        <v>396852.765416621</v>
      </c>
      <c r="U158" s="5">
        <f t="shared" si="39"/>
        <v>550810.64369164105</v>
      </c>
      <c r="V158" s="150"/>
      <c r="W158" s="2">
        <v>153</v>
      </c>
      <c r="X158" s="118">
        <v>49491</v>
      </c>
      <c r="Y158" s="5">
        <f t="shared" si="40"/>
        <v>395013.61269179266</v>
      </c>
      <c r="Z158" s="5">
        <f t="shared" si="41"/>
        <v>3516.1998380299769</v>
      </c>
      <c r="AA158" s="5">
        <f t="shared" si="5"/>
        <v>882.77575341802549</v>
      </c>
      <c r="AB158" s="35">
        <f t="shared" si="6"/>
        <v>2.6817579700175245E-2</v>
      </c>
      <c r="AC158" s="5">
        <f t="shared" si="7"/>
        <v>2633.4240846119515</v>
      </c>
      <c r="AD158" s="35">
        <f t="shared" si="8"/>
        <v>8.0000000000000016E-2</v>
      </c>
      <c r="AE158" s="5">
        <f t="shared" si="42"/>
        <v>85069.163061625513</v>
      </c>
      <c r="AF158" s="5">
        <f t="shared" si="43"/>
        <v>452909.41215696099</v>
      </c>
      <c r="AG158" s="5">
        <f t="shared" si="9"/>
        <v>394130.83693837462</v>
      </c>
      <c r="AH158" s="5">
        <f t="shared" si="10"/>
        <v>537978.57521858648</v>
      </c>
      <c r="AI158" s="150"/>
      <c r="AJ158" s="2">
        <v>153</v>
      </c>
      <c r="AK158" s="118">
        <v>49491</v>
      </c>
      <c r="AL158" s="5">
        <f t="shared" si="44"/>
        <v>392242.39785016479</v>
      </c>
      <c r="AM158" s="5">
        <f t="shared" si="45"/>
        <v>3433.0474807189421</v>
      </c>
      <c r="AN158" s="5">
        <f t="shared" si="11"/>
        <v>899.81532793662791</v>
      </c>
      <c r="AO158" s="35">
        <f t="shared" si="12"/>
        <v>2.752834470322673E-2</v>
      </c>
      <c r="AP158" s="5">
        <f t="shared" si="13"/>
        <v>2533.2321527823142</v>
      </c>
      <c r="AQ158" s="35">
        <f t="shared" si="14"/>
        <v>7.7499999999999999E-2</v>
      </c>
      <c r="AR158" s="5">
        <f t="shared" si="46"/>
        <v>87857.417477771989</v>
      </c>
      <c r="AS158" s="5">
        <f t="shared" si="47"/>
        <v>437398.847072226</v>
      </c>
      <c r="AT158" s="5">
        <f t="shared" si="15"/>
        <v>391342.58252222819</v>
      </c>
      <c r="AU158" s="5">
        <f t="shared" si="16"/>
        <v>525256.26454999798</v>
      </c>
      <c r="AV158" s="150"/>
      <c r="AW158" s="2">
        <v>153</v>
      </c>
      <c r="AX158" s="118">
        <v>49491</v>
      </c>
      <c r="AY158" s="5">
        <f t="shared" si="48"/>
        <v>389404.6910446682</v>
      </c>
      <c r="AZ158" s="5">
        <f t="shared" si="49"/>
        <v>3350.6359249849102</v>
      </c>
      <c r="BA158" s="5">
        <f t="shared" si="17"/>
        <v>916.85660595573427</v>
      </c>
      <c r="BB158" s="35">
        <f t="shared" si="18"/>
        <v>2.8254100488498614E-2</v>
      </c>
      <c r="BC158" s="5">
        <f t="shared" si="19"/>
        <v>2433.7793190291759</v>
      </c>
      <c r="BD158" s="35">
        <f t="shared" si="20"/>
        <v>7.4999999999999997E-2</v>
      </c>
      <c r="BE158" s="5">
        <f t="shared" si="50"/>
        <v>90712.165561287751</v>
      </c>
      <c r="BF158" s="5">
        <f t="shared" si="51"/>
        <v>421935.13096140337</v>
      </c>
      <c r="BG158" s="5">
        <f t="shared" si="21"/>
        <v>388487.83443871245</v>
      </c>
      <c r="BH158" s="5">
        <f t="shared" si="22"/>
        <v>512647.29652269115</v>
      </c>
      <c r="BI158" s="150"/>
      <c r="BJ158" s="2">
        <v>153</v>
      </c>
      <c r="BK158" s="118">
        <v>49491</v>
      </c>
      <c r="BL158" s="5">
        <f t="shared" si="52"/>
        <v>386500.40003119456</v>
      </c>
      <c r="BM158" s="5">
        <f t="shared" si="53"/>
        <v>3268.9887340292703</v>
      </c>
      <c r="BN158" s="5">
        <f t="shared" si="23"/>
        <v>933.88215050746976</v>
      </c>
      <c r="BO158" s="35">
        <f t="shared" si="24"/>
        <v>2.8995017353630553E-2</v>
      </c>
      <c r="BP158" s="5">
        <f t="shared" si="25"/>
        <v>2335.1065835218005</v>
      </c>
      <c r="BQ158" s="35">
        <f t="shared" si="26"/>
        <v>7.2499999999999995E-2</v>
      </c>
      <c r="BR158" s="5">
        <f t="shared" si="54"/>
        <v>93633.482119312859</v>
      </c>
      <c r="BS158" s="5">
        <f t="shared" si="55"/>
        <v>406521.79418716545</v>
      </c>
      <c r="BT158" s="5">
        <f t="shared" si="27"/>
        <v>385566.51788068708</v>
      </c>
      <c r="BU158" s="5">
        <f t="shared" si="28"/>
        <v>500155.27630647831</v>
      </c>
      <c r="BV158" s="150"/>
      <c r="BW158" s="2">
        <v>153</v>
      </c>
      <c r="BX158" s="118">
        <v>49491</v>
      </c>
      <c r="BY158" s="5">
        <f t="shared" si="56"/>
        <v>383529.52901185281</v>
      </c>
      <c r="BZ158" s="5">
        <f t="shared" si="57"/>
        <v>3188.1295568986429</v>
      </c>
      <c r="CA158" s="5">
        <f t="shared" si="29"/>
        <v>950.87397099616828</v>
      </c>
      <c r="CB158" s="35">
        <f t="shared" si="30"/>
        <v>2.9751262390024166E-2</v>
      </c>
      <c r="CC158" s="5">
        <f t="shared" si="31"/>
        <v>2237.2555859024746</v>
      </c>
      <c r="CD158" s="35">
        <f t="shared" si="32"/>
        <v>7.0000000000000007E-2</v>
      </c>
      <c r="CE158" s="5">
        <f t="shared" si="58"/>
        <v>96621.344959142953</v>
      </c>
      <c r="CF158" s="5">
        <f t="shared" si="59"/>
        <v>391162.4772463495</v>
      </c>
      <c r="CG158" s="5">
        <f t="shared" si="33"/>
        <v>382578.65504085663</v>
      </c>
      <c r="CH158" s="5">
        <f t="shared" si="34"/>
        <v>487783.82220549247</v>
      </c>
    </row>
    <row r="159" spans="9:86" ht="14.25" customHeight="1">
      <c r="I159" s="150"/>
      <c r="J159" s="2">
        <v>154</v>
      </c>
      <c r="K159" s="118">
        <v>49522</v>
      </c>
      <c r="L159" s="5">
        <f t="shared" si="35"/>
        <v>396852.765416621</v>
      </c>
      <c r="M159" s="5">
        <f t="shared" si="0"/>
        <v>3600.0695666120341</v>
      </c>
      <c r="N159" s="5">
        <f t="shared" si="1"/>
        <v>871.70680437276496</v>
      </c>
      <c r="O159" s="35">
        <f t="shared" si="2"/>
        <v>2.6358595842192599E-2</v>
      </c>
      <c r="P159" s="5">
        <f t="shared" si="3"/>
        <v>2728.3627622392692</v>
      </c>
      <c r="Q159" s="35">
        <f t="shared" si="4"/>
        <v>8.249999999999999E-2</v>
      </c>
      <c r="R159" s="5">
        <f t="shared" si="36"/>
        <v>83218.941387751882</v>
      </c>
      <c r="S159" s="5">
        <f t="shared" si="37"/>
        <v>471191.77187050116</v>
      </c>
      <c r="T159" s="5">
        <f t="shared" si="38"/>
        <v>395981.05861224822</v>
      </c>
      <c r="U159" s="5">
        <f t="shared" si="39"/>
        <v>554410.71325825306</v>
      </c>
      <c r="V159" s="150"/>
      <c r="W159" s="2">
        <v>154</v>
      </c>
      <c r="X159" s="118">
        <v>49522</v>
      </c>
      <c r="Y159" s="5">
        <f t="shared" si="40"/>
        <v>394130.83693837462</v>
      </c>
      <c r="Z159" s="5">
        <f t="shared" si="41"/>
        <v>3516.1998380299769</v>
      </c>
      <c r="AA159" s="5">
        <f t="shared" si="5"/>
        <v>888.66092510747922</v>
      </c>
      <c r="AB159" s="35">
        <f t="shared" si="6"/>
        <v>2.7056830123031297E-2</v>
      </c>
      <c r="AC159" s="5">
        <f t="shared" si="7"/>
        <v>2627.5389129224977</v>
      </c>
      <c r="AD159" s="35">
        <f t="shared" si="8"/>
        <v>0.08</v>
      </c>
      <c r="AE159" s="5">
        <f t="shared" si="42"/>
        <v>85957.823986732998</v>
      </c>
      <c r="AF159" s="5">
        <f t="shared" si="43"/>
        <v>455536.95106988348</v>
      </c>
      <c r="AG159" s="5">
        <f t="shared" si="9"/>
        <v>393242.17601326713</v>
      </c>
      <c r="AH159" s="5">
        <f t="shared" si="10"/>
        <v>541494.77505661652</v>
      </c>
      <c r="AI159" s="150"/>
      <c r="AJ159" s="2">
        <v>154</v>
      </c>
      <c r="AK159" s="118">
        <v>49522</v>
      </c>
      <c r="AL159" s="5">
        <f t="shared" si="44"/>
        <v>391342.58252222819</v>
      </c>
      <c r="AM159" s="5">
        <f t="shared" si="45"/>
        <v>3433.0474807189421</v>
      </c>
      <c r="AN159" s="5">
        <f t="shared" si="11"/>
        <v>905.62663526288497</v>
      </c>
      <c r="AO159" s="35">
        <f t="shared" si="12"/>
        <v>2.7769836732595657E-2</v>
      </c>
      <c r="AP159" s="5">
        <f t="shared" si="13"/>
        <v>2527.4208454560571</v>
      </c>
      <c r="AQ159" s="35">
        <f t="shared" si="14"/>
        <v>7.7499999999999999E-2</v>
      </c>
      <c r="AR159" s="5">
        <f t="shared" si="46"/>
        <v>88763.044113034877</v>
      </c>
      <c r="AS159" s="5">
        <f t="shared" si="47"/>
        <v>439926.26791768207</v>
      </c>
      <c r="AT159" s="5">
        <f t="shared" si="15"/>
        <v>390436.95588696533</v>
      </c>
      <c r="AU159" s="5">
        <f t="shared" si="16"/>
        <v>528689.31203071692</v>
      </c>
      <c r="AV159" s="150"/>
      <c r="AW159" s="2">
        <v>154</v>
      </c>
      <c r="AX159" s="118">
        <v>49522</v>
      </c>
      <c r="AY159" s="5">
        <f t="shared" si="48"/>
        <v>388487.83443871245</v>
      </c>
      <c r="AZ159" s="5">
        <f t="shared" si="49"/>
        <v>3350.6359249849102</v>
      </c>
      <c r="BA159" s="5">
        <f t="shared" si="17"/>
        <v>922.58695974295733</v>
      </c>
      <c r="BB159" s="35">
        <f t="shared" si="18"/>
        <v>2.8497786894436328E-2</v>
      </c>
      <c r="BC159" s="5">
        <f t="shared" si="19"/>
        <v>2428.0489652419528</v>
      </c>
      <c r="BD159" s="35">
        <f t="shared" si="20"/>
        <v>7.5000000000000011E-2</v>
      </c>
      <c r="BE159" s="5">
        <f t="shared" si="50"/>
        <v>91634.752521030707</v>
      </c>
      <c r="BF159" s="5">
        <f t="shared" si="51"/>
        <v>424363.1799266453</v>
      </c>
      <c r="BG159" s="5">
        <f t="shared" si="21"/>
        <v>387565.24747896951</v>
      </c>
      <c r="BH159" s="5">
        <f t="shared" si="22"/>
        <v>515997.93244767602</v>
      </c>
      <c r="BI159" s="150"/>
      <c r="BJ159" s="2">
        <v>154</v>
      </c>
      <c r="BK159" s="118">
        <v>49522</v>
      </c>
      <c r="BL159" s="5">
        <f t="shared" si="52"/>
        <v>385566.51788068708</v>
      </c>
      <c r="BM159" s="5">
        <f t="shared" si="53"/>
        <v>3268.9887340292703</v>
      </c>
      <c r="BN159" s="5">
        <f t="shared" si="23"/>
        <v>939.52435516678588</v>
      </c>
      <c r="BO159" s="35">
        <f t="shared" si="24"/>
        <v>2.924084882673926E-2</v>
      </c>
      <c r="BP159" s="5">
        <f t="shared" si="25"/>
        <v>2329.4643788624844</v>
      </c>
      <c r="BQ159" s="35">
        <f t="shared" si="26"/>
        <v>7.2499999999999995E-2</v>
      </c>
      <c r="BR159" s="5">
        <f t="shared" si="54"/>
        <v>94573.00647447964</v>
      </c>
      <c r="BS159" s="5">
        <f t="shared" si="55"/>
        <v>408851.25856602791</v>
      </c>
      <c r="BT159" s="5">
        <f t="shared" si="27"/>
        <v>384626.99352552032</v>
      </c>
      <c r="BU159" s="5">
        <f t="shared" si="28"/>
        <v>503424.26504050754</v>
      </c>
      <c r="BV159" s="150"/>
      <c r="BW159" s="2">
        <v>154</v>
      </c>
      <c r="BX159" s="118">
        <v>49522</v>
      </c>
      <c r="BY159" s="5">
        <f t="shared" si="56"/>
        <v>382578.65504085663</v>
      </c>
      <c r="BZ159" s="5">
        <f t="shared" si="57"/>
        <v>3188.1295568986429</v>
      </c>
      <c r="CA159" s="5">
        <f t="shared" si="29"/>
        <v>956.42073582697913</v>
      </c>
      <c r="CB159" s="35">
        <f t="shared" si="30"/>
        <v>2.99991875623539E-2</v>
      </c>
      <c r="CC159" s="5">
        <f t="shared" si="31"/>
        <v>2231.7088210716638</v>
      </c>
      <c r="CD159" s="35">
        <f t="shared" si="32"/>
        <v>7.0000000000000007E-2</v>
      </c>
      <c r="CE159" s="5">
        <f t="shared" si="58"/>
        <v>97577.76569496993</v>
      </c>
      <c r="CF159" s="5">
        <f t="shared" si="59"/>
        <v>393394.18606742116</v>
      </c>
      <c r="CG159" s="5">
        <f t="shared" si="33"/>
        <v>381622.23430502962</v>
      </c>
      <c r="CH159" s="5">
        <f t="shared" si="34"/>
        <v>490971.95176239108</v>
      </c>
    </row>
    <row r="160" spans="9:86" ht="14.25" customHeight="1">
      <c r="I160" s="150"/>
      <c r="J160" s="2">
        <v>155</v>
      </c>
      <c r="K160" s="118">
        <v>49553</v>
      </c>
      <c r="L160" s="5">
        <f t="shared" si="35"/>
        <v>395981.05861224822</v>
      </c>
      <c r="M160" s="5">
        <f t="shared" si="0"/>
        <v>3600.0695666120341</v>
      </c>
      <c r="N160" s="5">
        <f t="shared" si="1"/>
        <v>877.69978865282746</v>
      </c>
      <c r="O160" s="35">
        <f t="shared" si="2"/>
        <v>2.6598235533653244E-2</v>
      </c>
      <c r="P160" s="5">
        <f t="shared" si="3"/>
        <v>2722.3697779592067</v>
      </c>
      <c r="Q160" s="35">
        <f t="shared" si="4"/>
        <v>8.2500000000000004E-2</v>
      </c>
      <c r="R160" s="5">
        <f t="shared" si="36"/>
        <v>84096.641176404708</v>
      </c>
      <c r="S160" s="5">
        <f t="shared" si="37"/>
        <v>473914.14164846035</v>
      </c>
      <c r="T160" s="5">
        <f t="shared" si="38"/>
        <v>395103.35882359539</v>
      </c>
      <c r="U160" s="5">
        <f t="shared" si="39"/>
        <v>558010.78282486508</v>
      </c>
      <c r="V160" s="150"/>
      <c r="W160" s="2">
        <v>155</v>
      </c>
      <c r="X160" s="118">
        <v>49553</v>
      </c>
      <c r="Y160" s="5">
        <f t="shared" si="40"/>
        <v>393242.17601326713</v>
      </c>
      <c r="Z160" s="5">
        <f t="shared" si="41"/>
        <v>3516.1998380299769</v>
      </c>
      <c r="AA160" s="5">
        <f t="shared" si="5"/>
        <v>894.58533127486271</v>
      </c>
      <c r="AB160" s="35">
        <f t="shared" si="6"/>
        <v>2.7298760484267527E-2</v>
      </c>
      <c r="AC160" s="5">
        <f t="shared" si="7"/>
        <v>2621.6145067551142</v>
      </c>
      <c r="AD160" s="35">
        <f t="shared" si="8"/>
        <v>0.08</v>
      </c>
      <c r="AE160" s="5">
        <f t="shared" si="42"/>
        <v>86852.409318007863</v>
      </c>
      <c r="AF160" s="5">
        <f t="shared" si="43"/>
        <v>458158.56557663862</v>
      </c>
      <c r="AG160" s="5">
        <f t="shared" si="9"/>
        <v>392347.5906819923</v>
      </c>
      <c r="AH160" s="5">
        <f t="shared" si="10"/>
        <v>545010.97489464644</v>
      </c>
      <c r="AI160" s="150"/>
      <c r="AJ160" s="2">
        <v>155</v>
      </c>
      <c r="AK160" s="118">
        <v>49553</v>
      </c>
      <c r="AL160" s="5">
        <f t="shared" si="44"/>
        <v>390436.95588696533</v>
      </c>
      <c r="AM160" s="5">
        <f t="shared" si="45"/>
        <v>3433.0474807189421</v>
      </c>
      <c r="AN160" s="5">
        <f t="shared" si="11"/>
        <v>911.47547394895764</v>
      </c>
      <c r="AO160" s="35">
        <f t="shared" si="12"/>
        <v>2.8014012307159893E-2</v>
      </c>
      <c r="AP160" s="5">
        <f t="shared" si="13"/>
        <v>2521.5720067699845</v>
      </c>
      <c r="AQ160" s="35">
        <f t="shared" si="14"/>
        <v>7.7499999999999999E-2</v>
      </c>
      <c r="AR160" s="5">
        <f t="shared" si="46"/>
        <v>89674.519586983835</v>
      </c>
      <c r="AS160" s="5">
        <f t="shared" si="47"/>
        <v>442447.83992445207</v>
      </c>
      <c r="AT160" s="5">
        <f t="shared" si="15"/>
        <v>389525.4804130164</v>
      </c>
      <c r="AU160" s="5">
        <f t="shared" si="16"/>
        <v>532122.35951143596</v>
      </c>
      <c r="AV160" s="150"/>
      <c r="AW160" s="2">
        <v>155</v>
      </c>
      <c r="AX160" s="118">
        <v>49553</v>
      </c>
      <c r="AY160" s="5">
        <f t="shared" si="48"/>
        <v>387565.24747896951</v>
      </c>
      <c r="AZ160" s="5">
        <f t="shared" si="49"/>
        <v>3350.6359249849102</v>
      </c>
      <c r="BA160" s="5">
        <f t="shared" si="17"/>
        <v>928.35312824135099</v>
      </c>
      <c r="BB160" s="35">
        <f t="shared" si="18"/>
        <v>2.8744160141708053E-2</v>
      </c>
      <c r="BC160" s="5">
        <f t="shared" si="19"/>
        <v>2422.2827967435592</v>
      </c>
      <c r="BD160" s="35">
        <f t="shared" si="20"/>
        <v>7.4999999999999997E-2</v>
      </c>
      <c r="BE160" s="5">
        <f t="shared" si="50"/>
        <v>92563.105649272053</v>
      </c>
      <c r="BF160" s="5">
        <f t="shared" si="51"/>
        <v>426785.46272338886</v>
      </c>
      <c r="BG160" s="5">
        <f t="shared" si="21"/>
        <v>386636.89435072814</v>
      </c>
      <c r="BH160" s="5">
        <f t="shared" si="22"/>
        <v>519348.5683726609</v>
      </c>
      <c r="BI160" s="150"/>
      <c r="BJ160" s="2">
        <v>155</v>
      </c>
      <c r="BK160" s="118">
        <v>49553</v>
      </c>
      <c r="BL160" s="5">
        <f t="shared" si="52"/>
        <v>384626.99352552032</v>
      </c>
      <c r="BM160" s="5">
        <f t="shared" si="53"/>
        <v>3268.9887340292703</v>
      </c>
      <c r="BN160" s="5">
        <f t="shared" si="23"/>
        <v>945.20064814591842</v>
      </c>
      <c r="BO160" s="35">
        <f t="shared" si="24"/>
        <v>2.9489370139588092E-2</v>
      </c>
      <c r="BP160" s="5">
        <f t="shared" si="25"/>
        <v>2323.7880858833519</v>
      </c>
      <c r="BQ160" s="35">
        <f t="shared" si="26"/>
        <v>7.2499999999999995E-2</v>
      </c>
      <c r="BR160" s="5">
        <f t="shared" si="54"/>
        <v>95518.207122625565</v>
      </c>
      <c r="BS160" s="5">
        <f t="shared" si="55"/>
        <v>411175.04665191128</v>
      </c>
      <c r="BT160" s="5">
        <f t="shared" si="27"/>
        <v>383681.79287737439</v>
      </c>
      <c r="BU160" s="5">
        <f t="shared" si="28"/>
        <v>506693.25377453683</v>
      </c>
      <c r="BV160" s="150"/>
      <c r="BW160" s="2">
        <v>155</v>
      </c>
      <c r="BX160" s="118">
        <v>49553</v>
      </c>
      <c r="BY160" s="5">
        <f t="shared" si="56"/>
        <v>381622.23430502962</v>
      </c>
      <c r="BZ160" s="5">
        <f t="shared" si="57"/>
        <v>3188.1295568986429</v>
      </c>
      <c r="CA160" s="5">
        <f t="shared" si="29"/>
        <v>961.99985678597022</v>
      </c>
      <c r="CB160" s="35">
        <f t="shared" si="30"/>
        <v>3.0249805288348468E-2</v>
      </c>
      <c r="CC160" s="5">
        <f t="shared" si="31"/>
        <v>2226.1297001126727</v>
      </c>
      <c r="CD160" s="35">
        <f t="shared" si="32"/>
        <v>6.9999999999999993E-2</v>
      </c>
      <c r="CE160" s="5">
        <f t="shared" si="58"/>
        <v>98539.765551755903</v>
      </c>
      <c r="CF160" s="5">
        <f t="shared" si="59"/>
        <v>395620.31576753384</v>
      </c>
      <c r="CG160" s="5">
        <f t="shared" si="33"/>
        <v>380660.23444824363</v>
      </c>
      <c r="CH160" s="5">
        <f t="shared" si="34"/>
        <v>494160.08131928975</v>
      </c>
    </row>
    <row r="161" spans="9:86" ht="14.25" customHeight="1">
      <c r="I161" s="150"/>
      <c r="J161" s="2">
        <v>156</v>
      </c>
      <c r="K161" s="118">
        <v>49583</v>
      </c>
      <c r="L161" s="5">
        <f t="shared" si="35"/>
        <v>395103.35882359539</v>
      </c>
      <c r="M161" s="5">
        <f t="shared" si="0"/>
        <v>3600.0695666120341</v>
      </c>
      <c r="N161" s="5">
        <f t="shared" si="1"/>
        <v>883.73397469981592</v>
      </c>
      <c r="O161" s="35">
        <f t="shared" si="2"/>
        <v>2.6840591099942017E-2</v>
      </c>
      <c r="P161" s="5">
        <f t="shared" si="3"/>
        <v>2716.3355919122182</v>
      </c>
      <c r="Q161" s="35">
        <f t="shared" si="4"/>
        <v>8.2500000000000004E-2</v>
      </c>
      <c r="R161" s="5">
        <f t="shared" si="36"/>
        <v>84980.375151104527</v>
      </c>
      <c r="S161" s="5">
        <f t="shared" si="37"/>
        <v>476630.47724037257</v>
      </c>
      <c r="T161" s="5">
        <f t="shared" si="38"/>
        <v>394219.62484889559</v>
      </c>
      <c r="U161" s="5">
        <f t="shared" si="39"/>
        <v>561610.85239147709</v>
      </c>
      <c r="V161" s="150"/>
      <c r="W161" s="2">
        <v>156</v>
      </c>
      <c r="X161" s="118">
        <v>49583</v>
      </c>
      <c r="Y161" s="5">
        <f t="shared" si="40"/>
        <v>392347.5906819923</v>
      </c>
      <c r="Z161" s="5">
        <f t="shared" si="41"/>
        <v>3516.1998380299769</v>
      </c>
      <c r="AA161" s="5">
        <f t="shared" si="5"/>
        <v>900.5492334833616</v>
      </c>
      <c r="AB161" s="35">
        <f t="shared" si="6"/>
        <v>2.7543410634982991E-2</v>
      </c>
      <c r="AC161" s="5">
        <f t="shared" si="7"/>
        <v>2615.6506045466153</v>
      </c>
      <c r="AD161" s="35">
        <f t="shared" si="8"/>
        <v>0.08</v>
      </c>
      <c r="AE161" s="5">
        <f t="shared" si="42"/>
        <v>87752.958551491232</v>
      </c>
      <c r="AF161" s="5">
        <f t="shared" si="43"/>
        <v>460774.21618118521</v>
      </c>
      <c r="AG161" s="5">
        <f t="shared" si="9"/>
        <v>391447.04144850891</v>
      </c>
      <c r="AH161" s="5">
        <f t="shared" si="10"/>
        <v>548527.17473267647</v>
      </c>
      <c r="AI161" s="150"/>
      <c r="AJ161" s="2">
        <v>156</v>
      </c>
      <c r="AK161" s="118">
        <v>49583</v>
      </c>
      <c r="AL161" s="5">
        <f t="shared" si="44"/>
        <v>389525.4804130164</v>
      </c>
      <c r="AM161" s="5">
        <f t="shared" si="45"/>
        <v>3433.0474807189421</v>
      </c>
      <c r="AN161" s="5">
        <f t="shared" si="11"/>
        <v>917.36208638487778</v>
      </c>
      <c r="AO161" s="35">
        <f t="shared" si="12"/>
        <v>2.8260911262971332E-2</v>
      </c>
      <c r="AP161" s="5">
        <f t="shared" si="13"/>
        <v>2515.6853943340643</v>
      </c>
      <c r="AQ161" s="35">
        <f t="shared" si="14"/>
        <v>7.7499999999999999E-2</v>
      </c>
      <c r="AR161" s="5">
        <f t="shared" si="46"/>
        <v>90591.881673368713</v>
      </c>
      <c r="AS161" s="5">
        <f t="shared" si="47"/>
        <v>444963.52531878615</v>
      </c>
      <c r="AT161" s="5">
        <f t="shared" si="15"/>
        <v>388608.11832663149</v>
      </c>
      <c r="AU161" s="5">
        <f t="shared" si="16"/>
        <v>535555.40699215489</v>
      </c>
      <c r="AV161" s="150"/>
      <c r="AW161" s="2">
        <v>156</v>
      </c>
      <c r="AX161" s="118">
        <v>49583</v>
      </c>
      <c r="AY161" s="5">
        <f t="shared" si="48"/>
        <v>386636.89435072814</v>
      </c>
      <c r="AZ161" s="5">
        <f t="shared" si="49"/>
        <v>3350.6359249849102</v>
      </c>
      <c r="BA161" s="5">
        <f t="shared" si="17"/>
        <v>934.15533529285949</v>
      </c>
      <c r="BB161" s="35">
        <f t="shared" si="18"/>
        <v>2.8993260051756883E-2</v>
      </c>
      <c r="BC161" s="5">
        <f t="shared" si="19"/>
        <v>2416.4805896920507</v>
      </c>
      <c r="BD161" s="35">
        <f t="shared" si="20"/>
        <v>7.4999999999999997E-2</v>
      </c>
      <c r="BE161" s="5">
        <f t="shared" si="50"/>
        <v>93497.260984564913</v>
      </c>
      <c r="BF161" s="5">
        <f t="shared" si="51"/>
        <v>429201.94331308093</v>
      </c>
      <c r="BG161" s="5">
        <f t="shared" si="21"/>
        <v>385702.73901543528</v>
      </c>
      <c r="BH161" s="5">
        <f t="shared" si="22"/>
        <v>522699.20429764583</v>
      </c>
      <c r="BI161" s="150"/>
      <c r="BJ161" s="2">
        <v>156</v>
      </c>
      <c r="BK161" s="118">
        <v>49583</v>
      </c>
      <c r="BL161" s="5">
        <f t="shared" si="52"/>
        <v>383681.79287737439</v>
      </c>
      <c r="BM161" s="5">
        <f t="shared" si="53"/>
        <v>3268.9887340292703</v>
      </c>
      <c r="BN161" s="5">
        <f t="shared" si="23"/>
        <v>950.91123539513319</v>
      </c>
      <c r="BO161" s="35">
        <f t="shared" si="24"/>
        <v>2.9740621099496791E-2</v>
      </c>
      <c r="BP161" s="5">
        <f t="shared" si="25"/>
        <v>2318.0774986341371</v>
      </c>
      <c r="BQ161" s="35">
        <f t="shared" si="26"/>
        <v>7.2500000000000009E-2</v>
      </c>
      <c r="BR161" s="5">
        <f t="shared" si="54"/>
        <v>96469.1183580207</v>
      </c>
      <c r="BS161" s="5">
        <f t="shared" si="55"/>
        <v>413493.12415054539</v>
      </c>
      <c r="BT161" s="5">
        <f t="shared" si="27"/>
        <v>382730.88164197927</v>
      </c>
      <c r="BU161" s="5">
        <f t="shared" si="28"/>
        <v>509962.24250856612</v>
      </c>
      <c r="BV161" s="150"/>
      <c r="BW161" s="2">
        <v>156</v>
      </c>
      <c r="BX161" s="118">
        <v>49583</v>
      </c>
      <c r="BY161" s="5">
        <f t="shared" si="56"/>
        <v>380660.23444824363</v>
      </c>
      <c r="BZ161" s="5">
        <f t="shared" si="57"/>
        <v>3188.1295568986429</v>
      </c>
      <c r="CA161" s="5">
        <f t="shared" si="29"/>
        <v>967.61152261722145</v>
      </c>
      <c r="CB161" s="35">
        <f t="shared" si="30"/>
        <v>3.05031553617282E-2</v>
      </c>
      <c r="CC161" s="5">
        <f t="shared" si="31"/>
        <v>2220.5180342814215</v>
      </c>
      <c r="CD161" s="35">
        <f t="shared" si="32"/>
        <v>7.0000000000000007E-2</v>
      </c>
      <c r="CE161" s="5">
        <f t="shared" si="58"/>
        <v>99507.377074373129</v>
      </c>
      <c r="CF161" s="5">
        <f t="shared" si="59"/>
        <v>397840.83380181529</v>
      </c>
      <c r="CG161" s="5">
        <f t="shared" si="33"/>
        <v>379692.62292562641</v>
      </c>
      <c r="CH161" s="5">
        <f t="shared" si="34"/>
        <v>497348.21087618842</v>
      </c>
    </row>
    <row r="162" spans="9:86" ht="14.25" customHeight="1">
      <c r="I162" s="150"/>
      <c r="J162" s="2">
        <v>157</v>
      </c>
      <c r="K162" s="118">
        <v>49614</v>
      </c>
      <c r="L162" s="5">
        <f t="shared" si="35"/>
        <v>394219.62484889559</v>
      </c>
      <c r="M162" s="5">
        <f t="shared" si="0"/>
        <v>3600.0695666120341</v>
      </c>
      <c r="N162" s="5">
        <f t="shared" si="1"/>
        <v>889.80964577587702</v>
      </c>
      <c r="O162" s="35">
        <f t="shared" si="2"/>
        <v>2.7085703187413095E-2</v>
      </c>
      <c r="P162" s="5">
        <f t="shared" si="3"/>
        <v>2710.2599208361571</v>
      </c>
      <c r="Q162" s="35">
        <f t="shared" si="4"/>
        <v>8.2500000000000004E-2</v>
      </c>
      <c r="R162" s="5">
        <f t="shared" si="36"/>
        <v>85870.184796880407</v>
      </c>
      <c r="S162" s="5">
        <f t="shared" si="37"/>
        <v>479340.7371612087</v>
      </c>
      <c r="T162" s="5">
        <f t="shared" si="38"/>
        <v>393329.81520311971</v>
      </c>
      <c r="U162" s="5">
        <f t="shared" si="39"/>
        <v>565210.92195808911</v>
      </c>
      <c r="V162" s="150"/>
      <c r="W162" s="2">
        <v>157</v>
      </c>
      <c r="X162" s="118">
        <v>49614</v>
      </c>
      <c r="Y162" s="5">
        <f t="shared" si="40"/>
        <v>391447.04144850891</v>
      </c>
      <c r="Z162" s="5">
        <f t="shared" si="41"/>
        <v>3516.1998380299769</v>
      </c>
      <c r="AA162" s="5">
        <f t="shared" si="5"/>
        <v>906.55289503991753</v>
      </c>
      <c r="AB162" s="35">
        <f t="shared" si="6"/>
        <v>2.7790821205912704E-2</v>
      </c>
      <c r="AC162" s="5">
        <f t="shared" si="7"/>
        <v>2609.6469429900594</v>
      </c>
      <c r="AD162" s="35">
        <f t="shared" si="8"/>
        <v>7.9999999999999988E-2</v>
      </c>
      <c r="AE162" s="5">
        <f t="shared" si="42"/>
        <v>88659.511446531149</v>
      </c>
      <c r="AF162" s="5">
        <f t="shared" si="43"/>
        <v>463383.86312417529</v>
      </c>
      <c r="AG162" s="5">
        <f t="shared" si="9"/>
        <v>390540.48855346901</v>
      </c>
      <c r="AH162" s="5">
        <f t="shared" si="10"/>
        <v>552043.37457070639</v>
      </c>
      <c r="AI162" s="150"/>
      <c r="AJ162" s="2">
        <v>157</v>
      </c>
      <c r="AK162" s="118">
        <v>49614</v>
      </c>
      <c r="AL162" s="5">
        <f t="shared" si="44"/>
        <v>388608.11832663149</v>
      </c>
      <c r="AM162" s="5">
        <f t="shared" si="45"/>
        <v>3433.0474807189421</v>
      </c>
      <c r="AN162" s="5">
        <f t="shared" si="11"/>
        <v>923.28671652611365</v>
      </c>
      <c r="AO162" s="35">
        <f t="shared" si="12"/>
        <v>2.8510574215541509E-2</v>
      </c>
      <c r="AP162" s="5">
        <f t="shared" si="13"/>
        <v>2509.7607641928284</v>
      </c>
      <c r="AQ162" s="35">
        <f t="shared" si="14"/>
        <v>7.7499999999999999E-2</v>
      </c>
      <c r="AR162" s="5">
        <f t="shared" si="46"/>
        <v>91515.168389894825</v>
      </c>
      <c r="AS162" s="5">
        <f t="shared" si="47"/>
        <v>447473.286082979</v>
      </c>
      <c r="AT162" s="5">
        <f t="shared" si="15"/>
        <v>387684.83161010535</v>
      </c>
      <c r="AU162" s="5">
        <f t="shared" si="16"/>
        <v>538988.45447287383</v>
      </c>
      <c r="AV162" s="150"/>
      <c r="AW162" s="2">
        <v>157</v>
      </c>
      <c r="AX162" s="118">
        <v>49614</v>
      </c>
      <c r="AY162" s="5">
        <f t="shared" si="48"/>
        <v>385702.73901543528</v>
      </c>
      <c r="AZ162" s="5">
        <f t="shared" si="49"/>
        <v>3350.6359249849102</v>
      </c>
      <c r="BA162" s="5">
        <f t="shared" si="17"/>
        <v>939.99380613844005</v>
      </c>
      <c r="BB162" s="35">
        <f t="shared" si="18"/>
        <v>2.9245127225321244E-2</v>
      </c>
      <c r="BC162" s="5">
        <f t="shared" si="19"/>
        <v>2410.6421188464701</v>
      </c>
      <c r="BD162" s="35">
        <f t="shared" si="20"/>
        <v>7.4999999999999997E-2</v>
      </c>
      <c r="BE162" s="5">
        <f t="shared" si="50"/>
        <v>94437.254790703359</v>
      </c>
      <c r="BF162" s="5">
        <f t="shared" si="51"/>
        <v>431612.58543192741</v>
      </c>
      <c r="BG162" s="5">
        <f t="shared" si="21"/>
        <v>384762.74520929682</v>
      </c>
      <c r="BH162" s="5">
        <f t="shared" si="22"/>
        <v>526049.84022263077</v>
      </c>
      <c r="BI162" s="150"/>
      <c r="BJ162" s="2">
        <v>157</v>
      </c>
      <c r="BK162" s="118">
        <v>49614</v>
      </c>
      <c r="BL162" s="5">
        <f t="shared" si="52"/>
        <v>382730.88164197927</v>
      </c>
      <c r="BM162" s="5">
        <f t="shared" si="53"/>
        <v>3268.9887340292703</v>
      </c>
      <c r="BN162" s="5">
        <f t="shared" si="23"/>
        <v>956.65632410897888</v>
      </c>
      <c r="BO162" s="35">
        <f t="shared" si="24"/>
        <v>2.999464229292699E-2</v>
      </c>
      <c r="BP162" s="5">
        <f t="shared" si="25"/>
        <v>2312.3324099202914</v>
      </c>
      <c r="BQ162" s="35">
        <f t="shared" si="26"/>
        <v>7.2499999999999995E-2</v>
      </c>
      <c r="BR162" s="5">
        <f t="shared" si="54"/>
        <v>97425.774682129675</v>
      </c>
      <c r="BS162" s="5">
        <f t="shared" si="55"/>
        <v>415805.45656046568</v>
      </c>
      <c r="BT162" s="5">
        <f t="shared" si="27"/>
        <v>381774.22531787027</v>
      </c>
      <c r="BU162" s="5">
        <f t="shared" si="28"/>
        <v>513231.23124259536</v>
      </c>
      <c r="BV162" s="150"/>
      <c r="BW162" s="2">
        <v>157</v>
      </c>
      <c r="BX162" s="118">
        <v>49614</v>
      </c>
      <c r="BY162" s="5">
        <f t="shared" si="56"/>
        <v>379692.62292562641</v>
      </c>
      <c r="BZ162" s="5">
        <f t="shared" si="57"/>
        <v>3188.1295568986429</v>
      </c>
      <c r="CA162" s="5">
        <f t="shared" si="29"/>
        <v>973.25592316582197</v>
      </c>
      <c r="CB162" s="35">
        <f t="shared" si="30"/>
        <v>3.0759278355211927E-2</v>
      </c>
      <c r="CC162" s="5">
        <f t="shared" si="31"/>
        <v>2214.873633732821</v>
      </c>
      <c r="CD162" s="35">
        <f t="shared" si="32"/>
        <v>7.0000000000000007E-2</v>
      </c>
      <c r="CE162" s="5">
        <f t="shared" si="58"/>
        <v>100480.63299753895</v>
      </c>
      <c r="CF162" s="5">
        <f t="shared" si="59"/>
        <v>400055.70743554813</v>
      </c>
      <c r="CG162" s="5">
        <f t="shared" si="33"/>
        <v>378719.36700246058</v>
      </c>
      <c r="CH162" s="5">
        <f t="shared" si="34"/>
        <v>500536.34043308708</v>
      </c>
    </row>
    <row r="163" spans="9:86" ht="14.25" customHeight="1">
      <c r="I163" s="150"/>
      <c r="J163" s="2">
        <v>158</v>
      </c>
      <c r="K163" s="118">
        <v>49644</v>
      </c>
      <c r="L163" s="5">
        <f t="shared" si="35"/>
        <v>393329.81520311971</v>
      </c>
      <c r="M163" s="5">
        <f t="shared" si="0"/>
        <v>3600.0695666120341</v>
      </c>
      <c r="N163" s="5">
        <f t="shared" si="1"/>
        <v>895.92708709058616</v>
      </c>
      <c r="O163" s="35">
        <f t="shared" si="2"/>
        <v>2.7333613241434643E-2</v>
      </c>
      <c r="P163" s="5">
        <f t="shared" si="3"/>
        <v>2704.142479521448</v>
      </c>
      <c r="Q163" s="35">
        <f t="shared" si="4"/>
        <v>8.2500000000000004E-2</v>
      </c>
      <c r="R163" s="5">
        <f t="shared" si="36"/>
        <v>86766.111883970996</v>
      </c>
      <c r="S163" s="5">
        <f t="shared" si="37"/>
        <v>482044.87964073016</v>
      </c>
      <c r="T163" s="5">
        <f t="shared" si="38"/>
        <v>392433.88811602915</v>
      </c>
      <c r="U163" s="5">
        <f t="shared" si="39"/>
        <v>568810.99152470112</v>
      </c>
      <c r="V163" s="150"/>
      <c r="W163" s="2">
        <v>158</v>
      </c>
      <c r="X163" s="118">
        <v>49644</v>
      </c>
      <c r="Y163" s="5">
        <f t="shared" si="40"/>
        <v>390540.48855346901</v>
      </c>
      <c r="Z163" s="5">
        <f t="shared" si="41"/>
        <v>3516.1998380299769</v>
      </c>
      <c r="AA163" s="5">
        <f t="shared" si="5"/>
        <v>912.5965810068501</v>
      </c>
      <c r="AB163" s="35">
        <f t="shared" si="6"/>
        <v>2.8041033626614299E-2</v>
      </c>
      <c r="AC163" s="5">
        <f t="shared" si="7"/>
        <v>2603.6032570231268</v>
      </c>
      <c r="AD163" s="35">
        <f t="shared" si="8"/>
        <v>0.08</v>
      </c>
      <c r="AE163" s="5">
        <f t="shared" si="42"/>
        <v>89572.108027537994</v>
      </c>
      <c r="AF163" s="5">
        <f t="shared" si="43"/>
        <v>465987.46638119844</v>
      </c>
      <c r="AG163" s="5">
        <f t="shared" si="9"/>
        <v>389627.89197246218</v>
      </c>
      <c r="AH163" s="5">
        <f t="shared" si="10"/>
        <v>555559.57440873643</v>
      </c>
      <c r="AI163" s="150"/>
      <c r="AJ163" s="2">
        <v>158</v>
      </c>
      <c r="AK163" s="118">
        <v>49644</v>
      </c>
      <c r="AL163" s="5">
        <f t="shared" si="44"/>
        <v>387684.83161010535</v>
      </c>
      <c r="AM163" s="5">
        <f t="shared" si="45"/>
        <v>3433.0474807189421</v>
      </c>
      <c r="AN163" s="5">
        <f t="shared" si="11"/>
        <v>929.24960990367845</v>
      </c>
      <c r="AO163" s="35">
        <f t="shared" si="12"/>
        <v>2.8763042579026402E-2</v>
      </c>
      <c r="AP163" s="5">
        <f t="shared" si="13"/>
        <v>2503.7978708152637</v>
      </c>
      <c r="AQ163" s="35">
        <f t="shared" si="14"/>
        <v>7.7499999999999999E-2</v>
      </c>
      <c r="AR163" s="5">
        <f t="shared" si="46"/>
        <v>92444.417999798505</v>
      </c>
      <c r="AS163" s="5">
        <f t="shared" si="47"/>
        <v>449977.08395379427</v>
      </c>
      <c r="AT163" s="5">
        <f t="shared" si="15"/>
        <v>386755.58200020168</v>
      </c>
      <c r="AU163" s="5">
        <f t="shared" si="16"/>
        <v>542421.50195359276</v>
      </c>
      <c r="AV163" s="150"/>
      <c r="AW163" s="2">
        <v>158</v>
      </c>
      <c r="AX163" s="118">
        <v>49644</v>
      </c>
      <c r="AY163" s="5">
        <f t="shared" si="48"/>
        <v>384762.74520929682</v>
      </c>
      <c r="AZ163" s="5">
        <f t="shared" si="49"/>
        <v>3350.6359249849102</v>
      </c>
      <c r="BA163" s="5">
        <f t="shared" si="17"/>
        <v>945.86876742680533</v>
      </c>
      <c r="BB163" s="35">
        <f t="shared" si="18"/>
        <v>2.9499803061617751E-2</v>
      </c>
      <c r="BC163" s="5">
        <f t="shared" si="19"/>
        <v>2404.7671575581048</v>
      </c>
      <c r="BD163" s="35">
        <f t="shared" si="20"/>
        <v>7.4999999999999997E-2</v>
      </c>
      <c r="BE163" s="5">
        <f t="shared" si="50"/>
        <v>95383.123558130159</v>
      </c>
      <c r="BF163" s="5">
        <f t="shared" si="51"/>
        <v>434017.35258948553</v>
      </c>
      <c r="BG163" s="5">
        <f t="shared" si="21"/>
        <v>383816.87644187</v>
      </c>
      <c r="BH163" s="5">
        <f t="shared" si="22"/>
        <v>529400.4761476157</v>
      </c>
      <c r="BI163" s="150"/>
      <c r="BJ163" s="2">
        <v>158</v>
      </c>
      <c r="BK163" s="118">
        <v>49644</v>
      </c>
      <c r="BL163" s="5">
        <f t="shared" si="52"/>
        <v>381774.22531787027</v>
      </c>
      <c r="BM163" s="5">
        <f t="shared" si="53"/>
        <v>3268.9887340292703</v>
      </c>
      <c r="BN163" s="5">
        <f t="shared" si="23"/>
        <v>962.43612273380404</v>
      </c>
      <c r="BO163" s="35">
        <f t="shared" si="24"/>
        <v>3.0251475104663243E-2</v>
      </c>
      <c r="BP163" s="5">
        <f t="shared" si="25"/>
        <v>2306.5526112954662</v>
      </c>
      <c r="BQ163" s="35">
        <f t="shared" si="26"/>
        <v>7.2499999999999995E-2</v>
      </c>
      <c r="BR163" s="5">
        <f t="shared" si="54"/>
        <v>98388.210804863484</v>
      </c>
      <c r="BS163" s="5">
        <f t="shared" si="55"/>
        <v>418112.00917176116</v>
      </c>
      <c r="BT163" s="5">
        <f t="shared" si="27"/>
        <v>380811.78919513646</v>
      </c>
      <c r="BU163" s="5">
        <f t="shared" si="28"/>
        <v>516500.21997662465</v>
      </c>
      <c r="BV163" s="150"/>
      <c r="BW163" s="2">
        <v>158</v>
      </c>
      <c r="BX163" s="118">
        <v>49644</v>
      </c>
      <c r="BY163" s="5">
        <f t="shared" si="56"/>
        <v>378719.36700246058</v>
      </c>
      <c r="BZ163" s="5">
        <f t="shared" si="57"/>
        <v>3188.1295568986429</v>
      </c>
      <c r="CA163" s="5">
        <f t="shared" si="29"/>
        <v>978.93324938428941</v>
      </c>
      <c r="CB163" s="35">
        <f t="shared" si="30"/>
        <v>3.1018215639695951E-2</v>
      </c>
      <c r="CC163" s="5">
        <f t="shared" si="31"/>
        <v>2209.1963075143535</v>
      </c>
      <c r="CD163" s="35">
        <f t="shared" si="32"/>
        <v>7.0000000000000007E-2</v>
      </c>
      <c r="CE163" s="5">
        <f t="shared" si="58"/>
        <v>101459.56624692325</v>
      </c>
      <c r="CF163" s="5">
        <f t="shared" si="59"/>
        <v>402264.90374306246</v>
      </c>
      <c r="CG163" s="5">
        <f t="shared" si="33"/>
        <v>377740.4337530763</v>
      </c>
      <c r="CH163" s="5">
        <f t="shared" si="34"/>
        <v>503724.46998998569</v>
      </c>
    </row>
    <row r="164" spans="9:86" ht="14.25" customHeight="1">
      <c r="I164" s="150"/>
      <c r="J164" s="2">
        <v>159</v>
      </c>
      <c r="K164" s="118">
        <v>49675</v>
      </c>
      <c r="L164" s="5">
        <f t="shared" si="35"/>
        <v>392433.88811602915</v>
      </c>
      <c r="M164" s="5">
        <f t="shared" si="0"/>
        <v>3600.0695666120341</v>
      </c>
      <c r="N164" s="5">
        <f t="shared" si="1"/>
        <v>902.08658581433383</v>
      </c>
      <c r="O164" s="35">
        <f t="shared" si="2"/>
        <v>2.7584363526147404E-2</v>
      </c>
      <c r="P164" s="5">
        <f t="shared" si="3"/>
        <v>2697.9829807977003</v>
      </c>
      <c r="Q164" s="35">
        <f t="shared" si="4"/>
        <v>8.2500000000000004E-2</v>
      </c>
      <c r="R164" s="5">
        <f t="shared" si="36"/>
        <v>87668.198469785333</v>
      </c>
      <c r="S164" s="5">
        <f t="shared" si="37"/>
        <v>484742.86262152786</v>
      </c>
      <c r="T164" s="5">
        <f t="shared" si="38"/>
        <v>391531.80153021484</v>
      </c>
      <c r="U164" s="5">
        <f t="shared" si="39"/>
        <v>572411.06109131314</v>
      </c>
      <c r="V164" s="150"/>
      <c r="W164" s="2">
        <v>159</v>
      </c>
      <c r="X164" s="118">
        <v>49675</v>
      </c>
      <c r="Y164" s="5">
        <f t="shared" si="40"/>
        <v>389627.89197246218</v>
      </c>
      <c r="Z164" s="5">
        <f t="shared" si="41"/>
        <v>3516.1998380299769</v>
      </c>
      <c r="AA164" s="5">
        <f t="shared" si="5"/>
        <v>918.68055821356211</v>
      </c>
      <c r="AB164" s="35">
        <f t="shared" si="6"/>
        <v>2.8294090145224774E-2</v>
      </c>
      <c r="AC164" s="5">
        <f t="shared" si="7"/>
        <v>2597.5192798164148</v>
      </c>
      <c r="AD164" s="35">
        <f t="shared" si="8"/>
        <v>0.08</v>
      </c>
      <c r="AE164" s="5">
        <f t="shared" si="42"/>
        <v>90490.78858575155</v>
      </c>
      <c r="AF164" s="5">
        <f t="shared" si="43"/>
        <v>468584.98566101486</v>
      </c>
      <c r="AG164" s="5">
        <f t="shared" si="9"/>
        <v>388709.21141424862</v>
      </c>
      <c r="AH164" s="5">
        <f t="shared" si="10"/>
        <v>559075.77424676646</v>
      </c>
      <c r="AI164" s="150"/>
      <c r="AJ164" s="2">
        <v>159</v>
      </c>
      <c r="AK164" s="118">
        <v>49675</v>
      </c>
      <c r="AL164" s="5">
        <f t="shared" si="44"/>
        <v>386755.58200020168</v>
      </c>
      <c r="AM164" s="5">
        <f t="shared" si="45"/>
        <v>3433.0474807189421</v>
      </c>
      <c r="AN164" s="5">
        <f t="shared" si="11"/>
        <v>935.25101363430622</v>
      </c>
      <c r="AO164" s="35">
        <f t="shared" si="12"/>
        <v>2.9018358585981112E-2</v>
      </c>
      <c r="AP164" s="5">
        <f t="shared" si="13"/>
        <v>2497.7964670846359</v>
      </c>
      <c r="AQ164" s="35">
        <f t="shared" si="14"/>
        <v>7.7499999999999999E-2</v>
      </c>
      <c r="AR164" s="5">
        <f t="shared" si="46"/>
        <v>93379.669013432809</v>
      </c>
      <c r="AS164" s="5">
        <f t="shared" si="47"/>
        <v>452474.88042087888</v>
      </c>
      <c r="AT164" s="5">
        <f t="shared" si="15"/>
        <v>385820.33098656737</v>
      </c>
      <c r="AU164" s="5">
        <f t="shared" si="16"/>
        <v>545854.54943431169</v>
      </c>
      <c r="AV164" s="150"/>
      <c r="AW164" s="2">
        <v>159</v>
      </c>
      <c r="AX164" s="118">
        <v>49675</v>
      </c>
      <c r="AY164" s="5">
        <f t="shared" si="48"/>
        <v>383816.87644187</v>
      </c>
      <c r="AZ164" s="5">
        <f t="shared" si="49"/>
        <v>3350.6359249849102</v>
      </c>
      <c r="BA164" s="5">
        <f t="shared" si="17"/>
        <v>951.78044722322284</v>
      </c>
      <c r="BB164" s="35">
        <f t="shared" si="18"/>
        <v>2.9757329778093977E-2</v>
      </c>
      <c r="BC164" s="5">
        <f t="shared" si="19"/>
        <v>2398.8554777616873</v>
      </c>
      <c r="BD164" s="35">
        <f t="shared" si="20"/>
        <v>7.4999999999999997E-2</v>
      </c>
      <c r="BE164" s="5">
        <f t="shared" si="50"/>
        <v>96334.904005353383</v>
      </c>
      <c r="BF164" s="5">
        <f t="shared" si="51"/>
        <v>436416.20806724724</v>
      </c>
      <c r="BG164" s="5">
        <f t="shared" si="21"/>
        <v>382865.09599464678</v>
      </c>
      <c r="BH164" s="5">
        <f t="shared" si="22"/>
        <v>532751.11207260063</v>
      </c>
      <c r="BI164" s="150"/>
      <c r="BJ164" s="2">
        <v>159</v>
      </c>
      <c r="BK164" s="118">
        <v>49675</v>
      </c>
      <c r="BL164" s="5">
        <f t="shared" si="52"/>
        <v>380811.78919513646</v>
      </c>
      <c r="BM164" s="5">
        <f t="shared" si="53"/>
        <v>3268.9887340292703</v>
      </c>
      <c r="BN164" s="5">
        <f t="shared" si="23"/>
        <v>968.2508409753209</v>
      </c>
      <c r="BO164" s="35">
        <f t="shared" si="24"/>
        <v>3.0511161737563779E-2</v>
      </c>
      <c r="BP164" s="5">
        <f t="shared" si="25"/>
        <v>2300.7378930539494</v>
      </c>
      <c r="BQ164" s="35">
        <f t="shared" si="26"/>
        <v>7.2499999999999995E-2</v>
      </c>
      <c r="BR164" s="5">
        <f t="shared" si="54"/>
        <v>99356.461645838805</v>
      </c>
      <c r="BS164" s="5">
        <f t="shared" si="55"/>
        <v>420412.74706481514</v>
      </c>
      <c r="BT164" s="5">
        <f t="shared" si="27"/>
        <v>379843.53835416114</v>
      </c>
      <c r="BU164" s="5">
        <f t="shared" si="28"/>
        <v>519769.20871065394</v>
      </c>
      <c r="BV164" s="150"/>
      <c r="BW164" s="2">
        <v>159</v>
      </c>
      <c r="BX164" s="118">
        <v>49675</v>
      </c>
      <c r="BY164" s="5">
        <f t="shared" si="56"/>
        <v>377740.4337530763</v>
      </c>
      <c r="BZ164" s="5">
        <f t="shared" si="57"/>
        <v>3188.1295568986429</v>
      </c>
      <c r="CA164" s="5">
        <f t="shared" si="29"/>
        <v>984.64369333903096</v>
      </c>
      <c r="CB164" s="35">
        <f t="shared" si="30"/>
        <v>3.1280009404002926E-2</v>
      </c>
      <c r="CC164" s="5">
        <f t="shared" si="31"/>
        <v>2203.485863559612</v>
      </c>
      <c r="CD164" s="35">
        <f t="shared" si="32"/>
        <v>7.0000000000000007E-2</v>
      </c>
      <c r="CE164" s="5">
        <f t="shared" si="58"/>
        <v>102444.20994026228</v>
      </c>
      <c r="CF164" s="5">
        <f t="shared" si="59"/>
        <v>404468.38960662205</v>
      </c>
      <c r="CG164" s="5">
        <f t="shared" si="33"/>
        <v>376755.79005973728</v>
      </c>
      <c r="CH164" s="5">
        <f t="shared" si="34"/>
        <v>506912.5995468843</v>
      </c>
    </row>
    <row r="165" spans="9:86" ht="14.25" customHeight="1">
      <c r="I165" s="150"/>
      <c r="J165" s="2">
        <v>160</v>
      </c>
      <c r="K165" s="118">
        <v>49706</v>
      </c>
      <c r="L165" s="5">
        <f t="shared" si="35"/>
        <v>391531.80153021484</v>
      </c>
      <c r="M165" s="5">
        <f t="shared" si="0"/>
        <v>3600.0695666120341</v>
      </c>
      <c r="N165" s="5">
        <f t="shared" si="1"/>
        <v>908.28843109180707</v>
      </c>
      <c r="O165" s="35">
        <f t="shared" si="2"/>
        <v>2.7837997144813192E-2</v>
      </c>
      <c r="P165" s="5">
        <f t="shared" si="3"/>
        <v>2691.7811355202271</v>
      </c>
      <c r="Q165" s="35">
        <f t="shared" si="4"/>
        <v>8.2500000000000004E-2</v>
      </c>
      <c r="R165" s="5">
        <f t="shared" si="36"/>
        <v>88576.486900877135</v>
      </c>
      <c r="S165" s="5">
        <f t="shared" si="37"/>
        <v>487434.64375704806</v>
      </c>
      <c r="T165" s="5">
        <f t="shared" si="38"/>
        <v>390623.51309912303</v>
      </c>
      <c r="U165" s="5">
        <f t="shared" si="39"/>
        <v>576011.13065792515</v>
      </c>
      <c r="V165" s="150"/>
      <c r="W165" s="2">
        <v>160</v>
      </c>
      <c r="X165" s="118">
        <v>49706</v>
      </c>
      <c r="Y165" s="5">
        <f t="shared" si="40"/>
        <v>388709.21141424862</v>
      </c>
      <c r="Z165" s="5">
        <f t="shared" si="41"/>
        <v>3516.1998380299769</v>
      </c>
      <c r="AA165" s="5">
        <f t="shared" si="5"/>
        <v>924.80509526831929</v>
      </c>
      <c r="AB165" s="35">
        <f t="shared" si="6"/>
        <v>2.8550033848806892E-2</v>
      </c>
      <c r="AC165" s="5">
        <f t="shared" si="7"/>
        <v>2591.3947427616577</v>
      </c>
      <c r="AD165" s="35">
        <f t="shared" si="8"/>
        <v>0.08</v>
      </c>
      <c r="AE165" s="5">
        <f t="shared" si="42"/>
        <v>91415.593681019876</v>
      </c>
      <c r="AF165" s="5">
        <f t="shared" si="43"/>
        <v>471176.38040377654</v>
      </c>
      <c r="AG165" s="5">
        <f t="shared" si="9"/>
        <v>387784.40631898033</v>
      </c>
      <c r="AH165" s="5">
        <f t="shared" si="10"/>
        <v>562591.97408479638</v>
      </c>
      <c r="AI165" s="150"/>
      <c r="AJ165" s="2">
        <v>160</v>
      </c>
      <c r="AK165" s="118">
        <v>49706</v>
      </c>
      <c r="AL165" s="5">
        <f t="shared" si="44"/>
        <v>385820.33098656737</v>
      </c>
      <c r="AM165" s="5">
        <f t="shared" si="45"/>
        <v>3433.0474807189421</v>
      </c>
      <c r="AN165" s="5">
        <f t="shared" si="11"/>
        <v>941.29117643069458</v>
      </c>
      <c r="AO165" s="35">
        <f t="shared" si="12"/>
        <v>2.9276565307704318E-2</v>
      </c>
      <c r="AP165" s="5">
        <f t="shared" si="13"/>
        <v>2491.7563042882475</v>
      </c>
      <c r="AQ165" s="35">
        <f t="shared" si="14"/>
        <v>7.7499999999999999E-2</v>
      </c>
      <c r="AR165" s="5">
        <f t="shared" si="46"/>
        <v>94320.960189863501</v>
      </c>
      <c r="AS165" s="5">
        <f t="shared" si="47"/>
        <v>454966.6367251671</v>
      </c>
      <c r="AT165" s="5">
        <f t="shared" si="15"/>
        <v>384879.03981013666</v>
      </c>
      <c r="AU165" s="5">
        <f t="shared" si="16"/>
        <v>549287.59691503062</v>
      </c>
      <c r="AV165" s="150"/>
      <c r="AW165" s="2">
        <v>160</v>
      </c>
      <c r="AX165" s="118">
        <v>49706</v>
      </c>
      <c r="AY165" s="5">
        <f t="shared" si="48"/>
        <v>382865.09599464678</v>
      </c>
      <c r="AZ165" s="5">
        <f t="shared" si="49"/>
        <v>3350.6359249849102</v>
      </c>
      <c r="BA165" s="5">
        <f t="shared" si="17"/>
        <v>957.72907501836789</v>
      </c>
      <c r="BB165" s="35">
        <f t="shared" si="18"/>
        <v>3.0017750430770811E-2</v>
      </c>
      <c r="BC165" s="5">
        <f t="shared" si="19"/>
        <v>2392.9068499665423</v>
      </c>
      <c r="BD165" s="35">
        <f t="shared" si="20"/>
        <v>7.4999999999999997E-2</v>
      </c>
      <c r="BE165" s="5">
        <f t="shared" si="50"/>
        <v>97292.633080371757</v>
      </c>
      <c r="BF165" s="5">
        <f t="shared" si="51"/>
        <v>438809.1149172138</v>
      </c>
      <c r="BG165" s="5">
        <f t="shared" si="21"/>
        <v>381907.3669196284</v>
      </c>
      <c r="BH165" s="5">
        <f t="shared" si="22"/>
        <v>536101.74799758557</v>
      </c>
      <c r="BI165" s="150"/>
      <c r="BJ165" s="2">
        <v>160</v>
      </c>
      <c r="BK165" s="118">
        <v>49706</v>
      </c>
      <c r="BL165" s="5">
        <f t="shared" si="52"/>
        <v>379843.53835416114</v>
      </c>
      <c r="BM165" s="5">
        <f t="shared" si="53"/>
        <v>3268.9887340292703</v>
      </c>
      <c r="BN165" s="5">
        <f t="shared" si="23"/>
        <v>974.10068980621327</v>
      </c>
      <c r="BO165" s="35">
        <f t="shared" si="24"/>
        <v>3.0773745232900853E-2</v>
      </c>
      <c r="BP165" s="5">
        <f t="shared" si="25"/>
        <v>2294.888044223057</v>
      </c>
      <c r="BQ165" s="35">
        <f t="shared" si="26"/>
        <v>7.2500000000000009E-2</v>
      </c>
      <c r="BR165" s="5">
        <f t="shared" si="54"/>
        <v>100330.56233564502</v>
      </c>
      <c r="BS165" s="5">
        <f t="shared" si="55"/>
        <v>422707.63510903821</v>
      </c>
      <c r="BT165" s="5">
        <f t="shared" si="27"/>
        <v>378869.43766435492</v>
      </c>
      <c r="BU165" s="5">
        <f t="shared" si="28"/>
        <v>523038.19744468323</v>
      </c>
      <c r="BV165" s="150"/>
      <c r="BW165" s="2">
        <v>160</v>
      </c>
      <c r="BX165" s="118">
        <v>49706</v>
      </c>
      <c r="BY165" s="5">
        <f t="shared" si="56"/>
        <v>376755.79005973728</v>
      </c>
      <c r="BZ165" s="5">
        <f t="shared" si="57"/>
        <v>3188.1295568986429</v>
      </c>
      <c r="CA165" s="5">
        <f t="shared" si="29"/>
        <v>990.38744821684213</v>
      </c>
      <c r="CB165" s="35">
        <f t="shared" si="30"/>
        <v>3.1544702675220228E-2</v>
      </c>
      <c r="CC165" s="5">
        <f t="shared" si="31"/>
        <v>2197.7421086818008</v>
      </c>
      <c r="CD165" s="35">
        <f t="shared" si="32"/>
        <v>7.0000000000000007E-2</v>
      </c>
      <c r="CE165" s="5">
        <f t="shared" si="58"/>
        <v>103434.59738847913</v>
      </c>
      <c r="CF165" s="5">
        <f t="shared" si="59"/>
        <v>406666.13171530387</v>
      </c>
      <c r="CG165" s="5">
        <f t="shared" si="33"/>
        <v>375765.40261152043</v>
      </c>
      <c r="CH165" s="5">
        <f t="shared" si="34"/>
        <v>510100.72910378303</v>
      </c>
    </row>
    <row r="166" spans="9:86" ht="14.25" customHeight="1">
      <c r="I166" s="150"/>
      <c r="J166" s="2">
        <v>161</v>
      </c>
      <c r="K166" s="118">
        <v>49735</v>
      </c>
      <c r="L166" s="5">
        <f t="shared" si="35"/>
        <v>390623.51309912303</v>
      </c>
      <c r="M166" s="5">
        <f t="shared" si="0"/>
        <v>3600.0695666120341</v>
      </c>
      <c r="N166" s="5">
        <f t="shared" si="1"/>
        <v>914.5329140555632</v>
      </c>
      <c r="O166" s="35">
        <f t="shared" si="2"/>
        <v>2.8094558060773829E-2</v>
      </c>
      <c r="P166" s="5">
        <f t="shared" si="3"/>
        <v>2685.5366525564709</v>
      </c>
      <c r="Q166" s="35">
        <f t="shared" si="4"/>
        <v>8.2500000000000004E-2</v>
      </c>
      <c r="R166" s="5">
        <f t="shared" si="36"/>
        <v>89491.019814932704</v>
      </c>
      <c r="S166" s="5">
        <f t="shared" si="37"/>
        <v>490120.18040960451</v>
      </c>
      <c r="T166" s="5">
        <f t="shared" si="38"/>
        <v>389708.98018506746</v>
      </c>
      <c r="U166" s="5">
        <f t="shared" si="39"/>
        <v>579611.20022453717</v>
      </c>
      <c r="V166" s="150"/>
      <c r="W166" s="2">
        <v>161</v>
      </c>
      <c r="X166" s="118">
        <v>49735</v>
      </c>
      <c r="Y166" s="5">
        <f t="shared" si="40"/>
        <v>387784.40631898033</v>
      </c>
      <c r="Z166" s="5">
        <f t="shared" si="41"/>
        <v>3516.1998380299769</v>
      </c>
      <c r="AA166" s="5">
        <f t="shared" si="5"/>
        <v>930.97046257010788</v>
      </c>
      <c r="AB166" s="35">
        <f t="shared" si="6"/>
        <v>2.8808908684305939E-2</v>
      </c>
      <c r="AC166" s="5">
        <f t="shared" si="7"/>
        <v>2585.2293754598691</v>
      </c>
      <c r="AD166" s="35">
        <f t="shared" si="8"/>
        <v>0.08</v>
      </c>
      <c r="AE166" s="5">
        <f t="shared" si="42"/>
        <v>92346.564143589989</v>
      </c>
      <c r="AF166" s="5">
        <f t="shared" si="43"/>
        <v>473761.60977923643</v>
      </c>
      <c r="AG166" s="5">
        <f t="shared" si="9"/>
        <v>386853.43585641024</v>
      </c>
      <c r="AH166" s="5">
        <f t="shared" si="10"/>
        <v>566108.17392282642</v>
      </c>
      <c r="AI166" s="150"/>
      <c r="AJ166" s="2">
        <v>161</v>
      </c>
      <c r="AK166" s="118">
        <v>49735</v>
      </c>
      <c r="AL166" s="5">
        <f t="shared" si="44"/>
        <v>384879.03981013666</v>
      </c>
      <c r="AM166" s="5">
        <f t="shared" si="45"/>
        <v>3433.0474807189421</v>
      </c>
      <c r="AN166" s="5">
        <f t="shared" si="11"/>
        <v>947.37034861180973</v>
      </c>
      <c r="AO166" s="35">
        <f t="shared" si="12"/>
        <v>2.9537706675192923E-2</v>
      </c>
      <c r="AP166" s="5">
        <f t="shared" si="13"/>
        <v>2485.6771321071324</v>
      </c>
      <c r="AQ166" s="35">
        <f t="shared" si="14"/>
        <v>7.7499999999999986E-2</v>
      </c>
      <c r="AR166" s="5">
        <f t="shared" si="46"/>
        <v>95268.330538475304</v>
      </c>
      <c r="AS166" s="5">
        <f t="shared" si="47"/>
        <v>457452.31385727425</v>
      </c>
      <c r="AT166" s="5">
        <f t="shared" si="15"/>
        <v>383931.66946152487</v>
      </c>
      <c r="AU166" s="5">
        <f t="shared" si="16"/>
        <v>552720.64439574955</v>
      </c>
      <c r="AV166" s="150"/>
      <c r="AW166" s="2">
        <v>161</v>
      </c>
      <c r="AX166" s="118">
        <v>49735</v>
      </c>
      <c r="AY166" s="5">
        <f t="shared" si="48"/>
        <v>381907.3669196284</v>
      </c>
      <c r="AZ166" s="5">
        <f t="shared" si="49"/>
        <v>3350.6359249849102</v>
      </c>
      <c r="BA166" s="5">
        <f t="shared" si="17"/>
        <v>963.71488173723264</v>
      </c>
      <c r="BB166" s="35">
        <f t="shared" si="18"/>
        <v>3.0281108935195096E-2</v>
      </c>
      <c r="BC166" s="5">
        <f t="shared" si="19"/>
        <v>2386.9210432476775</v>
      </c>
      <c r="BD166" s="35">
        <f t="shared" si="20"/>
        <v>7.5000000000000011E-2</v>
      </c>
      <c r="BE166" s="5">
        <f t="shared" si="50"/>
        <v>98256.347962108994</v>
      </c>
      <c r="BF166" s="5">
        <f t="shared" si="51"/>
        <v>441196.03596046148</v>
      </c>
      <c r="BG166" s="5">
        <f t="shared" si="21"/>
        <v>380943.65203789115</v>
      </c>
      <c r="BH166" s="5">
        <f t="shared" si="22"/>
        <v>539452.3839225705</v>
      </c>
      <c r="BI166" s="150"/>
      <c r="BJ166" s="2">
        <v>161</v>
      </c>
      <c r="BK166" s="118">
        <v>49735</v>
      </c>
      <c r="BL166" s="5">
        <f t="shared" si="52"/>
        <v>378869.43766435492</v>
      </c>
      <c r="BM166" s="5">
        <f t="shared" si="53"/>
        <v>3268.9887340292703</v>
      </c>
      <c r="BN166" s="5">
        <f t="shared" si="23"/>
        <v>979.98588147379269</v>
      </c>
      <c r="BO166" s="35">
        <f t="shared" si="24"/>
        <v>3.1039269491311382E-2</v>
      </c>
      <c r="BP166" s="5">
        <f t="shared" si="25"/>
        <v>2289.0028525554776</v>
      </c>
      <c r="BQ166" s="35">
        <f t="shared" si="26"/>
        <v>7.2499999999999995E-2</v>
      </c>
      <c r="BR166" s="5">
        <f t="shared" si="54"/>
        <v>101310.54821711882</v>
      </c>
      <c r="BS166" s="5">
        <f t="shared" si="55"/>
        <v>424996.63796159369</v>
      </c>
      <c r="BT166" s="5">
        <f t="shared" si="27"/>
        <v>377889.45178288111</v>
      </c>
      <c r="BU166" s="5">
        <f t="shared" si="28"/>
        <v>526307.18617871252</v>
      </c>
      <c r="BV166" s="150"/>
      <c r="BW166" s="2">
        <v>161</v>
      </c>
      <c r="BX166" s="118">
        <v>49735</v>
      </c>
      <c r="BY166" s="5">
        <f t="shared" si="56"/>
        <v>375765.40261152043</v>
      </c>
      <c r="BZ166" s="5">
        <f t="shared" si="57"/>
        <v>3188.1295568986429</v>
      </c>
      <c r="CA166" s="5">
        <f t="shared" si="29"/>
        <v>996.16470833144012</v>
      </c>
      <c r="CB166" s="35">
        <f t="shared" si="30"/>
        <v>3.1812339339648374E-2</v>
      </c>
      <c r="CC166" s="5">
        <f t="shared" si="31"/>
        <v>2191.9648485672028</v>
      </c>
      <c r="CD166" s="35">
        <f t="shared" si="32"/>
        <v>7.0000000000000007E-2</v>
      </c>
      <c r="CE166" s="5">
        <f t="shared" si="58"/>
        <v>104430.76209681058</v>
      </c>
      <c r="CF166" s="5">
        <f t="shared" si="59"/>
        <v>408858.09656387108</v>
      </c>
      <c r="CG166" s="5">
        <f t="shared" si="33"/>
        <v>374769.23790318897</v>
      </c>
      <c r="CH166" s="5">
        <f t="shared" si="34"/>
        <v>513288.85866068164</v>
      </c>
    </row>
    <row r="167" spans="9:86" ht="14.25" customHeight="1">
      <c r="I167" s="150"/>
      <c r="J167" s="2">
        <v>162</v>
      </c>
      <c r="K167" s="118">
        <v>49766</v>
      </c>
      <c r="L167" s="5">
        <f t="shared" si="35"/>
        <v>389708.98018506746</v>
      </c>
      <c r="M167" s="5">
        <f t="shared" si="0"/>
        <v>3600.0695666120341</v>
      </c>
      <c r="N167" s="5">
        <f t="shared" si="1"/>
        <v>920.82032783969544</v>
      </c>
      <c r="O167" s="35">
        <f t="shared" si="2"/>
        <v>2.8354091119042024E-2</v>
      </c>
      <c r="P167" s="5">
        <f t="shared" si="3"/>
        <v>2679.2492387723387</v>
      </c>
      <c r="Q167" s="35">
        <f t="shared" si="4"/>
        <v>8.2500000000000004E-2</v>
      </c>
      <c r="R167" s="5">
        <f t="shared" si="36"/>
        <v>90411.840142772402</v>
      </c>
      <c r="S167" s="5">
        <f t="shared" si="37"/>
        <v>492799.42964837683</v>
      </c>
      <c r="T167" s="5">
        <f t="shared" si="38"/>
        <v>388788.15985722776</v>
      </c>
      <c r="U167" s="5">
        <f t="shared" si="39"/>
        <v>583211.26979114919</v>
      </c>
      <c r="V167" s="150"/>
      <c r="W167" s="2">
        <v>162</v>
      </c>
      <c r="X167" s="118">
        <v>49766</v>
      </c>
      <c r="Y167" s="5">
        <f t="shared" si="40"/>
        <v>386853.43585641024</v>
      </c>
      <c r="Z167" s="5">
        <f t="shared" si="41"/>
        <v>3516.1998380299769</v>
      </c>
      <c r="AA167" s="5">
        <f t="shared" si="5"/>
        <v>937.17693232057536</v>
      </c>
      <c r="AB167" s="35">
        <f t="shared" si="6"/>
        <v>2.9070759480138542E-2</v>
      </c>
      <c r="AC167" s="5">
        <f t="shared" si="7"/>
        <v>2579.0229057094016</v>
      </c>
      <c r="AD167" s="35">
        <f t="shared" si="8"/>
        <v>7.9999999999999988E-2</v>
      </c>
      <c r="AE167" s="5">
        <f t="shared" si="42"/>
        <v>93283.74107591057</v>
      </c>
      <c r="AF167" s="5">
        <f t="shared" si="43"/>
        <v>476340.63268494583</v>
      </c>
      <c r="AG167" s="5">
        <f t="shared" si="9"/>
        <v>385916.25892408966</v>
      </c>
      <c r="AH167" s="5">
        <f t="shared" si="10"/>
        <v>569624.37376085646</v>
      </c>
      <c r="AI167" s="150"/>
      <c r="AJ167" s="2">
        <v>162</v>
      </c>
      <c r="AK167" s="118">
        <v>49766</v>
      </c>
      <c r="AL167" s="5">
        <f t="shared" si="44"/>
        <v>383931.66946152487</v>
      </c>
      <c r="AM167" s="5">
        <f t="shared" si="45"/>
        <v>3433.0474807189421</v>
      </c>
      <c r="AN167" s="5">
        <f t="shared" si="11"/>
        <v>953.48878211326064</v>
      </c>
      <c r="AO167" s="35">
        <f t="shared" si="12"/>
        <v>2.9801827500728635E-2</v>
      </c>
      <c r="AP167" s="5">
        <f t="shared" si="13"/>
        <v>2479.5586986056815</v>
      </c>
      <c r="AQ167" s="35">
        <f t="shared" si="14"/>
        <v>7.7499999999999999E-2</v>
      </c>
      <c r="AR167" s="5">
        <f t="shared" si="46"/>
        <v>96221.819320588562</v>
      </c>
      <c r="AS167" s="5">
        <f t="shared" si="47"/>
        <v>459931.87255587993</v>
      </c>
      <c r="AT167" s="5">
        <f t="shared" si="15"/>
        <v>382978.18067941163</v>
      </c>
      <c r="AU167" s="5">
        <f t="shared" si="16"/>
        <v>556153.69187646848</v>
      </c>
      <c r="AV167" s="150"/>
      <c r="AW167" s="2">
        <v>162</v>
      </c>
      <c r="AX167" s="118">
        <v>49766</v>
      </c>
      <c r="AY167" s="5">
        <f t="shared" si="48"/>
        <v>380943.65203789115</v>
      </c>
      <c r="AZ167" s="5">
        <f t="shared" si="49"/>
        <v>3350.6359249849102</v>
      </c>
      <c r="BA167" s="5">
        <f t="shared" si="17"/>
        <v>969.73809974809046</v>
      </c>
      <c r="BB167" s="35">
        <f t="shared" si="18"/>
        <v>3.0547450088024064E-2</v>
      </c>
      <c r="BC167" s="5">
        <f t="shared" si="19"/>
        <v>2380.8978252368197</v>
      </c>
      <c r="BD167" s="35">
        <f t="shared" si="20"/>
        <v>7.5000000000000011E-2</v>
      </c>
      <c r="BE167" s="5">
        <f t="shared" si="50"/>
        <v>99226.086061857088</v>
      </c>
      <c r="BF167" s="5">
        <f t="shared" si="51"/>
        <v>443576.93378569832</v>
      </c>
      <c r="BG167" s="5">
        <f t="shared" si="21"/>
        <v>379973.91393814306</v>
      </c>
      <c r="BH167" s="5">
        <f t="shared" si="22"/>
        <v>542803.01984755544</v>
      </c>
      <c r="BI167" s="150"/>
      <c r="BJ167" s="2">
        <v>162</v>
      </c>
      <c r="BK167" s="118">
        <v>49766</v>
      </c>
      <c r="BL167" s="5">
        <f t="shared" si="52"/>
        <v>377889.45178288111</v>
      </c>
      <c r="BM167" s="5">
        <f t="shared" si="53"/>
        <v>3268.9887340292703</v>
      </c>
      <c r="BN167" s="5">
        <f t="shared" si="23"/>
        <v>985.90662950769683</v>
      </c>
      <c r="BO167" s="35">
        <f t="shared" si="24"/>
        <v>3.1307779294379119E-2</v>
      </c>
      <c r="BP167" s="5">
        <f t="shared" si="25"/>
        <v>2283.0821045215735</v>
      </c>
      <c r="BQ167" s="35">
        <f t="shared" si="26"/>
        <v>7.2499999999999995E-2</v>
      </c>
      <c r="BR167" s="5">
        <f t="shared" si="54"/>
        <v>102296.45484662651</v>
      </c>
      <c r="BS167" s="5">
        <f t="shared" si="55"/>
        <v>427279.72006611526</v>
      </c>
      <c r="BT167" s="5">
        <f t="shared" si="27"/>
        <v>376903.54515337339</v>
      </c>
      <c r="BU167" s="5">
        <f t="shared" si="28"/>
        <v>529576.17491274176</v>
      </c>
      <c r="BV167" s="150"/>
      <c r="BW167" s="2">
        <v>162</v>
      </c>
      <c r="BX167" s="118">
        <v>49766</v>
      </c>
      <c r="BY167" s="5">
        <f t="shared" si="56"/>
        <v>374769.23790318897</v>
      </c>
      <c r="BZ167" s="5">
        <f t="shared" si="57"/>
        <v>3188.1295568986429</v>
      </c>
      <c r="CA167" s="5">
        <f t="shared" si="29"/>
        <v>1001.9756691300404</v>
      </c>
      <c r="CB167" s="35">
        <f t="shared" si="30"/>
        <v>3.208296416438125E-2</v>
      </c>
      <c r="CC167" s="5">
        <f t="shared" si="31"/>
        <v>2186.1538877686025</v>
      </c>
      <c r="CD167" s="35">
        <f t="shared" si="32"/>
        <v>7.0000000000000007E-2</v>
      </c>
      <c r="CE167" s="5">
        <f t="shared" si="58"/>
        <v>105432.73776594062</v>
      </c>
      <c r="CF167" s="5">
        <f t="shared" si="59"/>
        <v>411044.2504516397</v>
      </c>
      <c r="CG167" s="5">
        <f t="shared" si="33"/>
        <v>373767.26223405893</v>
      </c>
      <c r="CH167" s="5">
        <f t="shared" si="34"/>
        <v>516476.98821758031</v>
      </c>
    </row>
    <row r="168" spans="9:86" ht="14.25" customHeight="1">
      <c r="I168" s="150"/>
      <c r="J168" s="2">
        <v>163</v>
      </c>
      <c r="K168" s="118">
        <v>49796</v>
      </c>
      <c r="L168" s="5">
        <f t="shared" si="35"/>
        <v>388788.15985722776</v>
      </c>
      <c r="M168" s="5">
        <f t="shared" si="0"/>
        <v>3600.0695666120341</v>
      </c>
      <c r="N168" s="5">
        <f t="shared" si="1"/>
        <v>927.15096759359312</v>
      </c>
      <c r="O168" s="35">
        <f t="shared" si="2"/>
        <v>2.8616642068546479E-2</v>
      </c>
      <c r="P168" s="5">
        <f t="shared" si="3"/>
        <v>2672.918599018441</v>
      </c>
      <c r="Q168" s="35">
        <f t="shared" si="4"/>
        <v>8.2500000000000004E-2</v>
      </c>
      <c r="R168" s="5">
        <f t="shared" si="36"/>
        <v>91338.991110365998</v>
      </c>
      <c r="S168" s="5">
        <f t="shared" si="37"/>
        <v>495472.34824739525</v>
      </c>
      <c r="T168" s="5">
        <f t="shared" si="38"/>
        <v>387861.00888963416</v>
      </c>
      <c r="U168" s="5">
        <f t="shared" si="39"/>
        <v>586811.3393577612</v>
      </c>
      <c r="V168" s="150"/>
      <c r="W168" s="2">
        <v>163</v>
      </c>
      <c r="X168" s="118">
        <v>49796</v>
      </c>
      <c r="Y168" s="5">
        <f t="shared" si="40"/>
        <v>385916.25892408966</v>
      </c>
      <c r="Z168" s="5">
        <f t="shared" si="41"/>
        <v>3516.1998380299769</v>
      </c>
      <c r="AA168" s="5">
        <f t="shared" si="5"/>
        <v>943.42477853604578</v>
      </c>
      <c r="AB168" s="35">
        <f t="shared" si="6"/>
        <v>2.9335631968435485E-2</v>
      </c>
      <c r="AC168" s="5">
        <f t="shared" si="7"/>
        <v>2572.7750594939312</v>
      </c>
      <c r="AD168" s="35">
        <f t="shared" si="8"/>
        <v>0.08</v>
      </c>
      <c r="AE168" s="5">
        <f t="shared" si="42"/>
        <v>94227.165854446619</v>
      </c>
      <c r="AF168" s="5">
        <f t="shared" si="43"/>
        <v>478913.40774443978</v>
      </c>
      <c r="AG168" s="5">
        <f t="shared" si="9"/>
        <v>384972.83414555364</v>
      </c>
      <c r="AH168" s="5">
        <f t="shared" si="10"/>
        <v>573140.57359888637</v>
      </c>
      <c r="AI168" s="150"/>
      <c r="AJ168" s="2">
        <v>163</v>
      </c>
      <c r="AK168" s="118">
        <v>49796</v>
      </c>
      <c r="AL168" s="5">
        <f t="shared" si="44"/>
        <v>382978.18067941163</v>
      </c>
      <c r="AM168" s="5">
        <f t="shared" si="45"/>
        <v>3433.0474807189421</v>
      </c>
      <c r="AN168" s="5">
        <f t="shared" si="11"/>
        <v>959.64673049774183</v>
      </c>
      <c r="AO168" s="35">
        <f t="shared" si="12"/>
        <v>3.0068973500118709E-2</v>
      </c>
      <c r="AP168" s="5">
        <f t="shared" si="13"/>
        <v>2473.4007502212003</v>
      </c>
      <c r="AQ168" s="35">
        <f t="shared" si="14"/>
        <v>7.7500000000000013E-2</v>
      </c>
      <c r="AR168" s="5">
        <f t="shared" si="46"/>
        <v>97181.466051086303</v>
      </c>
      <c r="AS168" s="5">
        <f t="shared" si="47"/>
        <v>462405.27330610115</v>
      </c>
      <c r="AT168" s="5">
        <f t="shared" si="15"/>
        <v>382018.53394891386</v>
      </c>
      <c r="AU168" s="5">
        <f t="shared" si="16"/>
        <v>559586.73935718741</v>
      </c>
      <c r="AV168" s="150"/>
      <c r="AW168" s="2">
        <v>163</v>
      </c>
      <c r="AX168" s="118">
        <v>49796</v>
      </c>
      <c r="AY168" s="5">
        <f t="shared" si="48"/>
        <v>379973.91393814306</v>
      </c>
      <c r="AZ168" s="5">
        <f t="shared" si="49"/>
        <v>3350.6359249849102</v>
      </c>
      <c r="BA168" s="5">
        <f t="shared" si="17"/>
        <v>975.79896287151632</v>
      </c>
      <c r="BB168" s="35">
        <f t="shared" si="18"/>
        <v>3.0816819589263779E-2</v>
      </c>
      <c r="BC168" s="5">
        <f t="shared" si="19"/>
        <v>2374.8369621133938</v>
      </c>
      <c r="BD168" s="35">
        <f t="shared" si="20"/>
        <v>7.4999999999999997E-2</v>
      </c>
      <c r="BE168" s="5">
        <f t="shared" si="50"/>
        <v>100201.8850247286</v>
      </c>
      <c r="BF168" s="5">
        <f t="shared" si="51"/>
        <v>445951.77074781171</v>
      </c>
      <c r="BG168" s="5">
        <f t="shared" si="21"/>
        <v>378998.11497527151</v>
      </c>
      <c r="BH168" s="5">
        <f t="shared" si="22"/>
        <v>546153.65577254025</v>
      </c>
      <c r="BI168" s="150"/>
      <c r="BJ168" s="2">
        <v>163</v>
      </c>
      <c r="BK168" s="118">
        <v>49796</v>
      </c>
      <c r="BL168" s="5">
        <f t="shared" si="52"/>
        <v>376903.54515337339</v>
      </c>
      <c r="BM168" s="5">
        <f t="shared" si="53"/>
        <v>3268.9887340292703</v>
      </c>
      <c r="BN168" s="5">
        <f t="shared" si="23"/>
        <v>991.86314872763933</v>
      </c>
      <c r="BO168" s="35">
        <f t="shared" si="24"/>
        <v>3.157932032687101E-2</v>
      </c>
      <c r="BP168" s="5">
        <f t="shared" si="25"/>
        <v>2277.125585301631</v>
      </c>
      <c r="BQ168" s="35">
        <f t="shared" si="26"/>
        <v>7.2499999999999995E-2</v>
      </c>
      <c r="BR168" s="5">
        <f t="shared" si="54"/>
        <v>103288.31799535415</v>
      </c>
      <c r="BS168" s="5">
        <f t="shared" si="55"/>
        <v>429556.84565141686</v>
      </c>
      <c r="BT168" s="5">
        <f t="shared" si="27"/>
        <v>375911.68200464576</v>
      </c>
      <c r="BU168" s="5">
        <f t="shared" si="28"/>
        <v>532845.16364677099</v>
      </c>
      <c r="BV168" s="150"/>
      <c r="BW168" s="2">
        <v>163</v>
      </c>
      <c r="BX168" s="118">
        <v>49796</v>
      </c>
      <c r="BY168" s="5">
        <f t="shared" si="56"/>
        <v>373767.26223405893</v>
      </c>
      <c r="BZ168" s="5">
        <f t="shared" si="57"/>
        <v>3188.1295568986429</v>
      </c>
      <c r="CA168" s="5">
        <f t="shared" si="29"/>
        <v>1007.8205271999659</v>
      </c>
      <c r="CB168" s="35">
        <f t="shared" si="30"/>
        <v>3.2356622819540132E-2</v>
      </c>
      <c r="CC168" s="5">
        <f t="shared" si="31"/>
        <v>2180.309029698677</v>
      </c>
      <c r="CD168" s="35">
        <f t="shared" si="32"/>
        <v>6.9999999999999993E-2</v>
      </c>
      <c r="CE168" s="5">
        <f t="shared" si="58"/>
        <v>106440.55829314058</v>
      </c>
      <c r="CF168" s="5">
        <f t="shared" si="59"/>
        <v>413224.55948133837</v>
      </c>
      <c r="CG168" s="5">
        <f t="shared" si="33"/>
        <v>372759.44170685898</v>
      </c>
      <c r="CH168" s="5">
        <f t="shared" si="34"/>
        <v>519665.11777447897</v>
      </c>
    </row>
    <row r="169" spans="9:86" ht="14.25" customHeight="1">
      <c r="I169" s="150"/>
      <c r="J169" s="2">
        <v>164</v>
      </c>
      <c r="K169" s="118">
        <v>49827</v>
      </c>
      <c r="L169" s="5">
        <f t="shared" si="35"/>
        <v>387861.00888963416</v>
      </c>
      <c r="M169" s="5">
        <f t="shared" si="0"/>
        <v>3600.0695666120341</v>
      </c>
      <c r="N169" s="5">
        <f t="shared" si="1"/>
        <v>933.5251304957992</v>
      </c>
      <c r="O169" s="35">
        <f t="shared" si="2"/>
        <v>2.8882257585054659E-2</v>
      </c>
      <c r="P169" s="5">
        <f t="shared" si="3"/>
        <v>2666.5444361162349</v>
      </c>
      <c r="Q169" s="35">
        <f t="shared" si="4"/>
        <v>8.2500000000000004E-2</v>
      </c>
      <c r="R169" s="5">
        <f t="shared" si="36"/>
        <v>92272.516240861791</v>
      </c>
      <c r="S169" s="5">
        <f t="shared" si="37"/>
        <v>498138.89268351148</v>
      </c>
      <c r="T169" s="5">
        <f t="shared" si="38"/>
        <v>386927.48375913838</v>
      </c>
      <c r="U169" s="5">
        <f t="shared" si="39"/>
        <v>590411.40892437333</v>
      </c>
      <c r="V169" s="150"/>
      <c r="W169" s="2">
        <v>164</v>
      </c>
      <c r="X169" s="118">
        <v>49827</v>
      </c>
      <c r="Y169" s="5">
        <f t="shared" si="40"/>
        <v>384972.83414555364</v>
      </c>
      <c r="Z169" s="5">
        <f t="shared" si="41"/>
        <v>3516.1998380299769</v>
      </c>
      <c r="AA169" s="5">
        <f t="shared" si="5"/>
        <v>949.71427705961923</v>
      </c>
      <c r="AB169" s="35">
        <f t="shared" si="6"/>
        <v>2.9603572807962143E-2</v>
      </c>
      <c r="AC169" s="5">
        <f t="shared" si="7"/>
        <v>2566.4855609703577</v>
      </c>
      <c r="AD169" s="35">
        <f t="shared" si="8"/>
        <v>0.08</v>
      </c>
      <c r="AE169" s="5">
        <f t="shared" si="42"/>
        <v>95176.880131506245</v>
      </c>
      <c r="AF169" s="5">
        <f t="shared" si="43"/>
        <v>481479.89330541017</v>
      </c>
      <c r="AG169" s="5">
        <f t="shared" si="9"/>
        <v>384023.11986849405</v>
      </c>
      <c r="AH169" s="5">
        <f t="shared" si="10"/>
        <v>576656.77343691641</v>
      </c>
      <c r="AI169" s="150"/>
      <c r="AJ169" s="2">
        <v>164</v>
      </c>
      <c r="AK169" s="118">
        <v>49827</v>
      </c>
      <c r="AL169" s="5">
        <f t="shared" si="44"/>
        <v>382018.53394891386</v>
      </c>
      <c r="AM169" s="5">
        <f t="shared" si="45"/>
        <v>3433.0474807189421</v>
      </c>
      <c r="AN169" s="5">
        <f t="shared" si="11"/>
        <v>965.84444896554032</v>
      </c>
      <c r="AO169" s="35">
        <f t="shared" si="12"/>
        <v>3.0339191315614016E-2</v>
      </c>
      <c r="AP169" s="5">
        <f t="shared" si="13"/>
        <v>2467.2030317534018</v>
      </c>
      <c r="AQ169" s="35">
        <f t="shared" si="14"/>
        <v>7.7499999999999986E-2</v>
      </c>
      <c r="AR169" s="5">
        <f t="shared" si="46"/>
        <v>98147.310500051841</v>
      </c>
      <c r="AS169" s="5">
        <f t="shared" si="47"/>
        <v>464872.47633785458</v>
      </c>
      <c r="AT169" s="5">
        <f t="shared" si="15"/>
        <v>381052.68949994829</v>
      </c>
      <c r="AU169" s="5">
        <f t="shared" si="16"/>
        <v>563019.78683790646</v>
      </c>
      <c r="AV169" s="150"/>
      <c r="AW169" s="2">
        <v>164</v>
      </c>
      <c r="AX169" s="118">
        <v>49827</v>
      </c>
      <c r="AY169" s="5">
        <f t="shared" si="48"/>
        <v>378998.11497527151</v>
      </c>
      <c r="AZ169" s="5">
        <f t="shared" si="49"/>
        <v>3350.6359249849102</v>
      </c>
      <c r="BA169" s="5">
        <f t="shared" si="17"/>
        <v>981.89770638946356</v>
      </c>
      <c r="BB169" s="35">
        <f t="shared" si="18"/>
        <v>3.1089264065185002E-2</v>
      </c>
      <c r="BC169" s="5">
        <f t="shared" si="19"/>
        <v>2368.7382185954466</v>
      </c>
      <c r="BD169" s="35">
        <f t="shared" si="20"/>
        <v>7.4999999999999983E-2</v>
      </c>
      <c r="BE169" s="5">
        <f t="shared" si="50"/>
        <v>101183.78273111806</v>
      </c>
      <c r="BF169" s="5">
        <f t="shared" si="51"/>
        <v>448320.50896640716</v>
      </c>
      <c r="BG169" s="5">
        <f t="shared" si="21"/>
        <v>378016.21726888203</v>
      </c>
      <c r="BH169" s="5">
        <f t="shared" si="22"/>
        <v>549504.29169752519</v>
      </c>
      <c r="BI169" s="150"/>
      <c r="BJ169" s="2">
        <v>164</v>
      </c>
      <c r="BK169" s="118">
        <v>49827</v>
      </c>
      <c r="BL169" s="5">
        <f t="shared" si="52"/>
        <v>375911.68200464576</v>
      </c>
      <c r="BM169" s="5">
        <f t="shared" si="53"/>
        <v>3268.9887340292703</v>
      </c>
      <c r="BN169" s="5">
        <f t="shared" si="23"/>
        <v>997.85565525120228</v>
      </c>
      <c r="BO169" s="35">
        <f t="shared" si="24"/>
        <v>3.1853939199650738E-2</v>
      </c>
      <c r="BP169" s="5">
        <f t="shared" si="25"/>
        <v>2271.133078778068</v>
      </c>
      <c r="BQ169" s="35">
        <f t="shared" si="26"/>
        <v>7.2499999999999995E-2</v>
      </c>
      <c r="BR169" s="5">
        <f t="shared" si="54"/>
        <v>104286.17365060536</v>
      </c>
      <c r="BS169" s="5">
        <f t="shared" si="55"/>
        <v>431827.97873019491</v>
      </c>
      <c r="BT169" s="5">
        <f t="shared" si="27"/>
        <v>374913.82634939457</v>
      </c>
      <c r="BU169" s="5">
        <f t="shared" si="28"/>
        <v>536114.15238080022</v>
      </c>
      <c r="BV169" s="150"/>
      <c r="BW169" s="2">
        <v>164</v>
      </c>
      <c r="BX169" s="118">
        <v>49827</v>
      </c>
      <c r="BY169" s="5">
        <f t="shared" si="56"/>
        <v>372759.44170685898</v>
      </c>
      <c r="BZ169" s="5">
        <f t="shared" si="57"/>
        <v>3188.1295568986429</v>
      </c>
      <c r="CA169" s="5">
        <f t="shared" si="29"/>
        <v>1013.6994802752988</v>
      </c>
      <c r="CB169" s="35">
        <f t="shared" si="30"/>
        <v>3.2633361901184953E-2</v>
      </c>
      <c r="CC169" s="5">
        <f t="shared" si="31"/>
        <v>2174.4300766233441</v>
      </c>
      <c r="CD169" s="35">
        <f t="shared" si="32"/>
        <v>7.0000000000000007E-2</v>
      </c>
      <c r="CE169" s="5">
        <f t="shared" si="58"/>
        <v>107454.25777341588</v>
      </c>
      <c r="CF169" s="5">
        <f t="shared" si="59"/>
        <v>415398.9895579617</v>
      </c>
      <c r="CG169" s="5">
        <f t="shared" si="33"/>
        <v>371745.74222658371</v>
      </c>
      <c r="CH169" s="5">
        <f t="shared" si="34"/>
        <v>522853.24733137758</v>
      </c>
    </row>
    <row r="170" spans="9:86" ht="14.25" customHeight="1">
      <c r="I170" s="150"/>
      <c r="J170" s="2">
        <v>165</v>
      </c>
      <c r="K170" s="118">
        <v>49857</v>
      </c>
      <c r="L170" s="5">
        <f t="shared" si="35"/>
        <v>386927.48375913838</v>
      </c>
      <c r="M170" s="5">
        <f t="shared" si="0"/>
        <v>3600.0695666120341</v>
      </c>
      <c r="N170" s="5">
        <f t="shared" si="1"/>
        <v>939.94311576795781</v>
      </c>
      <c r="O170" s="35">
        <f t="shared" si="2"/>
        <v>2.9150985294797115E-2</v>
      </c>
      <c r="P170" s="5">
        <f t="shared" si="3"/>
        <v>2660.1264508440763</v>
      </c>
      <c r="Q170" s="35">
        <f t="shared" si="4"/>
        <v>8.2500000000000004E-2</v>
      </c>
      <c r="R170" s="5">
        <f t="shared" si="36"/>
        <v>93212.459356629755</v>
      </c>
      <c r="S170" s="5">
        <f t="shared" si="37"/>
        <v>500799.01913435553</v>
      </c>
      <c r="T170" s="5">
        <f t="shared" si="38"/>
        <v>385987.54064337042</v>
      </c>
      <c r="U170" s="5">
        <f t="shared" si="39"/>
        <v>594011.47849098523</v>
      </c>
      <c r="V170" s="150"/>
      <c r="W170" s="2">
        <v>165</v>
      </c>
      <c r="X170" s="118">
        <v>49857</v>
      </c>
      <c r="Y170" s="5">
        <f t="shared" si="40"/>
        <v>384023.11986849405</v>
      </c>
      <c r="Z170" s="5">
        <f t="shared" si="41"/>
        <v>3516.1998380299769</v>
      </c>
      <c r="AA170" s="5">
        <f t="shared" si="5"/>
        <v>956.04570557335001</v>
      </c>
      <c r="AB170" s="35">
        <f t="shared" si="6"/>
        <v>2.9874629607740521E-2</v>
      </c>
      <c r="AC170" s="5">
        <f t="shared" si="7"/>
        <v>2560.1541324566269</v>
      </c>
      <c r="AD170" s="35">
        <f t="shared" si="8"/>
        <v>7.9999999999999988E-2</v>
      </c>
      <c r="AE170" s="5">
        <f t="shared" si="42"/>
        <v>96132.925837079601</v>
      </c>
      <c r="AF170" s="5">
        <f t="shared" si="43"/>
        <v>484040.0474378668</v>
      </c>
      <c r="AG170" s="5">
        <f t="shared" si="9"/>
        <v>383067.0741629207</v>
      </c>
      <c r="AH170" s="5">
        <f t="shared" si="10"/>
        <v>580172.97327494645</v>
      </c>
      <c r="AI170" s="150"/>
      <c r="AJ170" s="2">
        <v>165</v>
      </c>
      <c r="AK170" s="118">
        <v>49857</v>
      </c>
      <c r="AL170" s="5">
        <f t="shared" si="44"/>
        <v>381052.68949994829</v>
      </c>
      <c r="AM170" s="5">
        <f t="shared" si="45"/>
        <v>3433.0474807189421</v>
      </c>
      <c r="AN170" s="5">
        <f t="shared" si="11"/>
        <v>972.08219436510944</v>
      </c>
      <c r="AO170" s="35">
        <f t="shared" si="12"/>
        <v>3.0612528539528644E-2</v>
      </c>
      <c r="AP170" s="5">
        <f t="shared" si="13"/>
        <v>2460.9652863538327</v>
      </c>
      <c r="AQ170" s="35">
        <f t="shared" si="14"/>
        <v>7.7499999999999999E-2</v>
      </c>
      <c r="AR170" s="5">
        <f t="shared" si="46"/>
        <v>99119.392694416951</v>
      </c>
      <c r="AS170" s="5">
        <f t="shared" si="47"/>
        <v>467333.44162420841</v>
      </c>
      <c r="AT170" s="5">
        <f t="shared" si="15"/>
        <v>380080.60730558319</v>
      </c>
      <c r="AU170" s="5">
        <f t="shared" si="16"/>
        <v>566452.83431862539</v>
      </c>
      <c r="AV170" s="150"/>
      <c r="AW170" s="2">
        <v>165</v>
      </c>
      <c r="AX170" s="118">
        <v>49857</v>
      </c>
      <c r="AY170" s="5">
        <f t="shared" si="48"/>
        <v>378016.21726888203</v>
      </c>
      <c r="AZ170" s="5">
        <f t="shared" si="49"/>
        <v>3350.6359249849102</v>
      </c>
      <c r="BA170" s="5">
        <f t="shared" si="17"/>
        <v>988.03456705439748</v>
      </c>
      <c r="BB170" s="35">
        <f t="shared" si="18"/>
        <v>3.1364831091940507E-2</v>
      </c>
      <c r="BC170" s="5">
        <f t="shared" si="19"/>
        <v>2362.6013579305127</v>
      </c>
      <c r="BD170" s="35">
        <f t="shared" si="20"/>
        <v>7.5000000000000011E-2</v>
      </c>
      <c r="BE170" s="5">
        <f t="shared" si="50"/>
        <v>102171.81729817245</v>
      </c>
      <c r="BF170" s="5">
        <f t="shared" si="51"/>
        <v>450683.11032433767</v>
      </c>
      <c r="BG170" s="5">
        <f t="shared" si="21"/>
        <v>377028.18270182761</v>
      </c>
      <c r="BH170" s="5">
        <f t="shared" si="22"/>
        <v>552854.92762251012</v>
      </c>
      <c r="BI170" s="150"/>
      <c r="BJ170" s="2">
        <v>165</v>
      </c>
      <c r="BK170" s="118">
        <v>49857</v>
      </c>
      <c r="BL170" s="5">
        <f t="shared" si="52"/>
        <v>374913.82634939457</v>
      </c>
      <c r="BM170" s="5">
        <f t="shared" si="53"/>
        <v>3268.9887340292703</v>
      </c>
      <c r="BN170" s="5">
        <f t="shared" si="23"/>
        <v>1003.884366501678</v>
      </c>
      <c r="BO170" s="35">
        <f t="shared" si="24"/>
        <v>3.2131683473293669E-2</v>
      </c>
      <c r="BP170" s="5">
        <f t="shared" si="25"/>
        <v>2265.1043675275923</v>
      </c>
      <c r="BQ170" s="35">
        <f t="shared" si="26"/>
        <v>7.2500000000000009E-2</v>
      </c>
      <c r="BR170" s="5">
        <f t="shared" si="54"/>
        <v>105290.05801710703</v>
      </c>
      <c r="BS170" s="5">
        <f t="shared" si="55"/>
        <v>434093.0830977225</v>
      </c>
      <c r="BT170" s="5">
        <f t="shared" si="27"/>
        <v>373909.94198289287</v>
      </c>
      <c r="BU170" s="5">
        <f t="shared" si="28"/>
        <v>539383.14111482957</v>
      </c>
      <c r="BV170" s="150"/>
      <c r="BW170" s="2">
        <v>165</v>
      </c>
      <c r="BX170" s="118">
        <v>49857</v>
      </c>
      <c r="BY170" s="5">
        <f t="shared" si="56"/>
        <v>371745.74222658371</v>
      </c>
      <c r="BZ170" s="5">
        <f t="shared" si="57"/>
        <v>3188.1295568986429</v>
      </c>
      <c r="CA170" s="5">
        <f t="shared" si="29"/>
        <v>1019.612727243571</v>
      </c>
      <c r="CB170" s="35">
        <f t="shared" si="30"/>
        <v>3.2913228954927078E-2</v>
      </c>
      <c r="CC170" s="5">
        <f t="shared" si="31"/>
        <v>2168.5168296550719</v>
      </c>
      <c r="CD170" s="35">
        <f t="shared" si="32"/>
        <v>7.0000000000000007E-2</v>
      </c>
      <c r="CE170" s="5">
        <f t="shared" si="58"/>
        <v>108473.87050065945</v>
      </c>
      <c r="CF170" s="5">
        <f t="shared" si="59"/>
        <v>417567.5063876168</v>
      </c>
      <c r="CG170" s="5">
        <f t="shared" si="33"/>
        <v>370726.12949934014</v>
      </c>
      <c r="CH170" s="5">
        <f t="shared" si="34"/>
        <v>526041.37688827631</v>
      </c>
    </row>
    <row r="171" spans="9:86" ht="14.25" customHeight="1">
      <c r="I171" s="150"/>
      <c r="J171" s="2">
        <v>166</v>
      </c>
      <c r="K171" s="118">
        <v>49888</v>
      </c>
      <c r="L171" s="5">
        <f t="shared" si="35"/>
        <v>385987.54064337042</v>
      </c>
      <c r="M171" s="5">
        <f t="shared" si="0"/>
        <v>3600.0695666120341</v>
      </c>
      <c r="N171" s="5">
        <f t="shared" si="1"/>
        <v>946.40522468886229</v>
      </c>
      <c r="O171" s="35">
        <f t="shared" si="2"/>
        <v>2.9422873798818847E-2</v>
      </c>
      <c r="P171" s="5">
        <f t="shared" si="3"/>
        <v>2653.6643419231718</v>
      </c>
      <c r="Q171" s="35">
        <f t="shared" si="4"/>
        <v>8.2500000000000018E-2</v>
      </c>
      <c r="R171" s="5">
        <f t="shared" si="36"/>
        <v>94158.864581318616</v>
      </c>
      <c r="S171" s="5">
        <f t="shared" si="37"/>
        <v>503452.68347627873</v>
      </c>
      <c r="T171" s="5">
        <f t="shared" si="38"/>
        <v>385041.13541868154</v>
      </c>
      <c r="U171" s="5">
        <f t="shared" si="39"/>
        <v>597611.54805759736</v>
      </c>
      <c r="V171" s="150"/>
      <c r="W171" s="2">
        <v>166</v>
      </c>
      <c r="X171" s="118">
        <v>49888</v>
      </c>
      <c r="Y171" s="5">
        <f t="shared" si="40"/>
        <v>383067.0741629207</v>
      </c>
      <c r="Z171" s="5">
        <f t="shared" si="41"/>
        <v>3516.1998380299769</v>
      </c>
      <c r="AA171" s="5">
        <f t="shared" si="5"/>
        <v>962.41934361050562</v>
      </c>
      <c r="AB171" s="35">
        <f t="shared" si="6"/>
        <v>3.0148850951398125E-2</v>
      </c>
      <c r="AC171" s="5">
        <f t="shared" si="7"/>
        <v>2553.7804944194713</v>
      </c>
      <c r="AD171" s="35">
        <f t="shared" si="8"/>
        <v>7.9999999999999988E-2</v>
      </c>
      <c r="AE171" s="5">
        <f t="shared" si="42"/>
        <v>97095.345180690114</v>
      </c>
      <c r="AF171" s="5">
        <f t="shared" si="43"/>
        <v>486593.82793228625</v>
      </c>
      <c r="AG171" s="5">
        <f t="shared" si="9"/>
        <v>382104.65481931018</v>
      </c>
      <c r="AH171" s="5">
        <f t="shared" si="10"/>
        <v>583689.17311297636</v>
      </c>
      <c r="AI171" s="150"/>
      <c r="AJ171" s="2">
        <v>166</v>
      </c>
      <c r="AK171" s="118">
        <v>49888</v>
      </c>
      <c r="AL171" s="5">
        <f t="shared" si="44"/>
        <v>380080.60730558319</v>
      </c>
      <c r="AM171" s="5">
        <f t="shared" si="45"/>
        <v>3433.0474807189421</v>
      </c>
      <c r="AN171" s="5">
        <f t="shared" si="11"/>
        <v>978.36022520371716</v>
      </c>
      <c r="AO171" s="35">
        <f t="shared" si="12"/>
        <v>3.0889033738586501E-2</v>
      </c>
      <c r="AP171" s="5">
        <f t="shared" si="13"/>
        <v>2454.6872555152249</v>
      </c>
      <c r="AQ171" s="35">
        <f t="shared" si="14"/>
        <v>7.7499999999999999E-2</v>
      </c>
      <c r="AR171" s="5">
        <f t="shared" si="46"/>
        <v>100097.75291962067</v>
      </c>
      <c r="AS171" s="5">
        <f t="shared" si="47"/>
        <v>469788.12887972366</v>
      </c>
      <c r="AT171" s="5">
        <f t="shared" si="15"/>
        <v>379102.24708037946</v>
      </c>
      <c r="AU171" s="5">
        <f t="shared" si="16"/>
        <v>569885.88179934432</v>
      </c>
      <c r="AV171" s="150"/>
      <c r="AW171" s="2">
        <v>166</v>
      </c>
      <c r="AX171" s="118">
        <v>49888</v>
      </c>
      <c r="AY171" s="5">
        <f t="shared" si="48"/>
        <v>377028.18270182761</v>
      </c>
      <c r="AZ171" s="5">
        <f t="shared" si="49"/>
        <v>3350.6359249849102</v>
      </c>
      <c r="BA171" s="5">
        <f t="shared" si="17"/>
        <v>994.20978309848761</v>
      </c>
      <c r="BB171" s="35">
        <f t="shared" si="18"/>
        <v>3.1643569219909191E-2</v>
      </c>
      <c r="BC171" s="5">
        <f t="shared" si="19"/>
        <v>2356.4261418864226</v>
      </c>
      <c r="BD171" s="35">
        <f t="shared" si="20"/>
        <v>7.5000000000000011E-2</v>
      </c>
      <c r="BE171" s="5">
        <f t="shared" si="50"/>
        <v>103166.02708127094</v>
      </c>
      <c r="BF171" s="5">
        <f t="shared" si="51"/>
        <v>453039.53646622412</v>
      </c>
      <c r="BG171" s="5">
        <f t="shared" si="21"/>
        <v>376033.97291872912</v>
      </c>
      <c r="BH171" s="5">
        <f t="shared" si="22"/>
        <v>556205.56354749505</v>
      </c>
      <c r="BI171" s="150"/>
      <c r="BJ171" s="2">
        <v>166</v>
      </c>
      <c r="BK171" s="118">
        <v>49888</v>
      </c>
      <c r="BL171" s="5">
        <f t="shared" si="52"/>
        <v>373909.94198289287</v>
      </c>
      <c r="BM171" s="5">
        <f t="shared" si="53"/>
        <v>3268.9887340292703</v>
      </c>
      <c r="BN171" s="5">
        <f t="shared" si="23"/>
        <v>1009.9495012159591</v>
      </c>
      <c r="BO171" s="35">
        <f t="shared" si="24"/>
        <v>3.2412601682428641E-2</v>
      </c>
      <c r="BP171" s="5">
        <f t="shared" si="25"/>
        <v>2259.0392328133112</v>
      </c>
      <c r="BQ171" s="35">
        <f t="shared" si="26"/>
        <v>7.2499999999999995E-2</v>
      </c>
      <c r="BR171" s="5">
        <f t="shared" si="54"/>
        <v>106300.00751832299</v>
      </c>
      <c r="BS171" s="5">
        <f t="shared" si="55"/>
        <v>436352.12233053579</v>
      </c>
      <c r="BT171" s="5">
        <f t="shared" si="27"/>
        <v>372899.99248167692</v>
      </c>
      <c r="BU171" s="5">
        <f t="shared" si="28"/>
        <v>542652.12984885881</v>
      </c>
      <c r="BV171" s="150"/>
      <c r="BW171" s="2">
        <v>166</v>
      </c>
      <c r="BX171" s="118">
        <v>49888</v>
      </c>
      <c r="BY171" s="5">
        <f t="shared" si="56"/>
        <v>370726.12949934014</v>
      </c>
      <c r="BZ171" s="5">
        <f t="shared" si="57"/>
        <v>3188.1295568986429</v>
      </c>
      <c r="CA171" s="5">
        <f t="shared" si="29"/>
        <v>1025.5604681524919</v>
      </c>
      <c r="CB171" s="35">
        <f t="shared" si="30"/>
        <v>3.3196272500268444E-2</v>
      </c>
      <c r="CC171" s="5">
        <f t="shared" si="31"/>
        <v>2162.569088746151</v>
      </c>
      <c r="CD171" s="35">
        <f t="shared" si="32"/>
        <v>7.0000000000000007E-2</v>
      </c>
      <c r="CE171" s="5">
        <f t="shared" si="58"/>
        <v>109499.43096881194</v>
      </c>
      <c r="CF171" s="5">
        <f t="shared" si="59"/>
        <v>419730.07547636295</v>
      </c>
      <c r="CG171" s="5">
        <f t="shared" si="33"/>
        <v>369700.56903118762</v>
      </c>
      <c r="CH171" s="5">
        <f t="shared" si="34"/>
        <v>529229.50644517492</v>
      </c>
    </row>
    <row r="172" spans="9:86" ht="14.25" customHeight="1">
      <c r="I172" s="150"/>
      <c r="J172" s="2">
        <v>167</v>
      </c>
      <c r="K172" s="118">
        <v>49919</v>
      </c>
      <c r="L172" s="5">
        <f t="shared" si="35"/>
        <v>385041.13541868154</v>
      </c>
      <c r="M172" s="5">
        <f t="shared" si="0"/>
        <v>3600.0695666120341</v>
      </c>
      <c r="N172" s="5">
        <f t="shared" si="1"/>
        <v>952.91176060859834</v>
      </c>
      <c r="O172" s="35">
        <f t="shared" si="2"/>
        <v>2.9697972698083771E-2</v>
      </c>
      <c r="P172" s="5">
        <f t="shared" si="3"/>
        <v>2647.1578060034358</v>
      </c>
      <c r="Q172" s="35">
        <f t="shared" si="4"/>
        <v>8.2500000000000004E-2</v>
      </c>
      <c r="R172" s="5">
        <f t="shared" si="36"/>
        <v>95111.776341927209</v>
      </c>
      <c r="S172" s="5">
        <f t="shared" si="37"/>
        <v>506099.84128228214</v>
      </c>
      <c r="T172" s="5">
        <f t="shared" si="38"/>
        <v>384088.22365807294</v>
      </c>
      <c r="U172" s="5">
        <f t="shared" si="39"/>
        <v>601211.61762420938</v>
      </c>
      <c r="V172" s="150"/>
      <c r="W172" s="2">
        <v>167</v>
      </c>
      <c r="X172" s="118">
        <v>49919</v>
      </c>
      <c r="Y172" s="5">
        <f t="shared" si="40"/>
        <v>382104.65481931018</v>
      </c>
      <c r="Z172" s="5">
        <f t="shared" si="41"/>
        <v>3516.1998380299769</v>
      </c>
      <c r="AA172" s="5">
        <f t="shared" si="5"/>
        <v>968.83547256790871</v>
      </c>
      <c r="AB172" s="35">
        <f t="shared" si="6"/>
        <v>3.0426286422269903E-2</v>
      </c>
      <c r="AC172" s="5">
        <f t="shared" si="7"/>
        <v>2547.3643654620682</v>
      </c>
      <c r="AD172" s="35">
        <f t="shared" si="8"/>
        <v>8.0000000000000016E-2</v>
      </c>
      <c r="AE172" s="5">
        <f t="shared" si="42"/>
        <v>98064.180653258023</v>
      </c>
      <c r="AF172" s="5">
        <f t="shared" si="43"/>
        <v>489141.19229774829</v>
      </c>
      <c r="AG172" s="5">
        <f t="shared" si="9"/>
        <v>381135.8193467423</v>
      </c>
      <c r="AH172" s="5">
        <f t="shared" si="10"/>
        <v>587205.37295100628</v>
      </c>
      <c r="AI172" s="150"/>
      <c r="AJ172" s="2">
        <v>167</v>
      </c>
      <c r="AK172" s="118">
        <v>49919</v>
      </c>
      <c r="AL172" s="5">
        <f t="shared" si="44"/>
        <v>379102.24708037946</v>
      </c>
      <c r="AM172" s="5">
        <f t="shared" si="45"/>
        <v>3433.0474807189421</v>
      </c>
      <c r="AN172" s="5">
        <f t="shared" si="11"/>
        <v>984.67880165815814</v>
      </c>
      <c r="AO172" s="35">
        <f t="shared" si="12"/>
        <v>3.1168756479020739E-2</v>
      </c>
      <c r="AP172" s="5">
        <f t="shared" si="13"/>
        <v>2448.368679060784</v>
      </c>
      <c r="AQ172" s="35">
        <f t="shared" si="14"/>
        <v>7.7499999999999999E-2</v>
      </c>
      <c r="AR172" s="5">
        <f t="shared" si="46"/>
        <v>101082.43172127883</v>
      </c>
      <c r="AS172" s="5">
        <f t="shared" si="47"/>
        <v>472236.49755878444</v>
      </c>
      <c r="AT172" s="5">
        <f t="shared" si="15"/>
        <v>378117.5682787213</v>
      </c>
      <c r="AU172" s="5">
        <f t="shared" si="16"/>
        <v>573318.92928006325</v>
      </c>
      <c r="AV172" s="150"/>
      <c r="AW172" s="2">
        <v>167</v>
      </c>
      <c r="AX172" s="118">
        <v>49919</v>
      </c>
      <c r="AY172" s="5">
        <f t="shared" si="48"/>
        <v>376033.97291872912</v>
      </c>
      <c r="AZ172" s="5">
        <f t="shared" si="49"/>
        <v>3350.6359249849102</v>
      </c>
      <c r="BA172" s="5">
        <f t="shared" si="17"/>
        <v>1000.4235942428531</v>
      </c>
      <c r="BB172" s="35">
        <f t="shared" si="18"/>
        <v>3.1925527998792953E-2</v>
      </c>
      <c r="BC172" s="5">
        <f t="shared" si="19"/>
        <v>2350.212330742057</v>
      </c>
      <c r="BD172" s="35">
        <f t="shared" si="20"/>
        <v>7.5000000000000011E-2</v>
      </c>
      <c r="BE172" s="5">
        <f t="shared" si="50"/>
        <v>104166.45067551378</v>
      </c>
      <c r="BF172" s="5">
        <f t="shared" si="51"/>
        <v>455389.74879696616</v>
      </c>
      <c r="BG172" s="5">
        <f t="shared" si="21"/>
        <v>375033.54932448629</v>
      </c>
      <c r="BH172" s="5">
        <f t="shared" si="22"/>
        <v>559556.19947247999</v>
      </c>
      <c r="BI172" s="150"/>
      <c r="BJ172" s="2">
        <v>167</v>
      </c>
      <c r="BK172" s="118">
        <v>49919</v>
      </c>
      <c r="BL172" s="5">
        <f t="shared" si="52"/>
        <v>372899.99248167692</v>
      </c>
      <c r="BM172" s="5">
        <f t="shared" si="53"/>
        <v>3268.9887340292703</v>
      </c>
      <c r="BN172" s="5">
        <f t="shared" si="23"/>
        <v>1016.0512794524725</v>
      </c>
      <c r="BO172" s="35">
        <f t="shared" si="24"/>
        <v>3.269674336083226E-2</v>
      </c>
      <c r="BP172" s="5">
        <f t="shared" si="25"/>
        <v>2252.9374545767978</v>
      </c>
      <c r="BQ172" s="35">
        <f t="shared" si="26"/>
        <v>7.2499999999999981E-2</v>
      </c>
      <c r="BR172" s="5">
        <f t="shared" si="54"/>
        <v>107316.05879777546</v>
      </c>
      <c r="BS172" s="5">
        <f t="shared" si="55"/>
        <v>438605.05978511256</v>
      </c>
      <c r="BT172" s="5">
        <f t="shared" si="27"/>
        <v>371883.94120222447</v>
      </c>
      <c r="BU172" s="5">
        <f t="shared" si="28"/>
        <v>545921.11858288804</v>
      </c>
      <c r="BV172" s="150"/>
      <c r="BW172" s="2">
        <v>167</v>
      </c>
      <c r="BX172" s="118">
        <v>49919</v>
      </c>
      <c r="BY172" s="5">
        <f t="shared" si="56"/>
        <v>369700.56903118762</v>
      </c>
      <c r="BZ172" s="5">
        <f t="shared" si="57"/>
        <v>3188.1295568986429</v>
      </c>
      <c r="CA172" s="5">
        <f t="shared" si="29"/>
        <v>1031.5429042167152</v>
      </c>
      <c r="CB172" s="35">
        <f t="shared" si="30"/>
        <v>3.3482542055693565E-2</v>
      </c>
      <c r="CC172" s="5">
        <f t="shared" si="31"/>
        <v>2156.5866526819277</v>
      </c>
      <c r="CD172" s="35">
        <f t="shared" si="32"/>
        <v>6.9999999999999993E-2</v>
      </c>
      <c r="CE172" s="5">
        <f t="shared" si="58"/>
        <v>110530.97387302865</v>
      </c>
      <c r="CF172" s="5">
        <f t="shared" si="59"/>
        <v>421886.66212904488</v>
      </c>
      <c r="CG172" s="5">
        <f t="shared" si="33"/>
        <v>368669.02612697089</v>
      </c>
      <c r="CH172" s="5">
        <f t="shared" si="34"/>
        <v>532417.63600207353</v>
      </c>
    </row>
    <row r="173" spans="9:86" ht="14.25" customHeight="1">
      <c r="I173" s="150"/>
      <c r="J173" s="2">
        <v>168</v>
      </c>
      <c r="K173" s="118">
        <v>49949</v>
      </c>
      <c r="L173" s="5">
        <f t="shared" si="35"/>
        <v>384088.22365807294</v>
      </c>
      <c r="M173" s="5">
        <f t="shared" si="0"/>
        <v>3600.0695666120341</v>
      </c>
      <c r="N173" s="5">
        <f t="shared" si="1"/>
        <v>959.46302896278257</v>
      </c>
      <c r="O173" s="35">
        <f t="shared" si="2"/>
        <v>2.9976332619359634E-2</v>
      </c>
      <c r="P173" s="5">
        <f t="shared" si="3"/>
        <v>2640.6065376492515</v>
      </c>
      <c r="Q173" s="35">
        <f t="shared" si="4"/>
        <v>8.2500000000000004E-2</v>
      </c>
      <c r="R173" s="5">
        <f t="shared" si="36"/>
        <v>96071.239370889991</v>
      </c>
      <c r="S173" s="5">
        <f t="shared" si="37"/>
        <v>508740.44781993137</v>
      </c>
      <c r="T173" s="5">
        <f t="shared" si="38"/>
        <v>383128.76062911015</v>
      </c>
      <c r="U173" s="5">
        <f t="shared" si="39"/>
        <v>604811.68719082139</v>
      </c>
      <c r="V173" s="150"/>
      <c r="W173" s="2">
        <v>168</v>
      </c>
      <c r="X173" s="118">
        <v>49949</v>
      </c>
      <c r="Y173" s="5">
        <f t="shared" si="40"/>
        <v>381135.8193467423</v>
      </c>
      <c r="Z173" s="5">
        <f t="shared" si="41"/>
        <v>3516.1998380299769</v>
      </c>
      <c r="AA173" s="5">
        <f t="shared" si="5"/>
        <v>975.29437571836161</v>
      </c>
      <c r="AB173" s="35">
        <f t="shared" si="6"/>
        <v>3.0706986629280647E-2</v>
      </c>
      <c r="AC173" s="5">
        <f t="shared" si="7"/>
        <v>2540.9054623116153</v>
      </c>
      <c r="AD173" s="35">
        <f t="shared" si="8"/>
        <v>0.08</v>
      </c>
      <c r="AE173" s="5">
        <f t="shared" si="42"/>
        <v>99039.475028976391</v>
      </c>
      <c r="AF173" s="5">
        <f t="shared" si="43"/>
        <v>491682.09776005993</v>
      </c>
      <c r="AG173" s="5">
        <f t="shared" si="9"/>
        <v>380160.52497102396</v>
      </c>
      <c r="AH173" s="5">
        <f t="shared" si="10"/>
        <v>590721.57278903632</v>
      </c>
      <c r="AI173" s="150"/>
      <c r="AJ173" s="2">
        <v>168</v>
      </c>
      <c r="AK173" s="118">
        <v>49949</v>
      </c>
      <c r="AL173" s="5">
        <f t="shared" si="44"/>
        <v>378117.5682787213</v>
      </c>
      <c r="AM173" s="5">
        <f t="shared" si="45"/>
        <v>3433.0474807189421</v>
      </c>
      <c r="AN173" s="5">
        <f t="shared" si="11"/>
        <v>991.03818558553394</v>
      </c>
      <c r="AO173" s="35">
        <f t="shared" si="12"/>
        <v>3.1451747352453444E-2</v>
      </c>
      <c r="AP173" s="5">
        <f t="shared" si="13"/>
        <v>2442.0092951334082</v>
      </c>
      <c r="AQ173" s="35">
        <f t="shared" si="14"/>
        <v>7.7499999999999986E-2</v>
      </c>
      <c r="AR173" s="5">
        <f t="shared" si="46"/>
        <v>102073.46990686437</v>
      </c>
      <c r="AS173" s="5">
        <f t="shared" si="47"/>
        <v>474678.50685391785</v>
      </c>
      <c r="AT173" s="5">
        <f t="shared" si="15"/>
        <v>377126.53009313578</v>
      </c>
      <c r="AU173" s="5">
        <f t="shared" si="16"/>
        <v>576751.97676078219</v>
      </c>
      <c r="AV173" s="150"/>
      <c r="AW173" s="2">
        <v>168</v>
      </c>
      <c r="AX173" s="118">
        <v>49949</v>
      </c>
      <c r="AY173" s="5">
        <f t="shared" si="48"/>
        <v>375033.54932448629</v>
      </c>
      <c r="AZ173" s="5">
        <f t="shared" si="49"/>
        <v>3350.6359249849102</v>
      </c>
      <c r="BA173" s="5">
        <f t="shared" si="17"/>
        <v>1006.6762417068712</v>
      </c>
      <c r="BB173" s="35">
        <f t="shared" si="18"/>
        <v>3.2210758003493989E-2</v>
      </c>
      <c r="BC173" s="5">
        <f t="shared" si="19"/>
        <v>2343.9596832780389</v>
      </c>
      <c r="BD173" s="35">
        <f t="shared" si="20"/>
        <v>7.4999999999999983E-2</v>
      </c>
      <c r="BE173" s="5">
        <f t="shared" si="50"/>
        <v>105173.12691722065</v>
      </c>
      <c r="BF173" s="5">
        <f t="shared" si="51"/>
        <v>457733.70848024421</v>
      </c>
      <c r="BG173" s="5">
        <f t="shared" si="21"/>
        <v>374026.87308277941</v>
      </c>
      <c r="BH173" s="5">
        <f t="shared" si="22"/>
        <v>562906.83539746492</v>
      </c>
      <c r="BI173" s="150"/>
      <c r="BJ173" s="2">
        <v>168</v>
      </c>
      <c r="BK173" s="118">
        <v>49949</v>
      </c>
      <c r="BL173" s="5">
        <f t="shared" si="52"/>
        <v>371883.94120222447</v>
      </c>
      <c r="BM173" s="5">
        <f t="shared" si="53"/>
        <v>3268.9887340292703</v>
      </c>
      <c r="BN173" s="5">
        <f t="shared" si="23"/>
        <v>1022.1899225991642</v>
      </c>
      <c r="BO173" s="35">
        <f t="shared" si="24"/>
        <v>3.2984159067303648E-2</v>
      </c>
      <c r="BP173" s="5">
        <f t="shared" si="25"/>
        <v>2246.7988114301061</v>
      </c>
      <c r="BQ173" s="35">
        <f t="shared" si="26"/>
        <v>7.2499999999999995E-2</v>
      </c>
      <c r="BR173" s="5">
        <f t="shared" si="54"/>
        <v>108338.24872037463</v>
      </c>
      <c r="BS173" s="5">
        <f t="shared" si="55"/>
        <v>440851.85859654268</v>
      </c>
      <c r="BT173" s="5">
        <f t="shared" si="27"/>
        <v>370861.75127962528</v>
      </c>
      <c r="BU173" s="5">
        <f t="shared" si="28"/>
        <v>549190.10731691727</v>
      </c>
      <c r="BV173" s="150"/>
      <c r="BW173" s="2">
        <v>168</v>
      </c>
      <c r="BX173" s="118">
        <v>49949</v>
      </c>
      <c r="BY173" s="5">
        <f t="shared" si="56"/>
        <v>368669.02612697089</v>
      </c>
      <c r="BZ173" s="5">
        <f t="shared" si="57"/>
        <v>3188.1295568986429</v>
      </c>
      <c r="CA173" s="5">
        <f t="shared" si="29"/>
        <v>1037.5602378246458</v>
      </c>
      <c r="CB173" s="35">
        <f t="shared" si="30"/>
        <v>3.3772088164541594E-2</v>
      </c>
      <c r="CC173" s="5">
        <f t="shared" si="31"/>
        <v>2150.5693190739971</v>
      </c>
      <c r="CD173" s="35">
        <f t="shared" si="32"/>
        <v>7.0000000000000007E-2</v>
      </c>
      <c r="CE173" s="5">
        <f t="shared" si="58"/>
        <v>111568.53411085329</v>
      </c>
      <c r="CF173" s="5">
        <f t="shared" si="59"/>
        <v>424037.23144811887</v>
      </c>
      <c r="CG173" s="5">
        <f t="shared" si="33"/>
        <v>367631.46588914626</v>
      </c>
      <c r="CH173" s="5">
        <f t="shared" si="34"/>
        <v>535605.76555897214</v>
      </c>
    </row>
    <row r="174" spans="9:86" ht="14.25" customHeight="1">
      <c r="I174" s="150"/>
      <c r="J174" s="2">
        <v>169</v>
      </c>
      <c r="K174" s="118">
        <v>49980</v>
      </c>
      <c r="L174" s="5">
        <f t="shared" si="35"/>
        <v>383128.76062911015</v>
      </c>
      <c r="M174" s="5">
        <f t="shared" si="0"/>
        <v>3600.0695666120341</v>
      </c>
      <c r="N174" s="5">
        <f t="shared" si="1"/>
        <v>966.05933728690161</v>
      </c>
      <c r="O174" s="35">
        <f t="shared" si="2"/>
        <v>3.0258005241911887E-2</v>
      </c>
      <c r="P174" s="5">
        <f t="shared" si="3"/>
        <v>2634.0102293251325</v>
      </c>
      <c r="Q174" s="35">
        <f t="shared" si="4"/>
        <v>8.2500000000000018E-2</v>
      </c>
      <c r="R174" s="5">
        <f t="shared" si="36"/>
        <v>97037.298708176895</v>
      </c>
      <c r="S174" s="5">
        <f t="shared" si="37"/>
        <v>511374.45804925653</v>
      </c>
      <c r="T174" s="5">
        <f t="shared" si="38"/>
        <v>382162.70129182324</v>
      </c>
      <c r="U174" s="5">
        <f t="shared" si="39"/>
        <v>608411.75675743341</v>
      </c>
      <c r="V174" s="150"/>
      <c r="W174" s="2">
        <v>169</v>
      </c>
      <c r="X174" s="118">
        <v>49980</v>
      </c>
      <c r="Y174" s="5">
        <f t="shared" si="40"/>
        <v>380160.52497102396</v>
      </c>
      <c r="Z174" s="5">
        <f t="shared" si="41"/>
        <v>3516.1998380299769</v>
      </c>
      <c r="AA174" s="5">
        <f t="shared" si="5"/>
        <v>981.79633822315054</v>
      </c>
      <c r="AB174" s="35">
        <f t="shared" si="6"/>
        <v>3.0991003233636114E-2</v>
      </c>
      <c r="AC174" s="5">
        <f t="shared" si="7"/>
        <v>2534.4034998068264</v>
      </c>
      <c r="AD174" s="35">
        <f t="shared" si="8"/>
        <v>0.08</v>
      </c>
      <c r="AE174" s="5">
        <f t="shared" si="42"/>
        <v>100021.27136719954</v>
      </c>
      <c r="AF174" s="5">
        <f t="shared" si="43"/>
        <v>494216.50125986675</v>
      </c>
      <c r="AG174" s="5">
        <f t="shared" si="9"/>
        <v>379178.7286328008</v>
      </c>
      <c r="AH174" s="5">
        <f t="shared" si="10"/>
        <v>594237.77262706636</v>
      </c>
      <c r="AI174" s="150"/>
      <c r="AJ174" s="2">
        <v>169</v>
      </c>
      <c r="AK174" s="118">
        <v>49980</v>
      </c>
      <c r="AL174" s="5">
        <f t="shared" si="44"/>
        <v>377126.53009313578</v>
      </c>
      <c r="AM174" s="5">
        <f t="shared" si="45"/>
        <v>3433.0474807189421</v>
      </c>
      <c r="AN174" s="5">
        <f t="shared" si="11"/>
        <v>997.43864053410698</v>
      </c>
      <c r="AO174" s="35">
        <f t="shared" si="12"/>
        <v>3.1738058002584266E-2</v>
      </c>
      <c r="AP174" s="5">
        <f t="shared" si="13"/>
        <v>2435.6088401848351</v>
      </c>
      <c r="AQ174" s="35">
        <f t="shared" si="14"/>
        <v>7.7499999999999999E-2</v>
      </c>
      <c r="AR174" s="5">
        <f t="shared" si="46"/>
        <v>103070.90854739847</v>
      </c>
      <c r="AS174" s="5">
        <f t="shared" si="47"/>
        <v>477114.11569410266</v>
      </c>
      <c r="AT174" s="5">
        <f t="shared" si="15"/>
        <v>376129.09145260166</v>
      </c>
      <c r="AU174" s="5">
        <f t="shared" si="16"/>
        <v>580185.02424150112</v>
      </c>
      <c r="AV174" s="150"/>
      <c r="AW174" s="2">
        <v>169</v>
      </c>
      <c r="AX174" s="118">
        <v>49980</v>
      </c>
      <c r="AY174" s="5">
        <f t="shared" si="48"/>
        <v>374026.87308277941</v>
      </c>
      <c r="AZ174" s="5">
        <f t="shared" si="49"/>
        <v>3350.6359249849102</v>
      </c>
      <c r="BA174" s="5">
        <f t="shared" si="17"/>
        <v>1012.9679682175392</v>
      </c>
      <c r="BB174" s="35">
        <f t="shared" si="18"/>
        <v>3.2499310860800629E-2</v>
      </c>
      <c r="BC174" s="5">
        <f t="shared" si="19"/>
        <v>2337.6679567673709</v>
      </c>
      <c r="BD174" s="35">
        <f t="shared" si="20"/>
        <v>7.4999999999999983E-2</v>
      </c>
      <c r="BE174" s="5">
        <f t="shared" si="50"/>
        <v>106186.09488543819</v>
      </c>
      <c r="BF174" s="5">
        <f t="shared" si="51"/>
        <v>460071.37643701158</v>
      </c>
      <c r="BG174" s="5">
        <f t="shared" si="21"/>
        <v>373013.90511456184</v>
      </c>
      <c r="BH174" s="5">
        <f t="shared" si="22"/>
        <v>566257.47132244974</v>
      </c>
      <c r="BI174" s="150"/>
      <c r="BJ174" s="2">
        <v>169</v>
      </c>
      <c r="BK174" s="118">
        <v>49980</v>
      </c>
      <c r="BL174" s="5">
        <f t="shared" si="52"/>
        <v>370861.75127962528</v>
      </c>
      <c r="BM174" s="5">
        <f t="shared" si="53"/>
        <v>3268.9887340292703</v>
      </c>
      <c r="BN174" s="5">
        <f t="shared" si="23"/>
        <v>1028.3656533815342</v>
      </c>
      <c r="BO174" s="35">
        <f t="shared" si="24"/>
        <v>3.3274900412347742E-2</v>
      </c>
      <c r="BP174" s="5">
        <f t="shared" si="25"/>
        <v>2240.6230806477361</v>
      </c>
      <c r="BQ174" s="35">
        <f t="shared" si="26"/>
        <v>7.2499999999999995E-2</v>
      </c>
      <c r="BR174" s="5">
        <f t="shared" si="54"/>
        <v>109366.61437375617</v>
      </c>
      <c r="BS174" s="5">
        <f t="shared" si="55"/>
        <v>443092.4816771904</v>
      </c>
      <c r="BT174" s="5">
        <f t="shared" si="27"/>
        <v>369833.38562624378</v>
      </c>
      <c r="BU174" s="5">
        <f t="shared" si="28"/>
        <v>552459.09605094651</v>
      </c>
      <c r="BV174" s="150"/>
      <c r="BW174" s="2">
        <v>169</v>
      </c>
      <c r="BX174" s="118">
        <v>49980</v>
      </c>
      <c r="BY174" s="5">
        <f t="shared" si="56"/>
        <v>367631.46588914626</v>
      </c>
      <c r="BZ174" s="5">
        <f t="shared" si="57"/>
        <v>3188.1295568986429</v>
      </c>
      <c r="CA174" s="5">
        <f t="shared" si="29"/>
        <v>1043.6126725452896</v>
      </c>
      <c r="CB174" s="35">
        <f t="shared" si="30"/>
        <v>3.4064962421687002E-2</v>
      </c>
      <c r="CC174" s="5">
        <f t="shared" si="31"/>
        <v>2144.5168843533534</v>
      </c>
      <c r="CD174" s="35">
        <f t="shared" si="32"/>
        <v>7.0000000000000007E-2</v>
      </c>
      <c r="CE174" s="5">
        <f t="shared" si="58"/>
        <v>112612.14678339858</v>
      </c>
      <c r="CF174" s="5">
        <f t="shared" si="59"/>
        <v>426181.74833247223</v>
      </c>
      <c r="CG174" s="5">
        <f t="shared" si="33"/>
        <v>366587.85321660095</v>
      </c>
      <c r="CH174" s="5">
        <f t="shared" si="34"/>
        <v>538793.89511587075</v>
      </c>
    </row>
    <row r="175" spans="9:86" ht="14.25" customHeight="1">
      <c r="I175" s="150"/>
      <c r="J175" s="2">
        <v>170</v>
      </c>
      <c r="K175" s="118">
        <v>50010</v>
      </c>
      <c r="L175" s="5">
        <f t="shared" si="35"/>
        <v>382162.70129182324</v>
      </c>
      <c r="M175" s="5">
        <f t="shared" si="0"/>
        <v>3600.0695666120341</v>
      </c>
      <c r="N175" s="5">
        <f t="shared" si="1"/>
        <v>972.70099523074941</v>
      </c>
      <c r="O175" s="35">
        <f t="shared" si="2"/>
        <v>3.0543043325036118E-2</v>
      </c>
      <c r="P175" s="5">
        <f t="shared" si="3"/>
        <v>2627.3685713812847</v>
      </c>
      <c r="Q175" s="35">
        <f t="shared" si="4"/>
        <v>8.2500000000000004E-2</v>
      </c>
      <c r="R175" s="5">
        <f t="shared" si="36"/>
        <v>98009.999703407651</v>
      </c>
      <c r="S175" s="5">
        <f t="shared" si="37"/>
        <v>514001.82662063779</v>
      </c>
      <c r="T175" s="5">
        <f t="shared" si="38"/>
        <v>381190.00029659248</v>
      </c>
      <c r="U175" s="5">
        <f t="shared" si="39"/>
        <v>612011.82632404543</v>
      </c>
      <c r="V175" s="150"/>
      <c r="W175" s="2">
        <v>170</v>
      </c>
      <c r="X175" s="118">
        <v>50010</v>
      </c>
      <c r="Y175" s="5">
        <f t="shared" si="40"/>
        <v>379178.7286328008</v>
      </c>
      <c r="Z175" s="5">
        <f t="shared" si="41"/>
        <v>3516.1998380299769</v>
      </c>
      <c r="AA175" s="5">
        <f t="shared" si="5"/>
        <v>988.34164714463805</v>
      </c>
      <c r="AB175" s="35">
        <f t="shared" si="6"/>
        <v>3.1278388976352774E-2</v>
      </c>
      <c r="AC175" s="5">
        <f t="shared" si="7"/>
        <v>2527.8581908853389</v>
      </c>
      <c r="AD175" s="35">
        <f t="shared" si="8"/>
        <v>0.08</v>
      </c>
      <c r="AE175" s="5">
        <f t="shared" si="42"/>
        <v>101009.61301434418</v>
      </c>
      <c r="AF175" s="5">
        <f t="shared" si="43"/>
        <v>496744.35945075209</v>
      </c>
      <c r="AG175" s="5">
        <f t="shared" si="9"/>
        <v>378190.38698565617</v>
      </c>
      <c r="AH175" s="5">
        <f t="shared" si="10"/>
        <v>597753.97246509627</v>
      </c>
      <c r="AI175" s="150"/>
      <c r="AJ175" s="2">
        <v>170</v>
      </c>
      <c r="AK175" s="118">
        <v>50010</v>
      </c>
      <c r="AL175" s="5">
        <f t="shared" si="44"/>
        <v>376129.09145260166</v>
      </c>
      <c r="AM175" s="5">
        <f t="shared" si="45"/>
        <v>3433.0474807189421</v>
      </c>
      <c r="AN175" s="5">
        <f t="shared" si="11"/>
        <v>1003.8804317542231</v>
      </c>
      <c r="AO175" s="35">
        <f t="shared" si="12"/>
        <v>3.2027741152717351E-2</v>
      </c>
      <c r="AP175" s="5">
        <f t="shared" si="13"/>
        <v>2429.167048964719</v>
      </c>
      <c r="AQ175" s="35">
        <f t="shared" si="14"/>
        <v>7.7499999999999999E-2</v>
      </c>
      <c r="AR175" s="5">
        <f t="shared" si="46"/>
        <v>104074.7889791527</v>
      </c>
      <c r="AS175" s="5">
        <f t="shared" si="47"/>
        <v>479543.28274306736</v>
      </c>
      <c r="AT175" s="5">
        <f t="shared" si="15"/>
        <v>375125.21102084743</v>
      </c>
      <c r="AU175" s="5">
        <f t="shared" si="16"/>
        <v>583618.07172222005</v>
      </c>
      <c r="AV175" s="150"/>
      <c r="AW175" s="2">
        <v>170</v>
      </c>
      <c r="AX175" s="118">
        <v>50010</v>
      </c>
      <c r="AY175" s="5">
        <f t="shared" si="48"/>
        <v>373013.90511456184</v>
      </c>
      <c r="AZ175" s="5">
        <f t="shared" si="49"/>
        <v>3350.6359249849102</v>
      </c>
      <c r="BA175" s="5">
        <f t="shared" si="17"/>
        <v>1019.299018018899</v>
      </c>
      <c r="BB175" s="35">
        <f t="shared" si="18"/>
        <v>3.2791239276911577E-2</v>
      </c>
      <c r="BC175" s="5">
        <f t="shared" si="19"/>
        <v>2331.3369069660112</v>
      </c>
      <c r="BD175" s="35">
        <f t="shared" si="20"/>
        <v>7.4999999999999983E-2</v>
      </c>
      <c r="BE175" s="5">
        <f t="shared" si="50"/>
        <v>107205.39390345708</v>
      </c>
      <c r="BF175" s="5">
        <f t="shared" si="51"/>
        <v>462402.71334397758</v>
      </c>
      <c r="BG175" s="5">
        <f t="shared" si="21"/>
        <v>371994.60609654296</v>
      </c>
      <c r="BH175" s="5">
        <f t="shared" si="22"/>
        <v>569608.10724743467</v>
      </c>
      <c r="BI175" s="150"/>
      <c r="BJ175" s="2">
        <v>170</v>
      </c>
      <c r="BK175" s="118">
        <v>50010</v>
      </c>
      <c r="BL175" s="5">
        <f t="shared" si="52"/>
        <v>369833.38562624378</v>
      </c>
      <c r="BM175" s="5">
        <f t="shared" si="53"/>
        <v>3268.9887340292703</v>
      </c>
      <c r="BN175" s="5">
        <f t="shared" si="23"/>
        <v>1034.578695870714</v>
      </c>
      <c r="BO175" s="35">
        <f t="shared" si="24"/>
        <v>3.3569020085696635E-2</v>
      </c>
      <c r="BP175" s="5">
        <f t="shared" si="25"/>
        <v>2234.4100381585563</v>
      </c>
      <c r="BQ175" s="35">
        <f t="shared" si="26"/>
        <v>7.2500000000000009E-2</v>
      </c>
      <c r="BR175" s="5">
        <f t="shared" si="54"/>
        <v>110401.19306962688</v>
      </c>
      <c r="BS175" s="5">
        <f t="shared" si="55"/>
        <v>445326.89171534893</v>
      </c>
      <c r="BT175" s="5">
        <f t="shared" si="27"/>
        <v>368798.80693037307</v>
      </c>
      <c r="BU175" s="5">
        <f t="shared" si="28"/>
        <v>555728.08478497586</v>
      </c>
      <c r="BV175" s="150"/>
      <c r="BW175" s="2">
        <v>170</v>
      </c>
      <c r="BX175" s="118">
        <v>50010</v>
      </c>
      <c r="BY175" s="5">
        <f t="shared" si="56"/>
        <v>366587.85321660095</v>
      </c>
      <c r="BZ175" s="5">
        <f t="shared" si="57"/>
        <v>3188.1295568986429</v>
      </c>
      <c r="CA175" s="5">
        <f t="shared" si="29"/>
        <v>1049.7004131351373</v>
      </c>
      <c r="CB175" s="35">
        <f t="shared" si="30"/>
        <v>3.4361217501058264E-2</v>
      </c>
      <c r="CC175" s="5">
        <f t="shared" si="31"/>
        <v>2138.4291437635056</v>
      </c>
      <c r="CD175" s="35">
        <f t="shared" si="32"/>
        <v>7.0000000000000007E-2</v>
      </c>
      <c r="CE175" s="5">
        <f t="shared" si="58"/>
        <v>113661.84719653372</v>
      </c>
      <c r="CF175" s="5">
        <f t="shared" si="59"/>
        <v>428320.17747623572</v>
      </c>
      <c r="CG175" s="5">
        <f t="shared" si="33"/>
        <v>365538.15280346584</v>
      </c>
      <c r="CH175" s="5">
        <f t="shared" si="34"/>
        <v>541982.02467276948</v>
      </c>
    </row>
    <row r="176" spans="9:86" ht="14.25" customHeight="1">
      <c r="I176" s="150"/>
      <c r="J176" s="2">
        <v>171</v>
      </c>
      <c r="K176" s="118">
        <v>50041</v>
      </c>
      <c r="L176" s="5">
        <f t="shared" si="35"/>
        <v>381190.00029659248</v>
      </c>
      <c r="M176" s="5">
        <f t="shared" si="0"/>
        <v>3600.0695666120341</v>
      </c>
      <c r="N176" s="5">
        <f t="shared" si="1"/>
        <v>979.38831457296101</v>
      </c>
      <c r="O176" s="35">
        <f t="shared" si="2"/>
        <v>3.0831500736459877E-2</v>
      </c>
      <c r="P176" s="5">
        <f t="shared" si="3"/>
        <v>2620.6812520390731</v>
      </c>
      <c r="Q176" s="35">
        <f t="shared" si="4"/>
        <v>8.249999999999999E-2</v>
      </c>
      <c r="R176" s="5">
        <f t="shared" si="36"/>
        <v>98989.388017980615</v>
      </c>
      <c r="S176" s="5">
        <f t="shared" si="37"/>
        <v>516622.50787267688</v>
      </c>
      <c r="T176" s="5">
        <f t="shared" si="38"/>
        <v>380210.6119820195</v>
      </c>
      <c r="U176" s="5">
        <f t="shared" si="39"/>
        <v>615611.89589065756</v>
      </c>
      <c r="V176" s="150"/>
      <c r="W176" s="2">
        <v>171</v>
      </c>
      <c r="X176" s="118">
        <v>50041</v>
      </c>
      <c r="Y176" s="5">
        <f t="shared" si="40"/>
        <v>378190.38698565617</v>
      </c>
      <c r="Z176" s="5">
        <f t="shared" si="41"/>
        <v>3516.1998380299769</v>
      </c>
      <c r="AA176" s="5">
        <f t="shared" si="5"/>
        <v>994.93059145893585</v>
      </c>
      <c r="AB176" s="35">
        <f t="shared" si="6"/>
        <v>3.1569197706656817E-2</v>
      </c>
      <c r="AC176" s="5">
        <f t="shared" si="7"/>
        <v>2521.2692465710411</v>
      </c>
      <c r="AD176" s="35">
        <f t="shared" si="8"/>
        <v>7.9999999999999988E-2</v>
      </c>
      <c r="AE176" s="5">
        <f t="shared" si="42"/>
        <v>102004.54360580312</v>
      </c>
      <c r="AF176" s="5">
        <f t="shared" si="43"/>
        <v>499265.62869732315</v>
      </c>
      <c r="AG176" s="5">
        <f t="shared" si="9"/>
        <v>377195.45639419724</v>
      </c>
      <c r="AH176" s="5">
        <f t="shared" si="10"/>
        <v>601270.17230312631</v>
      </c>
      <c r="AI176" s="150"/>
      <c r="AJ176" s="2">
        <v>171</v>
      </c>
      <c r="AK176" s="118">
        <v>50041</v>
      </c>
      <c r="AL176" s="5">
        <f t="shared" si="44"/>
        <v>375125.21102084743</v>
      </c>
      <c r="AM176" s="5">
        <f t="shared" si="45"/>
        <v>3433.0474807189421</v>
      </c>
      <c r="AN176" s="5">
        <f t="shared" si="11"/>
        <v>1010.3638262093023</v>
      </c>
      <c r="AO176" s="35">
        <f t="shared" si="12"/>
        <v>3.2320850634157509E-2</v>
      </c>
      <c r="AP176" s="5">
        <f t="shared" si="13"/>
        <v>2422.6836545096398</v>
      </c>
      <c r="AQ176" s="35">
        <f t="shared" si="14"/>
        <v>7.7500000000000013E-2</v>
      </c>
      <c r="AR176" s="5">
        <f t="shared" si="46"/>
        <v>105085.152805362</v>
      </c>
      <c r="AS176" s="5">
        <f t="shared" si="47"/>
        <v>481965.96639757702</v>
      </c>
      <c r="AT176" s="5">
        <f t="shared" si="15"/>
        <v>374114.8471946381</v>
      </c>
      <c r="AU176" s="5">
        <f t="shared" si="16"/>
        <v>587051.11920293898</v>
      </c>
      <c r="AV176" s="150"/>
      <c r="AW176" s="2">
        <v>171</v>
      </c>
      <c r="AX176" s="118">
        <v>50041</v>
      </c>
      <c r="AY176" s="5">
        <f t="shared" si="48"/>
        <v>371994.60609654296</v>
      </c>
      <c r="AZ176" s="5">
        <f t="shared" si="49"/>
        <v>3350.6359249849102</v>
      </c>
      <c r="BA176" s="5">
        <f t="shared" si="17"/>
        <v>1025.6696368815169</v>
      </c>
      <c r="BB176" s="35">
        <f t="shared" si="18"/>
        <v>3.3086597065829296E-2</v>
      </c>
      <c r="BC176" s="5">
        <f t="shared" si="19"/>
        <v>2324.9662881033933</v>
      </c>
      <c r="BD176" s="35">
        <f t="shared" si="20"/>
        <v>7.4999999999999997E-2</v>
      </c>
      <c r="BE176" s="5">
        <f t="shared" si="50"/>
        <v>108231.0635403386</v>
      </c>
      <c r="BF176" s="5">
        <f t="shared" si="51"/>
        <v>464727.67963208095</v>
      </c>
      <c r="BG176" s="5">
        <f t="shared" si="21"/>
        <v>370968.93645966146</v>
      </c>
      <c r="BH176" s="5">
        <f t="shared" si="22"/>
        <v>572958.74317241949</v>
      </c>
      <c r="BI176" s="150"/>
      <c r="BJ176" s="2">
        <v>171</v>
      </c>
      <c r="BK176" s="118">
        <v>50041</v>
      </c>
      <c r="BL176" s="5">
        <f t="shared" si="52"/>
        <v>368798.80693037307</v>
      </c>
      <c r="BM176" s="5">
        <f t="shared" si="53"/>
        <v>3268.9887340292703</v>
      </c>
      <c r="BN176" s="5">
        <f t="shared" si="23"/>
        <v>1040.8292754915997</v>
      </c>
      <c r="BO176" s="35">
        <f t="shared" si="24"/>
        <v>3.3866571884700325E-2</v>
      </c>
      <c r="BP176" s="5">
        <f t="shared" si="25"/>
        <v>2228.1594585376706</v>
      </c>
      <c r="BQ176" s="35">
        <f t="shared" si="26"/>
        <v>7.2499999999999995E-2</v>
      </c>
      <c r="BR176" s="5">
        <f t="shared" si="54"/>
        <v>111442.02234511849</v>
      </c>
      <c r="BS176" s="5">
        <f t="shared" si="55"/>
        <v>447555.05117388658</v>
      </c>
      <c r="BT176" s="5">
        <f t="shared" si="27"/>
        <v>367757.97765488148</v>
      </c>
      <c r="BU176" s="5">
        <f t="shared" si="28"/>
        <v>558997.07351900509</v>
      </c>
      <c r="BV176" s="150"/>
      <c r="BW176" s="2">
        <v>171</v>
      </c>
      <c r="BX176" s="118">
        <v>50041</v>
      </c>
      <c r="BY176" s="5">
        <f t="shared" si="56"/>
        <v>365538.15280346584</v>
      </c>
      <c r="BZ176" s="5">
        <f t="shared" si="57"/>
        <v>3188.1295568986429</v>
      </c>
      <c r="CA176" s="5">
        <f t="shared" si="29"/>
        <v>1055.8236655450919</v>
      </c>
      <c r="CB176" s="35">
        <f t="shared" si="30"/>
        <v>3.4660907184025619E-2</v>
      </c>
      <c r="CC176" s="5">
        <f t="shared" si="31"/>
        <v>2132.305891353551</v>
      </c>
      <c r="CD176" s="35">
        <f t="shared" si="32"/>
        <v>7.0000000000000007E-2</v>
      </c>
      <c r="CE176" s="5">
        <f t="shared" si="58"/>
        <v>114717.67086207881</v>
      </c>
      <c r="CF176" s="5">
        <f t="shared" si="59"/>
        <v>430452.4833675893</v>
      </c>
      <c r="CG176" s="5">
        <f t="shared" si="33"/>
        <v>364482.32913792075</v>
      </c>
      <c r="CH176" s="5">
        <f t="shared" si="34"/>
        <v>545170.15422966809</v>
      </c>
    </row>
    <row r="177" spans="9:86" ht="14.25" customHeight="1">
      <c r="I177" s="150"/>
      <c r="J177" s="2">
        <v>172</v>
      </c>
      <c r="K177" s="118">
        <v>50072</v>
      </c>
      <c r="L177" s="5">
        <f t="shared" si="35"/>
        <v>380210.6119820195</v>
      </c>
      <c r="M177" s="5">
        <f t="shared" si="0"/>
        <v>3600.0695666120341</v>
      </c>
      <c r="N177" s="5">
        <f t="shared" si="1"/>
        <v>986.12160923564988</v>
      </c>
      <c r="O177" s="35">
        <f t="shared" si="2"/>
        <v>3.1123432481646285E-2</v>
      </c>
      <c r="P177" s="5">
        <f t="shared" si="3"/>
        <v>2613.9479573763842</v>
      </c>
      <c r="Q177" s="35">
        <f t="shared" si="4"/>
        <v>8.2500000000000004E-2</v>
      </c>
      <c r="R177" s="5">
        <f t="shared" si="36"/>
        <v>99975.509627216263</v>
      </c>
      <c r="S177" s="5">
        <f t="shared" si="37"/>
        <v>519236.45583005325</v>
      </c>
      <c r="T177" s="5">
        <f t="shared" si="38"/>
        <v>379224.49037278385</v>
      </c>
      <c r="U177" s="5">
        <f t="shared" si="39"/>
        <v>619211.96545726946</v>
      </c>
      <c r="V177" s="150"/>
      <c r="W177" s="2">
        <v>172</v>
      </c>
      <c r="X177" s="118">
        <v>50072</v>
      </c>
      <c r="Y177" s="5">
        <f t="shared" si="40"/>
        <v>377195.45639419724</v>
      </c>
      <c r="Z177" s="5">
        <f t="shared" si="41"/>
        <v>3516.1998380299769</v>
      </c>
      <c r="AA177" s="5">
        <f t="shared" si="5"/>
        <v>1001.5634620686619</v>
      </c>
      <c r="AB177" s="35">
        <f t="shared" si="6"/>
        <v>3.1863484411284754E-2</v>
      </c>
      <c r="AC177" s="5">
        <f t="shared" si="7"/>
        <v>2514.636375961315</v>
      </c>
      <c r="AD177" s="35">
        <f t="shared" si="8"/>
        <v>0.08</v>
      </c>
      <c r="AE177" s="5">
        <f t="shared" si="42"/>
        <v>103006.10706787178</v>
      </c>
      <c r="AF177" s="5">
        <f t="shared" si="43"/>
        <v>501780.26507328445</v>
      </c>
      <c r="AG177" s="5">
        <f t="shared" si="9"/>
        <v>376193.89293212857</v>
      </c>
      <c r="AH177" s="5">
        <f t="shared" si="10"/>
        <v>604786.37214115623</v>
      </c>
      <c r="AI177" s="150"/>
      <c r="AJ177" s="2">
        <v>172</v>
      </c>
      <c r="AK177" s="118">
        <v>50072</v>
      </c>
      <c r="AL177" s="5">
        <f t="shared" si="44"/>
        <v>374114.8471946381</v>
      </c>
      <c r="AM177" s="5">
        <f t="shared" si="45"/>
        <v>3433.0474807189421</v>
      </c>
      <c r="AN177" s="5">
        <f t="shared" si="11"/>
        <v>1016.8890925869046</v>
      </c>
      <c r="AO177" s="35">
        <f t="shared" si="12"/>
        <v>3.2617441415508049E-2</v>
      </c>
      <c r="AP177" s="5">
        <f t="shared" si="13"/>
        <v>2416.1583881320375</v>
      </c>
      <c r="AQ177" s="35">
        <f t="shared" si="14"/>
        <v>7.7499999999999986E-2</v>
      </c>
      <c r="AR177" s="5">
        <f t="shared" si="46"/>
        <v>106102.0418979489</v>
      </c>
      <c r="AS177" s="5">
        <f t="shared" si="47"/>
        <v>484382.12478570908</v>
      </c>
      <c r="AT177" s="5">
        <f t="shared" si="15"/>
        <v>373097.95810205123</v>
      </c>
      <c r="AU177" s="5">
        <f t="shared" si="16"/>
        <v>590484.16668365803</v>
      </c>
      <c r="AV177" s="150"/>
      <c r="AW177" s="2">
        <v>172</v>
      </c>
      <c r="AX177" s="118">
        <v>50072</v>
      </c>
      <c r="AY177" s="5">
        <f t="shared" si="48"/>
        <v>370968.93645966146</v>
      </c>
      <c r="AZ177" s="5">
        <f t="shared" si="49"/>
        <v>3350.6359249849102</v>
      </c>
      <c r="BA177" s="5">
        <f t="shared" si="17"/>
        <v>1032.0800721120263</v>
      </c>
      <c r="BB177" s="35">
        <f t="shared" si="18"/>
        <v>3.3385439178654885E-2</v>
      </c>
      <c r="BC177" s="5">
        <f t="shared" si="19"/>
        <v>2318.5558528728839</v>
      </c>
      <c r="BD177" s="35">
        <f t="shared" si="20"/>
        <v>7.4999999999999997E-2</v>
      </c>
      <c r="BE177" s="5">
        <f t="shared" si="50"/>
        <v>109263.14361245063</v>
      </c>
      <c r="BF177" s="5">
        <f t="shared" si="51"/>
        <v>467046.23548495385</v>
      </c>
      <c r="BG177" s="5">
        <f t="shared" si="21"/>
        <v>369936.85638754943</v>
      </c>
      <c r="BH177" s="5">
        <f t="shared" si="22"/>
        <v>576309.37909740442</v>
      </c>
      <c r="BI177" s="150"/>
      <c r="BJ177" s="2">
        <v>172</v>
      </c>
      <c r="BK177" s="118">
        <v>50072</v>
      </c>
      <c r="BL177" s="5">
        <f t="shared" si="52"/>
        <v>367757.97765488148</v>
      </c>
      <c r="BM177" s="5">
        <f t="shared" si="53"/>
        <v>3268.9887340292703</v>
      </c>
      <c r="BN177" s="5">
        <f t="shared" si="23"/>
        <v>1047.117619031028</v>
      </c>
      <c r="BO177" s="35">
        <f t="shared" si="24"/>
        <v>3.4167610743618487E-2</v>
      </c>
      <c r="BP177" s="5">
        <f t="shared" si="25"/>
        <v>2221.8711149982423</v>
      </c>
      <c r="BQ177" s="35">
        <f t="shared" si="26"/>
        <v>7.2499999999999995E-2</v>
      </c>
      <c r="BR177" s="5">
        <f t="shared" si="54"/>
        <v>112489.13996414951</v>
      </c>
      <c r="BS177" s="5">
        <f t="shared" si="55"/>
        <v>449776.92228888482</v>
      </c>
      <c r="BT177" s="5">
        <f t="shared" si="27"/>
        <v>366710.86003585043</v>
      </c>
      <c r="BU177" s="5">
        <f t="shared" si="28"/>
        <v>562266.06225303432</v>
      </c>
      <c r="BV177" s="150"/>
      <c r="BW177" s="2">
        <v>172</v>
      </c>
      <c r="BX177" s="118">
        <v>50072</v>
      </c>
      <c r="BY177" s="5">
        <f t="shared" si="56"/>
        <v>364482.32913792075</v>
      </c>
      <c r="BZ177" s="5">
        <f t="shared" si="57"/>
        <v>3188.1295568986429</v>
      </c>
      <c r="CA177" s="5">
        <f t="shared" si="29"/>
        <v>1061.9826369274383</v>
      </c>
      <c r="CB177" s="35">
        <f t="shared" si="30"/>
        <v>3.4964086388690155E-2</v>
      </c>
      <c r="CC177" s="5">
        <f t="shared" si="31"/>
        <v>2126.1469199712046</v>
      </c>
      <c r="CD177" s="35">
        <f t="shared" si="32"/>
        <v>7.0000000000000007E-2</v>
      </c>
      <c r="CE177" s="5">
        <f t="shared" si="58"/>
        <v>115779.65349900625</v>
      </c>
      <c r="CF177" s="5">
        <f t="shared" si="59"/>
        <v>432578.63028756052</v>
      </c>
      <c r="CG177" s="5">
        <f t="shared" si="33"/>
        <v>363420.3465009933</v>
      </c>
      <c r="CH177" s="5">
        <f t="shared" si="34"/>
        <v>548358.28378656681</v>
      </c>
    </row>
    <row r="178" spans="9:86" ht="14.25" customHeight="1">
      <c r="I178" s="150"/>
      <c r="J178" s="2">
        <v>173</v>
      </c>
      <c r="K178" s="118">
        <v>50100</v>
      </c>
      <c r="L178" s="5">
        <f t="shared" si="35"/>
        <v>379224.49037278385</v>
      </c>
      <c r="M178" s="5">
        <f t="shared" si="0"/>
        <v>3600.0695666120341</v>
      </c>
      <c r="N178" s="5">
        <f t="shared" si="1"/>
        <v>992.901195299145</v>
      </c>
      <c r="O178" s="35">
        <f t="shared" si="2"/>
        <v>3.1418894734032823E-2</v>
      </c>
      <c r="P178" s="5">
        <f t="shared" si="3"/>
        <v>2607.1683713128891</v>
      </c>
      <c r="Q178" s="35">
        <f t="shared" si="4"/>
        <v>8.2500000000000004E-2</v>
      </c>
      <c r="R178" s="5">
        <f t="shared" si="36"/>
        <v>100968.41082251541</v>
      </c>
      <c r="S178" s="5">
        <f t="shared" si="37"/>
        <v>521843.62420136615</v>
      </c>
      <c r="T178" s="5">
        <f t="shared" si="38"/>
        <v>378231.58917748468</v>
      </c>
      <c r="U178" s="5">
        <f t="shared" si="39"/>
        <v>622812.03502388159</v>
      </c>
      <c r="V178" s="150"/>
      <c r="W178" s="2">
        <v>173</v>
      </c>
      <c r="X178" s="118">
        <v>50100</v>
      </c>
      <c r="Y178" s="5">
        <f t="shared" si="40"/>
        <v>376193.89293212857</v>
      </c>
      <c r="Z178" s="5">
        <f t="shared" si="41"/>
        <v>3516.1998380299769</v>
      </c>
      <c r="AA178" s="5">
        <f t="shared" si="5"/>
        <v>1008.2405518157861</v>
      </c>
      <c r="AB178" s="35">
        <f t="shared" si="6"/>
        <v>3.2161305244719295E-2</v>
      </c>
      <c r="AC178" s="5">
        <f t="shared" si="7"/>
        <v>2507.9592862141908</v>
      </c>
      <c r="AD178" s="35">
        <f t="shared" si="8"/>
        <v>8.0000000000000016E-2</v>
      </c>
      <c r="AE178" s="5">
        <f t="shared" si="42"/>
        <v>104014.34761968757</v>
      </c>
      <c r="AF178" s="5">
        <f t="shared" si="43"/>
        <v>504288.22435949865</v>
      </c>
      <c r="AG178" s="5">
        <f t="shared" si="9"/>
        <v>375185.65238031279</v>
      </c>
      <c r="AH178" s="5">
        <f t="shared" si="10"/>
        <v>608302.57197918626</v>
      </c>
      <c r="AI178" s="150"/>
      <c r="AJ178" s="2">
        <v>173</v>
      </c>
      <c r="AK178" s="118">
        <v>50100</v>
      </c>
      <c r="AL178" s="5">
        <f t="shared" si="44"/>
        <v>373097.95810205123</v>
      </c>
      <c r="AM178" s="5">
        <f t="shared" si="45"/>
        <v>3433.0474807189421</v>
      </c>
      <c r="AN178" s="5">
        <f t="shared" si="11"/>
        <v>1023.4565013098613</v>
      </c>
      <c r="AO178" s="35">
        <f t="shared" si="12"/>
        <v>3.2917569632903369E-2</v>
      </c>
      <c r="AP178" s="5">
        <f t="shared" si="13"/>
        <v>2409.5909794090808</v>
      </c>
      <c r="AQ178" s="35">
        <f t="shared" si="14"/>
        <v>7.7499999999999999E-2</v>
      </c>
      <c r="AR178" s="5">
        <f t="shared" si="46"/>
        <v>107125.49839925877</v>
      </c>
      <c r="AS178" s="5">
        <f t="shared" si="47"/>
        <v>486791.71576511813</v>
      </c>
      <c r="AT178" s="5">
        <f t="shared" si="15"/>
        <v>372074.50160074135</v>
      </c>
      <c r="AU178" s="5">
        <f t="shared" si="16"/>
        <v>593917.21416437696</v>
      </c>
      <c r="AV178" s="150"/>
      <c r="AW178" s="2">
        <v>173</v>
      </c>
      <c r="AX178" s="118">
        <v>50100</v>
      </c>
      <c r="AY178" s="5">
        <f t="shared" si="48"/>
        <v>369936.85638754943</v>
      </c>
      <c r="AZ178" s="5">
        <f t="shared" si="49"/>
        <v>3350.6359249849102</v>
      </c>
      <c r="BA178" s="5">
        <f t="shared" si="17"/>
        <v>1038.5305725627263</v>
      </c>
      <c r="BB178" s="35">
        <f t="shared" si="18"/>
        <v>3.3687821733817784E-2</v>
      </c>
      <c r="BC178" s="5">
        <f t="shared" si="19"/>
        <v>2312.1053524221838</v>
      </c>
      <c r="BD178" s="35">
        <f t="shared" si="20"/>
        <v>7.4999999999999997E-2</v>
      </c>
      <c r="BE178" s="5">
        <f t="shared" si="50"/>
        <v>110301.67418501335</v>
      </c>
      <c r="BF178" s="5">
        <f t="shared" si="51"/>
        <v>469358.34083737602</v>
      </c>
      <c r="BG178" s="5">
        <f t="shared" si="21"/>
        <v>368898.32581498672</v>
      </c>
      <c r="BH178" s="5">
        <f t="shared" si="22"/>
        <v>579660.01502238936</v>
      </c>
      <c r="BI178" s="150"/>
      <c r="BJ178" s="2">
        <v>173</v>
      </c>
      <c r="BK178" s="118">
        <v>50100</v>
      </c>
      <c r="BL178" s="5">
        <f t="shared" si="52"/>
        <v>366710.86003585043</v>
      </c>
      <c r="BM178" s="5">
        <f t="shared" si="53"/>
        <v>3268.9887340292703</v>
      </c>
      <c r="BN178" s="5">
        <f t="shared" si="23"/>
        <v>1053.4439546460071</v>
      </c>
      <c r="BO178" s="35">
        <f t="shared" si="24"/>
        <v>3.4472192763847359E-2</v>
      </c>
      <c r="BP178" s="5">
        <f t="shared" si="25"/>
        <v>2215.5447793832632</v>
      </c>
      <c r="BQ178" s="35">
        <f t="shared" si="26"/>
        <v>7.2500000000000009E-2</v>
      </c>
      <c r="BR178" s="5">
        <f t="shared" si="54"/>
        <v>113542.58391879551</v>
      </c>
      <c r="BS178" s="5">
        <f t="shared" si="55"/>
        <v>451992.4670682681</v>
      </c>
      <c r="BT178" s="5">
        <f t="shared" si="27"/>
        <v>365657.41608120443</v>
      </c>
      <c r="BU178" s="5">
        <f t="shared" si="28"/>
        <v>565535.05098706367</v>
      </c>
      <c r="BV178" s="150"/>
      <c r="BW178" s="2">
        <v>173</v>
      </c>
      <c r="BX178" s="118">
        <v>50100</v>
      </c>
      <c r="BY178" s="5">
        <f t="shared" si="56"/>
        <v>363420.3465009933</v>
      </c>
      <c r="BZ178" s="5">
        <f t="shared" si="57"/>
        <v>3188.1295568986429</v>
      </c>
      <c r="CA178" s="5">
        <f t="shared" si="29"/>
        <v>1068.1775356428484</v>
      </c>
      <c r="CB178" s="35">
        <f t="shared" si="30"/>
        <v>3.5270811200107492E-2</v>
      </c>
      <c r="CC178" s="5">
        <f t="shared" si="31"/>
        <v>2119.9520212557945</v>
      </c>
      <c r="CD178" s="35">
        <f t="shared" si="32"/>
        <v>7.0000000000000007E-2</v>
      </c>
      <c r="CE178" s="5">
        <f t="shared" si="58"/>
        <v>116847.83103464911</v>
      </c>
      <c r="CF178" s="5">
        <f t="shared" si="59"/>
        <v>434698.58230881632</v>
      </c>
      <c r="CG178" s="5">
        <f t="shared" si="33"/>
        <v>362352.16896535043</v>
      </c>
      <c r="CH178" s="5">
        <f t="shared" si="34"/>
        <v>551546.41334346542</v>
      </c>
    </row>
    <row r="179" spans="9:86" ht="14.25" customHeight="1">
      <c r="I179" s="150"/>
      <c r="J179" s="2">
        <v>174</v>
      </c>
      <c r="K179" s="118">
        <v>50131</v>
      </c>
      <c r="L179" s="5">
        <f t="shared" si="35"/>
        <v>378231.58917748468</v>
      </c>
      <c r="M179" s="5">
        <f t="shared" si="0"/>
        <v>3600.0695666120341</v>
      </c>
      <c r="N179" s="5">
        <f t="shared" si="1"/>
        <v>999.72739101682691</v>
      </c>
      <c r="O179" s="35">
        <f t="shared" si="2"/>
        <v>3.1717944866240327E-2</v>
      </c>
      <c r="P179" s="5">
        <f t="shared" si="3"/>
        <v>2600.3421755952072</v>
      </c>
      <c r="Q179" s="35">
        <f t="shared" si="4"/>
        <v>8.2500000000000004E-2</v>
      </c>
      <c r="R179" s="5">
        <f t="shared" si="36"/>
        <v>101968.13821353223</v>
      </c>
      <c r="S179" s="5">
        <f t="shared" si="37"/>
        <v>524443.96637696133</v>
      </c>
      <c r="T179" s="5">
        <f t="shared" si="38"/>
        <v>377231.86178646784</v>
      </c>
      <c r="U179" s="5">
        <f t="shared" si="39"/>
        <v>626412.1045904936</v>
      </c>
      <c r="V179" s="150"/>
      <c r="W179" s="2">
        <v>174</v>
      </c>
      <c r="X179" s="118">
        <v>50131</v>
      </c>
      <c r="Y179" s="5">
        <f t="shared" si="40"/>
        <v>375185.65238031279</v>
      </c>
      <c r="Z179" s="5">
        <f t="shared" si="41"/>
        <v>3516.1998380299769</v>
      </c>
      <c r="AA179" s="5">
        <f t="shared" si="5"/>
        <v>1014.9621554945584</v>
      </c>
      <c r="AB179" s="35">
        <f t="shared" si="6"/>
        <v>3.2462717560395177E-2</v>
      </c>
      <c r="AC179" s="5">
        <f t="shared" si="7"/>
        <v>2501.2376825354186</v>
      </c>
      <c r="AD179" s="35">
        <f t="shared" si="8"/>
        <v>7.9999999999999988E-2</v>
      </c>
      <c r="AE179" s="5">
        <f t="shared" si="42"/>
        <v>105029.30977518213</v>
      </c>
      <c r="AF179" s="5">
        <f t="shared" si="43"/>
        <v>506789.46204203408</v>
      </c>
      <c r="AG179" s="5">
        <f t="shared" si="9"/>
        <v>374170.69022481825</v>
      </c>
      <c r="AH179" s="5">
        <f t="shared" si="10"/>
        <v>611818.77181721618</v>
      </c>
      <c r="AI179" s="150"/>
      <c r="AJ179" s="2">
        <v>174</v>
      </c>
      <c r="AK179" s="118">
        <v>50131</v>
      </c>
      <c r="AL179" s="5">
        <f t="shared" si="44"/>
        <v>372074.50160074135</v>
      </c>
      <c r="AM179" s="5">
        <f t="shared" si="45"/>
        <v>3433.0474807189421</v>
      </c>
      <c r="AN179" s="5">
        <f t="shared" si="11"/>
        <v>1030.0663245474875</v>
      </c>
      <c r="AO179" s="35">
        <f t="shared" si="12"/>
        <v>3.3221292621212026E-2</v>
      </c>
      <c r="AP179" s="5">
        <f t="shared" si="13"/>
        <v>2402.9811561714546</v>
      </c>
      <c r="AQ179" s="35">
        <f t="shared" si="14"/>
        <v>7.7499999999999999E-2</v>
      </c>
      <c r="AR179" s="5">
        <f t="shared" si="46"/>
        <v>108155.56472380625</v>
      </c>
      <c r="AS179" s="5">
        <f t="shared" si="47"/>
        <v>489194.69692128961</v>
      </c>
      <c r="AT179" s="5">
        <f t="shared" si="15"/>
        <v>371044.43527619384</v>
      </c>
      <c r="AU179" s="5">
        <f t="shared" si="16"/>
        <v>597350.26164509589</v>
      </c>
      <c r="AV179" s="150"/>
      <c r="AW179" s="2">
        <v>174</v>
      </c>
      <c r="AX179" s="118">
        <v>50131</v>
      </c>
      <c r="AY179" s="5">
        <f t="shared" si="48"/>
        <v>368898.32581498672</v>
      </c>
      <c r="AZ179" s="5">
        <f t="shared" si="49"/>
        <v>3350.6359249849102</v>
      </c>
      <c r="BA179" s="5">
        <f t="shared" si="17"/>
        <v>1045.0213886412434</v>
      </c>
      <c r="BB179" s="35">
        <f t="shared" si="18"/>
        <v>3.3993802048275561E-2</v>
      </c>
      <c r="BC179" s="5">
        <f t="shared" si="19"/>
        <v>2305.6145363436667</v>
      </c>
      <c r="BD179" s="35">
        <f t="shared" si="20"/>
        <v>7.4999999999999997E-2</v>
      </c>
      <c r="BE179" s="5">
        <f t="shared" si="50"/>
        <v>111346.69557365459</v>
      </c>
      <c r="BF179" s="5">
        <f t="shared" si="51"/>
        <v>471663.95537371968</v>
      </c>
      <c r="BG179" s="5">
        <f t="shared" si="21"/>
        <v>367853.30442634545</v>
      </c>
      <c r="BH179" s="5">
        <f t="shared" si="22"/>
        <v>583010.65094737429</v>
      </c>
      <c r="BI179" s="150"/>
      <c r="BJ179" s="2">
        <v>174</v>
      </c>
      <c r="BK179" s="118">
        <v>50131</v>
      </c>
      <c r="BL179" s="5">
        <f t="shared" si="52"/>
        <v>365657.41608120443</v>
      </c>
      <c r="BM179" s="5">
        <f t="shared" si="53"/>
        <v>3268.9887340292703</v>
      </c>
      <c r="BN179" s="5">
        <f t="shared" si="23"/>
        <v>1059.8085118719937</v>
      </c>
      <c r="BO179" s="35">
        <f t="shared" si="24"/>
        <v>3.4780375245116332E-2</v>
      </c>
      <c r="BP179" s="5">
        <f t="shared" si="25"/>
        <v>2209.1802221572766</v>
      </c>
      <c r="BQ179" s="35">
        <f t="shared" si="26"/>
        <v>7.2499999999999995E-2</v>
      </c>
      <c r="BR179" s="5">
        <f t="shared" si="54"/>
        <v>114602.3924306675</v>
      </c>
      <c r="BS179" s="5">
        <f t="shared" si="55"/>
        <v>454201.64729042538</v>
      </c>
      <c r="BT179" s="5">
        <f t="shared" si="27"/>
        <v>364597.60756933241</v>
      </c>
      <c r="BU179" s="5">
        <f t="shared" si="28"/>
        <v>568804.03972109291</v>
      </c>
      <c r="BV179" s="150"/>
      <c r="BW179" s="2">
        <v>174</v>
      </c>
      <c r="BX179" s="118">
        <v>50131</v>
      </c>
      <c r="BY179" s="5">
        <f t="shared" si="56"/>
        <v>362352.16896535043</v>
      </c>
      <c r="BZ179" s="5">
        <f t="shared" si="57"/>
        <v>3188.1295568986429</v>
      </c>
      <c r="CA179" s="5">
        <f t="shared" si="29"/>
        <v>1074.4085712674319</v>
      </c>
      <c r="CB179" s="35">
        <f t="shared" si="30"/>
        <v>3.5581138901481374E-2</v>
      </c>
      <c r="CC179" s="5">
        <f t="shared" si="31"/>
        <v>2113.7209856312111</v>
      </c>
      <c r="CD179" s="35">
        <f t="shared" si="32"/>
        <v>7.0000000000000007E-2</v>
      </c>
      <c r="CE179" s="5">
        <f t="shared" si="58"/>
        <v>117922.23960591653</v>
      </c>
      <c r="CF179" s="5">
        <f t="shared" si="59"/>
        <v>436812.30329444754</v>
      </c>
      <c r="CG179" s="5">
        <f t="shared" si="33"/>
        <v>361277.76039408299</v>
      </c>
      <c r="CH179" s="5">
        <f t="shared" si="34"/>
        <v>554734.54290036403</v>
      </c>
    </row>
    <row r="180" spans="9:86" ht="14.25" customHeight="1">
      <c r="I180" s="150"/>
      <c r="J180" s="2">
        <v>175</v>
      </c>
      <c r="K180" s="118">
        <v>50161</v>
      </c>
      <c r="L180" s="5">
        <f t="shared" si="35"/>
        <v>377231.86178646784</v>
      </c>
      <c r="M180" s="5">
        <f t="shared" si="0"/>
        <v>3600.0695666120341</v>
      </c>
      <c r="N180" s="5">
        <f t="shared" si="1"/>
        <v>1006.6005168300676</v>
      </c>
      <c r="O180" s="35">
        <f t="shared" si="2"/>
        <v>3.2020641482288809E-2</v>
      </c>
      <c r="P180" s="5">
        <f t="shared" si="3"/>
        <v>2593.4690497819665</v>
      </c>
      <c r="Q180" s="35">
        <f t="shared" si="4"/>
        <v>8.2500000000000004E-2</v>
      </c>
      <c r="R180" s="5">
        <f t="shared" si="36"/>
        <v>102974.7387303623</v>
      </c>
      <c r="S180" s="5">
        <f t="shared" si="37"/>
        <v>527037.43542674324</v>
      </c>
      <c r="T180" s="5">
        <f t="shared" si="38"/>
        <v>376225.26126963779</v>
      </c>
      <c r="U180" s="5">
        <f t="shared" si="39"/>
        <v>630012.1741571055</v>
      </c>
      <c r="V180" s="150"/>
      <c r="W180" s="2">
        <v>175</v>
      </c>
      <c r="X180" s="118">
        <v>50161</v>
      </c>
      <c r="Y180" s="5">
        <f t="shared" si="40"/>
        <v>374170.69022481825</v>
      </c>
      <c r="Z180" s="5">
        <f t="shared" si="41"/>
        <v>3516.1998380299769</v>
      </c>
      <c r="AA180" s="5">
        <f t="shared" si="5"/>
        <v>1021.7285698645219</v>
      </c>
      <c r="AB180" s="35">
        <f t="shared" si="6"/>
        <v>3.2767779942911801E-2</v>
      </c>
      <c r="AC180" s="5">
        <f t="shared" si="7"/>
        <v>2494.4712681654551</v>
      </c>
      <c r="AD180" s="35">
        <f t="shared" si="8"/>
        <v>0.08</v>
      </c>
      <c r="AE180" s="5">
        <f t="shared" si="42"/>
        <v>106051.03834504666</v>
      </c>
      <c r="AF180" s="5">
        <f t="shared" si="43"/>
        <v>509283.93331019953</v>
      </c>
      <c r="AG180" s="5">
        <f t="shared" si="9"/>
        <v>373148.96165495372</v>
      </c>
      <c r="AH180" s="5">
        <f t="shared" si="10"/>
        <v>615334.97165524622</v>
      </c>
      <c r="AI180" s="150"/>
      <c r="AJ180" s="2">
        <v>175</v>
      </c>
      <c r="AK180" s="118">
        <v>50161</v>
      </c>
      <c r="AL180" s="5">
        <f t="shared" si="44"/>
        <v>371044.43527619384</v>
      </c>
      <c r="AM180" s="5">
        <f t="shared" si="45"/>
        <v>3433.0474807189421</v>
      </c>
      <c r="AN180" s="5">
        <f t="shared" si="11"/>
        <v>1036.7188362268571</v>
      </c>
      <c r="AO180" s="35">
        <f t="shared" si="12"/>
        <v>3.3528668946245947E-2</v>
      </c>
      <c r="AP180" s="5">
        <f t="shared" si="13"/>
        <v>2396.328644492085</v>
      </c>
      <c r="AQ180" s="35">
        <f t="shared" si="14"/>
        <v>7.7499999999999986E-2</v>
      </c>
      <c r="AR180" s="5">
        <f t="shared" si="46"/>
        <v>109192.2835600331</v>
      </c>
      <c r="AS180" s="5">
        <f t="shared" si="47"/>
        <v>491591.02556578169</v>
      </c>
      <c r="AT180" s="5">
        <f t="shared" si="15"/>
        <v>370007.71643996699</v>
      </c>
      <c r="AU180" s="5">
        <f t="shared" si="16"/>
        <v>600783.30912581482</v>
      </c>
      <c r="AV180" s="150"/>
      <c r="AW180" s="2">
        <v>175</v>
      </c>
      <c r="AX180" s="118">
        <v>50161</v>
      </c>
      <c r="AY180" s="5">
        <f t="shared" si="48"/>
        <v>367853.30442634545</v>
      </c>
      <c r="AZ180" s="5">
        <f t="shared" si="49"/>
        <v>3350.6359249849102</v>
      </c>
      <c r="BA180" s="5">
        <f t="shared" si="17"/>
        <v>1051.5527723202513</v>
      </c>
      <c r="BB180" s="35">
        <f t="shared" si="18"/>
        <v>3.430343866972009E-2</v>
      </c>
      <c r="BC180" s="5">
        <f t="shared" si="19"/>
        <v>2299.0831526646589</v>
      </c>
      <c r="BD180" s="35">
        <f t="shared" si="20"/>
        <v>7.4999999999999997E-2</v>
      </c>
      <c r="BE180" s="5">
        <f t="shared" si="50"/>
        <v>112398.24834597485</v>
      </c>
      <c r="BF180" s="5">
        <f t="shared" si="51"/>
        <v>473963.03852638433</v>
      </c>
      <c r="BG180" s="5">
        <f t="shared" si="21"/>
        <v>366801.75165402523</v>
      </c>
      <c r="BH180" s="5">
        <f t="shared" si="22"/>
        <v>586361.28687235923</v>
      </c>
      <c r="BI180" s="150"/>
      <c r="BJ180" s="2">
        <v>175</v>
      </c>
      <c r="BK180" s="118">
        <v>50161</v>
      </c>
      <c r="BL180" s="5">
        <f t="shared" si="52"/>
        <v>364597.60756933241</v>
      </c>
      <c r="BM180" s="5">
        <f t="shared" si="53"/>
        <v>3268.9887340292703</v>
      </c>
      <c r="BN180" s="5">
        <f t="shared" si="23"/>
        <v>1066.2115216312204</v>
      </c>
      <c r="BO180" s="35">
        <f t="shared" si="24"/>
        <v>3.5092216717690937E-2</v>
      </c>
      <c r="BP180" s="5">
        <f t="shared" si="25"/>
        <v>2202.7772123980499</v>
      </c>
      <c r="BQ180" s="35">
        <f t="shared" si="26"/>
        <v>7.2499999999999995E-2</v>
      </c>
      <c r="BR180" s="5">
        <f t="shared" si="54"/>
        <v>115668.60395229873</v>
      </c>
      <c r="BS180" s="5">
        <f t="shared" si="55"/>
        <v>456404.42450282344</v>
      </c>
      <c r="BT180" s="5">
        <f t="shared" si="27"/>
        <v>363531.39604770119</v>
      </c>
      <c r="BU180" s="5">
        <f t="shared" si="28"/>
        <v>572073.02845512214</v>
      </c>
      <c r="BV180" s="150"/>
      <c r="BW180" s="2">
        <v>175</v>
      </c>
      <c r="BX180" s="118">
        <v>50161</v>
      </c>
      <c r="BY180" s="5">
        <f t="shared" si="56"/>
        <v>361277.76039408299</v>
      </c>
      <c r="BZ180" s="5">
        <f t="shared" si="57"/>
        <v>3188.1295568986429</v>
      </c>
      <c r="CA180" s="5">
        <f t="shared" si="29"/>
        <v>1080.6759545998252</v>
      </c>
      <c r="CB180" s="35">
        <f t="shared" si="30"/>
        <v>3.5895128006363422E-2</v>
      </c>
      <c r="CC180" s="5">
        <f t="shared" si="31"/>
        <v>2107.4536022988177</v>
      </c>
      <c r="CD180" s="35">
        <f t="shared" si="32"/>
        <v>7.0000000000000007E-2</v>
      </c>
      <c r="CE180" s="5">
        <f t="shared" si="58"/>
        <v>119002.91556051635</v>
      </c>
      <c r="CF180" s="5">
        <f t="shared" si="59"/>
        <v>438919.75689674634</v>
      </c>
      <c r="CG180" s="5">
        <f t="shared" si="33"/>
        <v>360197.08443948318</v>
      </c>
      <c r="CH180" s="5">
        <f t="shared" si="34"/>
        <v>557922.67245726264</v>
      </c>
    </row>
    <row r="181" spans="9:86" ht="14.25" customHeight="1">
      <c r="I181" s="150"/>
      <c r="J181" s="2">
        <v>176</v>
      </c>
      <c r="K181" s="118">
        <v>50192</v>
      </c>
      <c r="L181" s="5">
        <f t="shared" si="35"/>
        <v>376225.26126963779</v>
      </c>
      <c r="M181" s="5">
        <f t="shared" si="0"/>
        <v>3600.0695666120341</v>
      </c>
      <c r="N181" s="5">
        <f t="shared" si="1"/>
        <v>1013.5208953832744</v>
      </c>
      <c r="O181" s="35">
        <f t="shared" si="2"/>
        <v>3.2327044450858121E-2</v>
      </c>
      <c r="P181" s="5">
        <f t="shared" si="3"/>
        <v>2586.5486712287598</v>
      </c>
      <c r="Q181" s="35">
        <f t="shared" si="4"/>
        <v>8.2500000000000004E-2</v>
      </c>
      <c r="R181" s="5">
        <f t="shared" si="36"/>
        <v>103988.25962574557</v>
      </c>
      <c r="S181" s="5">
        <f t="shared" si="37"/>
        <v>529623.98409797205</v>
      </c>
      <c r="T181" s="5">
        <f t="shared" si="38"/>
        <v>375211.74037425453</v>
      </c>
      <c r="U181" s="5">
        <f t="shared" si="39"/>
        <v>633612.24372371763</v>
      </c>
      <c r="V181" s="150"/>
      <c r="W181" s="2">
        <v>176</v>
      </c>
      <c r="X181" s="118">
        <v>50192</v>
      </c>
      <c r="Y181" s="5">
        <f t="shared" si="40"/>
        <v>373148.96165495372</v>
      </c>
      <c r="Z181" s="5">
        <f t="shared" si="41"/>
        <v>3516.1998380299769</v>
      </c>
      <c r="AA181" s="5">
        <f t="shared" si="5"/>
        <v>1028.5400936636188</v>
      </c>
      <c r="AB181" s="35">
        <f t="shared" si="6"/>
        <v>3.3076552241290622E-2</v>
      </c>
      <c r="AC181" s="5">
        <f t="shared" si="7"/>
        <v>2487.6597443663582</v>
      </c>
      <c r="AD181" s="35">
        <f t="shared" si="8"/>
        <v>0.08</v>
      </c>
      <c r="AE181" s="5">
        <f t="shared" si="42"/>
        <v>107079.57843871028</v>
      </c>
      <c r="AF181" s="5">
        <f t="shared" si="43"/>
        <v>511771.59305456589</v>
      </c>
      <c r="AG181" s="5">
        <f t="shared" si="9"/>
        <v>372120.4215612901</v>
      </c>
      <c r="AH181" s="5">
        <f t="shared" si="10"/>
        <v>618851.17149327614</v>
      </c>
      <c r="AI181" s="150"/>
      <c r="AJ181" s="2">
        <v>176</v>
      </c>
      <c r="AK181" s="118">
        <v>50192</v>
      </c>
      <c r="AL181" s="5">
        <f t="shared" si="44"/>
        <v>370007.71643996699</v>
      </c>
      <c r="AM181" s="5">
        <f t="shared" si="45"/>
        <v>3433.0474807189421</v>
      </c>
      <c r="AN181" s="5">
        <f t="shared" si="11"/>
        <v>1043.4143120441554</v>
      </c>
      <c r="AO181" s="35">
        <f t="shared" si="12"/>
        <v>3.3839758438014546E-2</v>
      </c>
      <c r="AP181" s="5">
        <f t="shared" si="13"/>
        <v>2389.6331686747867</v>
      </c>
      <c r="AQ181" s="35">
        <f t="shared" si="14"/>
        <v>7.7499999999999999E-2</v>
      </c>
      <c r="AR181" s="5">
        <f t="shared" si="46"/>
        <v>110235.69787207726</v>
      </c>
      <c r="AS181" s="5">
        <f t="shared" si="47"/>
        <v>493980.65873445646</v>
      </c>
      <c r="AT181" s="5">
        <f t="shared" si="15"/>
        <v>368964.30212792283</v>
      </c>
      <c r="AU181" s="5">
        <f t="shared" si="16"/>
        <v>604216.35660653375</v>
      </c>
      <c r="AV181" s="150"/>
      <c r="AW181" s="2">
        <v>176</v>
      </c>
      <c r="AX181" s="118">
        <v>50192</v>
      </c>
      <c r="AY181" s="5">
        <f t="shared" si="48"/>
        <v>366801.75165402523</v>
      </c>
      <c r="AZ181" s="5">
        <f t="shared" si="49"/>
        <v>3350.6359249849102</v>
      </c>
      <c r="BA181" s="5">
        <f t="shared" si="17"/>
        <v>1058.1249771472526</v>
      </c>
      <c r="BB181" s="35">
        <f t="shared" si="18"/>
        <v>3.461679140982829E-2</v>
      </c>
      <c r="BC181" s="5">
        <f t="shared" si="19"/>
        <v>2292.5109478376576</v>
      </c>
      <c r="BD181" s="35">
        <f t="shared" si="20"/>
        <v>7.4999999999999997E-2</v>
      </c>
      <c r="BE181" s="5">
        <f t="shared" si="50"/>
        <v>113456.3733231221</v>
      </c>
      <c r="BF181" s="5">
        <f t="shared" si="51"/>
        <v>476255.549474222</v>
      </c>
      <c r="BG181" s="5">
        <f t="shared" si="21"/>
        <v>365743.62667687796</v>
      </c>
      <c r="BH181" s="5">
        <f t="shared" si="22"/>
        <v>589711.92279734416</v>
      </c>
      <c r="BI181" s="150"/>
      <c r="BJ181" s="2">
        <v>176</v>
      </c>
      <c r="BK181" s="118">
        <v>50192</v>
      </c>
      <c r="BL181" s="5">
        <f t="shared" si="52"/>
        <v>363531.39604770119</v>
      </c>
      <c r="BM181" s="5">
        <f t="shared" si="53"/>
        <v>3268.9887340292703</v>
      </c>
      <c r="BN181" s="5">
        <f t="shared" si="23"/>
        <v>1072.6532162410758</v>
      </c>
      <c r="BO181" s="35">
        <f t="shared" si="24"/>
        <v>3.5407776975620329E-2</v>
      </c>
      <c r="BP181" s="5">
        <f t="shared" si="25"/>
        <v>2196.3355177881945</v>
      </c>
      <c r="BQ181" s="35">
        <f t="shared" si="26"/>
        <v>7.2499999999999995E-2</v>
      </c>
      <c r="BR181" s="5">
        <f t="shared" si="54"/>
        <v>116741.2571685398</v>
      </c>
      <c r="BS181" s="5">
        <f t="shared" si="55"/>
        <v>458600.76002061163</v>
      </c>
      <c r="BT181" s="5">
        <f t="shared" si="27"/>
        <v>362458.74283146008</v>
      </c>
      <c r="BU181" s="5">
        <f t="shared" si="28"/>
        <v>575342.01718915137</v>
      </c>
      <c r="BV181" s="150"/>
      <c r="BW181" s="2">
        <v>176</v>
      </c>
      <c r="BX181" s="118">
        <v>50192</v>
      </c>
      <c r="BY181" s="5">
        <f t="shared" si="56"/>
        <v>360197.08443948318</v>
      </c>
      <c r="BZ181" s="5">
        <f t="shared" si="57"/>
        <v>3188.1295568986429</v>
      </c>
      <c r="CA181" s="5">
        <f t="shared" si="29"/>
        <v>1086.9798976683242</v>
      </c>
      <c r="CB181" s="35">
        <f t="shared" si="30"/>
        <v>3.6212838291897323E-2</v>
      </c>
      <c r="CC181" s="5">
        <f t="shared" si="31"/>
        <v>2101.1496592303188</v>
      </c>
      <c r="CD181" s="35">
        <f t="shared" si="32"/>
        <v>7.0000000000000007E-2</v>
      </c>
      <c r="CE181" s="5">
        <f t="shared" si="58"/>
        <v>120089.89545818468</v>
      </c>
      <c r="CF181" s="5">
        <f t="shared" si="59"/>
        <v>441020.90655597666</v>
      </c>
      <c r="CG181" s="5">
        <f t="shared" si="33"/>
        <v>359110.10454181483</v>
      </c>
      <c r="CH181" s="5">
        <f t="shared" si="34"/>
        <v>561110.80201416137</v>
      </c>
    </row>
    <row r="182" spans="9:86" ht="14.25" customHeight="1">
      <c r="I182" s="150"/>
      <c r="J182" s="2">
        <v>177</v>
      </c>
      <c r="K182" s="118">
        <v>50222</v>
      </c>
      <c r="L182" s="5">
        <f t="shared" si="35"/>
        <v>375211.74037425453</v>
      </c>
      <c r="M182" s="5">
        <f t="shared" si="0"/>
        <v>3600.0695666120341</v>
      </c>
      <c r="N182" s="5">
        <f t="shared" si="1"/>
        <v>1020.4888515390344</v>
      </c>
      <c r="O182" s="35">
        <f t="shared" si="2"/>
        <v>3.2637214939633251E-2</v>
      </c>
      <c r="P182" s="5">
        <f t="shared" si="3"/>
        <v>2579.5807150729997</v>
      </c>
      <c r="Q182" s="35">
        <f t="shared" si="4"/>
        <v>8.2500000000000004E-2</v>
      </c>
      <c r="R182" s="5">
        <f t="shared" si="36"/>
        <v>105008.74847728461</v>
      </c>
      <c r="S182" s="5">
        <f t="shared" si="37"/>
        <v>532203.56481304509</v>
      </c>
      <c r="T182" s="5">
        <f t="shared" si="38"/>
        <v>374191.25152271549</v>
      </c>
      <c r="U182" s="5">
        <f t="shared" si="39"/>
        <v>637212.31329032965</v>
      </c>
      <c r="V182" s="150"/>
      <c r="W182" s="2">
        <v>177</v>
      </c>
      <c r="X182" s="118">
        <v>50222</v>
      </c>
      <c r="Y182" s="5">
        <f t="shared" si="40"/>
        <v>372120.4215612901</v>
      </c>
      <c r="Z182" s="5">
        <f t="shared" si="41"/>
        <v>3516.1998380299769</v>
      </c>
      <c r="AA182" s="5">
        <f t="shared" si="5"/>
        <v>1035.3970276213763</v>
      </c>
      <c r="AB182" s="35">
        <f t="shared" si="6"/>
        <v>3.3389095603316932E-2</v>
      </c>
      <c r="AC182" s="5">
        <f t="shared" si="7"/>
        <v>2480.8028104086006</v>
      </c>
      <c r="AD182" s="35">
        <f t="shared" si="8"/>
        <v>7.9999999999999988E-2</v>
      </c>
      <c r="AE182" s="5">
        <f t="shared" si="42"/>
        <v>108114.97546633166</v>
      </c>
      <c r="AF182" s="5">
        <f t="shared" si="43"/>
        <v>514252.39586497447</v>
      </c>
      <c r="AG182" s="5">
        <f t="shared" si="9"/>
        <v>371085.02453366871</v>
      </c>
      <c r="AH182" s="5">
        <f t="shared" si="10"/>
        <v>622367.37133130617</v>
      </c>
      <c r="AI182" s="150"/>
      <c r="AJ182" s="2">
        <v>177</v>
      </c>
      <c r="AK182" s="118">
        <v>50222</v>
      </c>
      <c r="AL182" s="5">
        <f t="shared" si="44"/>
        <v>368964.30212792283</v>
      </c>
      <c r="AM182" s="5">
        <f t="shared" si="45"/>
        <v>3433.0474807189421</v>
      </c>
      <c r="AN182" s="5">
        <f t="shared" si="11"/>
        <v>1050.1530294761073</v>
      </c>
      <c r="AO182" s="35">
        <f t="shared" si="12"/>
        <v>3.4154622225063207E-2</v>
      </c>
      <c r="AP182" s="5">
        <f t="shared" si="13"/>
        <v>2382.8944512428347</v>
      </c>
      <c r="AQ182" s="35">
        <f t="shared" si="14"/>
        <v>7.7499999999999999E-2</v>
      </c>
      <c r="AR182" s="5">
        <f t="shared" si="46"/>
        <v>111285.85090155336</v>
      </c>
      <c r="AS182" s="5">
        <f t="shared" si="47"/>
        <v>496363.55318569927</v>
      </c>
      <c r="AT182" s="5">
        <f t="shared" si="15"/>
        <v>367914.14909844671</v>
      </c>
      <c r="AU182" s="5">
        <f t="shared" si="16"/>
        <v>607649.40408725268</v>
      </c>
      <c r="AV182" s="150"/>
      <c r="AW182" s="2">
        <v>177</v>
      </c>
      <c r="AX182" s="118">
        <v>50222</v>
      </c>
      <c r="AY182" s="5">
        <f t="shared" si="48"/>
        <v>365743.62667687796</v>
      </c>
      <c r="AZ182" s="5">
        <f t="shared" si="49"/>
        <v>3350.6359249849102</v>
      </c>
      <c r="BA182" s="5">
        <f t="shared" si="17"/>
        <v>1064.7382582544233</v>
      </c>
      <c r="BB182" s="35">
        <f t="shared" si="18"/>
        <v>3.493392137859725E-2</v>
      </c>
      <c r="BC182" s="5">
        <f t="shared" si="19"/>
        <v>2285.8976667304869</v>
      </c>
      <c r="BD182" s="35">
        <f t="shared" si="20"/>
        <v>7.4999999999999983E-2</v>
      </c>
      <c r="BE182" s="5">
        <f t="shared" si="50"/>
        <v>114521.11158137652</v>
      </c>
      <c r="BF182" s="5">
        <f t="shared" si="51"/>
        <v>478541.44714095251</v>
      </c>
      <c r="BG182" s="5">
        <f t="shared" si="21"/>
        <v>364678.88841862354</v>
      </c>
      <c r="BH182" s="5">
        <f t="shared" si="22"/>
        <v>593062.55872232909</v>
      </c>
      <c r="BI182" s="150"/>
      <c r="BJ182" s="2">
        <v>177</v>
      </c>
      <c r="BK182" s="118">
        <v>50222</v>
      </c>
      <c r="BL182" s="5">
        <f t="shared" si="52"/>
        <v>362458.74283146008</v>
      </c>
      <c r="BM182" s="5">
        <f t="shared" si="53"/>
        <v>3268.9887340292703</v>
      </c>
      <c r="BN182" s="5">
        <f t="shared" si="23"/>
        <v>1079.1338294225325</v>
      </c>
      <c r="BO182" s="35">
        <f t="shared" si="24"/>
        <v>3.5727117111068928E-2</v>
      </c>
      <c r="BP182" s="5">
        <f t="shared" si="25"/>
        <v>2189.8549046067378</v>
      </c>
      <c r="BQ182" s="35">
        <f t="shared" si="26"/>
        <v>7.2499999999999995E-2</v>
      </c>
      <c r="BR182" s="5">
        <f t="shared" si="54"/>
        <v>117820.39099796233</v>
      </c>
      <c r="BS182" s="5">
        <f t="shared" si="55"/>
        <v>460790.6149252184</v>
      </c>
      <c r="BT182" s="5">
        <f t="shared" si="27"/>
        <v>361379.60900203756</v>
      </c>
      <c r="BU182" s="5">
        <f t="shared" si="28"/>
        <v>578611.00592318072</v>
      </c>
      <c r="BV182" s="150"/>
      <c r="BW182" s="2">
        <v>177</v>
      </c>
      <c r="BX182" s="118">
        <v>50222</v>
      </c>
      <c r="BY182" s="5">
        <f t="shared" si="56"/>
        <v>359110.10454181483</v>
      </c>
      <c r="BZ182" s="5">
        <f t="shared" si="57"/>
        <v>3188.1295568986429</v>
      </c>
      <c r="CA182" s="5">
        <f t="shared" si="29"/>
        <v>1093.3206137380562</v>
      </c>
      <c r="CB182" s="35">
        <f t="shared" si="30"/>
        <v>3.6534330833147013E-2</v>
      </c>
      <c r="CC182" s="5">
        <f t="shared" si="31"/>
        <v>2094.8089431605868</v>
      </c>
      <c r="CD182" s="35">
        <f t="shared" si="32"/>
        <v>7.0000000000000007E-2</v>
      </c>
      <c r="CE182" s="5">
        <f t="shared" si="58"/>
        <v>121183.21607192274</v>
      </c>
      <c r="CF182" s="5">
        <f t="shared" si="59"/>
        <v>443115.71549913724</v>
      </c>
      <c r="CG182" s="5">
        <f t="shared" si="33"/>
        <v>358016.78392807679</v>
      </c>
      <c r="CH182" s="5">
        <f t="shared" si="34"/>
        <v>564298.93157105998</v>
      </c>
    </row>
    <row r="183" spans="9:86" ht="14.25" customHeight="1">
      <c r="I183" s="150"/>
      <c r="J183" s="2">
        <v>178</v>
      </c>
      <c r="K183" s="118">
        <v>50253</v>
      </c>
      <c r="L183" s="5">
        <f t="shared" si="35"/>
        <v>374191.25152271549</v>
      </c>
      <c r="M183" s="5">
        <f t="shared" si="0"/>
        <v>3600.0695666120341</v>
      </c>
      <c r="N183" s="5">
        <f t="shared" si="1"/>
        <v>1027.504712393365</v>
      </c>
      <c r="O183" s="35">
        <f t="shared" si="2"/>
        <v>3.2951215450775652E-2</v>
      </c>
      <c r="P183" s="5">
        <f t="shared" si="3"/>
        <v>2572.5648542186691</v>
      </c>
      <c r="Q183" s="35">
        <f t="shared" si="4"/>
        <v>8.2500000000000004E-2</v>
      </c>
      <c r="R183" s="5">
        <f t="shared" si="36"/>
        <v>106036.25318967797</v>
      </c>
      <c r="S183" s="5">
        <f t="shared" si="37"/>
        <v>534776.12966726371</v>
      </c>
      <c r="T183" s="5">
        <f t="shared" si="38"/>
        <v>373163.7468103221</v>
      </c>
      <c r="U183" s="5">
        <f t="shared" si="39"/>
        <v>640812.38285694167</v>
      </c>
      <c r="V183" s="150"/>
      <c r="W183" s="2">
        <v>178</v>
      </c>
      <c r="X183" s="118">
        <v>50253</v>
      </c>
      <c r="Y183" s="5">
        <f t="shared" si="40"/>
        <v>371085.02453366871</v>
      </c>
      <c r="Z183" s="5">
        <f t="shared" si="41"/>
        <v>3516.1998380299769</v>
      </c>
      <c r="AA183" s="5">
        <f t="shared" si="5"/>
        <v>1042.2996744721854</v>
      </c>
      <c r="AB183" s="35">
        <f t="shared" si="6"/>
        <v>3.3705472511007799E-2</v>
      </c>
      <c r="AC183" s="5">
        <f t="shared" si="7"/>
        <v>2473.9001635577915</v>
      </c>
      <c r="AD183" s="35">
        <f t="shared" si="8"/>
        <v>0.08</v>
      </c>
      <c r="AE183" s="5">
        <f t="shared" si="42"/>
        <v>109157.27514080385</v>
      </c>
      <c r="AF183" s="5">
        <f t="shared" si="43"/>
        <v>516726.29602853226</v>
      </c>
      <c r="AG183" s="5">
        <f t="shared" si="9"/>
        <v>370042.72485919652</v>
      </c>
      <c r="AH183" s="5">
        <f t="shared" si="10"/>
        <v>625883.57116933609</v>
      </c>
      <c r="AI183" s="150"/>
      <c r="AJ183" s="2">
        <v>178</v>
      </c>
      <c r="AK183" s="118">
        <v>50253</v>
      </c>
      <c r="AL183" s="5">
        <f t="shared" si="44"/>
        <v>367914.14909844671</v>
      </c>
      <c r="AM183" s="5">
        <f t="shared" si="45"/>
        <v>3433.0474807189421</v>
      </c>
      <c r="AN183" s="5">
        <f t="shared" si="11"/>
        <v>1056.935267791474</v>
      </c>
      <c r="AO183" s="35">
        <f t="shared" si="12"/>
        <v>3.4473322769937566E-2</v>
      </c>
      <c r="AP183" s="5">
        <f t="shared" si="13"/>
        <v>2376.1122129274681</v>
      </c>
      <c r="AQ183" s="35">
        <f t="shared" si="14"/>
        <v>7.7499999999999986E-2</v>
      </c>
      <c r="AR183" s="5">
        <f t="shared" si="46"/>
        <v>112342.78616934484</v>
      </c>
      <c r="AS183" s="5">
        <f t="shared" si="47"/>
        <v>498739.66539862676</v>
      </c>
      <c r="AT183" s="5">
        <f t="shared" si="15"/>
        <v>366857.21383065521</v>
      </c>
      <c r="AU183" s="5">
        <f t="shared" si="16"/>
        <v>611082.45156797161</v>
      </c>
      <c r="AV183" s="150"/>
      <c r="AW183" s="2">
        <v>178</v>
      </c>
      <c r="AX183" s="118">
        <v>50253</v>
      </c>
      <c r="AY183" s="5">
        <f t="shared" si="48"/>
        <v>364678.88841862354</v>
      </c>
      <c r="AZ183" s="5">
        <f t="shared" si="49"/>
        <v>3350.6359249849102</v>
      </c>
      <c r="BA183" s="5">
        <f t="shared" si="17"/>
        <v>1071.3928723685131</v>
      </c>
      <c r="BB183" s="35">
        <f t="shared" si="18"/>
        <v>3.5254891019804876E-2</v>
      </c>
      <c r="BC183" s="5">
        <f t="shared" si="19"/>
        <v>2279.2430526163971</v>
      </c>
      <c r="BD183" s="35">
        <f t="shared" si="20"/>
        <v>7.5000000000000011E-2</v>
      </c>
      <c r="BE183" s="5">
        <f t="shared" si="50"/>
        <v>115592.50445374503</v>
      </c>
      <c r="BF183" s="5">
        <f t="shared" si="51"/>
        <v>480820.69019356894</v>
      </c>
      <c r="BG183" s="5">
        <f t="shared" si="21"/>
        <v>363607.49554625503</v>
      </c>
      <c r="BH183" s="5">
        <f t="shared" si="22"/>
        <v>596413.19464731403</v>
      </c>
      <c r="BI183" s="150"/>
      <c r="BJ183" s="2">
        <v>178</v>
      </c>
      <c r="BK183" s="118">
        <v>50253</v>
      </c>
      <c r="BL183" s="5">
        <f t="shared" si="52"/>
        <v>361379.60900203756</v>
      </c>
      <c r="BM183" s="5">
        <f t="shared" si="53"/>
        <v>3268.9887340292703</v>
      </c>
      <c r="BN183" s="5">
        <f t="shared" si="23"/>
        <v>1085.6535963086267</v>
      </c>
      <c r="BO183" s="35">
        <f t="shared" si="24"/>
        <v>3.6050299549773616E-2</v>
      </c>
      <c r="BP183" s="5">
        <f t="shared" si="25"/>
        <v>2183.3351377206436</v>
      </c>
      <c r="BQ183" s="35">
        <f t="shared" si="26"/>
        <v>7.2499999999999995E-2</v>
      </c>
      <c r="BR183" s="5">
        <f t="shared" si="54"/>
        <v>118906.04459427095</v>
      </c>
      <c r="BS183" s="5">
        <f t="shared" si="55"/>
        <v>462973.95006293902</v>
      </c>
      <c r="BT183" s="5">
        <f t="shared" si="27"/>
        <v>360293.95540572895</v>
      </c>
      <c r="BU183" s="5">
        <f t="shared" si="28"/>
        <v>581879.99465720996</v>
      </c>
      <c r="BV183" s="150"/>
      <c r="BW183" s="2">
        <v>178</v>
      </c>
      <c r="BX183" s="118">
        <v>50253</v>
      </c>
      <c r="BY183" s="5">
        <f t="shared" si="56"/>
        <v>358016.78392807679</v>
      </c>
      <c r="BZ183" s="5">
        <f t="shared" si="57"/>
        <v>3188.1295568986429</v>
      </c>
      <c r="CA183" s="5">
        <f t="shared" si="29"/>
        <v>1099.6983173181948</v>
      </c>
      <c r="CB183" s="35">
        <f t="shared" si="30"/>
        <v>3.6859668038550397E-2</v>
      </c>
      <c r="CC183" s="5">
        <f t="shared" si="31"/>
        <v>2088.4312395804482</v>
      </c>
      <c r="CD183" s="35">
        <f t="shared" si="32"/>
        <v>7.0000000000000007E-2</v>
      </c>
      <c r="CE183" s="5">
        <f t="shared" si="58"/>
        <v>122282.91438924093</v>
      </c>
      <c r="CF183" s="5">
        <f t="shared" si="59"/>
        <v>445204.14673871768</v>
      </c>
      <c r="CG183" s="5">
        <f t="shared" si="33"/>
        <v>356917.08561075857</v>
      </c>
      <c r="CH183" s="5">
        <f t="shared" si="34"/>
        <v>567487.06112795859</v>
      </c>
    </row>
    <row r="184" spans="9:86" ht="14.25" customHeight="1">
      <c r="I184" s="150"/>
      <c r="J184" s="2">
        <v>179</v>
      </c>
      <c r="K184" s="118">
        <v>50284</v>
      </c>
      <c r="L184" s="5">
        <f t="shared" si="35"/>
        <v>373163.7468103221</v>
      </c>
      <c r="M184" s="5">
        <f t="shared" si="0"/>
        <v>3600.0695666120341</v>
      </c>
      <c r="N184" s="5">
        <f t="shared" si="1"/>
        <v>1034.5688072910698</v>
      </c>
      <c r="O184" s="35">
        <f t="shared" si="2"/>
        <v>3.3269109857564094E-2</v>
      </c>
      <c r="P184" s="5">
        <f t="shared" si="3"/>
        <v>2565.5007593209643</v>
      </c>
      <c r="Q184" s="35">
        <f t="shared" si="4"/>
        <v>8.2500000000000004E-2</v>
      </c>
      <c r="R184" s="5">
        <f t="shared" si="36"/>
        <v>107070.82199696904</v>
      </c>
      <c r="S184" s="5">
        <f t="shared" si="37"/>
        <v>537341.63042658463</v>
      </c>
      <c r="T184" s="5">
        <f t="shared" si="38"/>
        <v>372129.17800303106</v>
      </c>
      <c r="U184" s="5">
        <f t="shared" si="39"/>
        <v>644412.45242355368</v>
      </c>
      <c r="V184" s="150"/>
      <c r="W184" s="2">
        <v>179</v>
      </c>
      <c r="X184" s="118">
        <v>50284</v>
      </c>
      <c r="Y184" s="5">
        <f t="shared" si="40"/>
        <v>370042.72485919652</v>
      </c>
      <c r="Z184" s="5">
        <f t="shared" si="41"/>
        <v>3516.1998380299769</v>
      </c>
      <c r="AA184" s="5">
        <f t="shared" si="5"/>
        <v>1049.2483389686668</v>
      </c>
      <c r="AB184" s="35">
        <f t="shared" si="6"/>
        <v>3.4025746817249132E-2</v>
      </c>
      <c r="AC184" s="5">
        <f t="shared" si="7"/>
        <v>2466.9514990613102</v>
      </c>
      <c r="AD184" s="35">
        <f t="shared" si="8"/>
        <v>0.08</v>
      </c>
      <c r="AE184" s="5">
        <f t="shared" si="42"/>
        <v>110206.52347977251</v>
      </c>
      <c r="AF184" s="5">
        <f t="shared" si="43"/>
        <v>519193.24752759357</v>
      </c>
      <c r="AG184" s="5">
        <f t="shared" si="9"/>
        <v>368993.47652022785</v>
      </c>
      <c r="AH184" s="5">
        <f t="shared" si="10"/>
        <v>629399.77100736613</v>
      </c>
      <c r="AI184" s="150"/>
      <c r="AJ184" s="2">
        <v>179</v>
      </c>
      <c r="AK184" s="118">
        <v>50284</v>
      </c>
      <c r="AL184" s="5">
        <f t="shared" si="44"/>
        <v>366857.21383065521</v>
      </c>
      <c r="AM184" s="5">
        <f t="shared" si="45"/>
        <v>3433.0474807189421</v>
      </c>
      <c r="AN184" s="5">
        <f t="shared" si="11"/>
        <v>1063.7613080626274</v>
      </c>
      <c r="AO184" s="35">
        <f t="shared" si="12"/>
        <v>3.4795923905817039E-2</v>
      </c>
      <c r="AP184" s="5">
        <f t="shared" si="13"/>
        <v>2369.2861726563146</v>
      </c>
      <c r="AQ184" s="35">
        <f t="shared" si="14"/>
        <v>7.7499999999999986E-2</v>
      </c>
      <c r="AR184" s="5">
        <f t="shared" si="46"/>
        <v>113406.54747740747</v>
      </c>
      <c r="AS184" s="5">
        <f t="shared" si="47"/>
        <v>501108.95157128311</v>
      </c>
      <c r="AT184" s="5">
        <f t="shared" si="15"/>
        <v>365793.45252259256</v>
      </c>
      <c r="AU184" s="5">
        <f t="shared" si="16"/>
        <v>614515.49904869054</v>
      </c>
      <c r="AV184" s="150"/>
      <c r="AW184" s="2">
        <v>179</v>
      </c>
      <c r="AX184" s="118">
        <v>50284</v>
      </c>
      <c r="AY184" s="5">
        <f t="shared" si="48"/>
        <v>363607.49554625503</v>
      </c>
      <c r="AZ184" s="5">
        <f t="shared" si="49"/>
        <v>3350.6359249849102</v>
      </c>
      <c r="BA184" s="5">
        <f t="shared" si="17"/>
        <v>1078.0890778208163</v>
      </c>
      <c r="BB184" s="35">
        <f t="shared" si="18"/>
        <v>3.5579764147639942E-2</v>
      </c>
      <c r="BC184" s="5">
        <f t="shared" si="19"/>
        <v>2272.5468471640938</v>
      </c>
      <c r="BD184" s="35">
        <f t="shared" si="20"/>
        <v>7.4999999999999997E-2</v>
      </c>
      <c r="BE184" s="5">
        <f t="shared" si="50"/>
        <v>116670.59353156584</v>
      </c>
      <c r="BF184" s="5">
        <f t="shared" si="51"/>
        <v>483093.23704073305</v>
      </c>
      <c r="BG184" s="5">
        <f t="shared" si="21"/>
        <v>362529.4064684342</v>
      </c>
      <c r="BH184" s="5">
        <f t="shared" si="22"/>
        <v>599763.83057229884</v>
      </c>
      <c r="BI184" s="150"/>
      <c r="BJ184" s="2">
        <v>179</v>
      </c>
      <c r="BK184" s="118">
        <v>50284</v>
      </c>
      <c r="BL184" s="5">
        <f t="shared" si="52"/>
        <v>360293.95540572895</v>
      </c>
      <c r="BM184" s="5">
        <f t="shared" si="53"/>
        <v>3268.9887340292703</v>
      </c>
      <c r="BN184" s="5">
        <f t="shared" si="23"/>
        <v>1092.2127534529914</v>
      </c>
      <c r="BO184" s="35">
        <f t="shared" si="24"/>
        <v>3.6377388087670076E-2</v>
      </c>
      <c r="BP184" s="5">
        <f t="shared" si="25"/>
        <v>2176.7759805762789</v>
      </c>
      <c r="BQ184" s="35">
        <f t="shared" si="26"/>
        <v>7.2499999999999995E-2</v>
      </c>
      <c r="BR184" s="5">
        <f t="shared" si="54"/>
        <v>119998.25734772393</v>
      </c>
      <c r="BS184" s="5">
        <f t="shared" si="55"/>
        <v>465150.72604351531</v>
      </c>
      <c r="BT184" s="5">
        <f t="shared" si="27"/>
        <v>359201.74265227595</v>
      </c>
      <c r="BU184" s="5">
        <f t="shared" si="28"/>
        <v>585148.98339123931</v>
      </c>
      <c r="BV184" s="150"/>
      <c r="BW184" s="2">
        <v>179</v>
      </c>
      <c r="BX184" s="118">
        <v>50284</v>
      </c>
      <c r="BY184" s="5">
        <f t="shared" si="56"/>
        <v>356917.08561075857</v>
      </c>
      <c r="BZ184" s="5">
        <f t="shared" si="57"/>
        <v>3188.1295568986429</v>
      </c>
      <c r="CA184" s="5">
        <f t="shared" si="29"/>
        <v>1106.113224169218</v>
      </c>
      <c r="CB184" s="35">
        <f t="shared" si="30"/>
        <v>3.7188913686541987E-2</v>
      </c>
      <c r="CC184" s="5">
        <f t="shared" si="31"/>
        <v>2082.0163327294249</v>
      </c>
      <c r="CD184" s="35">
        <f t="shared" si="32"/>
        <v>6.9999999999999993E-2</v>
      </c>
      <c r="CE184" s="5">
        <f t="shared" si="58"/>
        <v>123389.02761341016</v>
      </c>
      <c r="CF184" s="5">
        <f t="shared" si="59"/>
        <v>447286.16307144711</v>
      </c>
      <c r="CG184" s="5">
        <f t="shared" si="33"/>
        <v>355810.97238658933</v>
      </c>
      <c r="CH184" s="5">
        <f t="shared" si="34"/>
        <v>570675.19068485731</v>
      </c>
    </row>
    <row r="185" spans="9:86" ht="14.25" customHeight="1">
      <c r="I185" s="150"/>
      <c r="J185" s="2">
        <v>180</v>
      </c>
      <c r="K185" s="118">
        <v>50314</v>
      </c>
      <c r="L185" s="5">
        <f t="shared" si="35"/>
        <v>372129.17800303106</v>
      </c>
      <c r="M185" s="5">
        <f t="shared" si="0"/>
        <v>3600.0695666120341</v>
      </c>
      <c r="N185" s="5">
        <f t="shared" si="1"/>
        <v>1041.6814678411956</v>
      </c>
      <c r="O185" s="35">
        <f t="shared" si="2"/>
        <v>3.3590963442249974E-2</v>
      </c>
      <c r="P185" s="5">
        <f t="shared" si="3"/>
        <v>2558.3880987708385</v>
      </c>
      <c r="Q185" s="35">
        <f t="shared" si="4"/>
        <v>8.2500000000000004E-2</v>
      </c>
      <c r="R185" s="5">
        <f t="shared" si="36"/>
        <v>108112.50346481023</v>
      </c>
      <c r="S185" s="5">
        <f t="shared" si="37"/>
        <v>539900.0185253555</v>
      </c>
      <c r="T185" s="5">
        <f t="shared" si="38"/>
        <v>371087.49653518986</v>
      </c>
      <c r="U185" s="5">
        <f t="shared" si="39"/>
        <v>648012.5219901657</v>
      </c>
      <c r="V185" s="150"/>
      <c r="W185" s="2">
        <v>180</v>
      </c>
      <c r="X185" s="118">
        <v>50314</v>
      </c>
      <c r="Y185" s="5">
        <f t="shared" si="40"/>
        <v>368993.47652022785</v>
      </c>
      <c r="Z185" s="5">
        <f t="shared" si="41"/>
        <v>3516.1998380299769</v>
      </c>
      <c r="AA185" s="5">
        <f t="shared" si="5"/>
        <v>1056.2433278951244</v>
      </c>
      <c r="AB185" s="35">
        <f t="shared" si="6"/>
        <v>3.434998378364737E-2</v>
      </c>
      <c r="AC185" s="5">
        <f t="shared" si="7"/>
        <v>2459.9565101348526</v>
      </c>
      <c r="AD185" s="35">
        <f t="shared" si="8"/>
        <v>0.08</v>
      </c>
      <c r="AE185" s="5">
        <f t="shared" si="42"/>
        <v>111262.76680766763</v>
      </c>
      <c r="AF185" s="5">
        <f t="shared" si="43"/>
        <v>521653.20403772843</v>
      </c>
      <c r="AG185" s="5">
        <f t="shared" si="9"/>
        <v>367937.23319233273</v>
      </c>
      <c r="AH185" s="5">
        <f t="shared" si="10"/>
        <v>632915.97084539605</v>
      </c>
      <c r="AI185" s="150"/>
      <c r="AJ185" s="2">
        <v>180</v>
      </c>
      <c r="AK185" s="118">
        <v>50314</v>
      </c>
      <c r="AL185" s="5">
        <f t="shared" si="44"/>
        <v>365793.45252259256</v>
      </c>
      <c r="AM185" s="5">
        <f t="shared" si="45"/>
        <v>3433.0474807189421</v>
      </c>
      <c r="AN185" s="5">
        <f t="shared" si="11"/>
        <v>1070.6314331771987</v>
      </c>
      <c r="AO185" s="35">
        <f t="shared" si="12"/>
        <v>3.5122490874362707E-2</v>
      </c>
      <c r="AP185" s="5">
        <f t="shared" si="13"/>
        <v>2362.4160475417434</v>
      </c>
      <c r="AQ185" s="35">
        <f t="shared" si="14"/>
        <v>7.7499999999999986E-2</v>
      </c>
      <c r="AR185" s="5">
        <f t="shared" si="46"/>
        <v>114477.17891058467</v>
      </c>
      <c r="AS185" s="5">
        <f t="shared" si="47"/>
        <v>503471.36761882482</v>
      </c>
      <c r="AT185" s="5">
        <f t="shared" si="15"/>
        <v>364722.82108941535</v>
      </c>
      <c r="AU185" s="5">
        <f t="shared" si="16"/>
        <v>617948.54652940948</v>
      </c>
      <c r="AV185" s="150"/>
      <c r="AW185" s="2">
        <v>180</v>
      </c>
      <c r="AX185" s="118">
        <v>50314</v>
      </c>
      <c r="AY185" s="5">
        <f t="shared" si="48"/>
        <v>362529.4064684342</v>
      </c>
      <c r="AZ185" s="5">
        <f t="shared" si="49"/>
        <v>3350.6359249849102</v>
      </c>
      <c r="BA185" s="5">
        <f t="shared" si="17"/>
        <v>1084.8271345571966</v>
      </c>
      <c r="BB185" s="35">
        <f t="shared" si="18"/>
        <v>3.5908605984546094E-2</v>
      </c>
      <c r="BC185" s="5">
        <f t="shared" si="19"/>
        <v>2265.8087904277136</v>
      </c>
      <c r="BD185" s="35">
        <f t="shared" si="20"/>
        <v>7.4999999999999997E-2</v>
      </c>
      <c r="BE185" s="5">
        <f t="shared" si="50"/>
        <v>117755.42066612304</v>
      </c>
      <c r="BF185" s="5">
        <f t="shared" si="51"/>
        <v>485359.04583116074</v>
      </c>
      <c r="BG185" s="5">
        <f t="shared" si="21"/>
        <v>361444.57933387702</v>
      </c>
      <c r="BH185" s="5">
        <f t="shared" si="22"/>
        <v>603114.46649728378</v>
      </c>
      <c r="BI185" s="150"/>
      <c r="BJ185" s="2">
        <v>180</v>
      </c>
      <c r="BK185" s="118">
        <v>50314</v>
      </c>
      <c r="BL185" s="5">
        <f t="shared" si="52"/>
        <v>359201.74265227595</v>
      </c>
      <c r="BM185" s="5">
        <f t="shared" si="53"/>
        <v>3268.9887340292703</v>
      </c>
      <c r="BN185" s="5">
        <f t="shared" si="23"/>
        <v>1098.8115388384363</v>
      </c>
      <c r="BO185" s="35">
        <f t="shared" si="24"/>
        <v>3.6708447928733033E-2</v>
      </c>
      <c r="BP185" s="5">
        <f t="shared" si="25"/>
        <v>2170.177195190834</v>
      </c>
      <c r="BQ185" s="35">
        <f t="shared" si="26"/>
        <v>7.2500000000000009E-2</v>
      </c>
      <c r="BR185" s="5">
        <f t="shared" si="54"/>
        <v>121097.06888656237</v>
      </c>
      <c r="BS185" s="5">
        <f t="shared" si="55"/>
        <v>467320.90323870617</v>
      </c>
      <c r="BT185" s="5">
        <f t="shared" si="27"/>
        <v>358102.93111343752</v>
      </c>
      <c r="BU185" s="5">
        <f t="shared" si="28"/>
        <v>588417.97212526854</v>
      </c>
      <c r="BV185" s="150"/>
      <c r="BW185" s="2">
        <v>180</v>
      </c>
      <c r="BX185" s="118">
        <v>50314</v>
      </c>
      <c r="BY185" s="5">
        <f t="shared" si="56"/>
        <v>355810.97238658933</v>
      </c>
      <c r="BZ185" s="5">
        <f t="shared" si="57"/>
        <v>3188.1295568986429</v>
      </c>
      <c r="CA185" s="5">
        <f t="shared" si="29"/>
        <v>1112.5655513102051</v>
      </c>
      <c r="CB185" s="35">
        <f t="shared" si="30"/>
        <v>3.7522132963389354E-2</v>
      </c>
      <c r="CC185" s="5">
        <f t="shared" si="31"/>
        <v>2075.5640055884378</v>
      </c>
      <c r="CD185" s="35">
        <f t="shared" si="32"/>
        <v>7.0000000000000007E-2</v>
      </c>
      <c r="CE185" s="5">
        <f t="shared" si="58"/>
        <v>124501.59316472037</v>
      </c>
      <c r="CF185" s="5">
        <f t="shared" si="59"/>
        <v>449361.72707703552</v>
      </c>
      <c r="CG185" s="5">
        <f t="shared" si="33"/>
        <v>354698.40683527914</v>
      </c>
      <c r="CH185" s="5">
        <f t="shared" si="34"/>
        <v>573863.32024175592</v>
      </c>
    </row>
    <row r="186" spans="9:86" ht="14.25" customHeight="1">
      <c r="I186" s="150"/>
      <c r="J186" s="2">
        <v>181</v>
      </c>
      <c r="K186" s="118">
        <v>50345</v>
      </c>
      <c r="L186" s="5">
        <f t="shared" si="35"/>
        <v>371087.49653518986</v>
      </c>
      <c r="M186" s="5">
        <f t="shared" si="0"/>
        <v>3600.0695666120341</v>
      </c>
      <c r="N186" s="5">
        <f t="shared" si="1"/>
        <v>1048.8430279326039</v>
      </c>
      <c r="O186" s="35">
        <f t="shared" si="2"/>
        <v>3.3916842935174774E-2</v>
      </c>
      <c r="P186" s="5">
        <f t="shared" si="3"/>
        <v>2551.2265386794302</v>
      </c>
      <c r="Q186" s="35">
        <f t="shared" si="4"/>
        <v>8.2500000000000004E-2</v>
      </c>
      <c r="R186" s="5">
        <f t="shared" si="36"/>
        <v>109161.34649274283</v>
      </c>
      <c r="S186" s="5">
        <f t="shared" si="37"/>
        <v>542451.24506403494</v>
      </c>
      <c r="T186" s="5">
        <f t="shared" si="38"/>
        <v>370038.65350725723</v>
      </c>
      <c r="U186" s="5">
        <f t="shared" si="39"/>
        <v>651612.59155677771</v>
      </c>
      <c r="V186" s="150"/>
      <c r="W186" s="2">
        <v>181</v>
      </c>
      <c r="X186" s="118">
        <v>50345</v>
      </c>
      <c r="Y186" s="5">
        <f t="shared" si="40"/>
        <v>367937.23319233273</v>
      </c>
      <c r="Z186" s="5">
        <f t="shared" si="41"/>
        <v>3516.1998380299769</v>
      </c>
      <c r="AA186" s="5">
        <f t="shared" si="5"/>
        <v>1063.2849500810921</v>
      </c>
      <c r="AB186" s="35">
        <f t="shared" si="6"/>
        <v>3.4678250119642942E-2</v>
      </c>
      <c r="AC186" s="5">
        <f t="shared" si="7"/>
        <v>2452.9148879488848</v>
      </c>
      <c r="AD186" s="35">
        <f t="shared" si="8"/>
        <v>7.9999999999999988E-2</v>
      </c>
      <c r="AE186" s="5">
        <f t="shared" si="42"/>
        <v>112326.05175774873</v>
      </c>
      <c r="AF186" s="5">
        <f t="shared" si="43"/>
        <v>524106.11892567732</v>
      </c>
      <c r="AG186" s="5">
        <f t="shared" si="9"/>
        <v>366873.94824225164</v>
      </c>
      <c r="AH186" s="5">
        <f t="shared" si="10"/>
        <v>636432.17068342608</v>
      </c>
      <c r="AI186" s="150"/>
      <c r="AJ186" s="2">
        <v>181</v>
      </c>
      <c r="AK186" s="118">
        <v>50345</v>
      </c>
      <c r="AL186" s="5">
        <f t="shared" si="44"/>
        <v>364722.82108941535</v>
      </c>
      <c r="AM186" s="5">
        <f t="shared" si="45"/>
        <v>3433.0474807189421</v>
      </c>
      <c r="AN186" s="5">
        <f t="shared" si="11"/>
        <v>1077.5459278498015</v>
      </c>
      <c r="AO186" s="35">
        <f t="shared" si="12"/>
        <v>3.5453090364826849E-2</v>
      </c>
      <c r="AP186" s="5">
        <f t="shared" si="13"/>
        <v>2355.5015528691406</v>
      </c>
      <c r="AQ186" s="35">
        <f t="shared" si="14"/>
        <v>7.7499999999999986E-2</v>
      </c>
      <c r="AR186" s="5">
        <f t="shared" si="46"/>
        <v>115554.72483843447</v>
      </c>
      <c r="AS186" s="5">
        <f t="shared" si="47"/>
        <v>505826.86917169398</v>
      </c>
      <c r="AT186" s="5">
        <f t="shared" si="15"/>
        <v>363645.27516156557</v>
      </c>
      <c r="AU186" s="5">
        <f t="shared" si="16"/>
        <v>621381.59401012841</v>
      </c>
      <c r="AV186" s="150"/>
      <c r="AW186" s="2">
        <v>181</v>
      </c>
      <c r="AX186" s="118">
        <v>50345</v>
      </c>
      <c r="AY186" s="5">
        <f t="shared" si="48"/>
        <v>361444.57933387702</v>
      </c>
      <c r="AZ186" s="5">
        <f t="shared" si="49"/>
        <v>3350.6359249849102</v>
      </c>
      <c r="BA186" s="5">
        <f t="shared" si="17"/>
        <v>1091.6073041481791</v>
      </c>
      <c r="BB186" s="35">
        <f t="shared" si="18"/>
        <v>3.6241483200327509E-2</v>
      </c>
      <c r="BC186" s="5">
        <f t="shared" si="19"/>
        <v>2259.0286208367311</v>
      </c>
      <c r="BD186" s="35">
        <f t="shared" si="20"/>
        <v>7.4999999999999997E-2</v>
      </c>
      <c r="BE186" s="5">
        <f t="shared" si="50"/>
        <v>118847.02797027121</v>
      </c>
      <c r="BF186" s="5">
        <f t="shared" si="51"/>
        <v>487618.07445199747</v>
      </c>
      <c r="BG186" s="5">
        <f t="shared" si="21"/>
        <v>360352.97202972881</v>
      </c>
      <c r="BH186" s="5">
        <f t="shared" si="22"/>
        <v>606465.10242226871</v>
      </c>
      <c r="BI186" s="150"/>
      <c r="BJ186" s="2">
        <v>181</v>
      </c>
      <c r="BK186" s="118">
        <v>50345</v>
      </c>
      <c r="BL186" s="5">
        <f t="shared" si="52"/>
        <v>358102.93111343752</v>
      </c>
      <c r="BM186" s="5">
        <f t="shared" si="53"/>
        <v>3268.9887340292703</v>
      </c>
      <c r="BN186" s="5">
        <f t="shared" si="23"/>
        <v>1105.4501918855854</v>
      </c>
      <c r="BO186" s="35">
        <f t="shared" si="24"/>
        <v>3.7043545724078128E-2</v>
      </c>
      <c r="BP186" s="5">
        <f t="shared" si="25"/>
        <v>2163.5385421436849</v>
      </c>
      <c r="BQ186" s="35">
        <f t="shared" si="26"/>
        <v>7.2499999999999995E-2</v>
      </c>
      <c r="BR186" s="5">
        <f t="shared" si="54"/>
        <v>122202.51907844795</v>
      </c>
      <c r="BS186" s="5">
        <f t="shared" si="55"/>
        <v>469484.44178084988</v>
      </c>
      <c r="BT186" s="5">
        <f t="shared" si="27"/>
        <v>356997.48092155193</v>
      </c>
      <c r="BU186" s="5">
        <f t="shared" si="28"/>
        <v>591686.96085929777</v>
      </c>
      <c r="BV186" s="150"/>
      <c r="BW186" s="2">
        <v>181</v>
      </c>
      <c r="BX186" s="118">
        <v>50345</v>
      </c>
      <c r="BY186" s="5">
        <f t="shared" si="56"/>
        <v>354698.40683527914</v>
      </c>
      <c r="BZ186" s="5">
        <f t="shared" si="57"/>
        <v>3188.1295568986429</v>
      </c>
      <c r="CA186" s="5">
        <f t="shared" si="29"/>
        <v>1119.0555170261814</v>
      </c>
      <c r="CB186" s="35">
        <f t="shared" si="30"/>
        <v>3.7859392502291131E-2</v>
      </c>
      <c r="CC186" s="5">
        <f t="shared" si="31"/>
        <v>2069.0740398724615</v>
      </c>
      <c r="CD186" s="35">
        <f t="shared" si="32"/>
        <v>6.9999999999999993E-2</v>
      </c>
      <c r="CE186" s="5">
        <f t="shared" si="58"/>
        <v>125620.64868174655</v>
      </c>
      <c r="CF186" s="5">
        <f t="shared" si="59"/>
        <v>451430.80111690797</v>
      </c>
      <c r="CG186" s="5">
        <f t="shared" si="33"/>
        <v>353579.35131825297</v>
      </c>
      <c r="CH186" s="5">
        <f t="shared" si="34"/>
        <v>577051.44979865453</v>
      </c>
    </row>
    <row r="187" spans="9:86" ht="14.25" customHeight="1">
      <c r="I187" s="150"/>
      <c r="J187" s="2">
        <v>182</v>
      </c>
      <c r="K187" s="118">
        <v>50375</v>
      </c>
      <c r="L187" s="5">
        <f t="shared" si="35"/>
        <v>370038.65350725723</v>
      </c>
      <c r="M187" s="5">
        <f t="shared" si="0"/>
        <v>3600.0695666120341</v>
      </c>
      <c r="N187" s="5">
        <f t="shared" si="1"/>
        <v>1056.0538237496407</v>
      </c>
      <c r="O187" s="35">
        <f t="shared" si="2"/>
        <v>3.4246816555198477E-2</v>
      </c>
      <c r="P187" s="5">
        <f t="shared" si="3"/>
        <v>2544.0157428623934</v>
      </c>
      <c r="Q187" s="35">
        <f t="shared" si="4"/>
        <v>8.2500000000000004E-2</v>
      </c>
      <c r="R187" s="5">
        <f t="shared" si="36"/>
        <v>110217.40031649247</v>
      </c>
      <c r="S187" s="5">
        <f t="shared" si="37"/>
        <v>544995.26080689731</v>
      </c>
      <c r="T187" s="5">
        <f t="shared" si="38"/>
        <v>368982.59968350758</v>
      </c>
      <c r="U187" s="5">
        <f t="shared" si="39"/>
        <v>655212.66112338973</v>
      </c>
      <c r="V187" s="150"/>
      <c r="W187" s="2">
        <v>182</v>
      </c>
      <c r="X187" s="118">
        <v>50375</v>
      </c>
      <c r="Y187" s="5">
        <f t="shared" si="40"/>
        <v>366873.94824225164</v>
      </c>
      <c r="Z187" s="5">
        <f t="shared" si="41"/>
        <v>3516.1998380299769</v>
      </c>
      <c r="AA187" s="5">
        <f t="shared" si="5"/>
        <v>1070.3735164149657</v>
      </c>
      <c r="AB187" s="35">
        <f t="shared" si="6"/>
        <v>3.5010614022934684E-2</v>
      </c>
      <c r="AC187" s="5">
        <f t="shared" si="7"/>
        <v>2445.8263216150112</v>
      </c>
      <c r="AD187" s="35">
        <f t="shared" si="8"/>
        <v>0.08</v>
      </c>
      <c r="AE187" s="5">
        <f t="shared" si="42"/>
        <v>113396.4252741637</v>
      </c>
      <c r="AF187" s="5">
        <f t="shared" si="43"/>
        <v>526551.94524729229</v>
      </c>
      <c r="AG187" s="5">
        <f t="shared" si="9"/>
        <v>365803.57472583669</v>
      </c>
      <c r="AH187" s="5">
        <f t="shared" si="10"/>
        <v>639948.370521456</v>
      </c>
      <c r="AI187" s="150"/>
      <c r="AJ187" s="2">
        <v>182</v>
      </c>
      <c r="AK187" s="118">
        <v>50375</v>
      </c>
      <c r="AL187" s="5">
        <f t="shared" si="44"/>
        <v>363645.27516156557</v>
      </c>
      <c r="AM187" s="5">
        <f t="shared" si="45"/>
        <v>3433.0474807189421</v>
      </c>
      <c r="AN187" s="5">
        <f t="shared" si="11"/>
        <v>1084.5050786338311</v>
      </c>
      <c r="AO187" s="35">
        <f t="shared" si="12"/>
        <v>3.5787790554473439E-2</v>
      </c>
      <c r="AP187" s="5">
        <f t="shared" si="13"/>
        <v>2348.542402085111</v>
      </c>
      <c r="AQ187" s="35">
        <f t="shared" si="14"/>
        <v>7.7499999999999999E-2</v>
      </c>
      <c r="AR187" s="5">
        <f t="shared" si="46"/>
        <v>116639.2299170683</v>
      </c>
      <c r="AS187" s="5">
        <f t="shared" si="47"/>
        <v>508175.41157377907</v>
      </c>
      <c r="AT187" s="5">
        <f t="shared" si="15"/>
        <v>362560.77008293173</v>
      </c>
      <c r="AU187" s="5">
        <f t="shared" si="16"/>
        <v>624814.64149084734</v>
      </c>
      <c r="AV187" s="150"/>
      <c r="AW187" s="2">
        <v>182</v>
      </c>
      <c r="AX187" s="118">
        <v>50375</v>
      </c>
      <c r="AY187" s="5">
        <f t="shared" si="48"/>
        <v>360352.97202972881</v>
      </c>
      <c r="AZ187" s="5">
        <f t="shared" si="49"/>
        <v>3350.6359249849102</v>
      </c>
      <c r="BA187" s="5">
        <f t="shared" si="17"/>
        <v>1098.4298497991053</v>
      </c>
      <c r="BB187" s="35">
        <f t="shared" si="18"/>
        <v>3.6578463952565456E-2</v>
      </c>
      <c r="BC187" s="5">
        <f t="shared" si="19"/>
        <v>2252.2060751858048</v>
      </c>
      <c r="BD187" s="35">
        <f t="shared" si="20"/>
        <v>7.4999999999999997E-2</v>
      </c>
      <c r="BE187" s="5">
        <f t="shared" si="50"/>
        <v>119945.45782007033</v>
      </c>
      <c r="BF187" s="5">
        <f t="shared" si="51"/>
        <v>489870.28052718326</v>
      </c>
      <c r="BG187" s="5">
        <f t="shared" si="21"/>
        <v>359254.54217992973</v>
      </c>
      <c r="BH187" s="5">
        <f t="shared" si="22"/>
        <v>609815.73834725353</v>
      </c>
      <c r="BI187" s="150"/>
      <c r="BJ187" s="2">
        <v>182</v>
      </c>
      <c r="BK187" s="118">
        <v>50375</v>
      </c>
      <c r="BL187" s="5">
        <f t="shared" si="52"/>
        <v>356997.48092155193</v>
      </c>
      <c r="BM187" s="5">
        <f t="shared" si="53"/>
        <v>3268.9887340292703</v>
      </c>
      <c r="BN187" s="5">
        <f t="shared" si="23"/>
        <v>1112.1289534615607</v>
      </c>
      <c r="BO187" s="35">
        <f t="shared" si="24"/>
        <v>3.7382749612374248E-2</v>
      </c>
      <c r="BP187" s="5">
        <f t="shared" si="25"/>
        <v>2156.8597805677095</v>
      </c>
      <c r="BQ187" s="35">
        <f t="shared" si="26"/>
        <v>7.2499999999999995E-2</v>
      </c>
      <c r="BR187" s="5">
        <f t="shared" si="54"/>
        <v>123314.64803190951</v>
      </c>
      <c r="BS187" s="5">
        <f t="shared" si="55"/>
        <v>471641.30156141758</v>
      </c>
      <c r="BT187" s="5">
        <f t="shared" si="27"/>
        <v>355885.3519680904</v>
      </c>
      <c r="BU187" s="5">
        <f t="shared" si="28"/>
        <v>594955.94959332712</v>
      </c>
      <c r="BV187" s="150"/>
      <c r="BW187" s="2">
        <v>182</v>
      </c>
      <c r="BX187" s="118">
        <v>50375</v>
      </c>
      <c r="BY187" s="5">
        <f t="shared" si="56"/>
        <v>353579.35131825297</v>
      </c>
      <c r="BZ187" s="5">
        <f t="shared" si="57"/>
        <v>3188.1295568986429</v>
      </c>
      <c r="CA187" s="5">
        <f t="shared" si="29"/>
        <v>1125.5833408755007</v>
      </c>
      <c r="CB187" s="35">
        <f t="shared" si="30"/>
        <v>3.8200760423785333E-2</v>
      </c>
      <c r="CC187" s="5">
        <f t="shared" si="31"/>
        <v>2062.5462160231423</v>
      </c>
      <c r="CD187" s="35">
        <f t="shared" si="32"/>
        <v>7.0000000000000007E-2</v>
      </c>
      <c r="CE187" s="5">
        <f t="shared" si="58"/>
        <v>126746.23202262205</v>
      </c>
      <c r="CF187" s="5">
        <f t="shared" si="59"/>
        <v>453493.34733293112</v>
      </c>
      <c r="CG187" s="5">
        <f t="shared" si="33"/>
        <v>352453.76797737746</v>
      </c>
      <c r="CH187" s="5">
        <f t="shared" si="34"/>
        <v>580239.57935555314</v>
      </c>
    </row>
    <row r="188" spans="9:86" ht="14.25" customHeight="1">
      <c r="I188" s="150"/>
      <c r="J188" s="2">
        <v>183</v>
      </c>
      <c r="K188" s="118">
        <v>50406</v>
      </c>
      <c r="L188" s="5">
        <f t="shared" si="35"/>
        <v>368982.59968350758</v>
      </c>
      <c r="M188" s="5">
        <f t="shared" si="0"/>
        <v>3600.0695666120341</v>
      </c>
      <c r="N188" s="5">
        <f t="shared" si="1"/>
        <v>1063.3141937879195</v>
      </c>
      <c r="O188" s="35">
        <f t="shared" si="2"/>
        <v>3.4580954051490892E-2</v>
      </c>
      <c r="P188" s="5">
        <f t="shared" si="3"/>
        <v>2536.7553728241146</v>
      </c>
      <c r="Q188" s="35">
        <f t="shared" si="4"/>
        <v>8.2500000000000004E-2</v>
      </c>
      <c r="R188" s="5">
        <f t="shared" si="36"/>
        <v>111280.71451028039</v>
      </c>
      <c r="S188" s="5">
        <f t="shared" si="37"/>
        <v>547532.01617972145</v>
      </c>
      <c r="T188" s="5">
        <f t="shared" si="38"/>
        <v>367919.28548971965</v>
      </c>
      <c r="U188" s="5">
        <f t="shared" si="39"/>
        <v>658812.73069000186</v>
      </c>
      <c r="V188" s="150"/>
      <c r="W188" s="2">
        <v>183</v>
      </c>
      <c r="X188" s="118">
        <v>50406</v>
      </c>
      <c r="Y188" s="5">
        <f t="shared" si="40"/>
        <v>365803.57472583669</v>
      </c>
      <c r="Z188" s="5">
        <f t="shared" si="41"/>
        <v>3516.1998380299769</v>
      </c>
      <c r="AA188" s="5">
        <f t="shared" si="5"/>
        <v>1077.5093398577324</v>
      </c>
      <c r="AB188" s="35">
        <f t="shared" si="6"/>
        <v>3.5347145221267126E-2</v>
      </c>
      <c r="AC188" s="5">
        <f t="shared" si="7"/>
        <v>2438.6904981722446</v>
      </c>
      <c r="AD188" s="35">
        <f t="shared" si="8"/>
        <v>7.9999999999999988E-2</v>
      </c>
      <c r="AE188" s="5">
        <f t="shared" si="42"/>
        <v>114473.93461402143</v>
      </c>
      <c r="AF188" s="5">
        <f t="shared" si="43"/>
        <v>528990.63574546447</v>
      </c>
      <c r="AG188" s="5">
        <f t="shared" si="9"/>
        <v>364726.06538597896</v>
      </c>
      <c r="AH188" s="5">
        <f t="shared" si="10"/>
        <v>643464.57035948592</v>
      </c>
      <c r="AI188" s="150"/>
      <c r="AJ188" s="2">
        <v>183</v>
      </c>
      <c r="AK188" s="118">
        <v>50406</v>
      </c>
      <c r="AL188" s="5">
        <f t="shared" si="44"/>
        <v>362560.77008293173</v>
      </c>
      <c r="AM188" s="5">
        <f t="shared" si="45"/>
        <v>3433.0474807189421</v>
      </c>
      <c r="AN188" s="5">
        <f t="shared" si="11"/>
        <v>1091.5091739333411</v>
      </c>
      <c r="AO188" s="35">
        <f t="shared" si="12"/>
        <v>3.6126661150361214E-2</v>
      </c>
      <c r="AP188" s="5">
        <f t="shared" si="13"/>
        <v>2341.538306785601</v>
      </c>
      <c r="AQ188" s="35">
        <f t="shared" si="14"/>
        <v>7.7500000000000013E-2</v>
      </c>
      <c r="AR188" s="5">
        <f t="shared" si="46"/>
        <v>117730.73909100164</v>
      </c>
      <c r="AS188" s="5">
        <f t="shared" si="47"/>
        <v>510516.94988056464</v>
      </c>
      <c r="AT188" s="5">
        <f t="shared" si="15"/>
        <v>361469.26090899837</v>
      </c>
      <c r="AU188" s="5">
        <f t="shared" si="16"/>
        <v>628247.68897156627</v>
      </c>
      <c r="AV188" s="150"/>
      <c r="AW188" s="2">
        <v>183</v>
      </c>
      <c r="AX188" s="118">
        <v>50406</v>
      </c>
      <c r="AY188" s="5">
        <f t="shared" si="48"/>
        <v>359254.54217992973</v>
      </c>
      <c r="AZ188" s="5">
        <f t="shared" si="49"/>
        <v>3350.6359249849102</v>
      </c>
      <c r="BA188" s="5">
        <f t="shared" si="17"/>
        <v>1105.2950363603495</v>
      </c>
      <c r="BB188" s="35">
        <f t="shared" si="18"/>
        <v>3.6919617928397014E-2</v>
      </c>
      <c r="BC188" s="5">
        <f t="shared" si="19"/>
        <v>2245.3408886245606</v>
      </c>
      <c r="BD188" s="35">
        <f t="shared" si="20"/>
        <v>7.4999999999999997E-2</v>
      </c>
      <c r="BE188" s="5">
        <f t="shared" si="50"/>
        <v>121050.75285643067</v>
      </c>
      <c r="BF188" s="5">
        <f t="shared" si="51"/>
        <v>492115.62141580781</v>
      </c>
      <c r="BG188" s="5">
        <f t="shared" si="21"/>
        <v>358149.2471435694</v>
      </c>
      <c r="BH188" s="5">
        <f t="shared" si="22"/>
        <v>613166.37427223846</v>
      </c>
      <c r="BI188" s="150"/>
      <c r="BJ188" s="2">
        <v>183</v>
      </c>
      <c r="BK188" s="118">
        <v>50406</v>
      </c>
      <c r="BL188" s="5">
        <f t="shared" si="52"/>
        <v>355885.3519680904</v>
      </c>
      <c r="BM188" s="5">
        <f t="shared" si="53"/>
        <v>3268.9887340292703</v>
      </c>
      <c r="BN188" s="5">
        <f t="shared" si="23"/>
        <v>1118.8480658887242</v>
      </c>
      <c r="BO188" s="35">
        <f t="shared" si="24"/>
        <v>3.7726129261618266E-2</v>
      </c>
      <c r="BP188" s="5">
        <f t="shared" si="25"/>
        <v>2150.140668140546</v>
      </c>
      <c r="BQ188" s="35">
        <f t="shared" si="26"/>
        <v>7.2499999999999995E-2</v>
      </c>
      <c r="BR188" s="5">
        <f t="shared" si="54"/>
        <v>124433.49609779824</v>
      </c>
      <c r="BS188" s="5">
        <f t="shared" si="55"/>
        <v>473791.44222955813</v>
      </c>
      <c r="BT188" s="5">
        <f t="shared" si="27"/>
        <v>354766.50390220166</v>
      </c>
      <c r="BU188" s="5">
        <f t="shared" si="28"/>
        <v>598224.93832735636</v>
      </c>
      <c r="BV188" s="150"/>
      <c r="BW188" s="2">
        <v>183</v>
      </c>
      <c r="BX188" s="118">
        <v>50406</v>
      </c>
      <c r="BY188" s="5">
        <f t="shared" si="56"/>
        <v>352453.76797737746</v>
      </c>
      <c r="BZ188" s="5">
        <f t="shared" si="57"/>
        <v>3188.1295568986429</v>
      </c>
      <c r="CA188" s="5">
        <f t="shared" si="29"/>
        <v>1132.1492436972744</v>
      </c>
      <c r="CB188" s="35">
        <f t="shared" si="30"/>
        <v>3.8546306377519865E-2</v>
      </c>
      <c r="CC188" s="5">
        <f t="shared" si="31"/>
        <v>2055.9803132013685</v>
      </c>
      <c r="CD188" s="35">
        <f t="shared" si="32"/>
        <v>7.0000000000000007E-2</v>
      </c>
      <c r="CE188" s="5">
        <f t="shared" si="58"/>
        <v>127878.38126631932</v>
      </c>
      <c r="CF188" s="5">
        <f t="shared" si="59"/>
        <v>455549.3276461325</v>
      </c>
      <c r="CG188" s="5">
        <f t="shared" si="33"/>
        <v>351321.61873368017</v>
      </c>
      <c r="CH188" s="5">
        <f t="shared" si="34"/>
        <v>583427.70891245187</v>
      </c>
    </row>
    <row r="189" spans="9:86" ht="14.25" customHeight="1">
      <c r="I189" s="150"/>
      <c r="J189" s="2">
        <v>184</v>
      </c>
      <c r="K189" s="118">
        <v>50437</v>
      </c>
      <c r="L189" s="5">
        <f t="shared" si="35"/>
        <v>367919.28548971965</v>
      </c>
      <c r="M189" s="5">
        <f t="shared" si="0"/>
        <v>3600.0695666120341</v>
      </c>
      <c r="N189" s="5">
        <f t="shared" si="1"/>
        <v>1070.6244788702115</v>
      </c>
      <c r="O189" s="35">
        <f t="shared" si="2"/>
        <v>3.4919326746739733E-2</v>
      </c>
      <c r="P189" s="5">
        <f t="shared" si="3"/>
        <v>2529.4450877418226</v>
      </c>
      <c r="Q189" s="35">
        <f t="shared" si="4"/>
        <v>8.2500000000000004E-2</v>
      </c>
      <c r="R189" s="5">
        <f t="shared" si="36"/>
        <v>112351.33898915061</v>
      </c>
      <c r="S189" s="5">
        <f t="shared" si="37"/>
        <v>550061.46126746328</v>
      </c>
      <c r="T189" s="5">
        <f t="shared" si="38"/>
        <v>366848.66101084946</v>
      </c>
      <c r="U189" s="5">
        <f t="shared" si="39"/>
        <v>662412.80025661387</v>
      </c>
      <c r="V189" s="150"/>
      <c r="W189" s="2">
        <v>184</v>
      </c>
      <c r="X189" s="118">
        <v>50437</v>
      </c>
      <c r="Y189" s="5">
        <f t="shared" si="40"/>
        <v>364726.06538597896</v>
      </c>
      <c r="Z189" s="5">
        <f t="shared" si="41"/>
        <v>3516.1998380299769</v>
      </c>
      <c r="AA189" s="5">
        <f t="shared" si="5"/>
        <v>1084.6927354567838</v>
      </c>
      <c r="AB189" s="35">
        <f t="shared" si="6"/>
        <v>3.568791501563405E-2</v>
      </c>
      <c r="AC189" s="5">
        <f t="shared" si="7"/>
        <v>2431.5071025731932</v>
      </c>
      <c r="AD189" s="35">
        <f t="shared" si="8"/>
        <v>0.08</v>
      </c>
      <c r="AE189" s="5">
        <f t="shared" si="42"/>
        <v>115558.62734947822</v>
      </c>
      <c r="AF189" s="5">
        <f t="shared" si="43"/>
        <v>531422.14284803765</v>
      </c>
      <c r="AG189" s="5">
        <f t="shared" si="9"/>
        <v>363641.37265052216</v>
      </c>
      <c r="AH189" s="5">
        <f t="shared" si="10"/>
        <v>646980.77019751584</v>
      </c>
      <c r="AI189" s="150"/>
      <c r="AJ189" s="2">
        <v>184</v>
      </c>
      <c r="AK189" s="118">
        <v>50437</v>
      </c>
      <c r="AL189" s="5">
        <f t="shared" si="44"/>
        <v>361469.26090899837</v>
      </c>
      <c r="AM189" s="5">
        <f t="shared" si="45"/>
        <v>3433.0474807189421</v>
      </c>
      <c r="AN189" s="5">
        <f t="shared" si="11"/>
        <v>1098.5585040149945</v>
      </c>
      <c r="AO189" s="35">
        <f t="shared" si="12"/>
        <v>3.6469773432542971E-2</v>
      </c>
      <c r="AP189" s="5">
        <f t="shared" si="13"/>
        <v>2334.4889767039476</v>
      </c>
      <c r="AQ189" s="35">
        <f t="shared" si="14"/>
        <v>7.7499999999999986E-2</v>
      </c>
      <c r="AR189" s="5">
        <f t="shared" si="46"/>
        <v>118829.29759501663</v>
      </c>
      <c r="AS189" s="5">
        <f t="shared" si="47"/>
        <v>512851.4388572686</v>
      </c>
      <c r="AT189" s="5">
        <f t="shared" si="15"/>
        <v>360370.7024049834</v>
      </c>
      <c r="AU189" s="5">
        <f t="shared" si="16"/>
        <v>631680.7364522852</v>
      </c>
      <c r="AV189" s="150"/>
      <c r="AW189" s="2">
        <v>184</v>
      </c>
      <c r="AX189" s="118">
        <v>50437</v>
      </c>
      <c r="AY189" s="5">
        <f t="shared" si="48"/>
        <v>358149.2471435694</v>
      </c>
      <c r="AZ189" s="5">
        <f t="shared" si="49"/>
        <v>3350.6359249849102</v>
      </c>
      <c r="BA189" s="5">
        <f t="shared" si="17"/>
        <v>1112.2031303376016</v>
      </c>
      <c r="BB189" s="35">
        <f t="shared" si="18"/>
        <v>3.7265016387710292E-2</v>
      </c>
      <c r="BC189" s="5">
        <f t="shared" si="19"/>
        <v>2238.4327946473086</v>
      </c>
      <c r="BD189" s="35">
        <f t="shared" si="20"/>
        <v>7.4999999999999997E-2</v>
      </c>
      <c r="BE189" s="5">
        <f t="shared" si="50"/>
        <v>122162.95598676827</v>
      </c>
      <c r="BF189" s="5">
        <f t="shared" si="51"/>
        <v>494354.0542104551</v>
      </c>
      <c r="BG189" s="5">
        <f t="shared" si="21"/>
        <v>357037.04401323182</v>
      </c>
      <c r="BH189" s="5">
        <f t="shared" si="22"/>
        <v>616517.0101972234</v>
      </c>
      <c r="BI189" s="150"/>
      <c r="BJ189" s="2">
        <v>184</v>
      </c>
      <c r="BK189" s="118">
        <v>50437</v>
      </c>
      <c r="BL189" s="5">
        <f t="shared" si="52"/>
        <v>354766.50390220166</v>
      </c>
      <c r="BM189" s="5">
        <f t="shared" si="53"/>
        <v>3268.9887340292703</v>
      </c>
      <c r="BN189" s="5">
        <f t="shared" si="23"/>
        <v>1125.6077729534686</v>
      </c>
      <c r="BO189" s="35">
        <f t="shared" si="24"/>
        <v>3.8073755912325855E-2</v>
      </c>
      <c r="BP189" s="5">
        <f t="shared" si="25"/>
        <v>2143.3809610758017</v>
      </c>
      <c r="BQ189" s="35">
        <f t="shared" si="26"/>
        <v>7.2499999999999995E-2</v>
      </c>
      <c r="BR189" s="5">
        <f t="shared" si="54"/>
        <v>125559.10387075171</v>
      </c>
      <c r="BS189" s="5">
        <f t="shared" si="55"/>
        <v>475934.82319063391</v>
      </c>
      <c r="BT189" s="5">
        <f t="shared" si="27"/>
        <v>353640.8961292482</v>
      </c>
      <c r="BU189" s="5">
        <f t="shared" si="28"/>
        <v>601493.92706138559</v>
      </c>
      <c r="BV189" s="150"/>
      <c r="BW189" s="2">
        <v>184</v>
      </c>
      <c r="BX189" s="118">
        <v>50437</v>
      </c>
      <c r="BY189" s="5">
        <f t="shared" si="56"/>
        <v>351321.61873368017</v>
      </c>
      <c r="BZ189" s="5">
        <f t="shared" si="57"/>
        <v>3188.1295568986429</v>
      </c>
      <c r="CA189" s="5">
        <f t="shared" si="29"/>
        <v>1138.7534476188421</v>
      </c>
      <c r="CB189" s="35">
        <f t="shared" si="30"/>
        <v>3.8896101585439033E-2</v>
      </c>
      <c r="CC189" s="5">
        <f t="shared" si="31"/>
        <v>2049.3761092798009</v>
      </c>
      <c r="CD189" s="35">
        <f t="shared" si="32"/>
        <v>6.9999999999999993E-2</v>
      </c>
      <c r="CE189" s="5">
        <f t="shared" si="58"/>
        <v>129017.13471393817</v>
      </c>
      <c r="CF189" s="5">
        <f t="shared" si="59"/>
        <v>457598.70375541231</v>
      </c>
      <c r="CG189" s="5">
        <f t="shared" si="33"/>
        <v>350182.86528606131</v>
      </c>
      <c r="CH189" s="5">
        <f t="shared" si="34"/>
        <v>586615.83846935048</v>
      </c>
    </row>
    <row r="190" spans="9:86" ht="14.25" customHeight="1">
      <c r="I190" s="150"/>
      <c r="J190" s="2">
        <v>185</v>
      </c>
      <c r="K190" s="118">
        <v>50465</v>
      </c>
      <c r="L190" s="5">
        <f t="shared" si="35"/>
        <v>366848.66101084946</v>
      </c>
      <c r="M190" s="5">
        <f t="shared" si="0"/>
        <v>3600.0695666120341</v>
      </c>
      <c r="N190" s="5">
        <f t="shared" si="1"/>
        <v>1077.9850221624442</v>
      </c>
      <c r="O190" s="35">
        <f t="shared" si="2"/>
        <v>3.5262007581831567E-2</v>
      </c>
      <c r="P190" s="5">
        <f t="shared" si="3"/>
        <v>2522.0845444495899</v>
      </c>
      <c r="Q190" s="35">
        <f t="shared" si="4"/>
        <v>8.249999999999999E-2</v>
      </c>
      <c r="R190" s="5">
        <f t="shared" si="36"/>
        <v>113429.32401131306</v>
      </c>
      <c r="S190" s="5">
        <f t="shared" si="37"/>
        <v>552583.54581191286</v>
      </c>
      <c r="T190" s="5">
        <f t="shared" si="38"/>
        <v>365770.67598868703</v>
      </c>
      <c r="U190" s="5">
        <f t="shared" si="39"/>
        <v>666012.86982322589</v>
      </c>
      <c r="V190" s="150"/>
      <c r="W190" s="2">
        <v>185</v>
      </c>
      <c r="X190" s="118">
        <v>50465</v>
      </c>
      <c r="Y190" s="5">
        <f t="shared" si="40"/>
        <v>363641.37265052216</v>
      </c>
      <c r="Z190" s="5">
        <f t="shared" si="41"/>
        <v>3516.1998380299769</v>
      </c>
      <c r="AA190" s="5">
        <f t="shared" si="5"/>
        <v>1091.9240203598292</v>
      </c>
      <c r="AB190" s="35">
        <f t="shared" si="6"/>
        <v>3.6032996324955262E-2</v>
      </c>
      <c r="AC190" s="5">
        <f t="shared" si="7"/>
        <v>2424.2758176701477</v>
      </c>
      <c r="AD190" s="35">
        <f t="shared" si="8"/>
        <v>0.08</v>
      </c>
      <c r="AE190" s="5">
        <f t="shared" si="42"/>
        <v>116650.55136983805</v>
      </c>
      <c r="AF190" s="5">
        <f t="shared" si="43"/>
        <v>533846.41866570781</v>
      </c>
      <c r="AG190" s="5">
        <f t="shared" si="9"/>
        <v>362549.44863016234</v>
      </c>
      <c r="AH190" s="5">
        <f t="shared" si="10"/>
        <v>650496.97003554588</v>
      </c>
      <c r="AI190" s="150"/>
      <c r="AJ190" s="2">
        <v>185</v>
      </c>
      <c r="AK190" s="118">
        <v>50465</v>
      </c>
      <c r="AL190" s="5">
        <f t="shared" si="44"/>
        <v>360370.7024049834</v>
      </c>
      <c r="AM190" s="5">
        <f t="shared" si="45"/>
        <v>3433.0474807189421</v>
      </c>
      <c r="AN190" s="5">
        <f t="shared" si="11"/>
        <v>1105.6533610200909</v>
      </c>
      <c r="AO190" s="35">
        <f t="shared" si="12"/>
        <v>3.6817200298737758E-2</v>
      </c>
      <c r="AP190" s="5">
        <f t="shared" si="13"/>
        <v>2327.3941196988512</v>
      </c>
      <c r="AQ190" s="35">
        <f t="shared" si="14"/>
        <v>7.7499999999999999E-2</v>
      </c>
      <c r="AR190" s="5">
        <f t="shared" si="46"/>
        <v>119934.95095603672</v>
      </c>
      <c r="AS190" s="5">
        <f t="shared" si="47"/>
        <v>515178.83297696745</v>
      </c>
      <c r="AT190" s="5">
        <f t="shared" si="15"/>
        <v>359265.04904396331</v>
      </c>
      <c r="AU190" s="5">
        <f t="shared" si="16"/>
        <v>635113.78393300413</v>
      </c>
      <c r="AV190" s="150"/>
      <c r="AW190" s="2">
        <v>185</v>
      </c>
      <c r="AX190" s="118">
        <v>50465</v>
      </c>
      <c r="AY190" s="5">
        <f t="shared" si="48"/>
        <v>357037.04401323182</v>
      </c>
      <c r="AZ190" s="5">
        <f t="shared" si="49"/>
        <v>3350.6359249849102</v>
      </c>
      <c r="BA190" s="5">
        <f t="shared" si="17"/>
        <v>1119.1543999022115</v>
      </c>
      <c r="BB190" s="35">
        <f t="shared" si="18"/>
        <v>3.7614732207812099E-2</v>
      </c>
      <c r="BC190" s="5">
        <f t="shared" si="19"/>
        <v>2231.4815250826987</v>
      </c>
      <c r="BD190" s="35">
        <f t="shared" si="20"/>
        <v>7.4999999999999997E-2</v>
      </c>
      <c r="BE190" s="5">
        <f t="shared" si="50"/>
        <v>123282.11038667048</v>
      </c>
      <c r="BF190" s="5">
        <f t="shared" si="51"/>
        <v>496585.53573553782</v>
      </c>
      <c r="BG190" s="5">
        <f t="shared" si="21"/>
        <v>355917.88961332961</v>
      </c>
      <c r="BH190" s="5">
        <f t="shared" si="22"/>
        <v>619867.64612220833</v>
      </c>
      <c r="BI190" s="150"/>
      <c r="BJ190" s="2">
        <v>185</v>
      </c>
      <c r="BK190" s="118">
        <v>50465</v>
      </c>
      <c r="BL190" s="5">
        <f t="shared" si="52"/>
        <v>353640.8961292482</v>
      </c>
      <c r="BM190" s="5">
        <f t="shared" si="53"/>
        <v>3268.9887340292703</v>
      </c>
      <c r="BN190" s="5">
        <f t="shared" si="23"/>
        <v>1132.4083199150623</v>
      </c>
      <c r="BO190" s="35">
        <f t="shared" si="24"/>
        <v>3.8425702422194674E-2</v>
      </c>
      <c r="BP190" s="5">
        <f t="shared" si="25"/>
        <v>2136.580414114208</v>
      </c>
      <c r="BQ190" s="35">
        <f t="shared" si="26"/>
        <v>7.2500000000000009E-2</v>
      </c>
      <c r="BR190" s="5">
        <f t="shared" si="54"/>
        <v>126691.51219066678</v>
      </c>
      <c r="BS190" s="5">
        <f t="shared" si="55"/>
        <v>478071.40360474813</v>
      </c>
      <c r="BT190" s="5">
        <f t="shared" si="27"/>
        <v>352508.48780933314</v>
      </c>
      <c r="BU190" s="5">
        <f t="shared" si="28"/>
        <v>604762.91579541494</v>
      </c>
      <c r="BV190" s="150"/>
      <c r="BW190" s="2">
        <v>185</v>
      </c>
      <c r="BX190" s="118">
        <v>50465</v>
      </c>
      <c r="BY190" s="5">
        <f t="shared" si="56"/>
        <v>350182.86528606131</v>
      </c>
      <c r="BZ190" s="5">
        <f t="shared" si="57"/>
        <v>3188.1295568986429</v>
      </c>
      <c r="CA190" s="5">
        <f t="shared" si="29"/>
        <v>1145.3961760632851</v>
      </c>
      <c r="CB190" s="35">
        <f t="shared" si="30"/>
        <v>3.9250218886442242E-2</v>
      </c>
      <c r="CC190" s="5">
        <f t="shared" si="31"/>
        <v>2042.7333808353578</v>
      </c>
      <c r="CD190" s="35">
        <f t="shared" si="32"/>
        <v>7.0000000000000007E-2</v>
      </c>
      <c r="CE190" s="5">
        <f t="shared" si="58"/>
        <v>130162.53089000145</v>
      </c>
      <c r="CF190" s="5">
        <f t="shared" si="59"/>
        <v>459641.43713624764</v>
      </c>
      <c r="CG190" s="5">
        <f t="shared" si="33"/>
        <v>349037.46910999803</v>
      </c>
      <c r="CH190" s="5">
        <f t="shared" si="34"/>
        <v>589803.96802624909</v>
      </c>
    </row>
    <row r="191" spans="9:86" ht="14.25" customHeight="1">
      <c r="I191" s="150"/>
      <c r="J191" s="2">
        <v>186</v>
      </c>
      <c r="K191" s="118">
        <v>50496</v>
      </c>
      <c r="L191" s="5">
        <f t="shared" si="35"/>
        <v>365770.67598868703</v>
      </c>
      <c r="M191" s="5">
        <f t="shared" si="0"/>
        <v>3600.0695666120341</v>
      </c>
      <c r="N191" s="5">
        <f t="shared" si="1"/>
        <v>1085.3961691898107</v>
      </c>
      <c r="O191" s="35">
        <f t="shared" si="2"/>
        <v>3.5609071162064874E-2</v>
      </c>
      <c r="P191" s="5">
        <f t="shared" si="3"/>
        <v>2514.6733974222234</v>
      </c>
      <c r="Q191" s="35">
        <f t="shared" si="4"/>
        <v>8.2500000000000004E-2</v>
      </c>
      <c r="R191" s="5">
        <f t="shared" si="36"/>
        <v>114514.72018050287</v>
      </c>
      <c r="S191" s="5">
        <f t="shared" si="37"/>
        <v>555098.21920933505</v>
      </c>
      <c r="T191" s="5">
        <f t="shared" si="38"/>
        <v>364685.2798194972</v>
      </c>
      <c r="U191" s="5">
        <f t="shared" si="39"/>
        <v>669612.93938983791</v>
      </c>
      <c r="V191" s="150"/>
      <c r="W191" s="2">
        <v>186</v>
      </c>
      <c r="X191" s="118">
        <v>50496</v>
      </c>
      <c r="Y191" s="5">
        <f t="shared" si="40"/>
        <v>362549.44863016234</v>
      </c>
      <c r="Z191" s="5">
        <f t="shared" si="41"/>
        <v>3516.1998380299769</v>
      </c>
      <c r="AA191" s="5">
        <f t="shared" si="5"/>
        <v>1099.2035138288943</v>
      </c>
      <c r="AB191" s="35">
        <f t="shared" si="6"/>
        <v>3.6382463732284799E-2</v>
      </c>
      <c r="AC191" s="5">
        <f t="shared" si="7"/>
        <v>2416.9963242010826</v>
      </c>
      <c r="AD191" s="35">
        <f t="shared" si="8"/>
        <v>8.0000000000000016E-2</v>
      </c>
      <c r="AE191" s="5">
        <f t="shared" si="42"/>
        <v>117749.75488366694</v>
      </c>
      <c r="AF191" s="5">
        <f t="shared" si="43"/>
        <v>536263.41498990892</v>
      </c>
      <c r="AG191" s="5">
        <f t="shared" si="9"/>
        <v>361450.24511633342</v>
      </c>
      <c r="AH191" s="5">
        <f t="shared" si="10"/>
        <v>654013.16987357591</v>
      </c>
      <c r="AI191" s="150"/>
      <c r="AJ191" s="2">
        <v>186</v>
      </c>
      <c r="AK191" s="118">
        <v>50496</v>
      </c>
      <c r="AL191" s="5">
        <f t="shared" si="44"/>
        <v>359265.04904396331</v>
      </c>
      <c r="AM191" s="5">
        <f t="shared" si="45"/>
        <v>3433.0474807189421</v>
      </c>
      <c r="AN191" s="5">
        <f t="shared" si="11"/>
        <v>1112.7940389766791</v>
      </c>
      <c r="AO191" s="35">
        <f t="shared" si="12"/>
        <v>3.7169016310534778E-2</v>
      </c>
      <c r="AP191" s="5">
        <f t="shared" si="13"/>
        <v>2320.253441742263</v>
      </c>
      <c r="AQ191" s="35">
        <f t="shared" si="14"/>
        <v>7.7499999999999999E-2</v>
      </c>
      <c r="AR191" s="5">
        <f t="shared" si="46"/>
        <v>121047.74499501339</v>
      </c>
      <c r="AS191" s="5">
        <f t="shared" si="47"/>
        <v>517499.08641870972</v>
      </c>
      <c r="AT191" s="5">
        <f t="shared" si="15"/>
        <v>358152.25500498665</v>
      </c>
      <c r="AU191" s="5">
        <f t="shared" si="16"/>
        <v>638546.83141372306</v>
      </c>
      <c r="AV191" s="150"/>
      <c r="AW191" s="2">
        <v>186</v>
      </c>
      <c r="AX191" s="118">
        <v>50496</v>
      </c>
      <c r="AY191" s="5">
        <f t="shared" si="48"/>
        <v>355917.88961332961</v>
      </c>
      <c r="AZ191" s="5">
        <f t="shared" si="49"/>
        <v>3350.6359249849102</v>
      </c>
      <c r="BA191" s="5">
        <f t="shared" si="17"/>
        <v>1126.1491149016001</v>
      </c>
      <c r="BB191" s="35">
        <f t="shared" si="18"/>
        <v>3.7968839929627109E-2</v>
      </c>
      <c r="BC191" s="5">
        <f t="shared" si="19"/>
        <v>2224.48681008331</v>
      </c>
      <c r="BD191" s="35">
        <f t="shared" si="20"/>
        <v>7.5000000000000011E-2</v>
      </c>
      <c r="BE191" s="5">
        <f t="shared" si="50"/>
        <v>124408.25950157209</v>
      </c>
      <c r="BF191" s="5">
        <f t="shared" si="51"/>
        <v>498810.02254562115</v>
      </c>
      <c r="BG191" s="5">
        <f t="shared" si="21"/>
        <v>354791.740498428</v>
      </c>
      <c r="BH191" s="5">
        <f t="shared" si="22"/>
        <v>623218.28204719326</v>
      </c>
      <c r="BI191" s="150"/>
      <c r="BJ191" s="2">
        <v>186</v>
      </c>
      <c r="BK191" s="118">
        <v>50496</v>
      </c>
      <c r="BL191" s="5">
        <f t="shared" si="52"/>
        <v>352508.48780933314</v>
      </c>
      <c r="BM191" s="5">
        <f t="shared" si="53"/>
        <v>3268.9887340292703</v>
      </c>
      <c r="BN191" s="5">
        <f t="shared" si="23"/>
        <v>1139.2499535145494</v>
      </c>
      <c r="BO191" s="35">
        <f t="shared" si="24"/>
        <v>3.8782043312299029E-2</v>
      </c>
      <c r="BP191" s="5">
        <f t="shared" si="25"/>
        <v>2129.7387805147209</v>
      </c>
      <c r="BQ191" s="35">
        <f t="shared" si="26"/>
        <v>7.2499999999999995E-2</v>
      </c>
      <c r="BR191" s="5">
        <f t="shared" si="54"/>
        <v>127830.76214418132</v>
      </c>
      <c r="BS191" s="5">
        <f t="shared" si="55"/>
        <v>480201.14238526288</v>
      </c>
      <c r="BT191" s="5">
        <f t="shared" si="27"/>
        <v>351369.23785581859</v>
      </c>
      <c r="BU191" s="5">
        <f t="shared" si="28"/>
        <v>608031.90452944417</v>
      </c>
      <c r="BV191" s="150"/>
      <c r="BW191" s="2">
        <v>186</v>
      </c>
      <c r="BX191" s="118">
        <v>50496</v>
      </c>
      <c r="BY191" s="5">
        <f t="shared" si="56"/>
        <v>349037.46910999803</v>
      </c>
      <c r="BZ191" s="5">
        <f t="shared" si="57"/>
        <v>3188.1295568986429</v>
      </c>
      <c r="CA191" s="5">
        <f t="shared" si="29"/>
        <v>1152.0776537569877</v>
      </c>
      <c r="CB191" s="35">
        <f t="shared" si="30"/>
        <v>3.9608732782574041E-2</v>
      </c>
      <c r="CC191" s="5">
        <f t="shared" si="31"/>
        <v>2036.0519031416552</v>
      </c>
      <c r="CD191" s="35">
        <f t="shared" si="32"/>
        <v>7.0000000000000007E-2</v>
      </c>
      <c r="CE191" s="5">
        <f t="shared" si="58"/>
        <v>131314.60854375843</v>
      </c>
      <c r="CF191" s="5">
        <f t="shared" si="59"/>
        <v>461677.4890393893</v>
      </c>
      <c r="CG191" s="5">
        <f t="shared" si="33"/>
        <v>347885.39145624102</v>
      </c>
      <c r="CH191" s="5">
        <f t="shared" si="34"/>
        <v>592992.0975831477</v>
      </c>
    </row>
    <row r="192" spans="9:86" ht="14.25" customHeight="1">
      <c r="I192" s="150"/>
      <c r="J192" s="2">
        <v>187</v>
      </c>
      <c r="K192" s="118">
        <v>50526</v>
      </c>
      <c r="L192" s="5">
        <f t="shared" si="35"/>
        <v>364685.2798194972</v>
      </c>
      <c r="M192" s="5">
        <f t="shared" si="0"/>
        <v>3600.0695666120341</v>
      </c>
      <c r="N192" s="5">
        <f t="shared" si="1"/>
        <v>1092.858267852991</v>
      </c>
      <c r="O192" s="35">
        <f t="shared" si="2"/>
        <v>3.5960593804956649E-2</v>
      </c>
      <c r="P192" s="5">
        <f t="shared" si="3"/>
        <v>2507.2112987590431</v>
      </c>
      <c r="Q192" s="35">
        <f t="shared" si="4"/>
        <v>8.249999999999999E-2</v>
      </c>
      <c r="R192" s="5">
        <f t="shared" si="36"/>
        <v>115607.57844835587</v>
      </c>
      <c r="S192" s="5">
        <f t="shared" si="37"/>
        <v>557605.43050809414</v>
      </c>
      <c r="T192" s="5">
        <f t="shared" si="38"/>
        <v>363592.42155164422</v>
      </c>
      <c r="U192" s="5">
        <f t="shared" si="39"/>
        <v>673213.00895645004</v>
      </c>
      <c r="V192" s="150"/>
      <c r="W192" s="2">
        <v>187</v>
      </c>
      <c r="X192" s="118">
        <v>50526</v>
      </c>
      <c r="Y192" s="5">
        <f t="shared" si="40"/>
        <v>361450.24511633342</v>
      </c>
      <c r="Z192" s="5">
        <f t="shared" si="41"/>
        <v>3516.1998380299769</v>
      </c>
      <c r="AA192" s="5">
        <f t="shared" si="5"/>
        <v>1106.5315372544205</v>
      </c>
      <c r="AB192" s="35">
        <f t="shared" si="6"/>
        <v>3.6736393532612974E-2</v>
      </c>
      <c r="AC192" s="5">
        <f t="shared" si="7"/>
        <v>2409.6683007755564</v>
      </c>
      <c r="AD192" s="35">
        <f t="shared" si="8"/>
        <v>0.08</v>
      </c>
      <c r="AE192" s="5">
        <f t="shared" si="42"/>
        <v>118856.28642092136</v>
      </c>
      <c r="AF192" s="5">
        <f t="shared" si="43"/>
        <v>538673.0832906845</v>
      </c>
      <c r="AG192" s="5">
        <f t="shared" si="9"/>
        <v>360343.71357907902</v>
      </c>
      <c r="AH192" s="5">
        <f t="shared" si="10"/>
        <v>657529.36971160583</v>
      </c>
      <c r="AI192" s="150"/>
      <c r="AJ192" s="2">
        <v>187</v>
      </c>
      <c r="AK192" s="118">
        <v>50526</v>
      </c>
      <c r="AL192" s="5">
        <f t="shared" si="44"/>
        <v>358152.25500498665</v>
      </c>
      <c r="AM192" s="5">
        <f t="shared" si="45"/>
        <v>3433.0474807189421</v>
      </c>
      <c r="AN192" s="5">
        <f t="shared" si="11"/>
        <v>1119.9808338117368</v>
      </c>
      <c r="AO192" s="35">
        <f t="shared" si="12"/>
        <v>3.752529774119031E-2</v>
      </c>
      <c r="AP192" s="5">
        <f t="shared" si="13"/>
        <v>2313.0666469072053</v>
      </c>
      <c r="AQ192" s="35">
        <f t="shared" si="14"/>
        <v>7.7499999999999986E-2</v>
      </c>
      <c r="AR192" s="5">
        <f t="shared" si="46"/>
        <v>122167.72582882513</v>
      </c>
      <c r="AS192" s="5">
        <f t="shared" si="47"/>
        <v>519812.15306561691</v>
      </c>
      <c r="AT192" s="5">
        <f t="shared" si="15"/>
        <v>357032.27417117491</v>
      </c>
      <c r="AU192" s="5">
        <f t="shared" si="16"/>
        <v>641979.87889444199</v>
      </c>
      <c r="AV192" s="150"/>
      <c r="AW192" s="2">
        <v>187</v>
      </c>
      <c r="AX192" s="118">
        <v>50526</v>
      </c>
      <c r="AY192" s="5">
        <f t="shared" si="48"/>
        <v>354791.740498428</v>
      </c>
      <c r="AZ192" s="5">
        <f t="shared" si="49"/>
        <v>3350.6359249849102</v>
      </c>
      <c r="BA192" s="5">
        <f t="shared" si="17"/>
        <v>1133.1875468697353</v>
      </c>
      <c r="BB192" s="35">
        <f t="shared" si="18"/>
        <v>3.8327415805490192E-2</v>
      </c>
      <c r="BC192" s="5">
        <f t="shared" si="19"/>
        <v>2217.4483781151748</v>
      </c>
      <c r="BD192" s="35">
        <f t="shared" si="20"/>
        <v>7.4999999999999997E-2</v>
      </c>
      <c r="BE192" s="5">
        <f t="shared" si="50"/>
        <v>125541.44704844183</v>
      </c>
      <c r="BF192" s="5">
        <f t="shared" si="51"/>
        <v>501027.47092373634</v>
      </c>
      <c r="BG192" s="5">
        <f t="shared" si="21"/>
        <v>353658.55295155826</v>
      </c>
      <c r="BH192" s="5">
        <f t="shared" si="22"/>
        <v>626568.9179721782</v>
      </c>
      <c r="BI192" s="150"/>
      <c r="BJ192" s="2">
        <v>187</v>
      </c>
      <c r="BK192" s="118">
        <v>50526</v>
      </c>
      <c r="BL192" s="5">
        <f t="shared" si="52"/>
        <v>351369.23785581859</v>
      </c>
      <c r="BM192" s="5">
        <f t="shared" si="53"/>
        <v>3268.9887340292703</v>
      </c>
      <c r="BN192" s="5">
        <f t="shared" si="23"/>
        <v>1146.1329219836998</v>
      </c>
      <c r="BO192" s="35">
        <f t="shared" si="24"/>
        <v>3.9142854814877309E-2</v>
      </c>
      <c r="BP192" s="5">
        <f t="shared" si="25"/>
        <v>2122.8558120455705</v>
      </c>
      <c r="BQ192" s="35">
        <f t="shared" si="26"/>
        <v>7.2499999999999995E-2</v>
      </c>
      <c r="BR192" s="5">
        <f t="shared" si="54"/>
        <v>128976.89506616503</v>
      </c>
      <c r="BS192" s="5">
        <f t="shared" si="55"/>
        <v>482323.99819730845</v>
      </c>
      <c r="BT192" s="5">
        <f t="shared" si="27"/>
        <v>350223.10493383487</v>
      </c>
      <c r="BU192" s="5">
        <f t="shared" si="28"/>
        <v>611300.89326347352</v>
      </c>
      <c r="BV192" s="150"/>
      <c r="BW192" s="2">
        <v>187</v>
      </c>
      <c r="BX192" s="118">
        <v>50526</v>
      </c>
      <c r="BY192" s="5">
        <f t="shared" si="56"/>
        <v>347885.39145624102</v>
      </c>
      <c r="BZ192" s="5">
        <f t="shared" si="57"/>
        <v>3188.1295568986429</v>
      </c>
      <c r="CA192" s="5">
        <f t="shared" si="29"/>
        <v>1158.7981067372368</v>
      </c>
      <c r="CB192" s="35">
        <f t="shared" si="30"/>
        <v>3.9971719486806806E-2</v>
      </c>
      <c r="CC192" s="5">
        <f t="shared" si="31"/>
        <v>2029.3314501614061</v>
      </c>
      <c r="CD192" s="35">
        <f t="shared" si="32"/>
        <v>7.0000000000000007E-2</v>
      </c>
      <c r="CE192" s="5">
        <f t="shared" si="58"/>
        <v>132473.40665049566</v>
      </c>
      <c r="CF192" s="5">
        <f t="shared" si="59"/>
        <v>463706.82048955071</v>
      </c>
      <c r="CG192" s="5">
        <f t="shared" si="33"/>
        <v>346726.59334950376</v>
      </c>
      <c r="CH192" s="5">
        <f t="shared" si="34"/>
        <v>596180.22714004642</v>
      </c>
    </row>
    <row r="193" spans="9:86" ht="14.25" customHeight="1">
      <c r="I193" s="150"/>
      <c r="J193" s="2">
        <v>188</v>
      </c>
      <c r="K193" s="118">
        <v>50557</v>
      </c>
      <c r="L193" s="5">
        <f t="shared" si="35"/>
        <v>363592.42155164422</v>
      </c>
      <c r="M193" s="5">
        <f t="shared" si="0"/>
        <v>3600.0695666120341</v>
      </c>
      <c r="N193" s="5">
        <f t="shared" si="1"/>
        <v>1100.3716684444803</v>
      </c>
      <c r="O193" s="35">
        <f t="shared" si="2"/>
        <v>3.6316653589706954E-2</v>
      </c>
      <c r="P193" s="5">
        <f t="shared" si="3"/>
        <v>2499.6978981675538</v>
      </c>
      <c r="Q193" s="35">
        <f t="shared" si="4"/>
        <v>8.249999999999999E-2</v>
      </c>
      <c r="R193" s="5">
        <f t="shared" si="36"/>
        <v>116707.95011680035</v>
      </c>
      <c r="S193" s="5">
        <f t="shared" si="37"/>
        <v>560105.12840626168</v>
      </c>
      <c r="T193" s="5">
        <f t="shared" si="38"/>
        <v>362492.04988319974</v>
      </c>
      <c r="U193" s="5">
        <f t="shared" si="39"/>
        <v>676813.07852306205</v>
      </c>
      <c r="V193" s="150"/>
      <c r="W193" s="2">
        <v>188</v>
      </c>
      <c r="X193" s="118">
        <v>50557</v>
      </c>
      <c r="Y193" s="5">
        <f t="shared" si="40"/>
        <v>360343.71357907902</v>
      </c>
      <c r="Z193" s="5">
        <f t="shared" si="41"/>
        <v>3516.1998380299769</v>
      </c>
      <c r="AA193" s="5">
        <f t="shared" si="5"/>
        <v>1113.9084141694498</v>
      </c>
      <c r="AB193" s="35">
        <f t="shared" si="6"/>
        <v>3.7094863782325904E-2</v>
      </c>
      <c r="AC193" s="5">
        <f t="shared" si="7"/>
        <v>2402.2914238605272</v>
      </c>
      <c r="AD193" s="35">
        <f t="shared" si="8"/>
        <v>8.0000000000000016E-2</v>
      </c>
      <c r="AE193" s="5">
        <f t="shared" si="42"/>
        <v>119970.19483509081</v>
      </c>
      <c r="AF193" s="5">
        <f t="shared" si="43"/>
        <v>541075.37471454497</v>
      </c>
      <c r="AG193" s="5">
        <f t="shared" si="9"/>
        <v>359229.80516490957</v>
      </c>
      <c r="AH193" s="5">
        <f t="shared" si="10"/>
        <v>661045.56954963575</v>
      </c>
      <c r="AI193" s="150"/>
      <c r="AJ193" s="2">
        <v>188</v>
      </c>
      <c r="AK193" s="118">
        <v>50557</v>
      </c>
      <c r="AL193" s="5">
        <f t="shared" si="44"/>
        <v>357032.27417117491</v>
      </c>
      <c r="AM193" s="5">
        <f t="shared" si="45"/>
        <v>3433.0474807189421</v>
      </c>
      <c r="AN193" s="5">
        <f t="shared" si="11"/>
        <v>1127.2140433634377</v>
      </c>
      <c r="AO193" s="35">
        <f t="shared" si="12"/>
        <v>3.7886122625082626E-2</v>
      </c>
      <c r="AP193" s="5">
        <f t="shared" si="13"/>
        <v>2305.8334373555044</v>
      </c>
      <c r="AQ193" s="35">
        <f t="shared" si="14"/>
        <v>7.7499999999999986E-2</v>
      </c>
      <c r="AR193" s="5">
        <f t="shared" si="46"/>
        <v>123294.93987218857</v>
      </c>
      <c r="AS193" s="5">
        <f t="shared" si="47"/>
        <v>522117.98650297243</v>
      </c>
      <c r="AT193" s="5">
        <f t="shared" si="15"/>
        <v>355905.06012781145</v>
      </c>
      <c r="AU193" s="5">
        <f t="shared" si="16"/>
        <v>645412.92637516104</v>
      </c>
      <c r="AV193" s="150"/>
      <c r="AW193" s="2">
        <v>188</v>
      </c>
      <c r="AX193" s="118">
        <v>50557</v>
      </c>
      <c r="AY193" s="5">
        <f t="shared" si="48"/>
        <v>353658.55295155826</v>
      </c>
      <c r="AZ193" s="5">
        <f t="shared" si="49"/>
        <v>3350.6359249849102</v>
      </c>
      <c r="BA193" s="5">
        <f t="shared" si="17"/>
        <v>1140.2699690376712</v>
      </c>
      <c r="BB193" s="35">
        <f t="shared" si="18"/>
        <v>3.8690537848596274E-2</v>
      </c>
      <c r="BC193" s="5">
        <f t="shared" si="19"/>
        <v>2210.3659559472389</v>
      </c>
      <c r="BD193" s="35">
        <f t="shared" si="20"/>
        <v>7.4999999999999997E-2</v>
      </c>
      <c r="BE193" s="5">
        <f t="shared" si="50"/>
        <v>126681.7170174795</v>
      </c>
      <c r="BF193" s="5">
        <f t="shared" si="51"/>
        <v>503237.8368796836</v>
      </c>
      <c r="BG193" s="5">
        <f t="shared" si="21"/>
        <v>352518.28298252058</v>
      </c>
      <c r="BH193" s="5">
        <f t="shared" si="22"/>
        <v>629919.55389716313</v>
      </c>
      <c r="BI193" s="150"/>
      <c r="BJ193" s="2">
        <v>188</v>
      </c>
      <c r="BK193" s="118">
        <v>50557</v>
      </c>
      <c r="BL193" s="5">
        <f t="shared" si="52"/>
        <v>350223.10493383487</v>
      </c>
      <c r="BM193" s="5">
        <f t="shared" si="53"/>
        <v>3268.9887340292703</v>
      </c>
      <c r="BN193" s="5">
        <f t="shared" si="23"/>
        <v>1153.0574750540181</v>
      </c>
      <c r="BO193" s="35">
        <f t="shared" si="24"/>
        <v>3.9508214922776966E-2</v>
      </c>
      <c r="BP193" s="5">
        <f t="shared" si="25"/>
        <v>2115.9312589752521</v>
      </c>
      <c r="BQ193" s="35">
        <f t="shared" si="26"/>
        <v>7.2499999999999995E-2</v>
      </c>
      <c r="BR193" s="5">
        <f t="shared" si="54"/>
        <v>130129.95254121904</v>
      </c>
      <c r="BS193" s="5">
        <f t="shared" si="55"/>
        <v>484439.92945628369</v>
      </c>
      <c r="BT193" s="5">
        <f t="shared" si="27"/>
        <v>349070.04745878087</v>
      </c>
      <c r="BU193" s="5">
        <f t="shared" si="28"/>
        <v>614569.88199750276</v>
      </c>
      <c r="BV193" s="150"/>
      <c r="BW193" s="2">
        <v>188</v>
      </c>
      <c r="BX193" s="118">
        <v>50557</v>
      </c>
      <c r="BY193" s="5">
        <f t="shared" si="56"/>
        <v>346726.59334950376</v>
      </c>
      <c r="BZ193" s="5">
        <f t="shared" si="57"/>
        <v>3188.1295568986429</v>
      </c>
      <c r="CA193" s="5">
        <f t="shared" si="29"/>
        <v>1165.5577623598708</v>
      </c>
      <c r="CB193" s="35">
        <f t="shared" si="30"/>
        <v>4.0339256972480697E-2</v>
      </c>
      <c r="CC193" s="5">
        <f t="shared" si="31"/>
        <v>2022.5717945387721</v>
      </c>
      <c r="CD193" s="35">
        <f t="shared" si="32"/>
        <v>7.0000000000000007E-2</v>
      </c>
      <c r="CE193" s="5">
        <f t="shared" si="58"/>
        <v>133638.96441285554</v>
      </c>
      <c r="CF193" s="5">
        <f t="shared" si="59"/>
        <v>465729.39228408947</v>
      </c>
      <c r="CG193" s="5">
        <f t="shared" si="33"/>
        <v>345561.03558714391</v>
      </c>
      <c r="CH193" s="5">
        <f t="shared" si="34"/>
        <v>599368.35669694503</v>
      </c>
    </row>
    <row r="194" spans="9:86" ht="14.25" customHeight="1">
      <c r="I194" s="150"/>
      <c r="J194" s="2">
        <v>189</v>
      </c>
      <c r="K194" s="118">
        <v>50587</v>
      </c>
      <c r="L194" s="5">
        <f t="shared" si="35"/>
        <v>362492.04988319974</v>
      </c>
      <c r="M194" s="5">
        <f t="shared" si="0"/>
        <v>3600.0695666120341</v>
      </c>
      <c r="N194" s="5">
        <f t="shared" si="1"/>
        <v>1107.936723665036</v>
      </c>
      <c r="O194" s="35">
        <f t="shared" si="2"/>
        <v>3.667733040838924E-2</v>
      </c>
      <c r="P194" s="5">
        <f t="shared" si="3"/>
        <v>2492.1328429469982</v>
      </c>
      <c r="Q194" s="35">
        <f t="shared" si="4"/>
        <v>8.2500000000000004E-2</v>
      </c>
      <c r="R194" s="5">
        <f t="shared" si="36"/>
        <v>117815.88684046539</v>
      </c>
      <c r="S194" s="5">
        <f t="shared" si="37"/>
        <v>562597.26124920871</v>
      </c>
      <c r="T194" s="5">
        <f t="shared" si="38"/>
        <v>361384.1131595347</v>
      </c>
      <c r="U194" s="5">
        <f t="shared" si="39"/>
        <v>680413.14808967407</v>
      </c>
      <c r="V194" s="150"/>
      <c r="W194" s="2">
        <v>189</v>
      </c>
      <c r="X194" s="118">
        <v>50587</v>
      </c>
      <c r="Y194" s="5">
        <f t="shared" si="40"/>
        <v>359229.80516490957</v>
      </c>
      <c r="Z194" s="5">
        <f t="shared" si="41"/>
        <v>3516.1998380299769</v>
      </c>
      <c r="AA194" s="5">
        <f t="shared" si="5"/>
        <v>1121.3344702639129</v>
      </c>
      <c r="AB194" s="35">
        <f t="shared" si="6"/>
        <v>3.7457954350390774E-2</v>
      </c>
      <c r="AC194" s="5">
        <f t="shared" si="7"/>
        <v>2394.8653677660641</v>
      </c>
      <c r="AD194" s="35">
        <f t="shared" si="8"/>
        <v>0.08</v>
      </c>
      <c r="AE194" s="5">
        <f t="shared" si="42"/>
        <v>121091.52930535472</v>
      </c>
      <c r="AF194" s="5">
        <f t="shared" si="43"/>
        <v>543470.24008231109</v>
      </c>
      <c r="AG194" s="5">
        <f t="shared" si="9"/>
        <v>358108.47069464566</v>
      </c>
      <c r="AH194" s="5">
        <f t="shared" si="10"/>
        <v>664561.76938766579</v>
      </c>
      <c r="AI194" s="150"/>
      <c r="AJ194" s="2">
        <v>189</v>
      </c>
      <c r="AK194" s="118">
        <v>50587</v>
      </c>
      <c r="AL194" s="5">
        <f t="shared" si="44"/>
        <v>355905.06012781145</v>
      </c>
      <c r="AM194" s="5">
        <f t="shared" si="45"/>
        <v>3433.0474807189421</v>
      </c>
      <c r="AN194" s="5">
        <f t="shared" si="11"/>
        <v>1134.4939673934932</v>
      </c>
      <c r="AO194" s="35">
        <f t="shared" si="12"/>
        <v>3.8251570808891924E-2</v>
      </c>
      <c r="AP194" s="5">
        <f t="shared" si="13"/>
        <v>2298.5535133254489</v>
      </c>
      <c r="AQ194" s="35">
        <f t="shared" si="14"/>
        <v>7.7499999999999999E-2</v>
      </c>
      <c r="AR194" s="5">
        <f t="shared" si="46"/>
        <v>124429.43383958205</v>
      </c>
      <c r="AS194" s="5">
        <f t="shared" si="47"/>
        <v>524416.54001629783</v>
      </c>
      <c r="AT194" s="5">
        <f t="shared" si="15"/>
        <v>354770.56616041798</v>
      </c>
      <c r="AU194" s="5">
        <f t="shared" si="16"/>
        <v>648845.97385587986</v>
      </c>
      <c r="AV194" s="150"/>
      <c r="AW194" s="2">
        <v>189</v>
      </c>
      <c r="AX194" s="118">
        <v>50587</v>
      </c>
      <c r="AY194" s="5">
        <f t="shared" si="48"/>
        <v>352518.28298252058</v>
      </c>
      <c r="AZ194" s="5">
        <f t="shared" si="49"/>
        <v>3350.6359249849102</v>
      </c>
      <c r="BA194" s="5">
        <f t="shared" si="17"/>
        <v>1147.3966563441568</v>
      </c>
      <c r="BB194" s="35">
        <f t="shared" si="18"/>
        <v>3.9058285884175252E-2</v>
      </c>
      <c r="BC194" s="5">
        <f t="shared" si="19"/>
        <v>2203.2392686407534</v>
      </c>
      <c r="BD194" s="35">
        <f t="shared" si="20"/>
        <v>7.4999999999999997E-2</v>
      </c>
      <c r="BE194" s="5">
        <f t="shared" si="50"/>
        <v>127829.11367382365</v>
      </c>
      <c r="BF194" s="5">
        <f t="shared" si="51"/>
        <v>505441.07614832436</v>
      </c>
      <c r="BG194" s="5">
        <f t="shared" si="21"/>
        <v>351370.88632617641</v>
      </c>
      <c r="BH194" s="5">
        <f t="shared" si="22"/>
        <v>633270.18982214807</v>
      </c>
      <c r="BI194" s="150"/>
      <c r="BJ194" s="2">
        <v>189</v>
      </c>
      <c r="BK194" s="118">
        <v>50587</v>
      </c>
      <c r="BL194" s="5">
        <f t="shared" si="52"/>
        <v>349070.04745878087</v>
      </c>
      <c r="BM194" s="5">
        <f t="shared" si="53"/>
        <v>3268.9887340292703</v>
      </c>
      <c r="BN194" s="5">
        <f t="shared" si="23"/>
        <v>1160.0238639658028</v>
      </c>
      <c r="BO194" s="35">
        <f t="shared" si="24"/>
        <v>3.9878203440624274E-2</v>
      </c>
      <c r="BP194" s="5">
        <f t="shared" si="25"/>
        <v>2108.9648700634675</v>
      </c>
      <c r="BQ194" s="35">
        <f t="shared" si="26"/>
        <v>7.2499999999999981E-2</v>
      </c>
      <c r="BR194" s="5">
        <f t="shared" si="54"/>
        <v>131289.97640518483</v>
      </c>
      <c r="BS194" s="5">
        <f t="shared" si="55"/>
        <v>486548.89432634716</v>
      </c>
      <c r="BT194" s="5">
        <f t="shared" si="27"/>
        <v>347910.02359481505</v>
      </c>
      <c r="BU194" s="5">
        <f t="shared" si="28"/>
        <v>617838.87073153199</v>
      </c>
      <c r="BV194" s="150"/>
      <c r="BW194" s="2">
        <v>189</v>
      </c>
      <c r="BX194" s="118">
        <v>50587</v>
      </c>
      <c r="BY194" s="5">
        <f t="shared" si="56"/>
        <v>345561.03558714391</v>
      </c>
      <c r="BZ194" s="5">
        <f t="shared" si="57"/>
        <v>3188.1295568986429</v>
      </c>
      <c r="CA194" s="5">
        <f t="shared" si="29"/>
        <v>1172.3568493069699</v>
      </c>
      <c r="CB194" s="35">
        <f t="shared" si="30"/>
        <v>4.0711425024468326E-2</v>
      </c>
      <c r="CC194" s="5">
        <f t="shared" si="31"/>
        <v>2015.772707591673</v>
      </c>
      <c r="CD194" s="35">
        <f t="shared" si="32"/>
        <v>7.0000000000000007E-2</v>
      </c>
      <c r="CE194" s="5">
        <f t="shared" si="58"/>
        <v>134811.3212621625</v>
      </c>
      <c r="CF194" s="5">
        <f t="shared" si="59"/>
        <v>467745.16499168111</v>
      </c>
      <c r="CG194" s="5">
        <f t="shared" si="33"/>
        <v>344388.67873783695</v>
      </c>
      <c r="CH194" s="5">
        <f t="shared" si="34"/>
        <v>602556.48625384364</v>
      </c>
    </row>
    <row r="195" spans="9:86" ht="14.25" customHeight="1">
      <c r="I195" s="150"/>
      <c r="J195" s="2">
        <v>190</v>
      </c>
      <c r="K195" s="118">
        <v>50618</v>
      </c>
      <c r="L195" s="5">
        <f t="shared" si="35"/>
        <v>361384.1131595347</v>
      </c>
      <c r="M195" s="5">
        <f t="shared" si="0"/>
        <v>3600.0695666120341</v>
      </c>
      <c r="N195" s="5">
        <f t="shared" si="1"/>
        <v>1115.5537886402331</v>
      </c>
      <c r="O195" s="35">
        <f t="shared" si="2"/>
        <v>3.7042706018936701E-2</v>
      </c>
      <c r="P195" s="5">
        <f t="shared" si="3"/>
        <v>2484.5157779718011</v>
      </c>
      <c r="Q195" s="35">
        <f t="shared" si="4"/>
        <v>8.2500000000000004E-2</v>
      </c>
      <c r="R195" s="5">
        <f t="shared" si="36"/>
        <v>118931.44062910562</v>
      </c>
      <c r="S195" s="5">
        <f t="shared" si="37"/>
        <v>565081.77702718053</v>
      </c>
      <c r="T195" s="5">
        <f t="shared" si="38"/>
        <v>360268.55937089445</v>
      </c>
      <c r="U195" s="5">
        <f t="shared" si="39"/>
        <v>684013.2176562862</v>
      </c>
      <c r="V195" s="150"/>
      <c r="W195" s="2">
        <v>190</v>
      </c>
      <c r="X195" s="118">
        <v>50618</v>
      </c>
      <c r="Y195" s="5">
        <f t="shared" si="40"/>
        <v>358108.47069464566</v>
      </c>
      <c r="Z195" s="5">
        <f t="shared" si="41"/>
        <v>3516.1998380299769</v>
      </c>
      <c r="AA195" s="5">
        <f t="shared" si="5"/>
        <v>1128.8100333990055</v>
      </c>
      <c r="AB195" s="35">
        <f t="shared" si="6"/>
        <v>3.7825746971336852E-2</v>
      </c>
      <c r="AC195" s="5">
        <f t="shared" si="7"/>
        <v>2387.3898046309714</v>
      </c>
      <c r="AD195" s="35">
        <f t="shared" si="8"/>
        <v>8.0000000000000016E-2</v>
      </c>
      <c r="AE195" s="5">
        <f t="shared" si="42"/>
        <v>122220.33933875372</v>
      </c>
      <c r="AF195" s="5">
        <f t="shared" si="43"/>
        <v>545857.6298869421</v>
      </c>
      <c r="AG195" s="5">
        <f t="shared" si="9"/>
        <v>356979.66066124663</v>
      </c>
      <c r="AH195" s="5">
        <f t="shared" si="10"/>
        <v>668077.96922569582</v>
      </c>
      <c r="AI195" s="150"/>
      <c r="AJ195" s="2">
        <v>190</v>
      </c>
      <c r="AK195" s="118">
        <v>50618</v>
      </c>
      <c r="AL195" s="5">
        <f t="shared" si="44"/>
        <v>354770.56616041798</v>
      </c>
      <c r="AM195" s="5">
        <f t="shared" si="45"/>
        <v>3433.0474807189421</v>
      </c>
      <c r="AN195" s="5">
        <f t="shared" si="11"/>
        <v>1141.820907599576</v>
      </c>
      <c r="AO195" s="35">
        <f t="shared" si="12"/>
        <v>3.8621724004576224E-2</v>
      </c>
      <c r="AP195" s="5">
        <f t="shared" si="13"/>
        <v>2291.2265731193661</v>
      </c>
      <c r="AQ195" s="35">
        <f t="shared" si="14"/>
        <v>7.7499999999999999E-2</v>
      </c>
      <c r="AR195" s="5">
        <f t="shared" si="46"/>
        <v>125571.25474718162</v>
      </c>
      <c r="AS195" s="5">
        <f t="shared" si="47"/>
        <v>526707.76658941724</v>
      </c>
      <c r="AT195" s="5">
        <f t="shared" si="15"/>
        <v>353628.74525281839</v>
      </c>
      <c r="AU195" s="5">
        <f t="shared" si="16"/>
        <v>652279.0213365989</v>
      </c>
      <c r="AV195" s="150"/>
      <c r="AW195" s="2">
        <v>190</v>
      </c>
      <c r="AX195" s="118">
        <v>50618</v>
      </c>
      <c r="AY195" s="5">
        <f t="shared" si="48"/>
        <v>351370.88632617641</v>
      </c>
      <c r="AZ195" s="5">
        <f t="shared" si="49"/>
        <v>3350.6359249849102</v>
      </c>
      <c r="BA195" s="5">
        <f t="shared" si="17"/>
        <v>1154.5678854463076</v>
      </c>
      <c r="BB195" s="35">
        <f t="shared" si="18"/>
        <v>3.9430741602462516E-2</v>
      </c>
      <c r="BC195" s="5">
        <f t="shared" si="19"/>
        <v>2196.0680395386025</v>
      </c>
      <c r="BD195" s="35">
        <f t="shared" si="20"/>
        <v>7.5000000000000011E-2</v>
      </c>
      <c r="BE195" s="5">
        <f t="shared" si="50"/>
        <v>128983.68155926996</v>
      </c>
      <c r="BF195" s="5">
        <f t="shared" si="51"/>
        <v>507637.14418786298</v>
      </c>
      <c r="BG195" s="5">
        <f t="shared" si="21"/>
        <v>350216.3184407301</v>
      </c>
      <c r="BH195" s="5">
        <f t="shared" si="22"/>
        <v>636620.825747133</v>
      </c>
      <c r="BI195" s="150"/>
      <c r="BJ195" s="2">
        <v>190</v>
      </c>
      <c r="BK195" s="118">
        <v>50618</v>
      </c>
      <c r="BL195" s="5">
        <f t="shared" si="52"/>
        <v>347910.02359481505</v>
      </c>
      <c r="BM195" s="5">
        <f t="shared" si="53"/>
        <v>3268.9887340292703</v>
      </c>
      <c r="BN195" s="5">
        <f t="shared" si="23"/>
        <v>1167.0323414772629</v>
      </c>
      <c r="BO195" s="35">
        <f t="shared" si="24"/>
        <v>4.0252902037789584E-2</v>
      </c>
      <c r="BP195" s="5">
        <f t="shared" si="25"/>
        <v>2101.9563925520074</v>
      </c>
      <c r="BQ195" s="35">
        <f t="shared" si="26"/>
        <v>7.2499999999999981E-2</v>
      </c>
      <c r="BR195" s="5">
        <f t="shared" si="54"/>
        <v>132457.00874666209</v>
      </c>
      <c r="BS195" s="5">
        <f t="shared" si="55"/>
        <v>488650.85071889916</v>
      </c>
      <c r="BT195" s="5">
        <f t="shared" si="27"/>
        <v>346742.99125333776</v>
      </c>
      <c r="BU195" s="5">
        <f t="shared" si="28"/>
        <v>621107.85946556123</v>
      </c>
      <c r="BV195" s="150"/>
      <c r="BW195" s="2">
        <v>190</v>
      </c>
      <c r="BX195" s="118">
        <v>50618</v>
      </c>
      <c r="BY195" s="5">
        <f t="shared" si="56"/>
        <v>344388.67873783695</v>
      </c>
      <c r="BZ195" s="5">
        <f t="shared" si="57"/>
        <v>3188.1295568986429</v>
      </c>
      <c r="CA195" s="5">
        <f t="shared" si="29"/>
        <v>1179.1955975945939</v>
      </c>
      <c r="CB195" s="35">
        <f t="shared" si="30"/>
        <v>4.1088305292134655E-2</v>
      </c>
      <c r="CC195" s="5">
        <f t="shared" si="31"/>
        <v>2008.933959304049</v>
      </c>
      <c r="CD195" s="35">
        <f t="shared" si="32"/>
        <v>7.0000000000000007E-2</v>
      </c>
      <c r="CE195" s="5">
        <f t="shared" si="58"/>
        <v>135990.5168597571</v>
      </c>
      <c r="CF195" s="5">
        <f t="shared" si="59"/>
        <v>469754.09895098518</v>
      </c>
      <c r="CG195" s="5">
        <f t="shared" si="33"/>
        <v>343209.48314024234</v>
      </c>
      <c r="CH195" s="5">
        <f t="shared" si="34"/>
        <v>605744.61581074225</v>
      </c>
    </row>
    <row r="196" spans="9:86" ht="14.25" customHeight="1">
      <c r="I196" s="150"/>
      <c r="J196" s="2">
        <v>191</v>
      </c>
      <c r="K196" s="118">
        <v>50649</v>
      </c>
      <c r="L196" s="5">
        <f t="shared" si="35"/>
        <v>360268.55937089445</v>
      </c>
      <c r="M196" s="5">
        <f t="shared" si="0"/>
        <v>3600.0695666120341</v>
      </c>
      <c r="N196" s="5">
        <f t="shared" si="1"/>
        <v>1123.2232209371346</v>
      </c>
      <c r="O196" s="35">
        <f t="shared" si="2"/>
        <v>3.7412864099998777E-2</v>
      </c>
      <c r="P196" s="5">
        <f t="shared" si="3"/>
        <v>2476.8463456748996</v>
      </c>
      <c r="Q196" s="35">
        <f t="shared" si="4"/>
        <v>8.2500000000000018E-2</v>
      </c>
      <c r="R196" s="5">
        <f t="shared" si="36"/>
        <v>120054.66385004275</v>
      </c>
      <c r="S196" s="5">
        <f t="shared" si="37"/>
        <v>567558.62337285548</v>
      </c>
      <c r="T196" s="5">
        <f t="shared" si="38"/>
        <v>359145.33614995732</v>
      </c>
      <c r="U196" s="5">
        <f t="shared" si="39"/>
        <v>687613.28722289822</v>
      </c>
      <c r="V196" s="150"/>
      <c r="W196" s="2">
        <v>191</v>
      </c>
      <c r="X196" s="118">
        <v>50649</v>
      </c>
      <c r="Y196" s="5">
        <f t="shared" si="40"/>
        <v>356979.66066124663</v>
      </c>
      <c r="Z196" s="5">
        <f t="shared" si="41"/>
        <v>3516.1998380299769</v>
      </c>
      <c r="AA196" s="5">
        <f t="shared" si="5"/>
        <v>1136.3354336216657</v>
      </c>
      <c r="AB196" s="35">
        <f t="shared" si="6"/>
        <v>3.8198325300106667E-2</v>
      </c>
      <c r="AC196" s="5">
        <f t="shared" si="7"/>
        <v>2379.8644044083112</v>
      </c>
      <c r="AD196" s="35">
        <f t="shared" si="8"/>
        <v>8.0000000000000016E-2</v>
      </c>
      <c r="AE196" s="5">
        <f t="shared" si="42"/>
        <v>123356.67477237539</v>
      </c>
      <c r="AF196" s="5">
        <f t="shared" si="43"/>
        <v>548237.49429135036</v>
      </c>
      <c r="AG196" s="5">
        <f t="shared" si="9"/>
        <v>355843.32522762497</v>
      </c>
      <c r="AH196" s="5">
        <f t="shared" si="10"/>
        <v>671594.16906372574</v>
      </c>
      <c r="AI196" s="150"/>
      <c r="AJ196" s="2">
        <v>191</v>
      </c>
      <c r="AK196" s="118">
        <v>50649</v>
      </c>
      <c r="AL196" s="5">
        <f t="shared" si="44"/>
        <v>353628.74525281839</v>
      </c>
      <c r="AM196" s="5">
        <f t="shared" si="45"/>
        <v>3433.0474807189421</v>
      </c>
      <c r="AN196" s="5">
        <f t="shared" si="11"/>
        <v>1149.1951676278231</v>
      </c>
      <c r="AO196" s="35">
        <f t="shared" si="12"/>
        <v>3.8996665844216946E-2</v>
      </c>
      <c r="AP196" s="5">
        <f t="shared" si="13"/>
        <v>2283.852313091119</v>
      </c>
      <c r="AQ196" s="35">
        <f t="shared" si="14"/>
        <v>7.7500000000000013E-2</v>
      </c>
      <c r="AR196" s="5">
        <f t="shared" si="46"/>
        <v>126720.44991480945</v>
      </c>
      <c r="AS196" s="5">
        <f t="shared" si="47"/>
        <v>528991.6189025084</v>
      </c>
      <c r="AT196" s="5">
        <f t="shared" si="15"/>
        <v>352479.55008519057</v>
      </c>
      <c r="AU196" s="5">
        <f t="shared" si="16"/>
        <v>655712.06881731784</v>
      </c>
      <c r="AV196" s="150"/>
      <c r="AW196" s="2">
        <v>191</v>
      </c>
      <c r="AX196" s="118">
        <v>50649</v>
      </c>
      <c r="AY196" s="5">
        <f t="shared" si="48"/>
        <v>350216.3184407301</v>
      </c>
      <c r="AZ196" s="5">
        <f t="shared" si="49"/>
        <v>3350.6359249849102</v>
      </c>
      <c r="BA196" s="5">
        <f t="shared" si="17"/>
        <v>1161.783934730347</v>
      </c>
      <c r="BB196" s="35">
        <f t="shared" si="18"/>
        <v>3.9807988613539097E-2</v>
      </c>
      <c r="BC196" s="5">
        <f t="shared" si="19"/>
        <v>2188.8519902545631</v>
      </c>
      <c r="BD196" s="35">
        <f t="shared" si="20"/>
        <v>7.5000000000000011E-2</v>
      </c>
      <c r="BE196" s="5">
        <f t="shared" si="50"/>
        <v>130145.46549400031</v>
      </c>
      <c r="BF196" s="5">
        <f t="shared" si="51"/>
        <v>509825.99617811752</v>
      </c>
      <c r="BG196" s="5">
        <f t="shared" si="21"/>
        <v>349054.53450599976</v>
      </c>
      <c r="BH196" s="5">
        <f t="shared" si="22"/>
        <v>639971.46167211782</v>
      </c>
      <c r="BI196" s="150"/>
      <c r="BJ196" s="2">
        <v>191</v>
      </c>
      <c r="BK196" s="118">
        <v>50649</v>
      </c>
      <c r="BL196" s="5">
        <f t="shared" si="52"/>
        <v>346742.99125333776</v>
      </c>
      <c r="BM196" s="5">
        <f t="shared" si="53"/>
        <v>3268.9887340292703</v>
      </c>
      <c r="BN196" s="5">
        <f t="shared" si="23"/>
        <v>1174.0831618736879</v>
      </c>
      <c r="BO196" s="35">
        <f t="shared" si="24"/>
        <v>4.0632394303221936E-2</v>
      </c>
      <c r="BP196" s="5">
        <f t="shared" si="25"/>
        <v>2094.9055721555824</v>
      </c>
      <c r="BQ196" s="35">
        <f t="shared" si="26"/>
        <v>7.2499999999999995E-2</v>
      </c>
      <c r="BR196" s="5">
        <f t="shared" si="54"/>
        <v>133631.09190853577</v>
      </c>
      <c r="BS196" s="5">
        <f t="shared" si="55"/>
        <v>490745.75629105477</v>
      </c>
      <c r="BT196" s="5">
        <f t="shared" si="27"/>
        <v>345568.90809146408</v>
      </c>
      <c r="BU196" s="5">
        <f t="shared" si="28"/>
        <v>624376.84819959057</v>
      </c>
      <c r="BV196" s="150"/>
      <c r="BW196" s="2">
        <v>191</v>
      </c>
      <c r="BX196" s="118">
        <v>50649</v>
      </c>
      <c r="BY196" s="5">
        <f t="shared" si="56"/>
        <v>343209.48314024234</v>
      </c>
      <c r="BZ196" s="5">
        <f t="shared" si="57"/>
        <v>3188.1295568986429</v>
      </c>
      <c r="CA196" s="5">
        <f t="shared" si="29"/>
        <v>1186.0742385805625</v>
      </c>
      <c r="CB196" s="35">
        <f t="shared" si="30"/>
        <v>4.1469981344166129E-2</v>
      </c>
      <c r="CC196" s="5">
        <f t="shared" si="31"/>
        <v>2002.0553183180805</v>
      </c>
      <c r="CD196" s="35">
        <f t="shared" si="32"/>
        <v>7.0000000000000007E-2</v>
      </c>
      <c r="CE196" s="5">
        <f t="shared" si="58"/>
        <v>137176.59109833767</v>
      </c>
      <c r="CF196" s="5">
        <f t="shared" si="59"/>
        <v>471756.15426930325</v>
      </c>
      <c r="CG196" s="5">
        <f t="shared" si="33"/>
        <v>342023.40890166181</v>
      </c>
      <c r="CH196" s="5">
        <f t="shared" si="34"/>
        <v>608932.74536764086</v>
      </c>
    </row>
    <row r="197" spans="9:86" ht="14.25" customHeight="1">
      <c r="I197" s="150"/>
      <c r="J197" s="2">
        <v>192</v>
      </c>
      <c r="K197" s="118">
        <v>50679</v>
      </c>
      <c r="L197" s="5">
        <f t="shared" si="35"/>
        <v>359145.33614995732</v>
      </c>
      <c r="M197" s="5">
        <f t="shared" si="0"/>
        <v>3600.0695666120341</v>
      </c>
      <c r="N197" s="5">
        <f t="shared" si="1"/>
        <v>1130.9453805810776</v>
      </c>
      <c r="O197" s="35">
        <f t="shared" si="2"/>
        <v>3.7787890307745389E-2</v>
      </c>
      <c r="P197" s="5">
        <f t="shared" si="3"/>
        <v>2469.1241860309565</v>
      </c>
      <c r="Q197" s="35">
        <f t="shared" si="4"/>
        <v>8.2500000000000004E-2</v>
      </c>
      <c r="R197" s="5">
        <f t="shared" si="36"/>
        <v>121185.60923062383</v>
      </c>
      <c r="S197" s="5">
        <f t="shared" si="37"/>
        <v>570027.74755888642</v>
      </c>
      <c r="T197" s="5">
        <f t="shared" si="38"/>
        <v>358014.39076937624</v>
      </c>
      <c r="U197" s="5">
        <f t="shared" si="39"/>
        <v>691213.35678951023</v>
      </c>
      <c r="V197" s="150"/>
      <c r="W197" s="2">
        <v>192</v>
      </c>
      <c r="X197" s="118">
        <v>50679</v>
      </c>
      <c r="Y197" s="5">
        <f t="shared" si="40"/>
        <v>355843.32522762497</v>
      </c>
      <c r="Z197" s="5">
        <f t="shared" si="41"/>
        <v>3516.1998380299769</v>
      </c>
      <c r="AA197" s="5">
        <f t="shared" si="5"/>
        <v>1143.9110031791438</v>
      </c>
      <c r="AB197" s="35">
        <f t="shared" si="6"/>
        <v>3.8575774968854386E-2</v>
      </c>
      <c r="AC197" s="5">
        <f t="shared" si="7"/>
        <v>2372.2888348508332</v>
      </c>
      <c r="AD197" s="35">
        <f t="shared" si="8"/>
        <v>0.08</v>
      </c>
      <c r="AE197" s="5">
        <f t="shared" si="42"/>
        <v>124500.58577555454</v>
      </c>
      <c r="AF197" s="5">
        <f t="shared" si="43"/>
        <v>550609.78312620125</v>
      </c>
      <c r="AG197" s="5">
        <f t="shared" si="9"/>
        <v>354699.41422444582</v>
      </c>
      <c r="AH197" s="5">
        <f t="shared" si="10"/>
        <v>675110.36890175578</v>
      </c>
      <c r="AI197" s="150"/>
      <c r="AJ197" s="2">
        <v>192</v>
      </c>
      <c r="AK197" s="118">
        <v>50679</v>
      </c>
      <c r="AL197" s="5">
        <f t="shared" si="44"/>
        <v>352479.55008519057</v>
      </c>
      <c r="AM197" s="5">
        <f t="shared" si="45"/>
        <v>3433.0474807189421</v>
      </c>
      <c r="AN197" s="5">
        <f t="shared" si="11"/>
        <v>1156.6170530854197</v>
      </c>
      <c r="AO197" s="35">
        <f t="shared" si="12"/>
        <v>3.9376481936811744E-2</v>
      </c>
      <c r="AP197" s="5">
        <f t="shared" si="13"/>
        <v>2276.4304276335224</v>
      </c>
      <c r="AQ197" s="35">
        <f t="shared" si="14"/>
        <v>7.7499999999999999E-2</v>
      </c>
      <c r="AR197" s="5">
        <f t="shared" si="46"/>
        <v>127877.06696789486</v>
      </c>
      <c r="AS197" s="5">
        <f t="shared" si="47"/>
        <v>531268.04933014198</v>
      </c>
      <c r="AT197" s="5">
        <f t="shared" si="15"/>
        <v>351322.93303210515</v>
      </c>
      <c r="AU197" s="5">
        <f t="shared" si="16"/>
        <v>659145.11629803688</v>
      </c>
      <c r="AV197" s="150"/>
      <c r="AW197" s="2">
        <v>192</v>
      </c>
      <c r="AX197" s="118">
        <v>50679</v>
      </c>
      <c r="AY197" s="5">
        <f t="shared" si="48"/>
        <v>349054.53450599976</v>
      </c>
      <c r="AZ197" s="5">
        <f t="shared" si="49"/>
        <v>3350.6359249849102</v>
      </c>
      <c r="BA197" s="5">
        <f t="shared" si="17"/>
        <v>1169.0450843224116</v>
      </c>
      <c r="BB197" s="35">
        <f t="shared" si="18"/>
        <v>4.0190112504118775E-2</v>
      </c>
      <c r="BC197" s="5">
        <f t="shared" si="19"/>
        <v>2181.5908406624985</v>
      </c>
      <c r="BD197" s="35">
        <f t="shared" si="20"/>
        <v>7.5000000000000011E-2</v>
      </c>
      <c r="BE197" s="5">
        <f t="shared" si="50"/>
        <v>131314.51057832272</v>
      </c>
      <c r="BF197" s="5">
        <f t="shared" si="51"/>
        <v>512007.58701878</v>
      </c>
      <c r="BG197" s="5">
        <f t="shared" si="21"/>
        <v>347885.48942167737</v>
      </c>
      <c r="BH197" s="5">
        <f t="shared" si="22"/>
        <v>643322.09759710275</v>
      </c>
      <c r="BI197" s="150"/>
      <c r="BJ197" s="2">
        <v>192</v>
      </c>
      <c r="BK197" s="118">
        <v>50679</v>
      </c>
      <c r="BL197" s="5">
        <f t="shared" si="52"/>
        <v>345568.90809146408</v>
      </c>
      <c r="BM197" s="5">
        <f t="shared" si="53"/>
        <v>3268.9887340292703</v>
      </c>
      <c r="BN197" s="5">
        <f t="shared" si="23"/>
        <v>1181.1765809766748</v>
      </c>
      <c r="BO197" s="35">
        <f t="shared" si="24"/>
        <v>4.1016765802230501E-2</v>
      </c>
      <c r="BP197" s="5">
        <f t="shared" si="25"/>
        <v>2087.8121530525955</v>
      </c>
      <c r="BQ197" s="35">
        <f t="shared" si="26"/>
        <v>7.2499999999999995E-2</v>
      </c>
      <c r="BR197" s="5">
        <f t="shared" si="54"/>
        <v>134812.26848951244</v>
      </c>
      <c r="BS197" s="5">
        <f t="shared" si="55"/>
        <v>492833.56844410737</v>
      </c>
      <c r="BT197" s="5">
        <f t="shared" si="27"/>
        <v>344387.73151048739</v>
      </c>
      <c r="BU197" s="5">
        <f t="shared" si="28"/>
        <v>627645.83693361981</v>
      </c>
      <c r="BV197" s="150"/>
      <c r="BW197" s="2">
        <v>192</v>
      </c>
      <c r="BX197" s="118">
        <v>50679</v>
      </c>
      <c r="BY197" s="5">
        <f t="shared" si="56"/>
        <v>342023.40890166181</v>
      </c>
      <c r="BZ197" s="5">
        <f t="shared" si="57"/>
        <v>3188.1295568986429</v>
      </c>
      <c r="CA197" s="5">
        <f t="shared" si="29"/>
        <v>1192.9930049722823</v>
      </c>
      <c r="CB197" s="35">
        <f t="shared" si="30"/>
        <v>4.1856538725346379E-2</v>
      </c>
      <c r="CC197" s="5">
        <f t="shared" si="31"/>
        <v>1995.1365519263607</v>
      </c>
      <c r="CD197" s="35">
        <f t="shared" si="32"/>
        <v>7.0000000000000007E-2</v>
      </c>
      <c r="CE197" s="5">
        <f t="shared" si="58"/>
        <v>138369.58410330996</v>
      </c>
      <c r="CF197" s="5">
        <f t="shared" si="59"/>
        <v>473751.29082122963</v>
      </c>
      <c r="CG197" s="5">
        <f t="shared" si="33"/>
        <v>340830.41589668952</v>
      </c>
      <c r="CH197" s="5">
        <f t="shared" si="34"/>
        <v>612120.87492453959</v>
      </c>
    </row>
    <row r="198" spans="9:86" ht="14.25" customHeight="1">
      <c r="I198" s="150"/>
      <c r="J198" s="2">
        <v>193</v>
      </c>
      <c r="K198" s="118">
        <v>50710</v>
      </c>
      <c r="L198" s="5">
        <f t="shared" si="35"/>
        <v>358014.39076937624</v>
      </c>
      <c r="M198" s="5">
        <f t="shared" si="0"/>
        <v>3600.0695666120341</v>
      </c>
      <c r="N198" s="5">
        <f t="shared" si="1"/>
        <v>1138.7206300725725</v>
      </c>
      <c r="O198" s="35">
        <f t="shared" si="2"/>
        <v>3.8167872334699773E-2</v>
      </c>
      <c r="P198" s="5">
        <f t="shared" si="3"/>
        <v>2461.3489365394616</v>
      </c>
      <c r="Q198" s="35">
        <f t="shared" si="4"/>
        <v>8.2500000000000004E-2</v>
      </c>
      <c r="R198" s="5">
        <f t="shared" si="36"/>
        <v>122324.32986069639</v>
      </c>
      <c r="S198" s="5">
        <f t="shared" si="37"/>
        <v>572489.09649542591</v>
      </c>
      <c r="T198" s="5">
        <f t="shared" si="38"/>
        <v>356875.67013930366</v>
      </c>
      <c r="U198" s="5">
        <f t="shared" si="39"/>
        <v>694813.42635612236</v>
      </c>
      <c r="V198" s="150"/>
      <c r="W198" s="2">
        <v>193</v>
      </c>
      <c r="X198" s="118">
        <v>50710</v>
      </c>
      <c r="Y198" s="5">
        <f t="shared" si="40"/>
        <v>354699.41422444582</v>
      </c>
      <c r="Z198" s="5">
        <f t="shared" si="41"/>
        <v>3516.1998380299769</v>
      </c>
      <c r="AA198" s="5">
        <f t="shared" si="5"/>
        <v>1151.5370765336716</v>
      </c>
      <c r="AB198" s="35">
        <f t="shared" si="6"/>
        <v>3.895818364577297E-2</v>
      </c>
      <c r="AC198" s="5">
        <f t="shared" si="7"/>
        <v>2364.6627614963054</v>
      </c>
      <c r="AD198" s="35">
        <f t="shared" si="8"/>
        <v>7.9999999999999988E-2</v>
      </c>
      <c r="AE198" s="5">
        <f t="shared" si="42"/>
        <v>125652.12285208821</v>
      </c>
      <c r="AF198" s="5">
        <f t="shared" si="43"/>
        <v>552974.44588769751</v>
      </c>
      <c r="AG198" s="5">
        <f t="shared" si="9"/>
        <v>353547.87714791216</v>
      </c>
      <c r="AH198" s="5">
        <f t="shared" si="10"/>
        <v>678626.5687397857</v>
      </c>
      <c r="AI198" s="150"/>
      <c r="AJ198" s="2">
        <v>193</v>
      </c>
      <c r="AK198" s="118">
        <v>50710</v>
      </c>
      <c r="AL198" s="5">
        <f t="shared" si="44"/>
        <v>351322.93303210515</v>
      </c>
      <c r="AM198" s="5">
        <f t="shared" si="45"/>
        <v>3433.0474807189421</v>
      </c>
      <c r="AN198" s="5">
        <f t="shared" si="11"/>
        <v>1164.0868715532629</v>
      </c>
      <c r="AO198" s="35">
        <f t="shared" si="12"/>
        <v>3.9761259927095657E-2</v>
      </c>
      <c r="AP198" s="5">
        <f t="shared" si="13"/>
        <v>2268.9606091656792</v>
      </c>
      <c r="AQ198" s="35">
        <f t="shared" si="14"/>
        <v>7.7499999999999999E-2</v>
      </c>
      <c r="AR198" s="5">
        <f t="shared" si="46"/>
        <v>129041.15383944812</v>
      </c>
      <c r="AS198" s="5">
        <f t="shared" si="47"/>
        <v>533537.0099393077</v>
      </c>
      <c r="AT198" s="5">
        <f t="shared" si="15"/>
        <v>350158.84616055188</v>
      </c>
      <c r="AU198" s="5">
        <f t="shared" si="16"/>
        <v>662578.16377875581</v>
      </c>
      <c r="AV198" s="150"/>
      <c r="AW198" s="2">
        <v>193</v>
      </c>
      <c r="AX198" s="118">
        <v>50710</v>
      </c>
      <c r="AY198" s="5">
        <f t="shared" si="48"/>
        <v>347885.48942167737</v>
      </c>
      <c r="AZ198" s="5">
        <f t="shared" si="49"/>
        <v>3350.6359249849102</v>
      </c>
      <c r="BA198" s="5">
        <f t="shared" si="17"/>
        <v>1176.3516160994268</v>
      </c>
      <c r="BB198" s="35">
        <f t="shared" si="18"/>
        <v>4.0577200896363443E-2</v>
      </c>
      <c r="BC198" s="5">
        <f t="shared" si="19"/>
        <v>2174.2843088854834</v>
      </c>
      <c r="BD198" s="35">
        <f t="shared" si="20"/>
        <v>7.4999999999999997E-2</v>
      </c>
      <c r="BE198" s="5">
        <f t="shared" si="50"/>
        <v>132490.86219442214</v>
      </c>
      <c r="BF198" s="5">
        <f t="shared" si="51"/>
        <v>514181.87132766546</v>
      </c>
      <c r="BG198" s="5">
        <f t="shared" si="21"/>
        <v>346709.13780557795</v>
      </c>
      <c r="BH198" s="5">
        <f t="shared" si="22"/>
        <v>646672.73352208757</v>
      </c>
      <c r="BI198" s="150"/>
      <c r="BJ198" s="2">
        <v>193</v>
      </c>
      <c r="BK198" s="118">
        <v>50710</v>
      </c>
      <c r="BL198" s="5">
        <f t="shared" si="52"/>
        <v>344387.73151048739</v>
      </c>
      <c r="BM198" s="5">
        <f t="shared" si="53"/>
        <v>3268.9887340292703</v>
      </c>
      <c r="BN198" s="5">
        <f t="shared" si="23"/>
        <v>1188.312856153409</v>
      </c>
      <c r="BO198" s="35">
        <f t="shared" si="24"/>
        <v>4.140610413529399E-2</v>
      </c>
      <c r="BP198" s="5">
        <f t="shared" si="25"/>
        <v>2080.6758778758613</v>
      </c>
      <c r="BQ198" s="35">
        <f t="shared" si="26"/>
        <v>7.2499999999999995E-2</v>
      </c>
      <c r="BR198" s="5">
        <f t="shared" si="54"/>
        <v>136000.58134566585</v>
      </c>
      <c r="BS198" s="5">
        <f t="shared" si="55"/>
        <v>494914.24432198325</v>
      </c>
      <c r="BT198" s="5">
        <f t="shared" si="27"/>
        <v>343199.41865433397</v>
      </c>
      <c r="BU198" s="5">
        <f t="shared" si="28"/>
        <v>630914.82566764904</v>
      </c>
      <c r="BV198" s="150"/>
      <c r="BW198" s="2">
        <v>193</v>
      </c>
      <c r="BX198" s="118">
        <v>50710</v>
      </c>
      <c r="BY198" s="5">
        <f t="shared" si="56"/>
        <v>340830.41589668952</v>
      </c>
      <c r="BZ198" s="5">
        <f t="shared" si="57"/>
        <v>3188.1295568986429</v>
      </c>
      <c r="CA198" s="5">
        <f t="shared" si="29"/>
        <v>1199.9521308346207</v>
      </c>
      <c r="CB198" s="35">
        <f t="shared" si="30"/>
        <v>4.224806501535977E-2</v>
      </c>
      <c r="CC198" s="5">
        <f t="shared" si="31"/>
        <v>1988.1774260640223</v>
      </c>
      <c r="CD198" s="35">
        <f t="shared" si="32"/>
        <v>7.0000000000000007E-2</v>
      </c>
      <c r="CE198" s="5">
        <f t="shared" si="58"/>
        <v>139569.53623414459</v>
      </c>
      <c r="CF198" s="5">
        <f t="shared" si="59"/>
        <v>475739.46824729367</v>
      </c>
      <c r="CG198" s="5">
        <f t="shared" si="33"/>
        <v>339630.46376585489</v>
      </c>
      <c r="CH198" s="5">
        <f t="shared" si="34"/>
        <v>615309.00448143831</v>
      </c>
    </row>
    <row r="199" spans="9:86" ht="14.25" customHeight="1">
      <c r="I199" s="150"/>
      <c r="J199" s="2">
        <v>194</v>
      </c>
      <c r="K199" s="118">
        <v>50740</v>
      </c>
      <c r="L199" s="5">
        <f t="shared" si="35"/>
        <v>356875.67013930366</v>
      </c>
      <c r="M199" s="5">
        <f t="shared" si="0"/>
        <v>3600.0695666120341</v>
      </c>
      <c r="N199" s="5">
        <f t="shared" si="1"/>
        <v>1146.5493344043216</v>
      </c>
      <c r="O199" s="35">
        <f t="shared" si="2"/>
        <v>3.8552899970685311E-2</v>
      </c>
      <c r="P199" s="5">
        <f t="shared" si="3"/>
        <v>2453.5202322077125</v>
      </c>
      <c r="Q199" s="35">
        <f t="shared" si="4"/>
        <v>8.249999999999999E-2</v>
      </c>
      <c r="R199" s="5">
        <f t="shared" si="36"/>
        <v>123470.87919510072</v>
      </c>
      <c r="S199" s="5">
        <f t="shared" si="37"/>
        <v>574942.61672763363</v>
      </c>
      <c r="T199" s="5">
        <f t="shared" si="38"/>
        <v>355729.12080489931</v>
      </c>
      <c r="U199" s="5">
        <f t="shared" si="39"/>
        <v>698413.49592273438</v>
      </c>
      <c r="V199" s="150"/>
      <c r="W199" s="2">
        <v>194</v>
      </c>
      <c r="X199" s="118">
        <v>50740</v>
      </c>
      <c r="Y199" s="5">
        <f t="shared" si="40"/>
        <v>353547.87714791216</v>
      </c>
      <c r="Z199" s="5">
        <f t="shared" si="41"/>
        <v>3516.1998380299769</v>
      </c>
      <c r="AA199" s="5">
        <f t="shared" si="5"/>
        <v>1159.213990377229</v>
      </c>
      <c r="AB199" s="35">
        <f t="shared" si="6"/>
        <v>3.9345641096034778E-2</v>
      </c>
      <c r="AC199" s="5">
        <f t="shared" si="7"/>
        <v>2356.9858476527479</v>
      </c>
      <c r="AD199" s="35">
        <f t="shared" si="8"/>
        <v>0.08</v>
      </c>
      <c r="AE199" s="5">
        <f t="shared" si="42"/>
        <v>126811.33684246545</v>
      </c>
      <c r="AF199" s="5">
        <f t="shared" si="43"/>
        <v>555331.43173535028</v>
      </c>
      <c r="AG199" s="5">
        <f t="shared" si="9"/>
        <v>352388.66315753496</v>
      </c>
      <c r="AH199" s="5">
        <f t="shared" si="10"/>
        <v>682142.76857781573</v>
      </c>
      <c r="AI199" s="150"/>
      <c r="AJ199" s="2">
        <v>194</v>
      </c>
      <c r="AK199" s="118">
        <v>50740</v>
      </c>
      <c r="AL199" s="5">
        <f t="shared" si="44"/>
        <v>350158.84616055188</v>
      </c>
      <c r="AM199" s="5">
        <f t="shared" si="45"/>
        <v>3433.0474807189421</v>
      </c>
      <c r="AN199" s="5">
        <f t="shared" si="11"/>
        <v>1171.604932598711</v>
      </c>
      <c r="AO199" s="35">
        <f t="shared" si="12"/>
        <v>4.0151089556475748E-2</v>
      </c>
      <c r="AP199" s="5">
        <f t="shared" si="13"/>
        <v>2261.4425481202311</v>
      </c>
      <c r="AQ199" s="35">
        <f t="shared" si="14"/>
        <v>7.7500000000000013E-2</v>
      </c>
      <c r="AR199" s="5">
        <f t="shared" si="46"/>
        <v>130212.75877204683</v>
      </c>
      <c r="AS199" s="5">
        <f t="shared" si="47"/>
        <v>535798.45248742797</v>
      </c>
      <c r="AT199" s="5">
        <f t="shared" si="15"/>
        <v>348987.24122795317</v>
      </c>
      <c r="AU199" s="5">
        <f t="shared" si="16"/>
        <v>666011.21125947475</v>
      </c>
      <c r="AV199" s="150"/>
      <c r="AW199" s="2">
        <v>194</v>
      </c>
      <c r="AX199" s="118">
        <v>50740</v>
      </c>
      <c r="AY199" s="5">
        <f t="shared" si="48"/>
        <v>346709.13780557795</v>
      </c>
      <c r="AZ199" s="5">
        <f t="shared" si="49"/>
        <v>3350.6359249849102</v>
      </c>
      <c r="BA199" s="5">
        <f t="shared" si="17"/>
        <v>1183.7038137000482</v>
      </c>
      <c r="BB199" s="35">
        <f t="shared" si="18"/>
        <v>4.096934350881147E-2</v>
      </c>
      <c r="BC199" s="5">
        <f t="shared" si="19"/>
        <v>2166.932111284862</v>
      </c>
      <c r="BD199" s="35">
        <f t="shared" si="20"/>
        <v>7.4999999999999997E-2</v>
      </c>
      <c r="BE199" s="5">
        <f t="shared" si="50"/>
        <v>133674.56600812217</v>
      </c>
      <c r="BF199" s="5">
        <f t="shared" si="51"/>
        <v>516348.80343895033</v>
      </c>
      <c r="BG199" s="5">
        <f t="shared" si="21"/>
        <v>345525.43399187789</v>
      </c>
      <c r="BH199" s="5">
        <f t="shared" si="22"/>
        <v>650023.3694470725</v>
      </c>
      <c r="BI199" s="150"/>
      <c r="BJ199" s="2">
        <v>194</v>
      </c>
      <c r="BK199" s="118">
        <v>50740</v>
      </c>
      <c r="BL199" s="5">
        <f t="shared" si="52"/>
        <v>343199.41865433397</v>
      </c>
      <c r="BM199" s="5">
        <f t="shared" si="53"/>
        <v>3268.9887340292703</v>
      </c>
      <c r="BN199" s="5">
        <f t="shared" si="23"/>
        <v>1195.4922463260027</v>
      </c>
      <c r="BO199" s="35">
        <f t="shared" si="24"/>
        <v>4.1800498998982999E-2</v>
      </c>
      <c r="BP199" s="5">
        <f t="shared" si="25"/>
        <v>2073.4964877032676</v>
      </c>
      <c r="BQ199" s="35">
        <f t="shared" si="26"/>
        <v>7.2499999999999995E-2</v>
      </c>
      <c r="BR199" s="5">
        <f t="shared" si="54"/>
        <v>137196.07359199185</v>
      </c>
      <c r="BS199" s="5">
        <f t="shared" si="55"/>
        <v>496987.74080968654</v>
      </c>
      <c r="BT199" s="5">
        <f t="shared" si="27"/>
        <v>342003.92640800797</v>
      </c>
      <c r="BU199" s="5">
        <f t="shared" si="28"/>
        <v>634183.81440167839</v>
      </c>
      <c r="BV199" s="150"/>
      <c r="BW199" s="2">
        <v>194</v>
      </c>
      <c r="BX199" s="118">
        <v>50740</v>
      </c>
      <c r="BY199" s="5">
        <f t="shared" si="56"/>
        <v>339630.46376585489</v>
      </c>
      <c r="BZ199" s="5">
        <f t="shared" si="57"/>
        <v>3188.1295568986429</v>
      </c>
      <c r="CA199" s="5">
        <f t="shared" si="29"/>
        <v>1206.9518515978227</v>
      </c>
      <c r="CB199" s="35">
        <f t="shared" si="30"/>
        <v>4.2644649889707502E-2</v>
      </c>
      <c r="CC199" s="5">
        <f t="shared" si="31"/>
        <v>1981.1777053008202</v>
      </c>
      <c r="CD199" s="35">
        <f t="shared" si="32"/>
        <v>7.0000000000000007E-2</v>
      </c>
      <c r="CE199" s="5">
        <f t="shared" si="58"/>
        <v>140776.4880857424</v>
      </c>
      <c r="CF199" s="5">
        <f t="shared" si="59"/>
        <v>477720.64595259447</v>
      </c>
      <c r="CG199" s="5">
        <f t="shared" si="33"/>
        <v>338423.51191425708</v>
      </c>
      <c r="CH199" s="5">
        <f t="shared" si="34"/>
        <v>618497.13403833681</v>
      </c>
    </row>
    <row r="200" spans="9:86" ht="14.25" customHeight="1">
      <c r="I200" s="150"/>
      <c r="J200" s="2">
        <v>195</v>
      </c>
      <c r="K200" s="118">
        <v>50771</v>
      </c>
      <c r="L200" s="5">
        <f t="shared" si="35"/>
        <v>355729.12080489931</v>
      </c>
      <c r="M200" s="5">
        <f t="shared" si="0"/>
        <v>3600.0695666120341</v>
      </c>
      <c r="N200" s="5">
        <f t="shared" si="1"/>
        <v>1154.4318610783512</v>
      </c>
      <c r="O200" s="35">
        <f t="shared" si="2"/>
        <v>3.894306516597508E-2</v>
      </c>
      <c r="P200" s="5">
        <f t="shared" si="3"/>
        <v>2445.6377055336829</v>
      </c>
      <c r="Q200" s="35">
        <f t="shared" si="4"/>
        <v>8.2500000000000004E-2</v>
      </c>
      <c r="R200" s="5">
        <f t="shared" si="36"/>
        <v>124625.31105617907</v>
      </c>
      <c r="S200" s="5">
        <f t="shared" si="37"/>
        <v>577388.25443316728</v>
      </c>
      <c r="T200" s="5">
        <f t="shared" si="38"/>
        <v>354574.68894382095</v>
      </c>
      <c r="U200" s="5">
        <f t="shared" si="39"/>
        <v>702013.56548934639</v>
      </c>
      <c r="V200" s="150"/>
      <c r="W200" s="2">
        <v>195</v>
      </c>
      <c r="X200" s="118">
        <v>50771</v>
      </c>
      <c r="Y200" s="5">
        <f t="shared" si="40"/>
        <v>352388.66315753496</v>
      </c>
      <c r="Z200" s="5">
        <f t="shared" si="41"/>
        <v>3516.1998380299769</v>
      </c>
      <c r="AA200" s="5">
        <f t="shared" si="5"/>
        <v>1166.9420836464105</v>
      </c>
      <c r="AB200" s="35">
        <f t="shared" si="6"/>
        <v>3.9738239244934977E-2</v>
      </c>
      <c r="AC200" s="5">
        <f t="shared" si="7"/>
        <v>2349.2577543835664</v>
      </c>
      <c r="AD200" s="35">
        <f t="shared" si="8"/>
        <v>0.08</v>
      </c>
      <c r="AE200" s="5">
        <f t="shared" si="42"/>
        <v>127978.27892611186</v>
      </c>
      <c r="AF200" s="5">
        <f t="shared" si="43"/>
        <v>557680.68948973389</v>
      </c>
      <c r="AG200" s="5">
        <f t="shared" si="9"/>
        <v>351221.72107388853</v>
      </c>
      <c r="AH200" s="5">
        <f t="shared" si="10"/>
        <v>685658.96841584577</v>
      </c>
      <c r="AI200" s="150"/>
      <c r="AJ200" s="2">
        <v>195</v>
      </c>
      <c r="AK200" s="118">
        <v>50771</v>
      </c>
      <c r="AL200" s="5">
        <f t="shared" si="44"/>
        <v>348987.24122795317</v>
      </c>
      <c r="AM200" s="5">
        <f t="shared" si="45"/>
        <v>3433.0474807189421</v>
      </c>
      <c r="AN200" s="5">
        <f t="shared" si="11"/>
        <v>1179.1715477884113</v>
      </c>
      <c r="AO200" s="35">
        <f t="shared" si="12"/>
        <v>4.0546062726168071E-2</v>
      </c>
      <c r="AP200" s="5">
        <f t="shared" si="13"/>
        <v>2253.8759329305308</v>
      </c>
      <c r="AQ200" s="35">
        <f t="shared" si="14"/>
        <v>7.7499999999999999E-2</v>
      </c>
      <c r="AR200" s="5">
        <f t="shared" si="46"/>
        <v>131391.93031983523</v>
      </c>
      <c r="AS200" s="5">
        <f t="shared" si="47"/>
        <v>538052.32842035848</v>
      </c>
      <c r="AT200" s="5">
        <f t="shared" si="15"/>
        <v>347808.06968016474</v>
      </c>
      <c r="AU200" s="5">
        <f t="shared" si="16"/>
        <v>669444.25874019368</v>
      </c>
      <c r="AV200" s="150"/>
      <c r="AW200" s="2">
        <v>195</v>
      </c>
      <c r="AX200" s="118">
        <v>50771</v>
      </c>
      <c r="AY200" s="5">
        <f t="shared" si="48"/>
        <v>345525.43399187789</v>
      </c>
      <c r="AZ200" s="5">
        <f t="shared" si="49"/>
        <v>3350.6359249849102</v>
      </c>
      <c r="BA200" s="5">
        <f t="shared" si="17"/>
        <v>1191.1019625356735</v>
      </c>
      <c r="BB200" s="35">
        <f t="shared" si="18"/>
        <v>4.1366632219508523E-2</v>
      </c>
      <c r="BC200" s="5">
        <f t="shared" si="19"/>
        <v>2159.5339624492367</v>
      </c>
      <c r="BD200" s="35">
        <f t="shared" si="20"/>
        <v>7.4999999999999997E-2</v>
      </c>
      <c r="BE200" s="5">
        <f t="shared" si="50"/>
        <v>134865.66797065784</v>
      </c>
      <c r="BF200" s="5">
        <f t="shared" si="51"/>
        <v>518508.33740139956</v>
      </c>
      <c r="BG200" s="5">
        <f t="shared" si="21"/>
        <v>344334.33202934219</v>
      </c>
      <c r="BH200" s="5">
        <f t="shared" si="22"/>
        <v>653374.00537205744</v>
      </c>
      <c r="BI200" s="150"/>
      <c r="BJ200" s="2">
        <v>195</v>
      </c>
      <c r="BK200" s="118">
        <v>50771</v>
      </c>
      <c r="BL200" s="5">
        <f t="shared" si="52"/>
        <v>342003.92640800797</v>
      </c>
      <c r="BM200" s="5">
        <f t="shared" si="53"/>
        <v>3268.9887340292703</v>
      </c>
      <c r="BN200" s="5">
        <f t="shared" si="23"/>
        <v>1202.7150119808889</v>
      </c>
      <c r="BO200" s="35">
        <f t="shared" si="24"/>
        <v>4.2200042249084337E-2</v>
      </c>
      <c r="BP200" s="5">
        <f t="shared" si="25"/>
        <v>2066.2737220483814</v>
      </c>
      <c r="BQ200" s="35">
        <f t="shared" si="26"/>
        <v>7.2499999999999995E-2</v>
      </c>
      <c r="BR200" s="5">
        <f t="shared" si="54"/>
        <v>138398.78860397273</v>
      </c>
      <c r="BS200" s="5">
        <f t="shared" si="55"/>
        <v>499054.01453173492</v>
      </c>
      <c r="BT200" s="5">
        <f t="shared" si="27"/>
        <v>340801.21139602707</v>
      </c>
      <c r="BU200" s="5">
        <f t="shared" si="28"/>
        <v>637452.80313570763</v>
      </c>
      <c r="BV200" s="150"/>
      <c r="BW200" s="2">
        <v>195</v>
      </c>
      <c r="BX200" s="118">
        <v>50771</v>
      </c>
      <c r="BY200" s="5">
        <f t="shared" si="56"/>
        <v>338423.51191425708</v>
      </c>
      <c r="BZ200" s="5">
        <f t="shared" si="57"/>
        <v>3188.1295568986429</v>
      </c>
      <c r="CA200" s="5">
        <f t="shared" si="29"/>
        <v>1213.9924040654766</v>
      </c>
      <c r="CB200" s="35">
        <f t="shared" si="30"/>
        <v>4.3046385182825719E-2</v>
      </c>
      <c r="CC200" s="5">
        <f t="shared" si="31"/>
        <v>1974.1371528331663</v>
      </c>
      <c r="CD200" s="35">
        <f t="shared" si="32"/>
        <v>7.0000000000000007E-2</v>
      </c>
      <c r="CE200" s="5">
        <f t="shared" si="58"/>
        <v>141990.48048980787</v>
      </c>
      <c r="CF200" s="5">
        <f t="shared" si="59"/>
        <v>479694.78310542763</v>
      </c>
      <c r="CG200" s="5">
        <f t="shared" si="33"/>
        <v>337209.51951019157</v>
      </c>
      <c r="CH200" s="5">
        <f t="shared" si="34"/>
        <v>621685.26359523553</v>
      </c>
    </row>
    <row r="201" spans="9:86" ht="14.25" customHeight="1">
      <c r="I201" s="150"/>
      <c r="J201" s="2">
        <v>196</v>
      </c>
      <c r="K201" s="118">
        <v>50802</v>
      </c>
      <c r="L201" s="5">
        <f t="shared" si="35"/>
        <v>354574.68894382095</v>
      </c>
      <c r="M201" s="5">
        <f t="shared" si="0"/>
        <v>3600.0695666120341</v>
      </c>
      <c r="N201" s="5">
        <f t="shared" si="1"/>
        <v>1162.368580123265</v>
      </c>
      <c r="O201" s="35">
        <f t="shared" si="2"/>
        <v>3.9338462096738039E-2</v>
      </c>
      <c r="P201" s="5">
        <f t="shared" si="3"/>
        <v>2437.7009864887691</v>
      </c>
      <c r="Q201" s="35">
        <f t="shared" si="4"/>
        <v>8.2500000000000004E-2</v>
      </c>
      <c r="R201" s="5">
        <f t="shared" si="36"/>
        <v>125787.67963630233</v>
      </c>
      <c r="S201" s="5">
        <f t="shared" si="37"/>
        <v>579825.95541965601</v>
      </c>
      <c r="T201" s="5">
        <f t="shared" si="38"/>
        <v>353412.32036369765</v>
      </c>
      <c r="U201" s="5">
        <f t="shared" si="39"/>
        <v>705613.63505595829</v>
      </c>
      <c r="V201" s="150"/>
      <c r="W201" s="2">
        <v>196</v>
      </c>
      <c r="X201" s="118">
        <v>50802</v>
      </c>
      <c r="Y201" s="5">
        <f t="shared" si="40"/>
        <v>351221.72107388853</v>
      </c>
      <c r="Z201" s="5">
        <f t="shared" si="41"/>
        <v>3516.1998380299769</v>
      </c>
      <c r="AA201" s="5">
        <f t="shared" si="5"/>
        <v>1174.7216975373867</v>
      </c>
      <c r="AB201" s="35">
        <f t="shared" si="6"/>
        <v>4.0136072243331003E-2</v>
      </c>
      <c r="AC201" s="5">
        <f t="shared" si="7"/>
        <v>2341.4781404925902</v>
      </c>
      <c r="AD201" s="35">
        <f t="shared" si="8"/>
        <v>0.08</v>
      </c>
      <c r="AE201" s="5">
        <f t="shared" si="42"/>
        <v>129153.00062364925</v>
      </c>
      <c r="AF201" s="5">
        <f t="shared" si="43"/>
        <v>560022.16763022647</v>
      </c>
      <c r="AG201" s="5">
        <f t="shared" si="9"/>
        <v>350046.99937635113</v>
      </c>
      <c r="AH201" s="5">
        <f t="shared" si="10"/>
        <v>689175.16825387569</v>
      </c>
      <c r="AI201" s="150"/>
      <c r="AJ201" s="2">
        <v>196</v>
      </c>
      <c r="AK201" s="118">
        <v>50802</v>
      </c>
      <c r="AL201" s="5">
        <f t="shared" si="44"/>
        <v>347808.06968016474</v>
      </c>
      <c r="AM201" s="5">
        <f t="shared" si="45"/>
        <v>3433.0474807189421</v>
      </c>
      <c r="AN201" s="5">
        <f t="shared" si="11"/>
        <v>1186.7870307012113</v>
      </c>
      <c r="AO201" s="35">
        <f t="shared" si="12"/>
        <v>4.094627356263067E-2</v>
      </c>
      <c r="AP201" s="5">
        <f t="shared" si="13"/>
        <v>2246.2604500177308</v>
      </c>
      <c r="AQ201" s="35">
        <f t="shared" si="14"/>
        <v>7.7500000000000013E-2</v>
      </c>
      <c r="AR201" s="5">
        <f t="shared" si="46"/>
        <v>132578.71735053643</v>
      </c>
      <c r="AS201" s="5">
        <f t="shared" si="47"/>
        <v>540298.58887037623</v>
      </c>
      <c r="AT201" s="5">
        <f t="shared" si="15"/>
        <v>346621.28264946351</v>
      </c>
      <c r="AU201" s="5">
        <f t="shared" si="16"/>
        <v>672877.30622091261</v>
      </c>
      <c r="AV201" s="150"/>
      <c r="AW201" s="2">
        <v>196</v>
      </c>
      <c r="AX201" s="118">
        <v>50802</v>
      </c>
      <c r="AY201" s="5">
        <f t="shared" si="48"/>
        <v>344334.33202934219</v>
      </c>
      <c r="AZ201" s="5">
        <f t="shared" si="49"/>
        <v>3350.6359249849102</v>
      </c>
      <c r="BA201" s="5">
        <f t="shared" si="17"/>
        <v>1198.5463498015215</v>
      </c>
      <c r="BB201" s="35">
        <f t="shared" si="18"/>
        <v>4.1769161131433905E-2</v>
      </c>
      <c r="BC201" s="5">
        <f t="shared" si="19"/>
        <v>2152.0895751833887</v>
      </c>
      <c r="BD201" s="35">
        <f t="shared" si="20"/>
        <v>7.5000000000000011E-2</v>
      </c>
      <c r="BE201" s="5">
        <f t="shared" si="50"/>
        <v>136064.21432045937</v>
      </c>
      <c r="BF201" s="5">
        <f t="shared" si="51"/>
        <v>520660.42697658297</v>
      </c>
      <c r="BG201" s="5">
        <f t="shared" si="21"/>
        <v>343135.78567954066</v>
      </c>
      <c r="BH201" s="5">
        <f t="shared" si="22"/>
        <v>656724.64129704237</v>
      </c>
      <c r="BI201" s="150"/>
      <c r="BJ201" s="2">
        <v>196</v>
      </c>
      <c r="BK201" s="118">
        <v>50802</v>
      </c>
      <c r="BL201" s="5">
        <f t="shared" si="52"/>
        <v>340801.21139602707</v>
      </c>
      <c r="BM201" s="5">
        <f t="shared" si="53"/>
        <v>3268.9887340292703</v>
      </c>
      <c r="BN201" s="5">
        <f t="shared" si="23"/>
        <v>1209.9814151782734</v>
      </c>
      <c r="BO201" s="35">
        <f t="shared" si="24"/>
        <v>4.2604827966020976E-2</v>
      </c>
      <c r="BP201" s="5">
        <f t="shared" si="25"/>
        <v>2059.0073188509969</v>
      </c>
      <c r="BQ201" s="35">
        <f t="shared" si="26"/>
        <v>7.2499999999999995E-2</v>
      </c>
      <c r="BR201" s="5">
        <f t="shared" si="54"/>
        <v>139608.77001915101</v>
      </c>
      <c r="BS201" s="5">
        <f t="shared" si="55"/>
        <v>501113.02185058594</v>
      </c>
      <c r="BT201" s="5">
        <f t="shared" si="27"/>
        <v>339591.22998084879</v>
      </c>
      <c r="BU201" s="5">
        <f t="shared" si="28"/>
        <v>640721.79186973698</v>
      </c>
      <c r="BV201" s="150"/>
      <c r="BW201" s="2">
        <v>196</v>
      </c>
      <c r="BX201" s="118">
        <v>50802</v>
      </c>
      <c r="BY201" s="5">
        <f t="shared" si="56"/>
        <v>337209.51951019157</v>
      </c>
      <c r="BZ201" s="5">
        <f t="shared" si="57"/>
        <v>3188.1295568986429</v>
      </c>
      <c r="CA201" s="5">
        <f t="shared" si="29"/>
        <v>1221.0740264225253</v>
      </c>
      <c r="CB201" s="35">
        <f t="shared" si="30"/>
        <v>4.3453364953498733E-2</v>
      </c>
      <c r="CC201" s="5">
        <f t="shared" si="31"/>
        <v>1967.0555304761176</v>
      </c>
      <c r="CD201" s="35">
        <f t="shared" si="32"/>
        <v>7.0000000000000007E-2</v>
      </c>
      <c r="CE201" s="5">
        <f t="shared" si="58"/>
        <v>143211.55451623039</v>
      </c>
      <c r="CF201" s="5">
        <f t="shared" si="59"/>
        <v>481661.83863590372</v>
      </c>
      <c r="CG201" s="5">
        <f t="shared" si="33"/>
        <v>335988.44548376906</v>
      </c>
      <c r="CH201" s="5">
        <f t="shared" si="34"/>
        <v>624873.39315213414</v>
      </c>
    </row>
    <row r="202" spans="9:86" ht="14.25" customHeight="1">
      <c r="I202" s="150"/>
      <c r="J202" s="2">
        <v>197</v>
      </c>
      <c r="K202" s="118">
        <v>50830</v>
      </c>
      <c r="L202" s="5">
        <f t="shared" si="35"/>
        <v>353412.32036369765</v>
      </c>
      <c r="M202" s="5">
        <f t="shared" si="0"/>
        <v>3600.0695666120341</v>
      </c>
      <c r="N202" s="5">
        <f t="shared" si="1"/>
        <v>1170.3598641116128</v>
      </c>
      <c r="O202" s="35">
        <f t="shared" si="2"/>
        <v>3.973918723287944E-2</v>
      </c>
      <c r="P202" s="5">
        <f t="shared" si="3"/>
        <v>2429.7097025004214</v>
      </c>
      <c r="Q202" s="35">
        <f t="shared" si="4"/>
        <v>8.2500000000000004E-2</v>
      </c>
      <c r="R202" s="5">
        <f t="shared" si="36"/>
        <v>126958.03950041394</v>
      </c>
      <c r="S202" s="5">
        <f t="shared" si="37"/>
        <v>582255.66512215638</v>
      </c>
      <c r="T202" s="5">
        <f t="shared" si="38"/>
        <v>352241.96049958601</v>
      </c>
      <c r="U202" s="5">
        <f t="shared" si="39"/>
        <v>709213.70462257031</v>
      </c>
      <c r="V202" s="150"/>
      <c r="W202" s="2">
        <v>197</v>
      </c>
      <c r="X202" s="118">
        <v>50830</v>
      </c>
      <c r="Y202" s="5">
        <f t="shared" si="40"/>
        <v>350046.99937635113</v>
      </c>
      <c r="Z202" s="5">
        <f t="shared" si="41"/>
        <v>3516.1998380299769</v>
      </c>
      <c r="AA202" s="5">
        <f t="shared" si="5"/>
        <v>1182.553175520969</v>
      </c>
      <c r="AB202" s="35">
        <f t="shared" si="6"/>
        <v>4.0539236535476308E-2</v>
      </c>
      <c r="AC202" s="5">
        <f t="shared" si="7"/>
        <v>2333.6466625090079</v>
      </c>
      <c r="AD202" s="35">
        <f t="shared" si="8"/>
        <v>8.0000000000000016E-2</v>
      </c>
      <c r="AE202" s="5">
        <f t="shared" si="42"/>
        <v>130335.55379917021</v>
      </c>
      <c r="AF202" s="5">
        <f t="shared" si="43"/>
        <v>562355.81429273542</v>
      </c>
      <c r="AG202" s="5">
        <f t="shared" si="9"/>
        <v>348864.44620083016</v>
      </c>
      <c r="AH202" s="5">
        <f t="shared" si="10"/>
        <v>692691.36809190561</v>
      </c>
      <c r="AI202" s="150"/>
      <c r="AJ202" s="2">
        <v>197</v>
      </c>
      <c r="AK202" s="118">
        <v>50830</v>
      </c>
      <c r="AL202" s="5">
        <f t="shared" si="44"/>
        <v>346621.28264946351</v>
      </c>
      <c r="AM202" s="5">
        <f t="shared" si="45"/>
        <v>3433.0474807189421</v>
      </c>
      <c r="AN202" s="5">
        <f t="shared" si="11"/>
        <v>1194.451696941157</v>
      </c>
      <c r="AO202" s="35">
        <f t="shared" si="12"/>
        <v>4.1351818485390601E-2</v>
      </c>
      <c r="AP202" s="5">
        <f t="shared" si="13"/>
        <v>2238.5957837777851</v>
      </c>
      <c r="AQ202" s="35">
        <f t="shared" si="14"/>
        <v>7.7499999999999999E-2</v>
      </c>
      <c r="AR202" s="5">
        <f t="shared" si="46"/>
        <v>133773.1690474776</v>
      </c>
      <c r="AS202" s="5">
        <f t="shared" si="47"/>
        <v>542537.184654154</v>
      </c>
      <c r="AT202" s="5">
        <f t="shared" si="15"/>
        <v>345426.83095252234</v>
      </c>
      <c r="AU202" s="5">
        <f t="shared" si="16"/>
        <v>676310.35370163154</v>
      </c>
      <c r="AV202" s="150"/>
      <c r="AW202" s="2">
        <v>197</v>
      </c>
      <c r="AX202" s="118">
        <v>50830</v>
      </c>
      <c r="AY202" s="5">
        <f t="shared" si="48"/>
        <v>343135.78567954066</v>
      </c>
      <c r="AZ202" s="5">
        <f t="shared" si="49"/>
        <v>3350.6359249849102</v>
      </c>
      <c r="BA202" s="5">
        <f t="shared" si="17"/>
        <v>1206.0372644877812</v>
      </c>
      <c r="BB202" s="35">
        <f t="shared" si="18"/>
        <v>4.217702664032074E-2</v>
      </c>
      <c r="BC202" s="5">
        <f t="shared" si="19"/>
        <v>2144.598660497129</v>
      </c>
      <c r="BD202" s="35">
        <f t="shared" si="20"/>
        <v>7.4999999999999997E-2</v>
      </c>
      <c r="BE202" s="5">
        <f t="shared" si="50"/>
        <v>137270.25158494717</v>
      </c>
      <c r="BF202" s="5">
        <f t="shared" si="51"/>
        <v>522805.02563708008</v>
      </c>
      <c r="BG202" s="5">
        <f t="shared" si="21"/>
        <v>341929.74841505289</v>
      </c>
      <c r="BH202" s="5">
        <f t="shared" si="22"/>
        <v>660075.2772220273</v>
      </c>
      <c r="BI202" s="150"/>
      <c r="BJ202" s="2">
        <v>197</v>
      </c>
      <c r="BK202" s="118">
        <v>50830</v>
      </c>
      <c r="BL202" s="5">
        <f t="shared" si="52"/>
        <v>339591.22998084879</v>
      </c>
      <c r="BM202" s="5">
        <f t="shared" si="53"/>
        <v>3268.9887340292703</v>
      </c>
      <c r="BN202" s="5">
        <f t="shared" si="23"/>
        <v>1217.2917195616424</v>
      </c>
      <c r="BO202" s="35">
        <f t="shared" si="24"/>
        <v>4.3014952522665253E-2</v>
      </c>
      <c r="BP202" s="5">
        <f t="shared" si="25"/>
        <v>2051.6970144676279</v>
      </c>
      <c r="BQ202" s="35">
        <f t="shared" si="26"/>
        <v>7.2499999999999995E-2</v>
      </c>
      <c r="BR202" s="5">
        <f t="shared" si="54"/>
        <v>140826.06173871265</v>
      </c>
      <c r="BS202" s="5">
        <f t="shared" si="55"/>
        <v>503164.71886505355</v>
      </c>
      <c r="BT202" s="5">
        <f t="shared" si="27"/>
        <v>338373.93826128717</v>
      </c>
      <c r="BU202" s="5">
        <f t="shared" si="28"/>
        <v>643990.78060376621</v>
      </c>
      <c r="BV202" s="150"/>
      <c r="BW202" s="2">
        <v>197</v>
      </c>
      <c r="BX202" s="118">
        <v>50830</v>
      </c>
      <c r="BY202" s="5">
        <f t="shared" si="56"/>
        <v>335988.44548376906</v>
      </c>
      <c r="BZ202" s="5">
        <f t="shared" si="57"/>
        <v>3188.1295568986429</v>
      </c>
      <c r="CA202" s="5">
        <f t="shared" si="29"/>
        <v>1228.1969582433233</v>
      </c>
      <c r="CB202" s="35">
        <f t="shared" si="30"/>
        <v>4.3865685552665415E-2</v>
      </c>
      <c r="CC202" s="5">
        <f t="shared" si="31"/>
        <v>1959.9325986553197</v>
      </c>
      <c r="CD202" s="35">
        <f t="shared" si="32"/>
        <v>7.0000000000000007E-2</v>
      </c>
      <c r="CE202" s="5">
        <f t="shared" si="58"/>
        <v>144439.75147447371</v>
      </c>
      <c r="CF202" s="5">
        <f t="shared" si="59"/>
        <v>483621.77123455907</v>
      </c>
      <c r="CG202" s="5">
        <f t="shared" si="33"/>
        <v>334760.24852552573</v>
      </c>
      <c r="CH202" s="5">
        <f t="shared" si="34"/>
        <v>628061.52270903275</v>
      </c>
    </row>
    <row r="203" spans="9:86" ht="14.25" customHeight="1">
      <c r="I203" s="150"/>
      <c r="J203" s="2">
        <v>198</v>
      </c>
      <c r="K203" s="118">
        <v>50861</v>
      </c>
      <c r="L203" s="5">
        <f t="shared" si="35"/>
        <v>352241.96049958601</v>
      </c>
      <c r="M203" s="5">
        <f t="shared" si="0"/>
        <v>3600.0695666120341</v>
      </c>
      <c r="N203" s="5">
        <f t="shared" si="1"/>
        <v>1178.4060881773803</v>
      </c>
      <c r="O203" s="35">
        <f t="shared" si="2"/>
        <v>4.0145339408378583E-2</v>
      </c>
      <c r="P203" s="5">
        <f t="shared" si="3"/>
        <v>2421.6634784346538</v>
      </c>
      <c r="Q203" s="35">
        <f t="shared" si="4"/>
        <v>8.2500000000000004E-2</v>
      </c>
      <c r="R203" s="5">
        <f t="shared" si="36"/>
        <v>128136.44558859132</v>
      </c>
      <c r="S203" s="5">
        <f t="shared" si="37"/>
        <v>584677.32860059105</v>
      </c>
      <c r="T203" s="5">
        <f t="shared" si="38"/>
        <v>351063.55441140861</v>
      </c>
      <c r="U203" s="5">
        <f t="shared" si="39"/>
        <v>712813.77418918232</v>
      </c>
      <c r="V203" s="150"/>
      <c r="W203" s="2">
        <v>198</v>
      </c>
      <c r="X203" s="118">
        <v>50861</v>
      </c>
      <c r="Y203" s="5">
        <f t="shared" si="40"/>
        <v>348864.44620083016</v>
      </c>
      <c r="Z203" s="5">
        <f t="shared" si="41"/>
        <v>3516.1998380299769</v>
      </c>
      <c r="AA203" s="5">
        <f t="shared" si="5"/>
        <v>1190.4368633577756</v>
      </c>
      <c r="AB203" s="35">
        <f t="shared" si="6"/>
        <v>4.0947830929351128E-2</v>
      </c>
      <c r="AC203" s="5">
        <f t="shared" si="7"/>
        <v>2325.7629746722014</v>
      </c>
      <c r="AD203" s="35">
        <f t="shared" si="8"/>
        <v>0.08</v>
      </c>
      <c r="AE203" s="5">
        <f t="shared" si="42"/>
        <v>131525.990662528</v>
      </c>
      <c r="AF203" s="5">
        <f t="shared" si="43"/>
        <v>564681.57726740767</v>
      </c>
      <c r="AG203" s="5">
        <f t="shared" si="9"/>
        <v>347674.00933747238</v>
      </c>
      <c r="AH203" s="5">
        <f t="shared" si="10"/>
        <v>696207.56792993564</v>
      </c>
      <c r="AI203" s="150"/>
      <c r="AJ203" s="2">
        <v>198</v>
      </c>
      <c r="AK203" s="118">
        <v>50861</v>
      </c>
      <c r="AL203" s="5">
        <f t="shared" si="44"/>
        <v>345426.83095252234</v>
      </c>
      <c r="AM203" s="5">
        <f t="shared" si="45"/>
        <v>3433.0474807189421</v>
      </c>
      <c r="AN203" s="5">
        <f t="shared" si="11"/>
        <v>1202.1658641505687</v>
      </c>
      <c r="AO203" s="35">
        <f t="shared" si="12"/>
        <v>4.1762796277367419E-2</v>
      </c>
      <c r="AP203" s="5">
        <f t="shared" si="13"/>
        <v>2230.8816165683734</v>
      </c>
      <c r="AQ203" s="35">
        <f t="shared" si="14"/>
        <v>7.7499999999999999E-2</v>
      </c>
      <c r="AR203" s="5">
        <f t="shared" si="46"/>
        <v>134975.33491162816</v>
      </c>
      <c r="AS203" s="5">
        <f t="shared" si="47"/>
        <v>544768.06627072243</v>
      </c>
      <c r="AT203" s="5">
        <f t="shared" si="15"/>
        <v>344224.66508837178</v>
      </c>
      <c r="AU203" s="5">
        <f t="shared" si="16"/>
        <v>679743.40118235059</v>
      </c>
      <c r="AV203" s="150"/>
      <c r="AW203" s="2">
        <v>198</v>
      </c>
      <c r="AX203" s="118">
        <v>50861</v>
      </c>
      <c r="AY203" s="5">
        <f t="shared" si="48"/>
        <v>341929.74841505289</v>
      </c>
      <c r="AZ203" s="5">
        <f t="shared" si="49"/>
        <v>3350.6359249849102</v>
      </c>
      <c r="BA203" s="5">
        <f t="shared" si="17"/>
        <v>1213.5749973908296</v>
      </c>
      <c r="BB203" s="35">
        <f t="shared" si="18"/>
        <v>4.2590327504972499E-2</v>
      </c>
      <c r="BC203" s="5">
        <f t="shared" si="19"/>
        <v>2137.0609275940806</v>
      </c>
      <c r="BD203" s="35">
        <f t="shared" si="20"/>
        <v>7.5000000000000011E-2</v>
      </c>
      <c r="BE203" s="5">
        <f t="shared" si="50"/>
        <v>138483.82658233799</v>
      </c>
      <c r="BF203" s="5">
        <f t="shared" si="51"/>
        <v>524942.08656467416</v>
      </c>
      <c r="BG203" s="5">
        <f t="shared" si="21"/>
        <v>340716.17341766204</v>
      </c>
      <c r="BH203" s="5">
        <f t="shared" si="22"/>
        <v>663425.91314701212</v>
      </c>
      <c r="BI203" s="150"/>
      <c r="BJ203" s="2">
        <v>198</v>
      </c>
      <c r="BK203" s="118">
        <v>50861</v>
      </c>
      <c r="BL203" s="5">
        <f t="shared" si="52"/>
        <v>338373.93826128717</v>
      </c>
      <c r="BM203" s="5">
        <f t="shared" si="53"/>
        <v>3268.9887340292703</v>
      </c>
      <c r="BN203" s="5">
        <f t="shared" si="23"/>
        <v>1224.6461903673271</v>
      </c>
      <c r="BO203" s="35">
        <f t="shared" si="24"/>
        <v>4.3430514654648401E-2</v>
      </c>
      <c r="BP203" s="5">
        <f t="shared" si="25"/>
        <v>2044.3425436619432</v>
      </c>
      <c r="BQ203" s="35">
        <f t="shared" si="26"/>
        <v>7.2499999999999995E-2</v>
      </c>
      <c r="BR203" s="5">
        <f t="shared" si="54"/>
        <v>142050.70792907997</v>
      </c>
      <c r="BS203" s="5">
        <f t="shared" si="55"/>
        <v>505209.0614087155</v>
      </c>
      <c r="BT203" s="5">
        <f t="shared" si="27"/>
        <v>337149.29207091982</v>
      </c>
      <c r="BU203" s="5">
        <f t="shared" si="28"/>
        <v>647259.76933779544</v>
      </c>
      <c r="BV203" s="150"/>
      <c r="BW203" s="2">
        <v>198</v>
      </c>
      <c r="BX203" s="118">
        <v>50861</v>
      </c>
      <c r="BY203" s="5">
        <f t="shared" si="56"/>
        <v>334760.24852552573</v>
      </c>
      <c r="BZ203" s="5">
        <f t="shared" si="57"/>
        <v>3188.1295568986429</v>
      </c>
      <c r="CA203" s="5">
        <f t="shared" si="29"/>
        <v>1235.3614404997427</v>
      </c>
      <c r="CB203" s="35">
        <f t="shared" si="30"/>
        <v>4.4283445693721737E-2</v>
      </c>
      <c r="CC203" s="5">
        <f t="shared" si="31"/>
        <v>1952.7681163989002</v>
      </c>
      <c r="CD203" s="35">
        <f t="shared" si="32"/>
        <v>7.0000000000000007E-2</v>
      </c>
      <c r="CE203" s="5">
        <f t="shared" si="58"/>
        <v>145675.11291497346</v>
      </c>
      <c r="CF203" s="5">
        <f t="shared" si="59"/>
        <v>485574.53935095796</v>
      </c>
      <c r="CG203" s="5">
        <f t="shared" si="33"/>
        <v>333524.88708502601</v>
      </c>
      <c r="CH203" s="5">
        <f t="shared" si="34"/>
        <v>631249.65226593148</v>
      </c>
    </row>
    <row r="204" spans="9:86" ht="14.25" customHeight="1">
      <c r="I204" s="150"/>
      <c r="J204" s="2">
        <v>199</v>
      </c>
      <c r="K204" s="118">
        <v>50891</v>
      </c>
      <c r="L204" s="5">
        <f t="shared" si="35"/>
        <v>351063.55441140861</v>
      </c>
      <c r="M204" s="5">
        <f t="shared" si="0"/>
        <v>3600.0695666120341</v>
      </c>
      <c r="N204" s="5">
        <f t="shared" si="1"/>
        <v>1186.5076300336</v>
      </c>
      <c r="O204" s="35">
        <f t="shared" si="2"/>
        <v>4.0557019894231723E-2</v>
      </c>
      <c r="P204" s="5">
        <f t="shared" si="3"/>
        <v>2413.5619365784341</v>
      </c>
      <c r="Q204" s="35">
        <f t="shared" si="4"/>
        <v>8.2500000000000004E-2</v>
      </c>
      <c r="R204" s="5">
        <f t="shared" si="36"/>
        <v>129322.95321862491</v>
      </c>
      <c r="S204" s="5">
        <f t="shared" si="37"/>
        <v>587090.89053716953</v>
      </c>
      <c r="T204" s="5">
        <f t="shared" si="38"/>
        <v>349877.04678137501</v>
      </c>
      <c r="U204" s="5">
        <f t="shared" si="39"/>
        <v>716413.84375579446</v>
      </c>
      <c r="V204" s="150"/>
      <c r="W204" s="2">
        <v>199</v>
      </c>
      <c r="X204" s="118">
        <v>50891</v>
      </c>
      <c r="Y204" s="5">
        <f t="shared" si="40"/>
        <v>347674.00933747238</v>
      </c>
      <c r="Z204" s="5">
        <f t="shared" si="41"/>
        <v>3516.1998380299769</v>
      </c>
      <c r="AA204" s="5">
        <f t="shared" si="5"/>
        <v>1198.3731091134941</v>
      </c>
      <c r="AB204" s="35">
        <f t="shared" si="6"/>
        <v>4.1361956669597966E-2</v>
      </c>
      <c r="AC204" s="5">
        <f t="shared" si="7"/>
        <v>2317.8267289164828</v>
      </c>
      <c r="AD204" s="35">
        <f t="shared" si="8"/>
        <v>0.08</v>
      </c>
      <c r="AE204" s="5">
        <f t="shared" si="42"/>
        <v>132724.36377164148</v>
      </c>
      <c r="AF204" s="5">
        <f t="shared" si="43"/>
        <v>566999.40399632417</v>
      </c>
      <c r="AG204" s="5">
        <f t="shared" si="9"/>
        <v>346475.6362283589</v>
      </c>
      <c r="AH204" s="5">
        <f t="shared" si="10"/>
        <v>699723.76776796568</v>
      </c>
      <c r="AI204" s="150"/>
      <c r="AJ204" s="2">
        <v>199</v>
      </c>
      <c r="AK204" s="118">
        <v>50891</v>
      </c>
      <c r="AL204" s="5">
        <f t="shared" si="44"/>
        <v>344224.66508837178</v>
      </c>
      <c r="AM204" s="5">
        <f t="shared" si="45"/>
        <v>3433.0474807189421</v>
      </c>
      <c r="AN204" s="5">
        <f t="shared" si="11"/>
        <v>1209.9298520232078</v>
      </c>
      <c r="AO204" s="35">
        <f t="shared" si="12"/>
        <v>4.2179308157801632E-2</v>
      </c>
      <c r="AP204" s="5">
        <f t="shared" si="13"/>
        <v>2223.1176286957343</v>
      </c>
      <c r="AQ204" s="35">
        <f t="shared" si="14"/>
        <v>7.7499999999999999E-2</v>
      </c>
      <c r="AR204" s="5">
        <f t="shared" si="46"/>
        <v>136185.26476365136</v>
      </c>
      <c r="AS204" s="5">
        <f t="shared" si="47"/>
        <v>546991.18389941822</v>
      </c>
      <c r="AT204" s="5">
        <f t="shared" si="15"/>
        <v>343014.73523634858</v>
      </c>
      <c r="AU204" s="5">
        <f t="shared" si="16"/>
        <v>683176.44866306963</v>
      </c>
      <c r="AV204" s="150"/>
      <c r="AW204" s="2">
        <v>199</v>
      </c>
      <c r="AX204" s="118">
        <v>50891</v>
      </c>
      <c r="AY204" s="5">
        <f t="shared" si="48"/>
        <v>340716.17341766204</v>
      </c>
      <c r="AZ204" s="5">
        <f t="shared" si="49"/>
        <v>3350.6359249849102</v>
      </c>
      <c r="BA204" s="5">
        <f t="shared" si="17"/>
        <v>1221.1598411245227</v>
      </c>
      <c r="BB204" s="35">
        <f t="shared" si="18"/>
        <v>4.3009164920184098E-2</v>
      </c>
      <c r="BC204" s="5">
        <f t="shared" si="19"/>
        <v>2129.4760838603875</v>
      </c>
      <c r="BD204" s="35">
        <f t="shared" si="20"/>
        <v>7.4999999999999997E-2</v>
      </c>
      <c r="BE204" s="5">
        <f t="shared" si="50"/>
        <v>139704.98642346251</v>
      </c>
      <c r="BF204" s="5">
        <f t="shared" si="51"/>
        <v>527071.56264853454</v>
      </c>
      <c r="BG204" s="5">
        <f t="shared" si="21"/>
        <v>339495.01357653749</v>
      </c>
      <c r="BH204" s="5">
        <f t="shared" si="22"/>
        <v>666776.54907199705</v>
      </c>
      <c r="BI204" s="150"/>
      <c r="BJ204" s="2">
        <v>199</v>
      </c>
      <c r="BK204" s="118">
        <v>50891</v>
      </c>
      <c r="BL204" s="5">
        <f t="shared" si="52"/>
        <v>337149.29207091982</v>
      </c>
      <c r="BM204" s="5">
        <f t="shared" si="53"/>
        <v>3268.9887340292703</v>
      </c>
      <c r="BN204" s="5">
        <f t="shared" si="23"/>
        <v>1232.0450944341299</v>
      </c>
      <c r="BO204" s="35">
        <f t="shared" si="24"/>
        <v>4.3851615533274227E-2</v>
      </c>
      <c r="BP204" s="5">
        <f t="shared" si="25"/>
        <v>2036.9436395951404</v>
      </c>
      <c r="BQ204" s="35">
        <f t="shared" si="26"/>
        <v>7.2499999999999995E-2</v>
      </c>
      <c r="BR204" s="5">
        <f t="shared" si="54"/>
        <v>143282.75302351412</v>
      </c>
      <c r="BS204" s="5">
        <f t="shared" si="55"/>
        <v>507246.00504831062</v>
      </c>
      <c r="BT204" s="5">
        <f t="shared" si="27"/>
        <v>335917.24697648571</v>
      </c>
      <c r="BU204" s="5">
        <f t="shared" si="28"/>
        <v>650528.75807182468</v>
      </c>
      <c r="BV204" s="150"/>
      <c r="BW204" s="2">
        <v>199</v>
      </c>
      <c r="BX204" s="118">
        <v>50891</v>
      </c>
      <c r="BY204" s="5">
        <f t="shared" si="56"/>
        <v>333524.88708502601</v>
      </c>
      <c r="BZ204" s="5">
        <f t="shared" si="57"/>
        <v>3188.1295568986429</v>
      </c>
      <c r="CA204" s="5">
        <f t="shared" si="29"/>
        <v>1242.5677155693245</v>
      </c>
      <c r="CB204" s="35">
        <f t="shared" si="30"/>
        <v>4.4706746525426923E-2</v>
      </c>
      <c r="CC204" s="5">
        <f t="shared" si="31"/>
        <v>1945.5618413293184</v>
      </c>
      <c r="CD204" s="35">
        <f t="shared" si="32"/>
        <v>7.0000000000000007E-2</v>
      </c>
      <c r="CE204" s="5">
        <f t="shared" si="58"/>
        <v>146917.68063054277</v>
      </c>
      <c r="CF204" s="5">
        <f t="shared" si="59"/>
        <v>487520.10119228729</v>
      </c>
      <c r="CG204" s="5">
        <f t="shared" si="33"/>
        <v>332282.31936945667</v>
      </c>
      <c r="CH204" s="5">
        <f t="shared" si="34"/>
        <v>634437.78182283009</v>
      </c>
    </row>
    <row r="205" spans="9:86" ht="14.25" customHeight="1">
      <c r="I205" s="150"/>
      <c r="J205" s="2">
        <v>200</v>
      </c>
      <c r="K205" s="118">
        <v>50922</v>
      </c>
      <c r="L205" s="5">
        <f t="shared" si="35"/>
        <v>349877.04678137501</v>
      </c>
      <c r="M205" s="5">
        <f t="shared" si="0"/>
        <v>3600.0695666120341</v>
      </c>
      <c r="N205" s="5">
        <f t="shared" si="1"/>
        <v>1194.6648699900807</v>
      </c>
      <c r="O205" s="35">
        <f t="shared" si="2"/>
        <v>4.0974332474113348E-2</v>
      </c>
      <c r="P205" s="5">
        <f t="shared" si="3"/>
        <v>2405.4046966219535</v>
      </c>
      <c r="Q205" s="35">
        <f t="shared" si="4"/>
        <v>8.2500000000000018E-2</v>
      </c>
      <c r="R205" s="5">
        <f t="shared" si="36"/>
        <v>130517.618088615</v>
      </c>
      <c r="S205" s="5">
        <f t="shared" si="37"/>
        <v>589496.29523379146</v>
      </c>
      <c r="T205" s="5">
        <f t="shared" si="38"/>
        <v>348682.38191138493</v>
      </c>
      <c r="U205" s="5">
        <f t="shared" si="39"/>
        <v>720013.91332240647</v>
      </c>
      <c r="V205" s="150"/>
      <c r="W205" s="2">
        <v>200</v>
      </c>
      <c r="X205" s="118">
        <v>50922</v>
      </c>
      <c r="Y205" s="5">
        <f t="shared" si="40"/>
        <v>346475.6362283589</v>
      </c>
      <c r="Z205" s="5">
        <f t="shared" si="41"/>
        <v>3516.1998380299769</v>
      </c>
      <c r="AA205" s="5">
        <f t="shared" si="5"/>
        <v>1206.362263174251</v>
      </c>
      <c r="AB205" s="35">
        <f t="shared" si="6"/>
        <v>4.1781717513175401E-2</v>
      </c>
      <c r="AC205" s="5">
        <f t="shared" si="7"/>
        <v>2309.837574855726</v>
      </c>
      <c r="AD205" s="35">
        <f t="shared" si="8"/>
        <v>7.9999999999999988E-2</v>
      </c>
      <c r="AE205" s="5">
        <f t="shared" si="42"/>
        <v>133930.72603481574</v>
      </c>
      <c r="AF205" s="5">
        <f t="shared" si="43"/>
        <v>569309.24157117994</v>
      </c>
      <c r="AG205" s="5">
        <f t="shared" si="9"/>
        <v>345269.27396518464</v>
      </c>
      <c r="AH205" s="5">
        <f t="shared" si="10"/>
        <v>703239.96760599571</v>
      </c>
      <c r="AI205" s="150"/>
      <c r="AJ205" s="2">
        <v>200</v>
      </c>
      <c r="AK205" s="118">
        <v>50922</v>
      </c>
      <c r="AL205" s="5">
        <f t="shared" si="44"/>
        <v>343014.73523634858</v>
      </c>
      <c r="AM205" s="5">
        <f t="shared" si="45"/>
        <v>3433.0474807189421</v>
      </c>
      <c r="AN205" s="5">
        <f t="shared" si="11"/>
        <v>1217.7439823175241</v>
      </c>
      <c r="AO205" s="35">
        <f t="shared" si="12"/>
        <v>4.260145785790076E-2</v>
      </c>
      <c r="AP205" s="5">
        <f t="shared" si="13"/>
        <v>2215.303498401418</v>
      </c>
      <c r="AQ205" s="35">
        <f t="shared" si="14"/>
        <v>7.7499999999999999E-2</v>
      </c>
      <c r="AR205" s="5">
        <f t="shared" si="46"/>
        <v>137403.00874596889</v>
      </c>
      <c r="AS205" s="5">
        <f t="shared" si="47"/>
        <v>549206.48739781964</v>
      </c>
      <c r="AT205" s="5">
        <f t="shared" si="15"/>
        <v>341796.99125403108</v>
      </c>
      <c r="AU205" s="5">
        <f t="shared" si="16"/>
        <v>686609.49614378856</v>
      </c>
      <c r="AV205" s="150"/>
      <c r="AW205" s="2">
        <v>200</v>
      </c>
      <c r="AX205" s="118">
        <v>50922</v>
      </c>
      <c r="AY205" s="5">
        <f t="shared" si="48"/>
        <v>339495.01357653749</v>
      </c>
      <c r="AZ205" s="5">
        <f t="shared" si="49"/>
        <v>3350.6359249849102</v>
      </c>
      <c r="BA205" s="5">
        <f t="shared" si="17"/>
        <v>1228.792090131551</v>
      </c>
      <c r="BB205" s="35">
        <f t="shared" si="18"/>
        <v>4.3433642592380257E-2</v>
      </c>
      <c r="BC205" s="5">
        <f t="shared" si="19"/>
        <v>2121.8438348533591</v>
      </c>
      <c r="BD205" s="35">
        <f t="shared" si="20"/>
        <v>7.4999999999999997E-2</v>
      </c>
      <c r="BE205" s="5">
        <f t="shared" si="50"/>
        <v>140933.77851359406</v>
      </c>
      <c r="BF205" s="5">
        <f t="shared" si="51"/>
        <v>529193.40648338792</v>
      </c>
      <c r="BG205" s="5">
        <f t="shared" si="21"/>
        <v>338266.22148640594</v>
      </c>
      <c r="BH205" s="5">
        <f t="shared" si="22"/>
        <v>670127.18499698199</v>
      </c>
      <c r="BI205" s="150"/>
      <c r="BJ205" s="2">
        <v>200</v>
      </c>
      <c r="BK205" s="118">
        <v>50922</v>
      </c>
      <c r="BL205" s="5">
        <f t="shared" si="52"/>
        <v>335917.24697648571</v>
      </c>
      <c r="BM205" s="5">
        <f t="shared" si="53"/>
        <v>3268.9887340292703</v>
      </c>
      <c r="BN205" s="5">
        <f t="shared" si="23"/>
        <v>1239.4887002130024</v>
      </c>
      <c r="BO205" s="35">
        <f t="shared" si="24"/>
        <v>4.4278358841149952E-2</v>
      </c>
      <c r="BP205" s="5">
        <f t="shared" si="25"/>
        <v>2029.5000338162679</v>
      </c>
      <c r="BQ205" s="35">
        <f t="shared" si="26"/>
        <v>7.2499999999999995E-2</v>
      </c>
      <c r="BR205" s="5">
        <f t="shared" si="54"/>
        <v>144522.24172372711</v>
      </c>
      <c r="BS205" s="5">
        <f t="shared" si="55"/>
        <v>509275.50508212688</v>
      </c>
      <c r="BT205" s="5">
        <f t="shared" si="27"/>
        <v>334677.75827627268</v>
      </c>
      <c r="BU205" s="5">
        <f t="shared" si="28"/>
        <v>653797.74680585403</v>
      </c>
      <c r="BV205" s="150"/>
      <c r="BW205" s="2">
        <v>200</v>
      </c>
      <c r="BX205" s="118">
        <v>50922</v>
      </c>
      <c r="BY205" s="5">
        <f t="shared" si="56"/>
        <v>332282.31936945667</v>
      </c>
      <c r="BZ205" s="5">
        <f t="shared" si="57"/>
        <v>3188.1295568986429</v>
      </c>
      <c r="CA205" s="5">
        <f t="shared" si="29"/>
        <v>1249.8160272434789</v>
      </c>
      <c r="CB205" s="35">
        <f t="shared" si="30"/>
        <v>4.5135691707526765E-2</v>
      </c>
      <c r="CC205" s="5">
        <f t="shared" si="31"/>
        <v>1938.3135296551641</v>
      </c>
      <c r="CD205" s="35">
        <f t="shared" si="32"/>
        <v>7.0000000000000007E-2</v>
      </c>
      <c r="CE205" s="5">
        <f t="shared" si="58"/>
        <v>148167.49665778625</v>
      </c>
      <c r="CF205" s="5">
        <f t="shared" si="59"/>
        <v>489458.41472194245</v>
      </c>
      <c r="CG205" s="5">
        <f t="shared" si="33"/>
        <v>331032.50334221317</v>
      </c>
      <c r="CH205" s="5">
        <f t="shared" si="34"/>
        <v>637625.9113797287</v>
      </c>
    </row>
    <row r="206" spans="9:86" ht="14.25" customHeight="1">
      <c r="I206" s="150"/>
      <c r="J206" s="2">
        <v>201</v>
      </c>
      <c r="K206" s="118">
        <v>50952</v>
      </c>
      <c r="L206" s="5">
        <f t="shared" si="35"/>
        <v>348682.38191138493</v>
      </c>
      <c r="M206" s="5">
        <f t="shared" si="0"/>
        <v>3600.0695666120341</v>
      </c>
      <c r="N206" s="5">
        <f t="shared" si="1"/>
        <v>1202.8781909712625</v>
      </c>
      <c r="O206" s="35">
        <f t="shared" si="2"/>
        <v>4.1397383522874927E-2</v>
      </c>
      <c r="P206" s="5">
        <f t="shared" si="3"/>
        <v>2397.1913756407716</v>
      </c>
      <c r="Q206" s="35">
        <f t="shared" si="4"/>
        <v>8.2500000000000018E-2</v>
      </c>
      <c r="R206" s="5">
        <f t="shared" si="36"/>
        <v>131720.49627958625</v>
      </c>
      <c r="S206" s="5">
        <f t="shared" si="37"/>
        <v>591893.48660943226</v>
      </c>
      <c r="T206" s="5">
        <f t="shared" si="38"/>
        <v>347479.50372041366</v>
      </c>
      <c r="U206" s="5">
        <f t="shared" si="39"/>
        <v>723613.98288901849</v>
      </c>
      <c r="V206" s="150"/>
      <c r="W206" s="2">
        <v>201</v>
      </c>
      <c r="X206" s="118">
        <v>50952</v>
      </c>
      <c r="Y206" s="5">
        <f t="shared" si="40"/>
        <v>345269.27396518464</v>
      </c>
      <c r="Z206" s="5">
        <f t="shared" si="41"/>
        <v>3516.1998380299769</v>
      </c>
      <c r="AA206" s="5">
        <f t="shared" si="5"/>
        <v>1214.4046782620794</v>
      </c>
      <c r="AB206" s="35">
        <f t="shared" si="6"/>
        <v>4.220721980784891E-2</v>
      </c>
      <c r="AC206" s="5">
        <f t="shared" si="7"/>
        <v>2301.7951597678975</v>
      </c>
      <c r="AD206" s="35">
        <f t="shared" si="8"/>
        <v>7.9999999999999988E-2</v>
      </c>
      <c r="AE206" s="5">
        <f t="shared" si="42"/>
        <v>135145.13071307782</v>
      </c>
      <c r="AF206" s="5">
        <f t="shared" si="43"/>
        <v>571611.03673094779</v>
      </c>
      <c r="AG206" s="5">
        <f t="shared" si="9"/>
        <v>344054.86928692256</v>
      </c>
      <c r="AH206" s="5">
        <f t="shared" si="10"/>
        <v>706756.16744402563</v>
      </c>
      <c r="AI206" s="150"/>
      <c r="AJ206" s="2">
        <v>201</v>
      </c>
      <c r="AK206" s="118">
        <v>50952</v>
      </c>
      <c r="AL206" s="5">
        <f t="shared" si="44"/>
        <v>341796.99125403108</v>
      </c>
      <c r="AM206" s="5">
        <f t="shared" si="45"/>
        <v>3433.0474807189421</v>
      </c>
      <c r="AN206" s="5">
        <f t="shared" si="11"/>
        <v>1225.6085788699916</v>
      </c>
      <c r="AO206" s="35">
        <f t="shared" si="12"/>
        <v>4.3029351699322323E-2</v>
      </c>
      <c r="AP206" s="5">
        <f t="shared" si="13"/>
        <v>2207.4389018489505</v>
      </c>
      <c r="AQ206" s="35">
        <f t="shared" si="14"/>
        <v>7.7499999999999999E-2</v>
      </c>
      <c r="AR206" s="5">
        <f t="shared" si="46"/>
        <v>138628.61732483888</v>
      </c>
      <c r="AS206" s="5">
        <f t="shared" si="47"/>
        <v>551413.92629966862</v>
      </c>
      <c r="AT206" s="5">
        <f t="shared" si="15"/>
        <v>340571.38267516106</v>
      </c>
      <c r="AU206" s="5">
        <f t="shared" si="16"/>
        <v>690042.5436245075</v>
      </c>
      <c r="AV206" s="150"/>
      <c r="AW206" s="2">
        <v>201</v>
      </c>
      <c r="AX206" s="118">
        <v>50952</v>
      </c>
      <c r="AY206" s="5">
        <f t="shared" si="48"/>
        <v>338266.22148640594</v>
      </c>
      <c r="AZ206" s="5">
        <f t="shared" si="49"/>
        <v>3350.6359249849102</v>
      </c>
      <c r="BA206" s="5">
        <f t="shared" si="17"/>
        <v>1236.4720406948732</v>
      </c>
      <c r="BB206" s="35">
        <f t="shared" si="18"/>
        <v>4.3863866818090694E-2</v>
      </c>
      <c r="BC206" s="5">
        <f t="shared" si="19"/>
        <v>2114.163884290037</v>
      </c>
      <c r="BD206" s="35">
        <f t="shared" si="20"/>
        <v>7.4999999999999997E-2</v>
      </c>
      <c r="BE206" s="5">
        <f t="shared" si="50"/>
        <v>142170.25055428894</v>
      </c>
      <c r="BF206" s="5">
        <f t="shared" si="51"/>
        <v>531307.57036767795</v>
      </c>
      <c r="BG206" s="5">
        <f t="shared" si="21"/>
        <v>337029.74944571109</v>
      </c>
      <c r="BH206" s="5">
        <f t="shared" si="22"/>
        <v>673477.82092196692</v>
      </c>
      <c r="BI206" s="150"/>
      <c r="BJ206" s="2">
        <v>201</v>
      </c>
      <c r="BK206" s="118">
        <v>50952</v>
      </c>
      <c r="BL206" s="5">
        <f t="shared" si="52"/>
        <v>334677.75827627268</v>
      </c>
      <c r="BM206" s="5">
        <f t="shared" si="53"/>
        <v>3268.9887340292703</v>
      </c>
      <c r="BN206" s="5">
        <f t="shared" si="23"/>
        <v>1246.9772777767896</v>
      </c>
      <c r="BO206" s="35">
        <f t="shared" si="24"/>
        <v>4.4710850850653447E-2</v>
      </c>
      <c r="BP206" s="5">
        <f t="shared" si="25"/>
        <v>2022.0114562524807</v>
      </c>
      <c r="BQ206" s="35">
        <f t="shared" si="26"/>
        <v>7.2499999999999995E-2</v>
      </c>
      <c r="BR206" s="5">
        <f t="shared" si="54"/>
        <v>145769.21900150389</v>
      </c>
      <c r="BS206" s="5">
        <f t="shared" si="55"/>
        <v>511297.51653837936</v>
      </c>
      <c r="BT206" s="5">
        <f t="shared" si="27"/>
        <v>333430.78099849587</v>
      </c>
      <c r="BU206" s="5">
        <f t="shared" si="28"/>
        <v>657066.73553988326</v>
      </c>
      <c r="BV206" s="150"/>
      <c r="BW206" s="2">
        <v>201</v>
      </c>
      <c r="BX206" s="118">
        <v>50952</v>
      </c>
      <c r="BY206" s="5">
        <f t="shared" si="56"/>
        <v>331032.50334221317</v>
      </c>
      <c r="BZ206" s="5">
        <f t="shared" si="57"/>
        <v>3188.1295568986429</v>
      </c>
      <c r="CA206" s="5">
        <f t="shared" si="29"/>
        <v>1257.1066207357328</v>
      </c>
      <c r="CB206" s="35">
        <f t="shared" si="30"/>
        <v>4.5570387489212827E-2</v>
      </c>
      <c r="CC206" s="5">
        <f t="shared" si="31"/>
        <v>1931.0229361629101</v>
      </c>
      <c r="CD206" s="35">
        <f t="shared" si="32"/>
        <v>7.0000000000000007E-2</v>
      </c>
      <c r="CE206" s="5">
        <f t="shared" si="58"/>
        <v>149424.60327852197</v>
      </c>
      <c r="CF206" s="5">
        <f t="shared" si="59"/>
        <v>491389.43765810534</v>
      </c>
      <c r="CG206" s="5">
        <f t="shared" si="33"/>
        <v>329775.39672147745</v>
      </c>
      <c r="CH206" s="5">
        <f t="shared" si="34"/>
        <v>640814.04093662731</v>
      </c>
    </row>
    <row r="207" spans="9:86" ht="14.25" customHeight="1">
      <c r="I207" s="150"/>
      <c r="J207" s="2">
        <v>202</v>
      </c>
      <c r="K207" s="118">
        <v>50983</v>
      </c>
      <c r="L207" s="5">
        <f t="shared" si="35"/>
        <v>347479.50372041366</v>
      </c>
      <c r="M207" s="5">
        <f t="shared" si="0"/>
        <v>3600.0695666120341</v>
      </c>
      <c r="N207" s="5">
        <f t="shared" si="1"/>
        <v>1211.1479785341903</v>
      </c>
      <c r="O207" s="35">
        <f t="shared" si="2"/>
        <v>4.1826282088005803E-2</v>
      </c>
      <c r="P207" s="5">
        <f t="shared" si="3"/>
        <v>2388.9215880778438</v>
      </c>
      <c r="Q207" s="35">
        <f t="shared" si="4"/>
        <v>8.2500000000000004E-2</v>
      </c>
      <c r="R207" s="5">
        <f t="shared" si="36"/>
        <v>132931.64425812045</v>
      </c>
      <c r="S207" s="5">
        <f t="shared" si="37"/>
        <v>594282.40819751006</v>
      </c>
      <c r="T207" s="5">
        <f t="shared" si="38"/>
        <v>346268.3557418795</v>
      </c>
      <c r="U207" s="5">
        <f t="shared" si="39"/>
        <v>727214.0524556305</v>
      </c>
      <c r="V207" s="150"/>
      <c r="W207" s="2">
        <v>202</v>
      </c>
      <c r="X207" s="118">
        <v>50983</v>
      </c>
      <c r="Y207" s="5">
        <f t="shared" si="40"/>
        <v>344054.86928692256</v>
      </c>
      <c r="Z207" s="5">
        <f t="shared" si="41"/>
        <v>3516.1998380299769</v>
      </c>
      <c r="AA207" s="5">
        <f t="shared" si="5"/>
        <v>1222.5007094504931</v>
      </c>
      <c r="AB207" s="35">
        <f t="shared" si="6"/>
        <v>4.2638572573643618E-2</v>
      </c>
      <c r="AC207" s="5">
        <f t="shared" si="7"/>
        <v>2293.6991285794838</v>
      </c>
      <c r="AD207" s="35">
        <f t="shared" si="8"/>
        <v>0.08</v>
      </c>
      <c r="AE207" s="5">
        <f t="shared" si="42"/>
        <v>136367.6314225283</v>
      </c>
      <c r="AF207" s="5">
        <f t="shared" si="43"/>
        <v>573904.73585952725</v>
      </c>
      <c r="AG207" s="5">
        <f t="shared" si="9"/>
        <v>342832.36857747205</v>
      </c>
      <c r="AH207" s="5">
        <f t="shared" si="10"/>
        <v>710272.36728205555</v>
      </c>
      <c r="AI207" s="150"/>
      <c r="AJ207" s="2">
        <v>202</v>
      </c>
      <c r="AK207" s="118">
        <v>50983</v>
      </c>
      <c r="AL207" s="5">
        <f t="shared" si="44"/>
        <v>340571.38267516106</v>
      </c>
      <c r="AM207" s="5">
        <f t="shared" si="45"/>
        <v>3433.0474807189421</v>
      </c>
      <c r="AN207" s="5">
        <f t="shared" si="11"/>
        <v>1233.5239676085271</v>
      </c>
      <c r="AO207" s="35">
        <f t="shared" si="12"/>
        <v>4.3463098675618414E-2</v>
      </c>
      <c r="AP207" s="5">
        <f t="shared" si="13"/>
        <v>2199.523513110415</v>
      </c>
      <c r="AQ207" s="35">
        <f t="shared" si="14"/>
        <v>7.7499999999999986E-2</v>
      </c>
      <c r="AR207" s="5">
        <f t="shared" si="46"/>
        <v>139862.1412924474</v>
      </c>
      <c r="AS207" s="5">
        <f t="shared" si="47"/>
        <v>553613.44981277909</v>
      </c>
      <c r="AT207" s="5">
        <f t="shared" si="15"/>
        <v>339337.85870755254</v>
      </c>
      <c r="AU207" s="5">
        <f t="shared" si="16"/>
        <v>693475.59110522643</v>
      </c>
      <c r="AV207" s="150"/>
      <c r="AW207" s="2">
        <v>202</v>
      </c>
      <c r="AX207" s="118">
        <v>50983</v>
      </c>
      <c r="AY207" s="5">
        <f t="shared" si="48"/>
        <v>337029.74944571109</v>
      </c>
      <c r="AZ207" s="5">
        <f t="shared" si="49"/>
        <v>3350.6359249849102</v>
      </c>
      <c r="BA207" s="5">
        <f t="shared" si="17"/>
        <v>1244.199990949216</v>
      </c>
      <c r="BB207" s="35">
        <f t="shared" si="18"/>
        <v>4.4299946565386474E-2</v>
      </c>
      <c r="BC207" s="5">
        <f t="shared" si="19"/>
        <v>2106.4359340356941</v>
      </c>
      <c r="BD207" s="35">
        <f t="shared" si="20"/>
        <v>7.4999999999999997E-2</v>
      </c>
      <c r="BE207" s="5">
        <f t="shared" si="50"/>
        <v>143414.45054523816</v>
      </c>
      <c r="BF207" s="5">
        <f t="shared" si="51"/>
        <v>533414.00630171364</v>
      </c>
      <c r="BG207" s="5">
        <f t="shared" si="21"/>
        <v>335785.54945476184</v>
      </c>
      <c r="BH207" s="5">
        <f t="shared" si="22"/>
        <v>676828.45684695174</v>
      </c>
      <c r="BI207" s="150"/>
      <c r="BJ207" s="2">
        <v>202</v>
      </c>
      <c r="BK207" s="118">
        <v>50983</v>
      </c>
      <c r="BL207" s="5">
        <f t="shared" si="52"/>
        <v>333430.78099849587</v>
      </c>
      <c r="BM207" s="5">
        <f t="shared" si="53"/>
        <v>3268.9887340292703</v>
      </c>
      <c r="BN207" s="5">
        <f t="shared" si="23"/>
        <v>1254.5110988300244</v>
      </c>
      <c r="BO207" s="35">
        <f t="shared" si="24"/>
        <v>4.5149200505361267E-2</v>
      </c>
      <c r="BP207" s="5">
        <f t="shared" si="25"/>
        <v>2014.4776351992459</v>
      </c>
      <c r="BQ207" s="35">
        <f t="shared" si="26"/>
        <v>7.2499999999999995E-2</v>
      </c>
      <c r="BR207" s="5">
        <f t="shared" si="54"/>
        <v>147023.73010033392</v>
      </c>
      <c r="BS207" s="5">
        <f t="shared" si="55"/>
        <v>513311.99417357863</v>
      </c>
      <c r="BT207" s="5">
        <f t="shared" si="27"/>
        <v>332176.26989966584</v>
      </c>
      <c r="BU207" s="5">
        <f t="shared" si="28"/>
        <v>660335.72427391261</v>
      </c>
      <c r="BV207" s="150"/>
      <c r="BW207" s="2">
        <v>202</v>
      </c>
      <c r="BX207" s="118">
        <v>50983</v>
      </c>
      <c r="BY207" s="5">
        <f t="shared" si="56"/>
        <v>329775.39672147745</v>
      </c>
      <c r="BZ207" s="5">
        <f t="shared" si="57"/>
        <v>3188.1295568986429</v>
      </c>
      <c r="CA207" s="5">
        <f t="shared" si="29"/>
        <v>1264.4397426900243</v>
      </c>
      <c r="CB207" s="35">
        <f t="shared" si="30"/>
        <v>4.6010942790542311E-2</v>
      </c>
      <c r="CC207" s="5">
        <f t="shared" si="31"/>
        <v>1923.6898142086186</v>
      </c>
      <c r="CD207" s="35">
        <f t="shared" si="32"/>
        <v>7.0000000000000007E-2</v>
      </c>
      <c r="CE207" s="5">
        <f t="shared" si="58"/>
        <v>150689.04302121198</v>
      </c>
      <c r="CF207" s="5">
        <f t="shared" si="59"/>
        <v>493313.12747231394</v>
      </c>
      <c r="CG207" s="5">
        <f t="shared" si="33"/>
        <v>328510.95697878744</v>
      </c>
      <c r="CH207" s="5">
        <f t="shared" si="34"/>
        <v>644002.17049352592</v>
      </c>
    </row>
    <row r="208" spans="9:86" ht="14.25" customHeight="1">
      <c r="I208" s="150"/>
      <c r="J208" s="2">
        <v>203</v>
      </c>
      <c r="K208" s="118">
        <v>51014</v>
      </c>
      <c r="L208" s="5">
        <f t="shared" si="35"/>
        <v>346268.3557418795</v>
      </c>
      <c r="M208" s="5">
        <f t="shared" si="0"/>
        <v>3600.0695666120341</v>
      </c>
      <c r="N208" s="5">
        <f t="shared" si="1"/>
        <v>1219.4746208866127</v>
      </c>
      <c r="O208" s="35">
        <f t="shared" si="2"/>
        <v>4.2261139974187595E-2</v>
      </c>
      <c r="P208" s="5">
        <f t="shared" si="3"/>
        <v>2380.5949457254214</v>
      </c>
      <c r="Q208" s="35">
        <f t="shared" si="4"/>
        <v>8.2500000000000004E-2</v>
      </c>
      <c r="R208" s="5">
        <f t="shared" si="36"/>
        <v>134151.11887900706</v>
      </c>
      <c r="S208" s="5">
        <f t="shared" si="37"/>
        <v>596663.00314323546</v>
      </c>
      <c r="T208" s="5">
        <f t="shared" si="38"/>
        <v>345048.88112099288</v>
      </c>
      <c r="U208" s="5">
        <f t="shared" si="39"/>
        <v>730814.12202224252</v>
      </c>
      <c r="V208" s="150"/>
      <c r="W208" s="2">
        <v>203</v>
      </c>
      <c r="X208" s="118">
        <v>51014</v>
      </c>
      <c r="Y208" s="5">
        <f t="shared" si="40"/>
        <v>342832.36857747205</v>
      </c>
      <c r="Z208" s="5">
        <f t="shared" si="41"/>
        <v>3516.1998380299769</v>
      </c>
      <c r="AA208" s="5">
        <f t="shared" si="5"/>
        <v>1230.650714180163</v>
      </c>
      <c r="AB208" s="35">
        <f t="shared" si="6"/>
        <v>4.3075887587390331E-2</v>
      </c>
      <c r="AC208" s="5">
        <f t="shared" si="7"/>
        <v>2285.5491238498139</v>
      </c>
      <c r="AD208" s="35">
        <f t="shared" si="8"/>
        <v>0.08</v>
      </c>
      <c r="AE208" s="5">
        <f t="shared" si="42"/>
        <v>137598.28213670847</v>
      </c>
      <c r="AF208" s="5">
        <f t="shared" si="43"/>
        <v>576190.28498337709</v>
      </c>
      <c r="AG208" s="5">
        <f t="shared" si="9"/>
        <v>341601.71786329191</v>
      </c>
      <c r="AH208" s="5">
        <f t="shared" si="10"/>
        <v>713788.56712008559</v>
      </c>
      <c r="AI208" s="150"/>
      <c r="AJ208" s="2">
        <v>203</v>
      </c>
      <c r="AK208" s="118">
        <v>51014</v>
      </c>
      <c r="AL208" s="5">
        <f t="shared" si="44"/>
        <v>339337.85870755254</v>
      </c>
      <c r="AM208" s="5">
        <f t="shared" si="45"/>
        <v>3433.0474807189421</v>
      </c>
      <c r="AN208" s="5">
        <f t="shared" si="11"/>
        <v>1241.4904765659985</v>
      </c>
      <c r="AO208" s="35">
        <f t="shared" si="12"/>
        <v>4.3902810536773168E-2</v>
      </c>
      <c r="AP208" s="5">
        <f t="shared" si="13"/>
        <v>2191.5570041529436</v>
      </c>
      <c r="AQ208" s="35">
        <f t="shared" si="14"/>
        <v>7.7499999999999999E-2</v>
      </c>
      <c r="AR208" s="5">
        <f t="shared" si="46"/>
        <v>141103.63176901339</v>
      </c>
      <c r="AS208" s="5">
        <f t="shared" si="47"/>
        <v>555805.006816932</v>
      </c>
      <c r="AT208" s="5">
        <f t="shared" si="15"/>
        <v>338096.36823098653</v>
      </c>
      <c r="AU208" s="5">
        <f t="shared" si="16"/>
        <v>696908.63858594536</v>
      </c>
      <c r="AV208" s="150"/>
      <c r="AW208" s="2">
        <v>203</v>
      </c>
      <c r="AX208" s="118">
        <v>51014</v>
      </c>
      <c r="AY208" s="5">
        <f t="shared" si="48"/>
        <v>335785.54945476184</v>
      </c>
      <c r="AZ208" s="5">
        <f t="shared" si="49"/>
        <v>3350.6359249849102</v>
      </c>
      <c r="BA208" s="5">
        <f t="shared" si="17"/>
        <v>1251.976240892649</v>
      </c>
      <c r="BB208" s="35">
        <f t="shared" si="18"/>
        <v>4.4741993558409021E-2</v>
      </c>
      <c r="BC208" s="5">
        <f t="shared" si="19"/>
        <v>2098.6596840922612</v>
      </c>
      <c r="BD208" s="35">
        <f t="shared" si="20"/>
        <v>7.4999999999999983E-2</v>
      </c>
      <c r="BE208" s="5">
        <f t="shared" si="50"/>
        <v>144666.42678613082</v>
      </c>
      <c r="BF208" s="5">
        <f t="shared" si="51"/>
        <v>535512.66598580591</v>
      </c>
      <c r="BG208" s="5">
        <f t="shared" si="21"/>
        <v>334533.57321386918</v>
      </c>
      <c r="BH208" s="5">
        <f t="shared" si="22"/>
        <v>680179.09277193667</v>
      </c>
      <c r="BI208" s="150"/>
      <c r="BJ208" s="2">
        <v>203</v>
      </c>
      <c r="BK208" s="118">
        <v>51014</v>
      </c>
      <c r="BL208" s="5">
        <f t="shared" si="52"/>
        <v>332176.26989966584</v>
      </c>
      <c r="BM208" s="5">
        <f t="shared" si="53"/>
        <v>3268.9887340292703</v>
      </c>
      <c r="BN208" s="5">
        <f t="shared" si="23"/>
        <v>1262.0904367187893</v>
      </c>
      <c r="BO208" s="35">
        <f t="shared" si="24"/>
        <v>4.5593519504569247E-2</v>
      </c>
      <c r="BP208" s="5">
        <f t="shared" si="25"/>
        <v>2006.898297310481</v>
      </c>
      <c r="BQ208" s="35">
        <f t="shared" si="26"/>
        <v>7.2499999999999995E-2</v>
      </c>
      <c r="BR208" s="5">
        <f t="shared" si="54"/>
        <v>148285.8205370527</v>
      </c>
      <c r="BS208" s="5">
        <f t="shared" si="55"/>
        <v>515318.89247088908</v>
      </c>
      <c r="BT208" s="5">
        <f t="shared" si="27"/>
        <v>330914.17946294707</v>
      </c>
      <c r="BU208" s="5">
        <f t="shared" si="28"/>
        <v>663604.71300794184</v>
      </c>
      <c r="BV208" s="150"/>
      <c r="BW208" s="2">
        <v>203</v>
      </c>
      <c r="BX208" s="118">
        <v>51014</v>
      </c>
      <c r="BY208" s="5">
        <f t="shared" si="56"/>
        <v>328510.95697878744</v>
      </c>
      <c r="BZ208" s="5">
        <f t="shared" si="57"/>
        <v>3188.1295568986429</v>
      </c>
      <c r="CA208" s="5">
        <f t="shared" si="29"/>
        <v>1271.8156411890495</v>
      </c>
      <c r="CB208" s="35">
        <f t="shared" si="30"/>
        <v>4.6457469286950076E-2</v>
      </c>
      <c r="CC208" s="5">
        <f t="shared" si="31"/>
        <v>1916.3139157095934</v>
      </c>
      <c r="CD208" s="35">
        <f t="shared" si="32"/>
        <v>7.0000000000000007E-2</v>
      </c>
      <c r="CE208" s="5">
        <f t="shared" si="58"/>
        <v>151960.85866240103</v>
      </c>
      <c r="CF208" s="5">
        <f t="shared" si="59"/>
        <v>495229.44138802355</v>
      </c>
      <c r="CG208" s="5">
        <f t="shared" si="33"/>
        <v>327239.14133759838</v>
      </c>
      <c r="CH208" s="5">
        <f t="shared" si="34"/>
        <v>647190.30005042464</v>
      </c>
    </row>
    <row r="209" spans="9:86" ht="14.25" customHeight="1">
      <c r="I209" s="150"/>
      <c r="J209" s="2">
        <v>204</v>
      </c>
      <c r="K209" s="118">
        <v>51044</v>
      </c>
      <c r="L209" s="5">
        <f t="shared" si="35"/>
        <v>345048.88112099288</v>
      </c>
      <c r="M209" s="5">
        <f t="shared" si="0"/>
        <v>3600.0695666120341</v>
      </c>
      <c r="N209" s="5">
        <f t="shared" si="1"/>
        <v>1227.8585089052081</v>
      </c>
      <c r="O209" s="35">
        <f t="shared" si="2"/>
        <v>4.2702071831080213E-2</v>
      </c>
      <c r="P209" s="5">
        <f t="shared" si="3"/>
        <v>2372.2110577068261</v>
      </c>
      <c r="Q209" s="35">
        <f t="shared" si="4"/>
        <v>8.2500000000000004E-2</v>
      </c>
      <c r="R209" s="5">
        <f t="shared" si="36"/>
        <v>135378.97738791228</v>
      </c>
      <c r="S209" s="5">
        <f t="shared" si="37"/>
        <v>599035.21420094231</v>
      </c>
      <c r="T209" s="5">
        <f t="shared" si="38"/>
        <v>343821.02261208766</v>
      </c>
      <c r="U209" s="5">
        <f t="shared" si="39"/>
        <v>734414.19158885465</v>
      </c>
      <c r="V209" s="150"/>
      <c r="W209" s="2">
        <v>204</v>
      </c>
      <c r="X209" s="118">
        <v>51044</v>
      </c>
      <c r="Y209" s="5">
        <f t="shared" si="40"/>
        <v>341601.71786329191</v>
      </c>
      <c r="Z209" s="5">
        <f t="shared" si="41"/>
        <v>3516.1998380299769</v>
      </c>
      <c r="AA209" s="5">
        <f t="shared" si="5"/>
        <v>1238.8550522746973</v>
      </c>
      <c r="AB209" s="35">
        <f t="shared" si="6"/>
        <v>4.3519279470502562E-2</v>
      </c>
      <c r="AC209" s="5">
        <f t="shared" si="7"/>
        <v>2277.3447857552796</v>
      </c>
      <c r="AD209" s="35">
        <f t="shared" si="8"/>
        <v>0.08</v>
      </c>
      <c r="AE209" s="5">
        <f t="shared" si="42"/>
        <v>138837.13718898318</v>
      </c>
      <c r="AF209" s="5">
        <f t="shared" si="43"/>
        <v>578467.62976913236</v>
      </c>
      <c r="AG209" s="5">
        <f t="shared" si="9"/>
        <v>340362.8628110172</v>
      </c>
      <c r="AH209" s="5">
        <f t="shared" si="10"/>
        <v>717304.76695811551</v>
      </c>
      <c r="AI209" s="150"/>
      <c r="AJ209" s="2">
        <v>204</v>
      </c>
      <c r="AK209" s="118">
        <v>51044</v>
      </c>
      <c r="AL209" s="5">
        <f t="shared" si="44"/>
        <v>338096.36823098653</v>
      </c>
      <c r="AM209" s="5">
        <f t="shared" si="45"/>
        <v>3433.0474807189421</v>
      </c>
      <c r="AN209" s="5">
        <f t="shared" si="11"/>
        <v>1249.5084358938207</v>
      </c>
      <c r="AO209" s="35">
        <f t="shared" si="12"/>
        <v>4.4348601876971122E-2</v>
      </c>
      <c r="AP209" s="5">
        <f t="shared" si="13"/>
        <v>2183.5390448251214</v>
      </c>
      <c r="AQ209" s="35">
        <f t="shared" si="14"/>
        <v>7.7499999999999999E-2</v>
      </c>
      <c r="AR209" s="5">
        <f t="shared" si="46"/>
        <v>142353.14020490722</v>
      </c>
      <c r="AS209" s="5">
        <f t="shared" si="47"/>
        <v>557988.54586175713</v>
      </c>
      <c r="AT209" s="5">
        <f t="shared" si="15"/>
        <v>336846.85979509272</v>
      </c>
      <c r="AU209" s="5">
        <f t="shared" si="16"/>
        <v>700341.68606666429</v>
      </c>
      <c r="AV209" s="150"/>
      <c r="AW209" s="2">
        <v>204</v>
      </c>
      <c r="AX209" s="118">
        <v>51044</v>
      </c>
      <c r="AY209" s="5">
        <f t="shared" si="48"/>
        <v>334533.57321386918</v>
      </c>
      <c r="AZ209" s="5">
        <f t="shared" si="49"/>
        <v>3350.6359249849102</v>
      </c>
      <c r="BA209" s="5">
        <f t="shared" si="17"/>
        <v>1259.8010923982279</v>
      </c>
      <c r="BB209" s="35">
        <f t="shared" si="18"/>
        <v>4.5190122365129433E-2</v>
      </c>
      <c r="BC209" s="5">
        <f t="shared" si="19"/>
        <v>2090.8348325866823</v>
      </c>
      <c r="BD209" s="35">
        <f t="shared" si="20"/>
        <v>7.4999999999999997E-2</v>
      </c>
      <c r="BE209" s="5">
        <f t="shared" si="50"/>
        <v>145926.22787852905</v>
      </c>
      <c r="BF209" s="5">
        <f t="shared" si="51"/>
        <v>537603.50081839261</v>
      </c>
      <c r="BG209" s="5">
        <f t="shared" si="21"/>
        <v>333273.77212147095</v>
      </c>
      <c r="BH209" s="5">
        <f t="shared" si="22"/>
        <v>683529.72869692161</v>
      </c>
      <c r="BI209" s="150"/>
      <c r="BJ209" s="2">
        <v>204</v>
      </c>
      <c r="BK209" s="118">
        <v>51044</v>
      </c>
      <c r="BL209" s="5">
        <f t="shared" si="52"/>
        <v>330914.17946294707</v>
      </c>
      <c r="BM209" s="5">
        <f t="shared" si="53"/>
        <v>3268.9887340292703</v>
      </c>
      <c r="BN209" s="5">
        <f t="shared" si="23"/>
        <v>1269.7155664406318</v>
      </c>
      <c r="BO209" s="35">
        <f t="shared" si="24"/>
        <v>4.6043922391042921E-2</v>
      </c>
      <c r="BP209" s="5">
        <f t="shared" si="25"/>
        <v>1999.2731675886384</v>
      </c>
      <c r="BQ209" s="35">
        <f t="shared" si="26"/>
        <v>7.2499999999999995E-2</v>
      </c>
      <c r="BR209" s="5">
        <f t="shared" si="54"/>
        <v>149555.53610349333</v>
      </c>
      <c r="BS209" s="5">
        <f t="shared" si="55"/>
        <v>517318.16563847772</v>
      </c>
      <c r="BT209" s="5">
        <f t="shared" si="27"/>
        <v>329644.46389650641</v>
      </c>
      <c r="BU209" s="5">
        <f t="shared" si="28"/>
        <v>666873.70174197108</v>
      </c>
      <c r="BV209" s="150"/>
      <c r="BW209" s="2">
        <v>204</v>
      </c>
      <c r="BX209" s="118">
        <v>51044</v>
      </c>
      <c r="BY209" s="5">
        <f t="shared" si="56"/>
        <v>327239.14133759838</v>
      </c>
      <c r="BZ209" s="5">
        <f t="shared" si="57"/>
        <v>3188.1295568986429</v>
      </c>
      <c r="CA209" s="5">
        <f t="shared" si="29"/>
        <v>1279.2345657626522</v>
      </c>
      <c r="CB209" s="35">
        <f t="shared" si="30"/>
        <v>4.6910081496990177E-2</v>
      </c>
      <c r="CC209" s="5">
        <f t="shared" si="31"/>
        <v>1908.8949911359907</v>
      </c>
      <c r="CD209" s="35">
        <f t="shared" si="32"/>
        <v>7.0000000000000007E-2</v>
      </c>
      <c r="CE209" s="5">
        <f t="shared" si="58"/>
        <v>153240.09322816369</v>
      </c>
      <c r="CF209" s="5">
        <f t="shared" si="59"/>
        <v>497138.33637915953</v>
      </c>
      <c r="CG209" s="5">
        <f t="shared" si="33"/>
        <v>325959.90677183575</v>
      </c>
      <c r="CH209" s="5">
        <f t="shared" si="34"/>
        <v>650378.42960732325</v>
      </c>
    </row>
    <row r="210" spans="9:86" ht="14.25" customHeight="1">
      <c r="I210" s="150"/>
      <c r="J210" s="2">
        <v>205</v>
      </c>
      <c r="K210" s="118">
        <v>51075</v>
      </c>
      <c r="L210" s="5">
        <f t="shared" si="35"/>
        <v>343821.02261208766</v>
      </c>
      <c r="M210" s="5">
        <f t="shared" si="0"/>
        <v>3600.0695666120341</v>
      </c>
      <c r="N210" s="5">
        <f t="shared" si="1"/>
        <v>1236.3000361539316</v>
      </c>
      <c r="O210" s="35">
        <f t="shared" si="2"/>
        <v>4.314919524448417E-2</v>
      </c>
      <c r="P210" s="5">
        <f t="shared" si="3"/>
        <v>2363.7695304581025</v>
      </c>
      <c r="Q210" s="35">
        <f t="shared" si="4"/>
        <v>8.249999999999999E-2</v>
      </c>
      <c r="R210" s="5">
        <f t="shared" si="36"/>
        <v>136615.27742406621</v>
      </c>
      <c r="S210" s="5">
        <f t="shared" si="37"/>
        <v>601398.98373140045</v>
      </c>
      <c r="T210" s="5">
        <f t="shared" si="38"/>
        <v>342584.72257593373</v>
      </c>
      <c r="U210" s="5">
        <f t="shared" si="39"/>
        <v>738014.26115546667</v>
      </c>
      <c r="V210" s="150"/>
      <c r="W210" s="2">
        <v>205</v>
      </c>
      <c r="X210" s="118">
        <v>51075</v>
      </c>
      <c r="Y210" s="5">
        <f t="shared" si="40"/>
        <v>340362.8628110172</v>
      </c>
      <c r="Z210" s="5">
        <f t="shared" si="41"/>
        <v>3516.1998380299769</v>
      </c>
      <c r="AA210" s="5">
        <f t="shared" si="5"/>
        <v>1247.1140859565289</v>
      </c>
      <c r="AB210" s="35">
        <f t="shared" si="6"/>
        <v>4.3968865780129797E-2</v>
      </c>
      <c r="AC210" s="5">
        <f t="shared" si="7"/>
        <v>2269.085752073448</v>
      </c>
      <c r="AD210" s="35">
        <f t="shared" si="8"/>
        <v>0.08</v>
      </c>
      <c r="AE210" s="5">
        <f t="shared" si="42"/>
        <v>140084.25127493971</v>
      </c>
      <c r="AF210" s="5">
        <f t="shared" si="43"/>
        <v>580736.7155212058</v>
      </c>
      <c r="AG210" s="5">
        <f t="shared" si="9"/>
        <v>339115.74872506066</v>
      </c>
      <c r="AH210" s="5">
        <f t="shared" si="10"/>
        <v>720820.96679614554</v>
      </c>
      <c r="AI210" s="150"/>
      <c r="AJ210" s="2">
        <v>205</v>
      </c>
      <c r="AK210" s="118">
        <v>51075</v>
      </c>
      <c r="AL210" s="5">
        <f t="shared" si="44"/>
        <v>336846.85979509272</v>
      </c>
      <c r="AM210" s="5">
        <f t="shared" si="45"/>
        <v>3433.0474807189421</v>
      </c>
      <c r="AN210" s="5">
        <f t="shared" si="11"/>
        <v>1257.578177875635</v>
      </c>
      <c r="AO210" s="35">
        <f t="shared" si="12"/>
        <v>4.4800590225741121E-2</v>
      </c>
      <c r="AP210" s="5">
        <f t="shared" si="13"/>
        <v>2175.4693028433071</v>
      </c>
      <c r="AQ210" s="35">
        <f t="shared" si="14"/>
        <v>7.7499999999999999E-2</v>
      </c>
      <c r="AR210" s="5">
        <f t="shared" si="46"/>
        <v>143610.71838278286</v>
      </c>
      <c r="AS210" s="5">
        <f t="shared" si="47"/>
        <v>560164.01516460045</v>
      </c>
      <c r="AT210" s="5">
        <f t="shared" si="15"/>
        <v>335589.28161721712</v>
      </c>
      <c r="AU210" s="5">
        <f t="shared" si="16"/>
        <v>703774.73354738334</v>
      </c>
      <c r="AV210" s="150"/>
      <c r="AW210" s="2">
        <v>205</v>
      </c>
      <c r="AX210" s="118">
        <v>51075</v>
      </c>
      <c r="AY210" s="5">
        <f t="shared" si="48"/>
        <v>333273.77212147095</v>
      </c>
      <c r="AZ210" s="5">
        <f t="shared" si="49"/>
        <v>3350.6359249849102</v>
      </c>
      <c r="BA210" s="5">
        <f t="shared" si="17"/>
        <v>1267.674849225717</v>
      </c>
      <c r="BB210" s="35">
        <f t="shared" si="18"/>
        <v>4.5644450488483472E-2</v>
      </c>
      <c r="BC210" s="5">
        <f t="shared" si="19"/>
        <v>2082.9610757591931</v>
      </c>
      <c r="BD210" s="35">
        <f t="shared" si="20"/>
        <v>7.4999999999999997E-2</v>
      </c>
      <c r="BE210" s="5">
        <f t="shared" si="50"/>
        <v>147193.90272775476</v>
      </c>
      <c r="BF210" s="5">
        <f t="shared" si="51"/>
        <v>539686.46189415175</v>
      </c>
      <c r="BG210" s="5">
        <f t="shared" si="21"/>
        <v>332006.09727224521</v>
      </c>
      <c r="BH210" s="5">
        <f t="shared" si="22"/>
        <v>686880.36462190654</v>
      </c>
      <c r="BI210" s="150"/>
      <c r="BJ210" s="2">
        <v>205</v>
      </c>
      <c r="BK210" s="118">
        <v>51075</v>
      </c>
      <c r="BL210" s="5">
        <f t="shared" si="52"/>
        <v>329644.46389650641</v>
      </c>
      <c r="BM210" s="5">
        <f t="shared" si="53"/>
        <v>3268.9887340292703</v>
      </c>
      <c r="BN210" s="5">
        <f t="shared" si="23"/>
        <v>1277.3867646545441</v>
      </c>
      <c r="BO210" s="35">
        <f t="shared" si="24"/>
        <v>4.6500526642143263E-2</v>
      </c>
      <c r="BP210" s="5">
        <f t="shared" si="25"/>
        <v>1991.6019693747262</v>
      </c>
      <c r="BQ210" s="35">
        <f t="shared" si="26"/>
        <v>7.2499999999999995E-2</v>
      </c>
      <c r="BR210" s="5">
        <f t="shared" si="54"/>
        <v>150832.92286814787</v>
      </c>
      <c r="BS210" s="5">
        <f t="shared" si="55"/>
        <v>519309.76760785247</v>
      </c>
      <c r="BT210" s="5">
        <f t="shared" si="27"/>
        <v>328367.07713185187</v>
      </c>
      <c r="BU210" s="5">
        <f t="shared" si="28"/>
        <v>670142.69047600031</v>
      </c>
      <c r="BV210" s="150"/>
      <c r="BW210" s="2">
        <v>205</v>
      </c>
      <c r="BX210" s="118">
        <v>51075</v>
      </c>
      <c r="BY210" s="5">
        <f t="shared" si="56"/>
        <v>325959.90677183575</v>
      </c>
      <c r="BZ210" s="5">
        <f t="shared" si="57"/>
        <v>3188.1295568986429</v>
      </c>
      <c r="CA210" s="5">
        <f t="shared" si="29"/>
        <v>1286.6967673962677</v>
      </c>
      <c r="CB210" s="35">
        <f t="shared" si="30"/>
        <v>4.736889687345229E-2</v>
      </c>
      <c r="CC210" s="5">
        <f t="shared" si="31"/>
        <v>1901.4327895023753</v>
      </c>
      <c r="CD210" s="35">
        <f t="shared" si="32"/>
        <v>7.0000000000000007E-2</v>
      </c>
      <c r="CE210" s="5">
        <f t="shared" si="58"/>
        <v>154526.78999555996</v>
      </c>
      <c r="CF210" s="5">
        <f t="shared" si="59"/>
        <v>499039.76916866191</v>
      </c>
      <c r="CG210" s="5">
        <f t="shared" si="33"/>
        <v>324673.21000443946</v>
      </c>
      <c r="CH210" s="5">
        <f t="shared" si="34"/>
        <v>653566.55916422186</v>
      </c>
    </row>
    <row r="211" spans="9:86" ht="14.25" customHeight="1">
      <c r="I211" s="150"/>
      <c r="J211" s="2">
        <v>206</v>
      </c>
      <c r="K211" s="118">
        <v>51105</v>
      </c>
      <c r="L211" s="5">
        <f t="shared" si="35"/>
        <v>342584.72257593373</v>
      </c>
      <c r="M211" s="5">
        <f t="shared" si="0"/>
        <v>3600.0695666120341</v>
      </c>
      <c r="N211" s="5">
        <f t="shared" si="1"/>
        <v>1244.7995989024898</v>
      </c>
      <c r="O211" s="35">
        <f t="shared" si="2"/>
        <v>4.3602630831031781E-2</v>
      </c>
      <c r="P211" s="5">
        <f t="shared" si="3"/>
        <v>2355.2699677095443</v>
      </c>
      <c r="Q211" s="35">
        <f t="shared" si="4"/>
        <v>8.2500000000000004E-2</v>
      </c>
      <c r="R211" s="5">
        <f t="shared" si="36"/>
        <v>137860.0770229687</v>
      </c>
      <c r="S211" s="5">
        <f t="shared" si="37"/>
        <v>603754.25369911001</v>
      </c>
      <c r="T211" s="5">
        <f t="shared" si="38"/>
        <v>341339.92297703127</v>
      </c>
      <c r="U211" s="5">
        <f t="shared" si="39"/>
        <v>741614.33072207868</v>
      </c>
      <c r="V211" s="150"/>
      <c r="W211" s="2">
        <v>206</v>
      </c>
      <c r="X211" s="118">
        <v>51105</v>
      </c>
      <c r="Y211" s="5">
        <f t="shared" si="40"/>
        <v>339115.74872506066</v>
      </c>
      <c r="Z211" s="5">
        <f t="shared" si="41"/>
        <v>3516.1998380299769</v>
      </c>
      <c r="AA211" s="5">
        <f t="shared" si="5"/>
        <v>1255.4281798629058</v>
      </c>
      <c r="AB211" s="35">
        <f t="shared" si="6"/>
        <v>4.4424767103839184E-2</v>
      </c>
      <c r="AC211" s="5">
        <f t="shared" si="7"/>
        <v>2260.7716581670711</v>
      </c>
      <c r="AD211" s="35">
        <f t="shared" si="8"/>
        <v>0.08</v>
      </c>
      <c r="AE211" s="5">
        <f t="shared" si="42"/>
        <v>141339.67945480262</v>
      </c>
      <c r="AF211" s="5">
        <f t="shared" si="43"/>
        <v>582997.48717937293</v>
      </c>
      <c r="AG211" s="5">
        <f t="shared" si="9"/>
        <v>337860.32054519776</v>
      </c>
      <c r="AH211" s="5">
        <f t="shared" si="10"/>
        <v>724337.16663417558</v>
      </c>
      <c r="AI211" s="150"/>
      <c r="AJ211" s="2">
        <v>206</v>
      </c>
      <c r="AK211" s="118">
        <v>51105</v>
      </c>
      <c r="AL211" s="5">
        <f t="shared" si="44"/>
        <v>335589.28161721712</v>
      </c>
      <c r="AM211" s="5">
        <f t="shared" si="45"/>
        <v>3433.0474807189421</v>
      </c>
      <c r="AN211" s="5">
        <f t="shared" si="11"/>
        <v>1265.7000369410816</v>
      </c>
      <c r="AO211" s="35">
        <f t="shared" si="12"/>
        <v>4.5258896142628624E-2</v>
      </c>
      <c r="AP211" s="5">
        <f t="shared" si="13"/>
        <v>2167.3474437778605</v>
      </c>
      <c r="AQ211" s="35">
        <f t="shared" si="14"/>
        <v>7.7499999999999999E-2</v>
      </c>
      <c r="AR211" s="5">
        <f t="shared" si="46"/>
        <v>144876.41841972392</v>
      </c>
      <c r="AS211" s="5">
        <f t="shared" si="47"/>
        <v>562331.36260837829</v>
      </c>
      <c r="AT211" s="5">
        <f t="shared" si="15"/>
        <v>334323.58158027602</v>
      </c>
      <c r="AU211" s="5">
        <f t="shared" si="16"/>
        <v>707207.78102810215</v>
      </c>
      <c r="AV211" s="150"/>
      <c r="AW211" s="2">
        <v>206</v>
      </c>
      <c r="AX211" s="118">
        <v>51105</v>
      </c>
      <c r="AY211" s="5">
        <f t="shared" si="48"/>
        <v>332006.09727224521</v>
      </c>
      <c r="AZ211" s="5">
        <f t="shared" si="49"/>
        <v>3350.6359249849102</v>
      </c>
      <c r="BA211" s="5">
        <f t="shared" si="17"/>
        <v>1275.5978170333779</v>
      </c>
      <c r="BB211" s="35">
        <f t="shared" si="18"/>
        <v>4.6105098461034111E-2</v>
      </c>
      <c r="BC211" s="5">
        <f t="shared" si="19"/>
        <v>2075.0381079515323</v>
      </c>
      <c r="BD211" s="35">
        <f t="shared" si="20"/>
        <v>7.4999999999999997E-2</v>
      </c>
      <c r="BE211" s="5">
        <f t="shared" si="50"/>
        <v>148469.50054478814</v>
      </c>
      <c r="BF211" s="5">
        <f t="shared" si="51"/>
        <v>541761.50000210328</v>
      </c>
      <c r="BG211" s="5">
        <f t="shared" si="21"/>
        <v>330730.49945521186</v>
      </c>
      <c r="BH211" s="5">
        <f t="shared" si="22"/>
        <v>690231.00054689148</v>
      </c>
      <c r="BI211" s="150"/>
      <c r="BJ211" s="2">
        <v>206</v>
      </c>
      <c r="BK211" s="118">
        <v>51105</v>
      </c>
      <c r="BL211" s="5">
        <f t="shared" si="52"/>
        <v>328367.07713185187</v>
      </c>
      <c r="BM211" s="5">
        <f t="shared" si="53"/>
        <v>3268.9887340292703</v>
      </c>
      <c r="BN211" s="5">
        <f t="shared" si="23"/>
        <v>1285.1043096909987</v>
      </c>
      <c r="BO211" s="35">
        <f t="shared" si="24"/>
        <v>4.6963452764479691E-2</v>
      </c>
      <c r="BP211" s="5">
        <f t="shared" si="25"/>
        <v>1983.8844243382716</v>
      </c>
      <c r="BQ211" s="35">
        <f t="shared" si="26"/>
        <v>7.2499999999999995E-2</v>
      </c>
      <c r="BR211" s="5">
        <f t="shared" si="54"/>
        <v>152118.02717783887</v>
      </c>
      <c r="BS211" s="5">
        <f t="shared" si="55"/>
        <v>521293.65203219076</v>
      </c>
      <c r="BT211" s="5">
        <f t="shared" si="27"/>
        <v>327081.97282216087</v>
      </c>
      <c r="BU211" s="5">
        <f t="shared" si="28"/>
        <v>673411.67921002966</v>
      </c>
      <c r="BV211" s="150"/>
      <c r="BW211" s="2">
        <v>206</v>
      </c>
      <c r="BX211" s="118">
        <v>51105</v>
      </c>
      <c r="BY211" s="5">
        <f t="shared" si="56"/>
        <v>324673.21000443946</v>
      </c>
      <c r="BZ211" s="5">
        <f t="shared" si="57"/>
        <v>3188.1295568986429</v>
      </c>
      <c r="CA211" s="5">
        <f t="shared" si="29"/>
        <v>1294.2024985394125</v>
      </c>
      <c r="CB211" s="35">
        <f t="shared" si="30"/>
        <v>4.7834035898005237E-2</v>
      </c>
      <c r="CC211" s="5">
        <f t="shared" si="31"/>
        <v>1893.9270583592304</v>
      </c>
      <c r="CD211" s="35">
        <f t="shared" si="32"/>
        <v>7.0000000000000007E-2</v>
      </c>
      <c r="CE211" s="5">
        <f t="shared" si="58"/>
        <v>155820.99249409937</v>
      </c>
      <c r="CF211" s="5">
        <f t="shared" si="59"/>
        <v>500933.69622702117</v>
      </c>
      <c r="CG211" s="5">
        <f t="shared" si="33"/>
        <v>323379.00750590005</v>
      </c>
      <c r="CH211" s="5">
        <f t="shared" si="34"/>
        <v>656754.68872112059</v>
      </c>
    </row>
    <row r="212" spans="9:86" ht="14.25" customHeight="1">
      <c r="I212" s="150"/>
      <c r="J212" s="2">
        <v>207</v>
      </c>
      <c r="K212" s="118">
        <v>51136</v>
      </c>
      <c r="L212" s="5">
        <f t="shared" si="35"/>
        <v>341339.92297703127</v>
      </c>
      <c r="M212" s="5">
        <f t="shared" si="0"/>
        <v>3600.0695666120341</v>
      </c>
      <c r="N212" s="5">
        <f t="shared" si="1"/>
        <v>1253.3575961449442</v>
      </c>
      <c r="O212" s="35">
        <f t="shared" si="2"/>
        <v>4.4062502336567846E-2</v>
      </c>
      <c r="P212" s="5">
        <f t="shared" si="3"/>
        <v>2346.7119704670899</v>
      </c>
      <c r="Q212" s="35">
        <f t="shared" si="4"/>
        <v>8.2500000000000004E-2</v>
      </c>
      <c r="R212" s="5">
        <f t="shared" si="36"/>
        <v>139113.43461911366</v>
      </c>
      <c r="S212" s="5">
        <f t="shared" si="37"/>
        <v>606100.96566957713</v>
      </c>
      <c r="T212" s="5">
        <f t="shared" si="38"/>
        <v>340086.56538088631</v>
      </c>
      <c r="U212" s="5">
        <f t="shared" si="39"/>
        <v>745214.40028869081</v>
      </c>
      <c r="V212" s="150"/>
      <c r="W212" s="2">
        <v>207</v>
      </c>
      <c r="X212" s="118">
        <v>51136</v>
      </c>
      <c r="Y212" s="5">
        <f t="shared" si="40"/>
        <v>337860.32054519776</v>
      </c>
      <c r="Z212" s="5">
        <f t="shared" si="41"/>
        <v>3516.1998380299769</v>
      </c>
      <c r="AA212" s="5">
        <f t="shared" si="5"/>
        <v>1263.7977010619916</v>
      </c>
      <c r="AB212" s="35">
        <f t="shared" si="6"/>
        <v>4.4887107157986321E-2</v>
      </c>
      <c r="AC212" s="5">
        <f t="shared" si="7"/>
        <v>2252.4021369679854</v>
      </c>
      <c r="AD212" s="35">
        <f t="shared" si="8"/>
        <v>8.0000000000000016E-2</v>
      </c>
      <c r="AE212" s="5">
        <f t="shared" si="42"/>
        <v>142603.47715586462</v>
      </c>
      <c r="AF212" s="5">
        <f t="shared" si="43"/>
        <v>585249.88931634091</v>
      </c>
      <c r="AG212" s="5">
        <f t="shared" si="9"/>
        <v>336596.52284413576</v>
      </c>
      <c r="AH212" s="5">
        <f t="shared" si="10"/>
        <v>727853.3664722055</v>
      </c>
      <c r="AI212" s="150"/>
      <c r="AJ212" s="2">
        <v>207</v>
      </c>
      <c r="AK212" s="118">
        <v>51136</v>
      </c>
      <c r="AL212" s="5">
        <f t="shared" si="44"/>
        <v>334323.58158027602</v>
      </c>
      <c r="AM212" s="5">
        <f t="shared" si="45"/>
        <v>3433.0474807189421</v>
      </c>
      <c r="AN212" s="5">
        <f t="shared" si="11"/>
        <v>1273.8743496796596</v>
      </c>
      <c r="AO212" s="35">
        <f t="shared" si="12"/>
        <v>4.5723643315556561E-2</v>
      </c>
      <c r="AP212" s="5">
        <f t="shared" si="13"/>
        <v>2159.1731310392825</v>
      </c>
      <c r="AQ212" s="35">
        <f t="shared" si="14"/>
        <v>7.7499999999999986E-2</v>
      </c>
      <c r="AR212" s="5">
        <f t="shared" si="46"/>
        <v>146150.29276940358</v>
      </c>
      <c r="AS212" s="5">
        <f t="shared" si="47"/>
        <v>564490.53573941754</v>
      </c>
      <c r="AT212" s="5">
        <f t="shared" si="15"/>
        <v>333049.70723059634</v>
      </c>
      <c r="AU212" s="5">
        <f t="shared" si="16"/>
        <v>710640.82850882108</v>
      </c>
      <c r="AV212" s="150"/>
      <c r="AW212" s="2">
        <v>207</v>
      </c>
      <c r="AX212" s="118">
        <v>51136</v>
      </c>
      <c r="AY212" s="5">
        <f t="shared" si="48"/>
        <v>330730.49945521186</v>
      </c>
      <c r="AZ212" s="5">
        <f t="shared" si="49"/>
        <v>3350.6359249849102</v>
      </c>
      <c r="BA212" s="5">
        <f t="shared" si="17"/>
        <v>1283.5703033898362</v>
      </c>
      <c r="BB212" s="35">
        <f t="shared" si="18"/>
        <v>4.6572189943322469E-2</v>
      </c>
      <c r="BC212" s="5">
        <f t="shared" si="19"/>
        <v>2067.0656215950739</v>
      </c>
      <c r="BD212" s="35">
        <f t="shared" si="20"/>
        <v>7.4999999999999997E-2</v>
      </c>
      <c r="BE212" s="5">
        <f t="shared" si="50"/>
        <v>149753.07084817797</v>
      </c>
      <c r="BF212" s="5">
        <f t="shared" si="51"/>
        <v>543828.56562369841</v>
      </c>
      <c r="BG212" s="5">
        <f t="shared" si="21"/>
        <v>329446.929151822</v>
      </c>
      <c r="BH212" s="5">
        <f t="shared" si="22"/>
        <v>693581.63647187641</v>
      </c>
      <c r="BI212" s="150"/>
      <c r="BJ212" s="2">
        <v>207</v>
      </c>
      <c r="BK212" s="118">
        <v>51136</v>
      </c>
      <c r="BL212" s="5">
        <f t="shared" si="52"/>
        <v>327081.97282216087</v>
      </c>
      <c r="BM212" s="5">
        <f t="shared" si="53"/>
        <v>3268.9887340292703</v>
      </c>
      <c r="BN212" s="5">
        <f t="shared" si="23"/>
        <v>1292.8684815620484</v>
      </c>
      <c r="BO212" s="35">
        <f t="shared" si="24"/>
        <v>4.7432824392251029E-2</v>
      </c>
      <c r="BP212" s="5">
        <f t="shared" si="25"/>
        <v>1976.1202524672219</v>
      </c>
      <c r="BQ212" s="35">
        <f t="shared" si="26"/>
        <v>7.2499999999999995E-2</v>
      </c>
      <c r="BR212" s="5">
        <f t="shared" si="54"/>
        <v>153410.89565940091</v>
      </c>
      <c r="BS212" s="5">
        <f t="shared" si="55"/>
        <v>523269.77228465799</v>
      </c>
      <c r="BT212" s="5">
        <f t="shared" si="27"/>
        <v>325789.1043405988</v>
      </c>
      <c r="BU212" s="5">
        <f t="shared" si="28"/>
        <v>676680.66794405889</v>
      </c>
      <c r="BV212" s="150"/>
      <c r="BW212" s="2">
        <v>207</v>
      </c>
      <c r="BX212" s="118">
        <v>51136</v>
      </c>
      <c r="BY212" s="5">
        <f t="shared" si="56"/>
        <v>323379.00750590005</v>
      </c>
      <c r="BZ212" s="5">
        <f t="shared" si="57"/>
        <v>3188.1295568986429</v>
      </c>
      <c r="CA212" s="5">
        <f t="shared" si="29"/>
        <v>1301.752013114226</v>
      </c>
      <c r="CB212" s="35">
        <f t="shared" si="30"/>
        <v>4.8305622179527857E-2</v>
      </c>
      <c r="CC212" s="5">
        <f t="shared" si="31"/>
        <v>1886.377543784417</v>
      </c>
      <c r="CD212" s="35">
        <f t="shared" si="32"/>
        <v>7.0000000000000007E-2</v>
      </c>
      <c r="CE212" s="5">
        <f t="shared" si="58"/>
        <v>157122.74450721359</v>
      </c>
      <c r="CF212" s="5">
        <f t="shared" si="59"/>
        <v>502820.07377080561</v>
      </c>
      <c r="CG212" s="5">
        <f t="shared" si="33"/>
        <v>322077.25549278583</v>
      </c>
      <c r="CH212" s="5">
        <f t="shared" si="34"/>
        <v>659942.8182780192</v>
      </c>
    </row>
    <row r="213" spans="9:86" ht="14.25" customHeight="1">
      <c r="I213" s="150"/>
      <c r="J213" s="2">
        <v>208</v>
      </c>
      <c r="K213" s="118">
        <v>51167</v>
      </c>
      <c r="L213" s="5">
        <f t="shared" si="35"/>
        <v>340086.56538088631</v>
      </c>
      <c r="M213" s="5">
        <f t="shared" si="0"/>
        <v>3600.0695666120341</v>
      </c>
      <c r="N213" s="5">
        <f t="shared" si="1"/>
        <v>1261.9744296184408</v>
      </c>
      <c r="O213" s="35">
        <f t="shared" si="2"/>
        <v>4.4528936738388439E-2</v>
      </c>
      <c r="P213" s="5">
        <f t="shared" si="3"/>
        <v>2338.0951369935933</v>
      </c>
      <c r="Q213" s="35">
        <f t="shared" si="4"/>
        <v>8.2500000000000004E-2</v>
      </c>
      <c r="R213" s="5">
        <f t="shared" si="36"/>
        <v>140375.40904873211</v>
      </c>
      <c r="S213" s="5">
        <f t="shared" si="37"/>
        <v>608439.06080657069</v>
      </c>
      <c r="T213" s="5">
        <f t="shared" si="38"/>
        <v>338824.59095126786</v>
      </c>
      <c r="U213" s="5">
        <f t="shared" si="39"/>
        <v>748814.46985530283</v>
      </c>
      <c r="V213" s="150"/>
      <c r="W213" s="2">
        <v>208</v>
      </c>
      <c r="X213" s="118">
        <v>51167</v>
      </c>
      <c r="Y213" s="5">
        <f t="shared" si="40"/>
        <v>336596.52284413576</v>
      </c>
      <c r="Z213" s="5">
        <f t="shared" si="41"/>
        <v>3516.1998380299769</v>
      </c>
      <c r="AA213" s="5">
        <f t="shared" si="5"/>
        <v>1272.2230190690716</v>
      </c>
      <c r="AB213" s="35">
        <f t="shared" si="6"/>
        <v>4.5356012889943724E-2</v>
      </c>
      <c r="AC213" s="5">
        <f t="shared" si="7"/>
        <v>2243.9768189609053</v>
      </c>
      <c r="AD213" s="35">
        <f t="shared" si="8"/>
        <v>0.08</v>
      </c>
      <c r="AE213" s="5">
        <f t="shared" si="42"/>
        <v>143875.70017493368</v>
      </c>
      <c r="AF213" s="5">
        <f t="shared" si="43"/>
        <v>587493.86613530177</v>
      </c>
      <c r="AG213" s="5">
        <f t="shared" si="9"/>
        <v>335324.2998250667</v>
      </c>
      <c r="AH213" s="5">
        <f t="shared" si="10"/>
        <v>731369.56631023542</v>
      </c>
      <c r="AI213" s="150"/>
      <c r="AJ213" s="2">
        <v>208</v>
      </c>
      <c r="AK213" s="118">
        <v>51167</v>
      </c>
      <c r="AL213" s="5">
        <f t="shared" si="44"/>
        <v>333049.70723059634</v>
      </c>
      <c r="AM213" s="5">
        <f t="shared" si="45"/>
        <v>3433.0474807189421</v>
      </c>
      <c r="AN213" s="5">
        <f t="shared" si="11"/>
        <v>1282.1014548546741</v>
      </c>
      <c r="AO213" s="35">
        <f t="shared" si="12"/>
        <v>4.6194958663043358E-2</v>
      </c>
      <c r="AP213" s="5">
        <f t="shared" si="13"/>
        <v>2150.946025864268</v>
      </c>
      <c r="AQ213" s="35">
        <f t="shared" si="14"/>
        <v>7.7499999999999999E-2</v>
      </c>
      <c r="AR213" s="5">
        <f t="shared" si="46"/>
        <v>147432.39422425826</v>
      </c>
      <c r="AS213" s="5">
        <f t="shared" si="47"/>
        <v>566641.48176528176</v>
      </c>
      <c r="AT213" s="5">
        <f t="shared" si="15"/>
        <v>331767.60577574169</v>
      </c>
      <c r="AU213" s="5">
        <f t="shared" si="16"/>
        <v>714073.87598954001</v>
      </c>
      <c r="AV213" s="150"/>
      <c r="AW213" s="2">
        <v>208</v>
      </c>
      <c r="AX213" s="118">
        <v>51167</v>
      </c>
      <c r="AY213" s="5">
        <f t="shared" si="48"/>
        <v>329446.929151822</v>
      </c>
      <c r="AZ213" s="5">
        <f t="shared" si="49"/>
        <v>3350.6359249849102</v>
      </c>
      <c r="BA213" s="5">
        <f t="shared" si="17"/>
        <v>1291.5926177860229</v>
      </c>
      <c r="BB213" s="35">
        <f t="shared" si="18"/>
        <v>4.7045851826075694E-2</v>
      </c>
      <c r="BC213" s="5">
        <f t="shared" si="19"/>
        <v>2059.0433071988873</v>
      </c>
      <c r="BD213" s="35">
        <f t="shared" si="20"/>
        <v>7.4999999999999997E-2</v>
      </c>
      <c r="BE213" s="5">
        <f t="shared" si="50"/>
        <v>151044.663465964</v>
      </c>
      <c r="BF213" s="5">
        <f t="shared" si="51"/>
        <v>545887.60893089732</v>
      </c>
      <c r="BG213" s="5">
        <f t="shared" si="21"/>
        <v>328155.33653403597</v>
      </c>
      <c r="BH213" s="5">
        <f t="shared" si="22"/>
        <v>696932.27239686134</v>
      </c>
      <c r="BI213" s="150"/>
      <c r="BJ213" s="2">
        <v>208</v>
      </c>
      <c r="BK213" s="118">
        <v>51167</v>
      </c>
      <c r="BL213" s="5">
        <f t="shared" si="52"/>
        <v>325789.1043405988</v>
      </c>
      <c r="BM213" s="5">
        <f t="shared" si="53"/>
        <v>3268.9887340292703</v>
      </c>
      <c r="BN213" s="5">
        <f t="shared" si="23"/>
        <v>1300.679561971486</v>
      </c>
      <c r="BO213" s="35">
        <f t="shared" si="24"/>
        <v>4.7908768389443017E-2</v>
      </c>
      <c r="BP213" s="5">
        <f t="shared" si="25"/>
        <v>1968.3091720577843</v>
      </c>
      <c r="BQ213" s="35">
        <f t="shared" si="26"/>
        <v>7.2499999999999995E-2</v>
      </c>
      <c r="BR213" s="5">
        <f t="shared" si="54"/>
        <v>154711.57522137239</v>
      </c>
      <c r="BS213" s="5">
        <f t="shared" si="55"/>
        <v>525238.08145671582</v>
      </c>
      <c r="BT213" s="5">
        <f t="shared" si="27"/>
        <v>324488.42477862729</v>
      </c>
      <c r="BU213" s="5">
        <f t="shared" si="28"/>
        <v>679949.65667808824</v>
      </c>
      <c r="BV213" s="150"/>
      <c r="BW213" s="2">
        <v>208</v>
      </c>
      <c r="BX213" s="118">
        <v>51167</v>
      </c>
      <c r="BY213" s="5">
        <f t="shared" si="56"/>
        <v>322077.25549278583</v>
      </c>
      <c r="BZ213" s="5">
        <f t="shared" si="57"/>
        <v>3188.1295568986429</v>
      </c>
      <c r="CA213" s="5">
        <f t="shared" si="29"/>
        <v>1309.3455665240588</v>
      </c>
      <c r="CB213" s="35">
        <f t="shared" si="30"/>
        <v>4.8783782556296153E-2</v>
      </c>
      <c r="CC213" s="5">
        <f t="shared" si="31"/>
        <v>1878.7839903745842</v>
      </c>
      <c r="CD213" s="35">
        <f t="shared" si="32"/>
        <v>7.0000000000000007E-2</v>
      </c>
      <c r="CE213" s="5">
        <f t="shared" si="58"/>
        <v>158432.09007373764</v>
      </c>
      <c r="CF213" s="5">
        <f t="shared" si="59"/>
        <v>504698.8577611802</v>
      </c>
      <c r="CG213" s="5">
        <f t="shared" si="33"/>
        <v>320767.90992626175</v>
      </c>
      <c r="CH213" s="5">
        <f t="shared" si="34"/>
        <v>663130.94783491781</v>
      </c>
    </row>
    <row r="214" spans="9:86" ht="14.25" customHeight="1">
      <c r="I214" s="150"/>
      <c r="J214" s="2">
        <v>209</v>
      </c>
      <c r="K214" s="118">
        <v>51196</v>
      </c>
      <c r="L214" s="5">
        <f t="shared" si="35"/>
        <v>338824.59095126786</v>
      </c>
      <c r="M214" s="5">
        <f t="shared" si="0"/>
        <v>3600.0695666120341</v>
      </c>
      <c r="N214" s="5">
        <f t="shared" si="1"/>
        <v>1270.6505038220675</v>
      </c>
      <c r="O214" s="35">
        <f t="shared" si="2"/>
        <v>4.5002064351515318E-2</v>
      </c>
      <c r="P214" s="5">
        <f t="shared" si="3"/>
        <v>2329.4190627899666</v>
      </c>
      <c r="Q214" s="35">
        <f t="shared" si="4"/>
        <v>8.2500000000000004E-2</v>
      </c>
      <c r="R214" s="5">
        <f t="shared" si="36"/>
        <v>141646.05955255419</v>
      </c>
      <c r="S214" s="5">
        <f t="shared" si="37"/>
        <v>610768.47986936069</v>
      </c>
      <c r="T214" s="5">
        <f t="shared" si="38"/>
        <v>337553.94044744578</v>
      </c>
      <c r="U214" s="5">
        <f t="shared" si="39"/>
        <v>752414.53942191484</v>
      </c>
      <c r="V214" s="150"/>
      <c r="W214" s="2">
        <v>209</v>
      </c>
      <c r="X214" s="118">
        <v>51196</v>
      </c>
      <c r="Y214" s="5">
        <f t="shared" si="40"/>
        <v>335324.2998250667</v>
      </c>
      <c r="Z214" s="5">
        <f t="shared" si="41"/>
        <v>3516.1998380299769</v>
      </c>
      <c r="AA214" s="5">
        <f t="shared" si="5"/>
        <v>1280.7045058628655</v>
      </c>
      <c r="AB214" s="35">
        <f t="shared" si="6"/>
        <v>4.5831614584364633E-2</v>
      </c>
      <c r="AC214" s="5">
        <f t="shared" si="7"/>
        <v>2235.4953321671114</v>
      </c>
      <c r="AD214" s="35">
        <f t="shared" si="8"/>
        <v>0.08</v>
      </c>
      <c r="AE214" s="5">
        <f t="shared" si="42"/>
        <v>145156.40468079655</v>
      </c>
      <c r="AF214" s="5">
        <f t="shared" si="43"/>
        <v>589729.3614674689</v>
      </c>
      <c r="AG214" s="5">
        <f t="shared" si="9"/>
        <v>334043.59531920386</v>
      </c>
      <c r="AH214" s="5">
        <f t="shared" si="10"/>
        <v>734885.76614826545</v>
      </c>
      <c r="AI214" s="150"/>
      <c r="AJ214" s="2">
        <v>209</v>
      </c>
      <c r="AK214" s="118">
        <v>51196</v>
      </c>
      <c r="AL214" s="5">
        <f t="shared" si="44"/>
        <v>331767.60577574169</v>
      </c>
      <c r="AM214" s="5">
        <f t="shared" si="45"/>
        <v>3433.0474807189421</v>
      </c>
      <c r="AN214" s="5">
        <f t="shared" si="11"/>
        <v>1290.3816934172769</v>
      </c>
      <c r="AO214" s="35">
        <f t="shared" si="12"/>
        <v>4.6672972440456185E-2</v>
      </c>
      <c r="AP214" s="5">
        <f t="shared" si="13"/>
        <v>2142.6657873016652</v>
      </c>
      <c r="AQ214" s="35">
        <f t="shared" si="14"/>
        <v>7.7500000000000013E-2</v>
      </c>
      <c r="AR214" s="5">
        <f t="shared" si="46"/>
        <v>148722.77591767552</v>
      </c>
      <c r="AS214" s="5">
        <f t="shared" si="47"/>
        <v>568784.14755258337</v>
      </c>
      <c r="AT214" s="5">
        <f t="shared" si="15"/>
        <v>330477.22408232442</v>
      </c>
      <c r="AU214" s="5">
        <f t="shared" si="16"/>
        <v>717506.92347025895</v>
      </c>
      <c r="AV214" s="150"/>
      <c r="AW214" s="2">
        <v>209</v>
      </c>
      <c r="AX214" s="118">
        <v>51196</v>
      </c>
      <c r="AY214" s="5">
        <f t="shared" si="48"/>
        <v>328155.33653403597</v>
      </c>
      <c r="AZ214" s="5">
        <f t="shared" si="49"/>
        <v>3350.6359249849102</v>
      </c>
      <c r="BA214" s="5">
        <f t="shared" si="17"/>
        <v>1299.6650716471854</v>
      </c>
      <c r="BB214" s="35">
        <f t="shared" si="18"/>
        <v>4.7526214336449241E-2</v>
      </c>
      <c r="BC214" s="5">
        <f t="shared" si="19"/>
        <v>2050.9708533377247</v>
      </c>
      <c r="BD214" s="35">
        <f t="shared" si="20"/>
        <v>7.4999999999999997E-2</v>
      </c>
      <c r="BE214" s="5">
        <f t="shared" si="50"/>
        <v>152344.32853761117</v>
      </c>
      <c r="BF214" s="5">
        <f t="shared" si="51"/>
        <v>547938.57978423499</v>
      </c>
      <c r="BG214" s="5">
        <f t="shared" si="21"/>
        <v>326855.67146238877</v>
      </c>
      <c r="BH214" s="5">
        <f t="shared" si="22"/>
        <v>700282.90832184616</v>
      </c>
      <c r="BI214" s="150"/>
      <c r="BJ214" s="2">
        <v>209</v>
      </c>
      <c r="BK214" s="118">
        <v>51196</v>
      </c>
      <c r="BL214" s="5">
        <f t="shared" si="52"/>
        <v>324488.42477862729</v>
      </c>
      <c r="BM214" s="5">
        <f t="shared" si="53"/>
        <v>3268.9887340292703</v>
      </c>
      <c r="BN214" s="5">
        <f t="shared" si="23"/>
        <v>1308.5378343250638</v>
      </c>
      <c r="BO214" s="35">
        <f t="shared" si="24"/>
        <v>4.839141495605985E-2</v>
      </c>
      <c r="BP214" s="5">
        <f t="shared" si="25"/>
        <v>1960.4508997042064</v>
      </c>
      <c r="BQ214" s="35">
        <f t="shared" si="26"/>
        <v>7.2499999999999995E-2</v>
      </c>
      <c r="BR214" s="5">
        <f t="shared" si="54"/>
        <v>156020.11305569747</v>
      </c>
      <c r="BS214" s="5">
        <f t="shared" si="55"/>
        <v>527198.53235642007</v>
      </c>
      <c r="BT214" s="5">
        <f t="shared" si="27"/>
        <v>323179.88694430224</v>
      </c>
      <c r="BU214" s="5">
        <f t="shared" si="28"/>
        <v>683218.64541211748</v>
      </c>
      <c r="BV214" s="150"/>
      <c r="BW214" s="2">
        <v>209</v>
      </c>
      <c r="BX214" s="118">
        <v>51196</v>
      </c>
      <c r="BY214" s="5">
        <f t="shared" si="56"/>
        <v>320767.90992626175</v>
      </c>
      <c r="BZ214" s="5">
        <f t="shared" si="57"/>
        <v>3188.1295568986429</v>
      </c>
      <c r="CA214" s="5">
        <f t="shared" si="29"/>
        <v>1316.9834156621159</v>
      </c>
      <c r="CB214" s="35">
        <f t="shared" si="30"/>
        <v>4.9268647202204155E-2</v>
      </c>
      <c r="CC214" s="5">
        <f t="shared" si="31"/>
        <v>1871.146141236527</v>
      </c>
      <c r="CD214" s="35">
        <f t="shared" si="32"/>
        <v>7.0000000000000007E-2</v>
      </c>
      <c r="CE214" s="5">
        <f t="shared" si="58"/>
        <v>159749.07348939974</v>
      </c>
      <c r="CF214" s="5">
        <f t="shared" si="59"/>
        <v>506570.00390241673</v>
      </c>
      <c r="CG214" s="5">
        <f t="shared" si="33"/>
        <v>319450.92651059962</v>
      </c>
      <c r="CH214" s="5">
        <f t="shared" si="34"/>
        <v>666319.07739181654</v>
      </c>
    </row>
    <row r="215" spans="9:86" ht="14.25" customHeight="1">
      <c r="I215" s="150"/>
      <c r="J215" s="2">
        <v>210</v>
      </c>
      <c r="K215" s="118">
        <v>51227</v>
      </c>
      <c r="L215" s="5">
        <f t="shared" si="35"/>
        <v>337553.94044744578</v>
      </c>
      <c r="M215" s="5">
        <f t="shared" si="0"/>
        <v>3600.0695666120341</v>
      </c>
      <c r="N215" s="5">
        <f t="shared" si="1"/>
        <v>1279.3862260358442</v>
      </c>
      <c r="O215" s="35">
        <f t="shared" si="2"/>
        <v>4.5482018939193521E-2</v>
      </c>
      <c r="P215" s="5">
        <f t="shared" si="3"/>
        <v>2320.6833405761899</v>
      </c>
      <c r="Q215" s="35">
        <f t="shared" si="4"/>
        <v>8.2500000000000018E-2</v>
      </c>
      <c r="R215" s="5">
        <f t="shared" si="36"/>
        <v>142925.44577859004</v>
      </c>
      <c r="S215" s="5">
        <f t="shared" si="37"/>
        <v>613089.16320993693</v>
      </c>
      <c r="T215" s="5">
        <f t="shared" si="38"/>
        <v>336274.55422140996</v>
      </c>
      <c r="U215" s="5">
        <f t="shared" si="39"/>
        <v>756014.60898852698</v>
      </c>
      <c r="V215" s="150"/>
      <c r="W215" s="2">
        <v>210</v>
      </c>
      <c r="X215" s="118">
        <v>51227</v>
      </c>
      <c r="Y215" s="5">
        <f t="shared" si="40"/>
        <v>334043.59531920386</v>
      </c>
      <c r="Z215" s="5">
        <f t="shared" si="41"/>
        <v>3516.1998380299769</v>
      </c>
      <c r="AA215" s="5">
        <f t="shared" si="5"/>
        <v>1289.2425359019512</v>
      </c>
      <c r="AB215" s="35">
        <f t="shared" si="6"/>
        <v>4.6314045973669372E-2</v>
      </c>
      <c r="AC215" s="5">
        <f t="shared" si="7"/>
        <v>2226.9573021280257</v>
      </c>
      <c r="AD215" s="35">
        <f t="shared" si="8"/>
        <v>0.08</v>
      </c>
      <c r="AE215" s="5">
        <f t="shared" si="42"/>
        <v>146445.6472166985</v>
      </c>
      <c r="AF215" s="5">
        <f t="shared" si="43"/>
        <v>591956.31876959698</v>
      </c>
      <c r="AG215" s="5">
        <f t="shared" si="9"/>
        <v>332754.3527833019</v>
      </c>
      <c r="AH215" s="5">
        <f t="shared" si="10"/>
        <v>738401.96598629549</v>
      </c>
      <c r="AI215" s="150"/>
      <c r="AJ215" s="2">
        <v>210</v>
      </c>
      <c r="AK215" s="118">
        <v>51227</v>
      </c>
      <c r="AL215" s="5">
        <f t="shared" si="44"/>
        <v>330477.22408232442</v>
      </c>
      <c r="AM215" s="5">
        <f t="shared" si="45"/>
        <v>3433.0474807189421</v>
      </c>
      <c r="AN215" s="5">
        <f t="shared" si="11"/>
        <v>1298.7154085205971</v>
      </c>
      <c r="AO215" s="35">
        <f t="shared" si="12"/>
        <v>4.7157818350486158E-2</v>
      </c>
      <c r="AP215" s="5">
        <f t="shared" si="13"/>
        <v>2134.332072198345</v>
      </c>
      <c r="AQ215" s="35">
        <f t="shared" si="14"/>
        <v>7.7499999999999986E-2</v>
      </c>
      <c r="AR215" s="5">
        <f t="shared" si="46"/>
        <v>150021.49132619612</v>
      </c>
      <c r="AS215" s="5">
        <f t="shared" si="47"/>
        <v>570918.47962478176</v>
      </c>
      <c r="AT215" s="5">
        <f t="shared" si="15"/>
        <v>329178.50867380382</v>
      </c>
      <c r="AU215" s="5">
        <f t="shared" si="16"/>
        <v>720939.97095097788</v>
      </c>
      <c r="AV215" s="150"/>
      <c r="AW215" s="2">
        <v>210</v>
      </c>
      <c r="AX215" s="118">
        <v>51227</v>
      </c>
      <c r="AY215" s="5">
        <f t="shared" si="48"/>
        <v>326855.67146238877</v>
      </c>
      <c r="AZ215" s="5">
        <f t="shared" si="49"/>
        <v>3350.6359249849102</v>
      </c>
      <c r="BA215" s="5">
        <f t="shared" si="17"/>
        <v>1307.7879783449805</v>
      </c>
      <c r="BB215" s="35">
        <f t="shared" si="18"/>
        <v>4.8013411148490989E-2</v>
      </c>
      <c r="BC215" s="5">
        <f t="shared" si="19"/>
        <v>2042.8479466399297</v>
      </c>
      <c r="BD215" s="35">
        <f t="shared" si="20"/>
        <v>7.4999999999999997E-2</v>
      </c>
      <c r="BE215" s="5">
        <f t="shared" si="50"/>
        <v>153652.11651595615</v>
      </c>
      <c r="BF215" s="5">
        <f t="shared" si="51"/>
        <v>549981.42773087497</v>
      </c>
      <c r="BG215" s="5">
        <f t="shared" si="21"/>
        <v>325547.88348404376</v>
      </c>
      <c r="BH215" s="5">
        <f t="shared" si="22"/>
        <v>703633.54424683109</v>
      </c>
      <c r="BI215" s="150"/>
      <c r="BJ215" s="2">
        <v>210</v>
      </c>
      <c r="BK215" s="118">
        <v>51227</v>
      </c>
      <c r="BL215" s="5">
        <f t="shared" si="52"/>
        <v>323179.88694430224</v>
      </c>
      <c r="BM215" s="5">
        <f t="shared" si="53"/>
        <v>3268.9887340292703</v>
      </c>
      <c r="BN215" s="5">
        <f t="shared" si="23"/>
        <v>1316.4435837407775</v>
      </c>
      <c r="BO215" s="35">
        <f t="shared" si="24"/>
        <v>4.8880897738577053E-2</v>
      </c>
      <c r="BP215" s="5">
        <f t="shared" si="25"/>
        <v>1952.5451502884928</v>
      </c>
      <c r="BQ215" s="35">
        <f t="shared" si="26"/>
        <v>7.2499999999999995E-2</v>
      </c>
      <c r="BR215" s="5">
        <f t="shared" si="54"/>
        <v>157336.55663943823</v>
      </c>
      <c r="BS215" s="5">
        <f t="shared" si="55"/>
        <v>529151.07750670856</v>
      </c>
      <c r="BT215" s="5">
        <f t="shared" si="27"/>
        <v>321863.44336056145</v>
      </c>
      <c r="BU215" s="5">
        <f t="shared" si="28"/>
        <v>686487.63414614683</v>
      </c>
      <c r="BV215" s="150"/>
      <c r="BW215" s="2">
        <v>210</v>
      </c>
      <c r="BX215" s="118">
        <v>51227</v>
      </c>
      <c r="BY215" s="5">
        <f t="shared" si="56"/>
        <v>319450.92651059962</v>
      </c>
      <c r="BZ215" s="5">
        <f t="shared" si="57"/>
        <v>3188.1295568986429</v>
      </c>
      <c r="CA215" s="5">
        <f t="shared" si="29"/>
        <v>1324.6658189201451</v>
      </c>
      <c r="CB215" s="35">
        <f t="shared" si="30"/>
        <v>4.9760349737205417E-2</v>
      </c>
      <c r="CC215" s="5">
        <f t="shared" si="31"/>
        <v>1863.4637379784979</v>
      </c>
      <c r="CD215" s="35">
        <f t="shared" si="32"/>
        <v>7.0000000000000007E-2</v>
      </c>
      <c r="CE215" s="5">
        <f t="shared" si="58"/>
        <v>161073.7393083199</v>
      </c>
      <c r="CF215" s="5">
        <f t="shared" si="59"/>
        <v>508433.46764039522</v>
      </c>
      <c r="CG215" s="5">
        <f t="shared" si="33"/>
        <v>318126.26069167949</v>
      </c>
      <c r="CH215" s="5">
        <f t="shared" si="34"/>
        <v>669507.20694871515</v>
      </c>
    </row>
    <row r="216" spans="9:86" ht="14.25" customHeight="1">
      <c r="I216" s="150"/>
      <c r="J216" s="2">
        <v>211</v>
      </c>
      <c r="K216" s="118">
        <v>51257</v>
      </c>
      <c r="L216" s="5">
        <f t="shared" si="35"/>
        <v>336274.55422140996</v>
      </c>
      <c r="M216" s="5">
        <f t="shared" si="0"/>
        <v>3600.0695666120341</v>
      </c>
      <c r="N216" s="5">
        <f t="shared" si="1"/>
        <v>1288.1820063398409</v>
      </c>
      <c r="O216" s="35">
        <f t="shared" si="2"/>
        <v>4.5968937827808733E-2</v>
      </c>
      <c r="P216" s="5">
        <f t="shared" si="3"/>
        <v>2311.8875602721932</v>
      </c>
      <c r="Q216" s="35">
        <f t="shared" si="4"/>
        <v>8.249999999999999E-2</v>
      </c>
      <c r="R216" s="5">
        <f t="shared" si="36"/>
        <v>144213.62778492988</v>
      </c>
      <c r="S216" s="5">
        <f t="shared" si="37"/>
        <v>615401.05077020917</v>
      </c>
      <c r="T216" s="5">
        <f t="shared" si="38"/>
        <v>334986.37221507012</v>
      </c>
      <c r="U216" s="5">
        <f t="shared" si="39"/>
        <v>759614.67855513911</v>
      </c>
      <c r="V216" s="150"/>
      <c r="W216" s="2">
        <v>211</v>
      </c>
      <c r="X216" s="118">
        <v>51257</v>
      </c>
      <c r="Y216" s="5">
        <f t="shared" si="40"/>
        <v>332754.3527833019</v>
      </c>
      <c r="Z216" s="5">
        <f t="shared" si="41"/>
        <v>3516.1998380299769</v>
      </c>
      <c r="AA216" s="5">
        <f t="shared" si="5"/>
        <v>1297.8374861412976</v>
      </c>
      <c r="AB216" s="35">
        <f t="shared" si="6"/>
        <v>4.6803444352951223E-2</v>
      </c>
      <c r="AC216" s="5">
        <f t="shared" si="7"/>
        <v>2218.3623518886793</v>
      </c>
      <c r="AD216" s="35">
        <f t="shared" si="8"/>
        <v>7.9999999999999988E-2</v>
      </c>
      <c r="AE216" s="5">
        <f t="shared" si="42"/>
        <v>147743.48470283981</v>
      </c>
      <c r="AF216" s="5">
        <f t="shared" si="43"/>
        <v>594174.68112148566</v>
      </c>
      <c r="AG216" s="5">
        <f t="shared" si="9"/>
        <v>331456.5152971606</v>
      </c>
      <c r="AH216" s="5">
        <f t="shared" si="10"/>
        <v>741918.16582432552</v>
      </c>
      <c r="AI216" s="150"/>
      <c r="AJ216" s="2">
        <v>211</v>
      </c>
      <c r="AK216" s="118">
        <v>51257</v>
      </c>
      <c r="AL216" s="5">
        <f t="shared" si="44"/>
        <v>329178.50867380382</v>
      </c>
      <c r="AM216" s="5">
        <f t="shared" si="45"/>
        <v>3433.0474807189421</v>
      </c>
      <c r="AN216" s="5">
        <f t="shared" si="11"/>
        <v>1307.102945533959</v>
      </c>
      <c r="AO216" s="35">
        <f t="shared" si="12"/>
        <v>4.7649633658042465E-2</v>
      </c>
      <c r="AP216" s="5">
        <f t="shared" si="13"/>
        <v>2125.9445351849831</v>
      </c>
      <c r="AQ216" s="35">
        <f t="shared" si="14"/>
        <v>7.7499999999999999E-2</v>
      </c>
      <c r="AR216" s="5">
        <f t="shared" si="46"/>
        <v>151328.59427173008</v>
      </c>
      <c r="AS216" s="5">
        <f t="shared" si="47"/>
        <v>573044.42415996676</v>
      </c>
      <c r="AT216" s="5">
        <f t="shared" si="15"/>
        <v>327871.40572826989</v>
      </c>
      <c r="AU216" s="5">
        <f t="shared" si="16"/>
        <v>724373.01843169681</v>
      </c>
      <c r="AV216" s="150"/>
      <c r="AW216" s="2">
        <v>211</v>
      </c>
      <c r="AX216" s="118">
        <v>51257</v>
      </c>
      <c r="AY216" s="5">
        <f t="shared" si="48"/>
        <v>325547.88348404376</v>
      </c>
      <c r="AZ216" s="5">
        <f t="shared" si="49"/>
        <v>3350.6359249849102</v>
      </c>
      <c r="BA216" s="5">
        <f t="shared" si="17"/>
        <v>1315.9616532096368</v>
      </c>
      <c r="BB216" s="35">
        <f t="shared" si="18"/>
        <v>4.8507579498023798E-2</v>
      </c>
      <c r="BC216" s="5">
        <f t="shared" si="19"/>
        <v>2034.6742717752734</v>
      </c>
      <c r="BD216" s="35">
        <f t="shared" si="20"/>
        <v>7.4999999999999997E-2</v>
      </c>
      <c r="BE216" s="5">
        <f t="shared" si="50"/>
        <v>154968.07816916579</v>
      </c>
      <c r="BF216" s="5">
        <f t="shared" si="51"/>
        <v>552016.10200265027</v>
      </c>
      <c r="BG216" s="5">
        <f t="shared" si="21"/>
        <v>324231.92183083412</v>
      </c>
      <c r="BH216" s="5">
        <f t="shared" si="22"/>
        <v>706984.18017181603</v>
      </c>
      <c r="BI216" s="150"/>
      <c r="BJ216" s="2">
        <v>211</v>
      </c>
      <c r="BK216" s="118">
        <v>51257</v>
      </c>
      <c r="BL216" s="5">
        <f t="shared" si="52"/>
        <v>321863.44336056145</v>
      </c>
      <c r="BM216" s="5">
        <f t="shared" si="53"/>
        <v>3268.9887340292703</v>
      </c>
      <c r="BN216" s="5">
        <f t="shared" si="23"/>
        <v>1324.3970970592115</v>
      </c>
      <c r="BO216" s="35">
        <f t="shared" si="24"/>
        <v>4.9377353944812449E-2</v>
      </c>
      <c r="BP216" s="5">
        <f t="shared" si="25"/>
        <v>1944.5916369700587</v>
      </c>
      <c r="BQ216" s="35">
        <f t="shared" si="26"/>
        <v>7.2499999999999995E-2</v>
      </c>
      <c r="BR216" s="5">
        <f t="shared" si="54"/>
        <v>158660.95373649744</v>
      </c>
      <c r="BS216" s="5">
        <f t="shared" si="55"/>
        <v>531095.66914367862</v>
      </c>
      <c r="BT216" s="5">
        <f t="shared" si="27"/>
        <v>320539.04626350221</v>
      </c>
      <c r="BU216" s="5">
        <f t="shared" si="28"/>
        <v>689756.62288017606</v>
      </c>
      <c r="BV216" s="150"/>
      <c r="BW216" s="2">
        <v>211</v>
      </c>
      <c r="BX216" s="118">
        <v>51257</v>
      </c>
      <c r="BY216" s="5">
        <f t="shared" si="56"/>
        <v>318126.26069167949</v>
      </c>
      <c r="BZ216" s="5">
        <f t="shared" si="57"/>
        <v>3188.1295568986429</v>
      </c>
      <c r="CA216" s="5">
        <f t="shared" si="29"/>
        <v>1332.3930361971791</v>
      </c>
      <c r="CB216" s="35">
        <f t="shared" si="30"/>
        <v>5.0259027342172288E-2</v>
      </c>
      <c r="CC216" s="5">
        <f t="shared" si="31"/>
        <v>1855.7365207014639</v>
      </c>
      <c r="CD216" s="35">
        <f t="shared" si="32"/>
        <v>7.0000000000000007E-2</v>
      </c>
      <c r="CE216" s="5">
        <f t="shared" si="58"/>
        <v>162406.13234451707</v>
      </c>
      <c r="CF216" s="5">
        <f t="shared" si="59"/>
        <v>510289.20416109666</v>
      </c>
      <c r="CG216" s="5">
        <f t="shared" si="33"/>
        <v>316793.86765548232</v>
      </c>
      <c r="CH216" s="5">
        <f t="shared" si="34"/>
        <v>672695.33650561376</v>
      </c>
    </row>
    <row r="217" spans="9:86" ht="14.25" customHeight="1">
      <c r="I217" s="150"/>
      <c r="J217" s="2">
        <v>212</v>
      </c>
      <c r="K217" s="118">
        <v>51288</v>
      </c>
      <c r="L217" s="5">
        <f t="shared" si="35"/>
        <v>334986.37221507012</v>
      </c>
      <c r="M217" s="5">
        <f t="shared" si="0"/>
        <v>3600.0695666120341</v>
      </c>
      <c r="N217" s="5">
        <f t="shared" si="1"/>
        <v>1297.0382576334268</v>
      </c>
      <c r="O217" s="35">
        <f t="shared" si="2"/>
        <v>4.6462962026432311E-2</v>
      </c>
      <c r="P217" s="5">
        <f t="shared" si="3"/>
        <v>2303.0313089786073</v>
      </c>
      <c r="Q217" s="35">
        <f t="shared" si="4"/>
        <v>8.2500000000000018E-2</v>
      </c>
      <c r="R217" s="5">
        <f t="shared" si="36"/>
        <v>145510.6660425633</v>
      </c>
      <c r="S217" s="5">
        <f t="shared" si="37"/>
        <v>617704.08207918773</v>
      </c>
      <c r="T217" s="5">
        <f t="shared" si="38"/>
        <v>333689.33395743667</v>
      </c>
      <c r="U217" s="5">
        <f t="shared" si="39"/>
        <v>763214.74812175101</v>
      </c>
      <c r="V217" s="150"/>
      <c r="W217" s="2">
        <v>212</v>
      </c>
      <c r="X217" s="118">
        <v>51288</v>
      </c>
      <c r="Y217" s="5">
        <f t="shared" si="40"/>
        <v>331456.5152971606</v>
      </c>
      <c r="Z217" s="5">
        <f t="shared" si="41"/>
        <v>3516.1998380299769</v>
      </c>
      <c r="AA217" s="5">
        <f t="shared" si="5"/>
        <v>1306.4897360489063</v>
      </c>
      <c r="AB217" s="35">
        <f t="shared" si="6"/>
        <v>4.7299950699509388E-2</v>
      </c>
      <c r="AC217" s="5">
        <f t="shared" si="7"/>
        <v>2209.7101019810707</v>
      </c>
      <c r="AD217" s="35">
        <f t="shared" si="8"/>
        <v>0.08</v>
      </c>
      <c r="AE217" s="5">
        <f t="shared" si="42"/>
        <v>149049.97443888872</v>
      </c>
      <c r="AF217" s="5">
        <f t="shared" si="43"/>
        <v>596384.39122346672</v>
      </c>
      <c r="AG217" s="5">
        <f t="shared" si="9"/>
        <v>330150.02556111169</v>
      </c>
      <c r="AH217" s="5">
        <f t="shared" si="10"/>
        <v>745434.36566235544</v>
      </c>
      <c r="AI217" s="150"/>
      <c r="AJ217" s="2">
        <v>212</v>
      </c>
      <c r="AK217" s="118">
        <v>51288</v>
      </c>
      <c r="AL217" s="5">
        <f t="shared" si="44"/>
        <v>327871.40572826989</v>
      </c>
      <c r="AM217" s="5">
        <f t="shared" si="45"/>
        <v>3433.0474807189421</v>
      </c>
      <c r="AN217" s="5">
        <f t="shared" si="11"/>
        <v>1315.5446520571991</v>
      </c>
      <c r="AO217" s="35">
        <f t="shared" si="12"/>
        <v>4.8148559309773423E-2</v>
      </c>
      <c r="AP217" s="5">
        <f t="shared" si="13"/>
        <v>2117.502828661743</v>
      </c>
      <c r="AQ217" s="35">
        <f t="shared" si="14"/>
        <v>7.7499999999999999E-2</v>
      </c>
      <c r="AR217" s="5">
        <f t="shared" si="46"/>
        <v>152644.13892378728</v>
      </c>
      <c r="AS217" s="5">
        <f t="shared" si="47"/>
        <v>575161.92698862846</v>
      </c>
      <c r="AT217" s="5">
        <f t="shared" si="15"/>
        <v>326555.86107621272</v>
      </c>
      <c r="AU217" s="5">
        <f t="shared" si="16"/>
        <v>727806.06591241574</v>
      </c>
      <c r="AV217" s="150"/>
      <c r="AW217" s="2">
        <v>212</v>
      </c>
      <c r="AX217" s="118">
        <v>51288</v>
      </c>
      <c r="AY217" s="5">
        <f t="shared" si="48"/>
        <v>324231.92183083412</v>
      </c>
      <c r="AZ217" s="5">
        <f t="shared" si="49"/>
        <v>3350.6359249849102</v>
      </c>
      <c r="BA217" s="5">
        <f t="shared" si="17"/>
        <v>1324.186413542197</v>
      </c>
      <c r="BB217" s="35">
        <f t="shared" si="18"/>
        <v>4.9008860302154303E-2</v>
      </c>
      <c r="BC217" s="5">
        <f t="shared" si="19"/>
        <v>2026.4495114427132</v>
      </c>
      <c r="BD217" s="35">
        <f t="shared" si="20"/>
        <v>7.4999999999999997E-2</v>
      </c>
      <c r="BE217" s="5">
        <f t="shared" si="50"/>
        <v>156292.26458270798</v>
      </c>
      <c r="BF217" s="5">
        <f t="shared" si="51"/>
        <v>554042.55151409295</v>
      </c>
      <c r="BG217" s="5">
        <f t="shared" si="21"/>
        <v>322907.73541729193</v>
      </c>
      <c r="BH217" s="5">
        <f t="shared" si="22"/>
        <v>710334.81609680096</v>
      </c>
      <c r="BI217" s="150"/>
      <c r="BJ217" s="2">
        <v>212</v>
      </c>
      <c r="BK217" s="118">
        <v>51288</v>
      </c>
      <c r="BL217" s="5">
        <f t="shared" si="52"/>
        <v>320539.04626350221</v>
      </c>
      <c r="BM217" s="5">
        <f t="shared" si="53"/>
        <v>3268.9887340292703</v>
      </c>
      <c r="BN217" s="5">
        <f t="shared" si="23"/>
        <v>1332.3986628539444</v>
      </c>
      <c r="BO217" s="35">
        <f t="shared" si="24"/>
        <v>4.9880924463422779E-2</v>
      </c>
      <c r="BP217" s="5">
        <f t="shared" si="25"/>
        <v>1936.5900711753259</v>
      </c>
      <c r="BQ217" s="35">
        <f t="shared" si="26"/>
        <v>7.2499999999999995E-2</v>
      </c>
      <c r="BR217" s="5">
        <f t="shared" si="54"/>
        <v>159993.3523993514</v>
      </c>
      <c r="BS217" s="5">
        <f t="shared" si="55"/>
        <v>533032.25921485398</v>
      </c>
      <c r="BT217" s="5">
        <f t="shared" si="27"/>
        <v>319206.64760064828</v>
      </c>
      <c r="BU217" s="5">
        <f t="shared" si="28"/>
        <v>693025.61161420541</v>
      </c>
      <c r="BV217" s="150"/>
      <c r="BW217" s="2">
        <v>212</v>
      </c>
      <c r="BX217" s="118">
        <v>51288</v>
      </c>
      <c r="BY217" s="5">
        <f t="shared" si="56"/>
        <v>316793.86765548232</v>
      </c>
      <c r="BZ217" s="5">
        <f t="shared" si="57"/>
        <v>3188.1295568986429</v>
      </c>
      <c r="CA217" s="5">
        <f t="shared" si="29"/>
        <v>1340.1653289083292</v>
      </c>
      <c r="CB217" s="35">
        <f t="shared" si="30"/>
        <v>5.0764820878380537E-2</v>
      </c>
      <c r="CC217" s="5">
        <f t="shared" si="31"/>
        <v>1847.9642279903137</v>
      </c>
      <c r="CD217" s="35">
        <f t="shared" si="32"/>
        <v>7.0000000000000007E-2</v>
      </c>
      <c r="CE217" s="5">
        <f t="shared" si="58"/>
        <v>163746.2976734254</v>
      </c>
      <c r="CF217" s="5">
        <f t="shared" si="59"/>
        <v>512137.16838908696</v>
      </c>
      <c r="CG217" s="5">
        <f t="shared" si="33"/>
        <v>315453.70232657401</v>
      </c>
      <c r="CH217" s="5">
        <f t="shared" si="34"/>
        <v>675883.46606251237</v>
      </c>
    </row>
    <row r="218" spans="9:86" ht="14.25" customHeight="1">
      <c r="I218" s="150"/>
      <c r="J218" s="2">
        <v>213</v>
      </c>
      <c r="K218" s="118">
        <v>51318</v>
      </c>
      <c r="L218" s="5">
        <f t="shared" si="35"/>
        <v>333689.33395743667</v>
      </c>
      <c r="M218" s="5">
        <f t="shared" si="0"/>
        <v>3600.0695666120341</v>
      </c>
      <c r="N218" s="5">
        <f t="shared" si="1"/>
        <v>1305.955395654657</v>
      </c>
      <c r="O218" s="35">
        <f t="shared" si="2"/>
        <v>4.6964236351212947E-2</v>
      </c>
      <c r="P218" s="5">
        <f t="shared" si="3"/>
        <v>2294.1141709573772</v>
      </c>
      <c r="Q218" s="35">
        <f t="shared" si="4"/>
        <v>8.2500000000000004E-2</v>
      </c>
      <c r="R218" s="5">
        <f t="shared" si="36"/>
        <v>146816.62143821796</v>
      </c>
      <c r="S218" s="5">
        <f t="shared" si="37"/>
        <v>619998.19625014509</v>
      </c>
      <c r="T218" s="5">
        <f t="shared" si="38"/>
        <v>332383.37856178201</v>
      </c>
      <c r="U218" s="5">
        <f t="shared" si="39"/>
        <v>766814.81768836302</v>
      </c>
      <c r="V218" s="150"/>
      <c r="W218" s="2">
        <v>213</v>
      </c>
      <c r="X218" s="118">
        <v>51318</v>
      </c>
      <c r="Y218" s="5">
        <f t="shared" si="40"/>
        <v>330150.02556111169</v>
      </c>
      <c r="Z218" s="5">
        <f t="shared" si="41"/>
        <v>3516.1998380299769</v>
      </c>
      <c r="AA218" s="5">
        <f t="shared" si="5"/>
        <v>1315.1996676225654</v>
      </c>
      <c r="AB218" s="35">
        <f t="shared" si="6"/>
        <v>4.7803709797227992E-2</v>
      </c>
      <c r="AC218" s="5">
        <f t="shared" si="7"/>
        <v>2201.0001704074116</v>
      </c>
      <c r="AD218" s="35">
        <f t="shared" si="8"/>
        <v>8.0000000000000016E-2</v>
      </c>
      <c r="AE218" s="5">
        <f t="shared" si="42"/>
        <v>150365.17410651129</v>
      </c>
      <c r="AF218" s="5">
        <f t="shared" si="43"/>
        <v>598585.39139387419</v>
      </c>
      <c r="AG218" s="5">
        <f t="shared" si="9"/>
        <v>328834.82589348912</v>
      </c>
      <c r="AH218" s="5">
        <f t="shared" si="10"/>
        <v>748950.56550038548</v>
      </c>
      <c r="AI218" s="150"/>
      <c r="AJ218" s="2">
        <v>213</v>
      </c>
      <c r="AK218" s="118">
        <v>51318</v>
      </c>
      <c r="AL218" s="5">
        <f t="shared" si="44"/>
        <v>326555.86107621272</v>
      </c>
      <c r="AM218" s="5">
        <f t="shared" si="45"/>
        <v>3433.0474807189421</v>
      </c>
      <c r="AN218" s="5">
        <f t="shared" si="11"/>
        <v>1324.0408779350682</v>
      </c>
      <c r="AO218" s="35">
        <f t="shared" si="12"/>
        <v>4.8654740058432788E-2</v>
      </c>
      <c r="AP218" s="5">
        <f t="shared" si="13"/>
        <v>2109.0066027838739</v>
      </c>
      <c r="AQ218" s="35">
        <f t="shared" si="14"/>
        <v>7.7499999999999999E-2</v>
      </c>
      <c r="AR218" s="5">
        <f t="shared" si="46"/>
        <v>153968.17980172235</v>
      </c>
      <c r="AS218" s="5">
        <f t="shared" si="47"/>
        <v>577270.93359141238</v>
      </c>
      <c r="AT218" s="5">
        <f t="shared" si="15"/>
        <v>325231.82019827765</v>
      </c>
      <c r="AU218" s="5">
        <f t="shared" si="16"/>
        <v>731239.11339313467</v>
      </c>
      <c r="AV218" s="150"/>
      <c r="AW218" s="2">
        <v>213</v>
      </c>
      <c r="AX218" s="118">
        <v>51318</v>
      </c>
      <c r="AY218" s="5">
        <f t="shared" si="48"/>
        <v>322907.73541729193</v>
      </c>
      <c r="AZ218" s="5">
        <f t="shared" si="49"/>
        <v>3350.6359249849102</v>
      </c>
      <c r="BA218" s="5">
        <f t="shared" si="17"/>
        <v>1332.4625786268357</v>
      </c>
      <c r="BB218" s="35">
        <f t="shared" si="18"/>
        <v>4.9517398283626807E-2</v>
      </c>
      <c r="BC218" s="5">
        <f t="shared" si="19"/>
        <v>2018.1733463580745</v>
      </c>
      <c r="BD218" s="35">
        <f t="shared" si="20"/>
        <v>7.4999999999999997E-2</v>
      </c>
      <c r="BE218" s="5">
        <f t="shared" si="50"/>
        <v>157624.72716133483</v>
      </c>
      <c r="BF218" s="5">
        <f t="shared" si="51"/>
        <v>556060.72486045107</v>
      </c>
      <c r="BG218" s="5">
        <f t="shared" si="21"/>
        <v>321575.27283866511</v>
      </c>
      <c r="BH218" s="5">
        <f t="shared" si="22"/>
        <v>713685.4520217859</v>
      </c>
      <c r="BI218" s="150"/>
      <c r="BJ218" s="2">
        <v>213</v>
      </c>
      <c r="BK218" s="118">
        <v>51318</v>
      </c>
      <c r="BL218" s="5">
        <f t="shared" si="52"/>
        <v>319206.64760064828</v>
      </c>
      <c r="BM218" s="5">
        <f t="shared" si="53"/>
        <v>3268.9887340292703</v>
      </c>
      <c r="BN218" s="5">
        <f t="shared" si="23"/>
        <v>1340.4485714420202</v>
      </c>
      <c r="BO218" s="35">
        <f t="shared" si="24"/>
        <v>5.0391753988244872E-2</v>
      </c>
      <c r="BP218" s="5">
        <f t="shared" si="25"/>
        <v>1928.5401625872501</v>
      </c>
      <c r="BQ218" s="35">
        <f t="shared" si="26"/>
        <v>7.2499999999999995E-2</v>
      </c>
      <c r="BR218" s="5">
        <f t="shared" si="54"/>
        <v>161333.80097079341</v>
      </c>
      <c r="BS218" s="5">
        <f t="shared" si="55"/>
        <v>534960.79937744129</v>
      </c>
      <c r="BT218" s="5">
        <f t="shared" si="27"/>
        <v>317866.19902920624</v>
      </c>
      <c r="BU218" s="5">
        <f t="shared" si="28"/>
        <v>696294.60034823464</v>
      </c>
      <c r="BV218" s="150"/>
      <c r="BW218" s="2">
        <v>213</v>
      </c>
      <c r="BX218" s="118">
        <v>51318</v>
      </c>
      <c r="BY218" s="5">
        <f t="shared" si="56"/>
        <v>315453.70232657401</v>
      </c>
      <c r="BZ218" s="5">
        <f t="shared" si="57"/>
        <v>3188.1295568986429</v>
      </c>
      <c r="CA218" s="5">
        <f t="shared" si="29"/>
        <v>1347.9829599936277</v>
      </c>
      <c r="CB218" s="35">
        <f t="shared" si="30"/>
        <v>5.1277875011837754E-2</v>
      </c>
      <c r="CC218" s="5">
        <f t="shared" si="31"/>
        <v>1840.1465969050153</v>
      </c>
      <c r="CD218" s="35">
        <f t="shared" si="32"/>
        <v>7.0000000000000007E-2</v>
      </c>
      <c r="CE218" s="5">
        <f t="shared" si="58"/>
        <v>165094.28063341902</v>
      </c>
      <c r="CF218" s="5">
        <f t="shared" si="59"/>
        <v>513977.31498599198</v>
      </c>
      <c r="CG218" s="5">
        <f t="shared" si="33"/>
        <v>314105.71936658036</v>
      </c>
      <c r="CH218" s="5">
        <f t="shared" si="34"/>
        <v>679071.59561941097</v>
      </c>
    </row>
    <row r="219" spans="9:86" ht="14.25" customHeight="1">
      <c r="I219" s="150"/>
      <c r="J219" s="2">
        <v>214</v>
      </c>
      <c r="K219" s="118">
        <v>51349</v>
      </c>
      <c r="L219" s="5">
        <f t="shared" si="35"/>
        <v>332383.37856178201</v>
      </c>
      <c r="M219" s="5">
        <f t="shared" si="0"/>
        <v>3600.0695666120341</v>
      </c>
      <c r="N219" s="5">
        <f t="shared" si="1"/>
        <v>1314.9338389997829</v>
      </c>
      <c r="O219" s="35">
        <f t="shared" si="2"/>
        <v>4.747290955484533E-2</v>
      </c>
      <c r="P219" s="5">
        <f t="shared" si="3"/>
        <v>2285.1357276122512</v>
      </c>
      <c r="Q219" s="35">
        <f t="shared" si="4"/>
        <v>8.2500000000000004E-2</v>
      </c>
      <c r="R219" s="5">
        <f t="shared" si="36"/>
        <v>148131.55527721773</v>
      </c>
      <c r="S219" s="5">
        <f t="shared" si="37"/>
        <v>622283.33197775739</v>
      </c>
      <c r="T219" s="5">
        <f t="shared" si="38"/>
        <v>331068.44472278224</v>
      </c>
      <c r="U219" s="5">
        <f t="shared" si="39"/>
        <v>770414.88725497515</v>
      </c>
      <c r="V219" s="150"/>
      <c r="W219" s="2">
        <v>214</v>
      </c>
      <c r="X219" s="118">
        <v>51349</v>
      </c>
      <c r="Y219" s="5">
        <f t="shared" si="40"/>
        <v>328834.82589348912</v>
      </c>
      <c r="Z219" s="5">
        <f t="shared" si="41"/>
        <v>3516.1998380299769</v>
      </c>
      <c r="AA219" s="5">
        <f t="shared" si="5"/>
        <v>1323.9676654067162</v>
      </c>
      <c r="AB219" s="35">
        <f t="shared" si="6"/>
        <v>4.8314870366031895E-2</v>
      </c>
      <c r="AC219" s="5">
        <f t="shared" si="7"/>
        <v>2192.2321726232608</v>
      </c>
      <c r="AD219" s="35">
        <f t="shared" si="8"/>
        <v>7.9999999999999988E-2</v>
      </c>
      <c r="AE219" s="5">
        <f t="shared" si="42"/>
        <v>151689.14177191802</v>
      </c>
      <c r="AF219" s="5">
        <f t="shared" si="43"/>
        <v>600777.62356649747</v>
      </c>
      <c r="AG219" s="5">
        <f t="shared" si="9"/>
        <v>327510.85822808242</v>
      </c>
      <c r="AH219" s="5">
        <f t="shared" si="10"/>
        <v>752466.76533841551</v>
      </c>
      <c r="AI219" s="150"/>
      <c r="AJ219" s="2">
        <v>214</v>
      </c>
      <c r="AK219" s="118">
        <v>51349</v>
      </c>
      <c r="AL219" s="5">
        <f t="shared" si="44"/>
        <v>325231.82019827765</v>
      </c>
      <c r="AM219" s="5">
        <f t="shared" si="45"/>
        <v>3433.0474807189421</v>
      </c>
      <c r="AN219" s="5">
        <f t="shared" si="11"/>
        <v>1332.5919752717323</v>
      </c>
      <c r="AO219" s="35">
        <f t="shared" si="12"/>
        <v>4.916832459232251E-2</v>
      </c>
      <c r="AP219" s="5">
        <f t="shared" si="13"/>
        <v>2100.4555054472098</v>
      </c>
      <c r="AQ219" s="35">
        <f t="shared" si="14"/>
        <v>7.7499999999999999E-2</v>
      </c>
      <c r="AR219" s="5">
        <f t="shared" si="46"/>
        <v>155300.77177699408</v>
      </c>
      <c r="AS219" s="5">
        <f t="shared" si="47"/>
        <v>579371.38909685961</v>
      </c>
      <c r="AT219" s="5">
        <f t="shared" si="15"/>
        <v>323899.22822300589</v>
      </c>
      <c r="AU219" s="5">
        <f t="shared" si="16"/>
        <v>734672.16087385372</v>
      </c>
      <c r="AV219" s="150"/>
      <c r="AW219" s="2">
        <v>214</v>
      </c>
      <c r="AX219" s="118">
        <v>51349</v>
      </c>
      <c r="AY219" s="5">
        <f t="shared" si="48"/>
        <v>321575.27283866511</v>
      </c>
      <c r="AZ219" s="5">
        <f t="shared" si="49"/>
        <v>3350.6359249849102</v>
      </c>
      <c r="BA219" s="5">
        <f t="shared" si="17"/>
        <v>1340.7904697432534</v>
      </c>
      <c r="BB219" s="35">
        <f t="shared" si="18"/>
        <v>5.0033342100252731E-2</v>
      </c>
      <c r="BC219" s="5">
        <f t="shared" si="19"/>
        <v>2009.8454552416567</v>
      </c>
      <c r="BD219" s="35">
        <f t="shared" si="20"/>
        <v>7.4999999999999997E-2</v>
      </c>
      <c r="BE219" s="5">
        <f t="shared" si="50"/>
        <v>158965.51763107808</v>
      </c>
      <c r="BF219" s="5">
        <f t="shared" si="51"/>
        <v>558070.57031569269</v>
      </c>
      <c r="BG219" s="5">
        <f t="shared" si="21"/>
        <v>320234.48236892186</v>
      </c>
      <c r="BH219" s="5">
        <f t="shared" si="22"/>
        <v>717036.08794677071</v>
      </c>
      <c r="BI219" s="150"/>
      <c r="BJ219" s="2">
        <v>214</v>
      </c>
      <c r="BK219" s="118">
        <v>51349</v>
      </c>
      <c r="BL219" s="5">
        <f t="shared" si="52"/>
        <v>317866.19902920624</v>
      </c>
      <c r="BM219" s="5">
        <f t="shared" si="53"/>
        <v>3268.9887340292703</v>
      </c>
      <c r="BN219" s="5">
        <f t="shared" si="23"/>
        <v>1348.5471148944825</v>
      </c>
      <c r="BO219" s="35">
        <f t="shared" si="24"/>
        <v>5.0909991147712122E-2</v>
      </c>
      <c r="BP219" s="5">
        <f t="shared" si="25"/>
        <v>1920.4416191347877</v>
      </c>
      <c r="BQ219" s="35">
        <f t="shared" si="26"/>
        <v>7.2499999999999995E-2</v>
      </c>
      <c r="BR219" s="5">
        <f t="shared" si="54"/>
        <v>162682.3480856879</v>
      </c>
      <c r="BS219" s="5">
        <f t="shared" si="55"/>
        <v>536881.24099657603</v>
      </c>
      <c r="BT219" s="5">
        <f t="shared" si="27"/>
        <v>316517.65191431175</v>
      </c>
      <c r="BU219" s="5">
        <f t="shared" si="28"/>
        <v>699563.58908226388</v>
      </c>
      <c r="BV219" s="150"/>
      <c r="BW219" s="2">
        <v>214</v>
      </c>
      <c r="BX219" s="118">
        <v>51349</v>
      </c>
      <c r="BY219" s="5">
        <f t="shared" si="56"/>
        <v>314105.71936658036</v>
      </c>
      <c r="BZ219" s="5">
        <f t="shared" si="57"/>
        <v>3188.1295568986429</v>
      </c>
      <c r="CA219" s="5">
        <f t="shared" si="29"/>
        <v>1355.8461939269241</v>
      </c>
      <c r="CB219" s="35">
        <f t="shared" si="30"/>
        <v>5.1798338342686573E-2</v>
      </c>
      <c r="CC219" s="5">
        <f t="shared" si="31"/>
        <v>1832.2833629717188</v>
      </c>
      <c r="CD219" s="35">
        <f t="shared" si="32"/>
        <v>7.0000000000000007E-2</v>
      </c>
      <c r="CE219" s="5">
        <f t="shared" si="58"/>
        <v>166450.12682734596</v>
      </c>
      <c r="CF219" s="5">
        <f t="shared" si="59"/>
        <v>515809.59834896371</v>
      </c>
      <c r="CG219" s="5">
        <f t="shared" si="33"/>
        <v>312749.87317265343</v>
      </c>
      <c r="CH219" s="5">
        <f t="shared" si="34"/>
        <v>682259.7251763097</v>
      </c>
    </row>
    <row r="220" spans="9:86" ht="14.25" customHeight="1">
      <c r="I220" s="150"/>
      <c r="J220" s="2">
        <v>215</v>
      </c>
      <c r="K220" s="118">
        <v>51380</v>
      </c>
      <c r="L220" s="5">
        <f t="shared" si="35"/>
        <v>331068.44472278224</v>
      </c>
      <c r="M220" s="5">
        <f t="shared" si="0"/>
        <v>3600.0695666120341</v>
      </c>
      <c r="N220" s="5">
        <f t="shared" si="1"/>
        <v>1323.9740091429062</v>
      </c>
      <c r="O220" s="35">
        <f t="shared" si="2"/>
        <v>4.7989134461359842E-2</v>
      </c>
      <c r="P220" s="5">
        <f t="shared" si="3"/>
        <v>2276.0955574691279</v>
      </c>
      <c r="Q220" s="35">
        <f t="shared" si="4"/>
        <v>8.2500000000000004E-2</v>
      </c>
      <c r="R220" s="5">
        <f t="shared" si="36"/>
        <v>149455.52928636063</v>
      </c>
      <c r="S220" s="5">
        <f t="shared" si="37"/>
        <v>624559.42753522657</v>
      </c>
      <c r="T220" s="5">
        <f t="shared" si="38"/>
        <v>329744.47071363934</v>
      </c>
      <c r="U220" s="5">
        <f t="shared" si="39"/>
        <v>774014.95682158717</v>
      </c>
      <c r="V220" s="150"/>
      <c r="W220" s="2">
        <v>215</v>
      </c>
      <c r="X220" s="118">
        <v>51380</v>
      </c>
      <c r="Y220" s="5">
        <f t="shared" si="40"/>
        <v>327510.85822808242</v>
      </c>
      <c r="Z220" s="5">
        <f t="shared" si="41"/>
        <v>3516.1998380299769</v>
      </c>
      <c r="AA220" s="5">
        <f t="shared" si="5"/>
        <v>1332.7941165094276</v>
      </c>
      <c r="AB220" s="35">
        <f t="shared" si="6"/>
        <v>4.8833585196662546E-2</v>
      </c>
      <c r="AC220" s="5">
        <f t="shared" si="7"/>
        <v>2183.4057215205494</v>
      </c>
      <c r="AD220" s="35">
        <f t="shared" si="8"/>
        <v>7.9999999999999988E-2</v>
      </c>
      <c r="AE220" s="5">
        <f t="shared" si="42"/>
        <v>153021.93588842746</v>
      </c>
      <c r="AF220" s="5">
        <f t="shared" si="43"/>
        <v>602961.02928801801</v>
      </c>
      <c r="AG220" s="5">
        <f t="shared" si="9"/>
        <v>326178.06411157298</v>
      </c>
      <c r="AH220" s="5">
        <f t="shared" si="10"/>
        <v>755982.96517644543</v>
      </c>
      <c r="AI220" s="150"/>
      <c r="AJ220" s="2">
        <v>215</v>
      </c>
      <c r="AK220" s="118">
        <v>51380</v>
      </c>
      <c r="AL220" s="5">
        <f t="shared" si="44"/>
        <v>323899.22822300589</v>
      </c>
      <c r="AM220" s="5">
        <f t="shared" si="45"/>
        <v>3433.0474807189421</v>
      </c>
      <c r="AN220" s="5">
        <f t="shared" si="11"/>
        <v>1341.1982984453625</v>
      </c>
      <c r="AO220" s="35">
        <f t="shared" si="12"/>
        <v>4.9689465670054972E-2</v>
      </c>
      <c r="AP220" s="5">
        <f t="shared" si="13"/>
        <v>2091.8491822735796</v>
      </c>
      <c r="AQ220" s="35">
        <f t="shared" si="14"/>
        <v>7.7499999999999999E-2</v>
      </c>
      <c r="AR220" s="5">
        <f t="shared" si="46"/>
        <v>156641.97007543943</v>
      </c>
      <c r="AS220" s="5">
        <f t="shared" si="47"/>
        <v>581463.23827913322</v>
      </c>
      <c r="AT220" s="5">
        <f t="shared" si="15"/>
        <v>322558.02992456051</v>
      </c>
      <c r="AU220" s="5">
        <f t="shared" si="16"/>
        <v>738105.20835457265</v>
      </c>
      <c r="AV220" s="150"/>
      <c r="AW220" s="2">
        <v>215</v>
      </c>
      <c r="AX220" s="118">
        <v>51380</v>
      </c>
      <c r="AY220" s="5">
        <f t="shared" si="48"/>
        <v>320234.48236892186</v>
      </c>
      <c r="AZ220" s="5">
        <f t="shared" si="49"/>
        <v>3350.6359249849102</v>
      </c>
      <c r="BA220" s="5">
        <f t="shared" si="17"/>
        <v>1349.1704101791488</v>
      </c>
      <c r="BB220" s="35">
        <f t="shared" si="18"/>
        <v>5.0556844479659316E-2</v>
      </c>
      <c r="BC220" s="5">
        <f t="shared" si="19"/>
        <v>2001.4655148057614</v>
      </c>
      <c r="BD220" s="35">
        <f t="shared" si="20"/>
        <v>7.4999999999999997E-2</v>
      </c>
      <c r="BE220" s="5">
        <f t="shared" si="50"/>
        <v>160314.68804125724</v>
      </c>
      <c r="BF220" s="5">
        <f t="shared" si="51"/>
        <v>560072.03583049844</v>
      </c>
      <c r="BG220" s="5">
        <f t="shared" si="21"/>
        <v>318885.31195874274</v>
      </c>
      <c r="BH220" s="5">
        <f t="shared" si="22"/>
        <v>720386.72387175565</v>
      </c>
      <c r="BI220" s="150"/>
      <c r="BJ220" s="2">
        <v>215</v>
      </c>
      <c r="BK220" s="118">
        <v>51380</v>
      </c>
      <c r="BL220" s="5">
        <f t="shared" si="52"/>
        <v>316517.65191431175</v>
      </c>
      <c r="BM220" s="5">
        <f t="shared" si="53"/>
        <v>3268.9887340292703</v>
      </c>
      <c r="BN220" s="5">
        <f t="shared" si="23"/>
        <v>1356.6945870469701</v>
      </c>
      <c r="BO220" s="35">
        <f t="shared" si="24"/>
        <v>5.1435788639589308E-2</v>
      </c>
      <c r="BP220" s="5">
        <f t="shared" si="25"/>
        <v>1912.2941469823002</v>
      </c>
      <c r="BQ220" s="35">
        <f t="shared" si="26"/>
        <v>7.2499999999999995E-2</v>
      </c>
      <c r="BR220" s="5">
        <f t="shared" si="54"/>
        <v>164039.04267273488</v>
      </c>
      <c r="BS220" s="5">
        <f t="shared" si="55"/>
        <v>538793.53514355829</v>
      </c>
      <c r="BT220" s="5">
        <f t="shared" si="27"/>
        <v>315160.95732726477</v>
      </c>
      <c r="BU220" s="5">
        <f t="shared" si="28"/>
        <v>702832.57781629311</v>
      </c>
      <c r="BV220" s="150"/>
      <c r="BW220" s="2">
        <v>215</v>
      </c>
      <c r="BX220" s="118">
        <v>51380</v>
      </c>
      <c r="BY220" s="5">
        <f t="shared" si="56"/>
        <v>312749.87317265343</v>
      </c>
      <c r="BZ220" s="5">
        <f t="shared" si="57"/>
        <v>3188.1295568986429</v>
      </c>
      <c r="CA220" s="5">
        <f t="shared" si="29"/>
        <v>1363.7552967248312</v>
      </c>
      <c r="CB220" s="35">
        <f t="shared" si="30"/>
        <v>5.2326363539925883E-2</v>
      </c>
      <c r="CC220" s="5">
        <f t="shared" si="31"/>
        <v>1824.3742601738118</v>
      </c>
      <c r="CD220" s="35">
        <f t="shared" si="32"/>
        <v>7.0000000000000007E-2</v>
      </c>
      <c r="CE220" s="5">
        <f t="shared" si="58"/>
        <v>167813.88212407078</v>
      </c>
      <c r="CF220" s="5">
        <f t="shared" si="59"/>
        <v>517633.97260913753</v>
      </c>
      <c r="CG220" s="5">
        <f t="shared" si="33"/>
        <v>311386.11787592858</v>
      </c>
      <c r="CH220" s="5">
        <f t="shared" si="34"/>
        <v>685447.85473320831</v>
      </c>
    </row>
    <row r="221" spans="9:86" ht="14.25" customHeight="1">
      <c r="I221" s="150"/>
      <c r="J221" s="2">
        <v>216</v>
      </c>
      <c r="K221" s="118">
        <v>51410</v>
      </c>
      <c r="L221" s="5">
        <f t="shared" si="35"/>
        <v>329744.47071363934</v>
      </c>
      <c r="M221" s="5">
        <f t="shared" si="0"/>
        <v>3600.0695666120341</v>
      </c>
      <c r="N221" s="5">
        <f t="shared" si="1"/>
        <v>1333.0763304557636</v>
      </c>
      <c r="O221" s="35">
        <f t="shared" si="2"/>
        <v>4.8513068106489643E-2</v>
      </c>
      <c r="P221" s="5">
        <f t="shared" si="3"/>
        <v>2266.9932361562705</v>
      </c>
      <c r="Q221" s="35">
        <f t="shared" si="4"/>
        <v>8.2500000000000004E-2</v>
      </c>
      <c r="R221" s="5">
        <f t="shared" si="36"/>
        <v>150788.60561681641</v>
      </c>
      <c r="S221" s="5">
        <f t="shared" si="37"/>
        <v>626826.42077138287</v>
      </c>
      <c r="T221" s="5">
        <f t="shared" si="38"/>
        <v>328411.39438318356</v>
      </c>
      <c r="U221" s="5">
        <f t="shared" si="39"/>
        <v>777615.0263881993</v>
      </c>
      <c r="V221" s="150"/>
      <c r="W221" s="2">
        <v>216</v>
      </c>
      <c r="X221" s="118">
        <v>51410</v>
      </c>
      <c r="Y221" s="5">
        <f t="shared" si="40"/>
        <v>326178.06411157298</v>
      </c>
      <c r="Z221" s="5">
        <f t="shared" si="41"/>
        <v>3516.1998380299769</v>
      </c>
      <c r="AA221" s="5">
        <f t="shared" si="5"/>
        <v>1341.6794106194902</v>
      </c>
      <c r="AB221" s="35">
        <f t="shared" si="6"/>
        <v>4.9360011291031014E-2</v>
      </c>
      <c r="AC221" s="5">
        <f t="shared" si="7"/>
        <v>2174.5204274104867</v>
      </c>
      <c r="AD221" s="35">
        <f t="shared" si="8"/>
        <v>0.08</v>
      </c>
      <c r="AE221" s="5">
        <f t="shared" si="42"/>
        <v>154363.61529904694</v>
      </c>
      <c r="AF221" s="5">
        <f t="shared" si="43"/>
        <v>605135.5497154285</v>
      </c>
      <c r="AG221" s="5">
        <f t="shared" si="9"/>
        <v>324836.38470095349</v>
      </c>
      <c r="AH221" s="5">
        <f t="shared" si="10"/>
        <v>759499.16501447547</v>
      </c>
      <c r="AI221" s="150"/>
      <c r="AJ221" s="2">
        <v>216</v>
      </c>
      <c r="AK221" s="118">
        <v>51410</v>
      </c>
      <c r="AL221" s="5">
        <f t="shared" si="44"/>
        <v>322558.02992456051</v>
      </c>
      <c r="AM221" s="5">
        <f t="shared" si="45"/>
        <v>3433.0474807189421</v>
      </c>
      <c r="AN221" s="5">
        <f t="shared" si="11"/>
        <v>1349.8602041228223</v>
      </c>
      <c r="AO221" s="35">
        <f t="shared" si="12"/>
        <v>5.0218320260891694E-2</v>
      </c>
      <c r="AP221" s="5">
        <f t="shared" si="13"/>
        <v>2083.1872765961198</v>
      </c>
      <c r="AQ221" s="35">
        <f t="shared" si="14"/>
        <v>7.7499999999999986E-2</v>
      </c>
      <c r="AR221" s="5">
        <f t="shared" si="46"/>
        <v>157991.83027956224</v>
      </c>
      <c r="AS221" s="5">
        <f t="shared" si="47"/>
        <v>583546.42555572931</v>
      </c>
      <c r="AT221" s="5">
        <f t="shared" si="15"/>
        <v>321208.16972043767</v>
      </c>
      <c r="AU221" s="5">
        <f t="shared" si="16"/>
        <v>741538.25583529158</v>
      </c>
      <c r="AV221" s="150"/>
      <c r="AW221" s="2">
        <v>216</v>
      </c>
      <c r="AX221" s="118">
        <v>51410</v>
      </c>
      <c r="AY221" s="5">
        <f t="shared" si="48"/>
        <v>318885.31195874274</v>
      </c>
      <c r="AZ221" s="5">
        <f t="shared" si="49"/>
        <v>3350.6359249849102</v>
      </c>
      <c r="BA221" s="5">
        <f t="shared" si="17"/>
        <v>1357.6027252427682</v>
      </c>
      <c r="BB221" s="35">
        <f t="shared" si="18"/>
        <v>5.1088062359614016E-2</v>
      </c>
      <c r="BC221" s="5">
        <f t="shared" si="19"/>
        <v>1993.033199742142</v>
      </c>
      <c r="BD221" s="35">
        <f t="shared" si="20"/>
        <v>7.4999999999999997E-2</v>
      </c>
      <c r="BE221" s="5">
        <f t="shared" si="50"/>
        <v>161672.29076649999</v>
      </c>
      <c r="BF221" s="5">
        <f t="shared" si="51"/>
        <v>562065.06903024053</v>
      </c>
      <c r="BG221" s="5">
        <f t="shared" si="21"/>
        <v>317527.70923349995</v>
      </c>
      <c r="BH221" s="5">
        <f t="shared" si="22"/>
        <v>723737.35979674058</v>
      </c>
      <c r="BI221" s="150"/>
      <c r="BJ221" s="2">
        <v>216</v>
      </c>
      <c r="BK221" s="118">
        <v>51410</v>
      </c>
      <c r="BL221" s="5">
        <f t="shared" si="52"/>
        <v>315160.95732726477</v>
      </c>
      <c r="BM221" s="5">
        <f t="shared" si="53"/>
        <v>3268.9887340292703</v>
      </c>
      <c r="BN221" s="5">
        <f t="shared" si="23"/>
        <v>1364.891283510379</v>
      </c>
      <c r="BO221" s="35">
        <f t="shared" si="24"/>
        <v>5.1969303371282839E-2</v>
      </c>
      <c r="BP221" s="5">
        <f t="shared" si="25"/>
        <v>1904.0974505188913</v>
      </c>
      <c r="BQ221" s="35">
        <f t="shared" si="26"/>
        <v>7.2499999999999995E-2</v>
      </c>
      <c r="BR221" s="5">
        <f t="shared" si="54"/>
        <v>165403.93395624525</v>
      </c>
      <c r="BS221" s="5">
        <f t="shared" si="55"/>
        <v>540697.63259407715</v>
      </c>
      <c r="BT221" s="5">
        <f t="shared" si="27"/>
        <v>313796.0660437544</v>
      </c>
      <c r="BU221" s="5">
        <f t="shared" si="28"/>
        <v>706101.56655032234</v>
      </c>
      <c r="BV221" s="150"/>
      <c r="BW221" s="2">
        <v>216</v>
      </c>
      <c r="BX221" s="118">
        <v>51410</v>
      </c>
      <c r="BY221" s="5">
        <f t="shared" si="56"/>
        <v>311386.11787592858</v>
      </c>
      <c r="BZ221" s="5">
        <f t="shared" si="57"/>
        <v>3188.1295568986429</v>
      </c>
      <c r="CA221" s="5">
        <f t="shared" si="29"/>
        <v>1371.7105359557261</v>
      </c>
      <c r="CB221" s="35">
        <f t="shared" si="30"/>
        <v>5.2862107481706652E-2</v>
      </c>
      <c r="CC221" s="5">
        <f t="shared" si="31"/>
        <v>1816.4190209429169</v>
      </c>
      <c r="CD221" s="35">
        <f t="shared" si="32"/>
        <v>7.0000000000000007E-2</v>
      </c>
      <c r="CE221" s="5">
        <f t="shared" si="58"/>
        <v>169185.59266002651</v>
      </c>
      <c r="CF221" s="5">
        <f t="shared" si="59"/>
        <v>519450.39163008047</v>
      </c>
      <c r="CG221" s="5">
        <f t="shared" si="33"/>
        <v>310014.40733997285</v>
      </c>
      <c r="CH221" s="5">
        <f t="shared" si="34"/>
        <v>688635.98429010692</v>
      </c>
    </row>
    <row r="222" spans="9:86" ht="14.25" customHeight="1">
      <c r="I222" s="150"/>
      <c r="J222" s="2">
        <v>217</v>
      </c>
      <c r="K222" s="118">
        <v>51441</v>
      </c>
      <c r="L222" s="5">
        <f t="shared" si="35"/>
        <v>328411.39438318356</v>
      </c>
      <c r="M222" s="5">
        <f t="shared" si="0"/>
        <v>3600.0695666120341</v>
      </c>
      <c r="N222" s="5">
        <f t="shared" si="1"/>
        <v>1342.2412302276471</v>
      </c>
      <c r="O222" s="35">
        <f t="shared" si="2"/>
        <v>4.9044871883886509E-2</v>
      </c>
      <c r="P222" s="5">
        <f t="shared" si="3"/>
        <v>2257.8283363843871</v>
      </c>
      <c r="Q222" s="35">
        <f t="shared" si="4"/>
        <v>8.2500000000000004E-2</v>
      </c>
      <c r="R222" s="5">
        <f t="shared" si="36"/>
        <v>152130.84684704404</v>
      </c>
      <c r="S222" s="5">
        <f t="shared" si="37"/>
        <v>629084.24910776725</v>
      </c>
      <c r="T222" s="5">
        <f t="shared" si="38"/>
        <v>327069.15315295593</v>
      </c>
      <c r="U222" s="5">
        <f t="shared" si="39"/>
        <v>781215.09595481132</v>
      </c>
      <c r="V222" s="150"/>
      <c r="W222" s="2">
        <v>217</v>
      </c>
      <c r="X222" s="118">
        <v>51441</v>
      </c>
      <c r="Y222" s="5">
        <f t="shared" si="40"/>
        <v>324836.38470095349</v>
      </c>
      <c r="Z222" s="5">
        <f t="shared" si="41"/>
        <v>3516.1998380299769</v>
      </c>
      <c r="AA222" s="5">
        <f t="shared" si="5"/>
        <v>1350.62394002362</v>
      </c>
      <c r="AB222" s="35">
        <f t="shared" si="6"/>
        <v>4.9894310008419034E-2</v>
      </c>
      <c r="AC222" s="5">
        <f t="shared" si="7"/>
        <v>2165.575898006357</v>
      </c>
      <c r="AD222" s="35">
        <f t="shared" si="8"/>
        <v>8.0000000000000016E-2</v>
      </c>
      <c r="AE222" s="5">
        <f t="shared" si="42"/>
        <v>155714.23923907056</v>
      </c>
      <c r="AF222" s="5">
        <f t="shared" si="43"/>
        <v>607301.12561343482</v>
      </c>
      <c r="AG222" s="5">
        <f t="shared" si="9"/>
        <v>323485.7607609299</v>
      </c>
      <c r="AH222" s="5">
        <f t="shared" si="10"/>
        <v>763015.36485250539</v>
      </c>
      <c r="AI222" s="150"/>
      <c r="AJ222" s="2">
        <v>217</v>
      </c>
      <c r="AK222" s="118">
        <v>51441</v>
      </c>
      <c r="AL222" s="5">
        <f t="shared" si="44"/>
        <v>321208.16972043767</v>
      </c>
      <c r="AM222" s="5">
        <f t="shared" si="45"/>
        <v>3433.0474807189421</v>
      </c>
      <c r="AN222" s="5">
        <f t="shared" si="11"/>
        <v>1358.5780512744486</v>
      </c>
      <c r="AO222" s="35">
        <f t="shared" si="12"/>
        <v>5.0755049690929664E-2</v>
      </c>
      <c r="AP222" s="5">
        <f t="shared" si="13"/>
        <v>2074.4694294444935</v>
      </c>
      <c r="AQ222" s="35">
        <f t="shared" si="14"/>
        <v>7.7500000000000013E-2</v>
      </c>
      <c r="AR222" s="5">
        <f t="shared" si="46"/>
        <v>159350.40833083668</v>
      </c>
      <c r="AS222" s="5">
        <f t="shared" si="47"/>
        <v>585620.89498517383</v>
      </c>
      <c r="AT222" s="5">
        <f t="shared" si="15"/>
        <v>319849.5916691632</v>
      </c>
      <c r="AU222" s="5">
        <f t="shared" si="16"/>
        <v>744971.30331601051</v>
      </c>
      <c r="AV222" s="150"/>
      <c r="AW222" s="2">
        <v>217</v>
      </c>
      <c r="AX222" s="118">
        <v>51441</v>
      </c>
      <c r="AY222" s="5">
        <f t="shared" si="48"/>
        <v>317527.70923349995</v>
      </c>
      <c r="AZ222" s="5">
        <f t="shared" si="49"/>
        <v>3350.6359249849102</v>
      </c>
      <c r="BA222" s="5">
        <f t="shared" si="17"/>
        <v>1366.0877422755357</v>
      </c>
      <c r="BB222" s="35">
        <f t="shared" si="18"/>
        <v>5.1627157034196E-2</v>
      </c>
      <c r="BC222" s="5">
        <f t="shared" si="19"/>
        <v>1984.5481827093745</v>
      </c>
      <c r="BD222" s="35">
        <f t="shared" si="20"/>
        <v>7.4999999999999997E-2</v>
      </c>
      <c r="BE222" s="5">
        <f t="shared" si="50"/>
        <v>163038.37850877552</v>
      </c>
      <c r="BF222" s="5">
        <f t="shared" si="51"/>
        <v>564049.6172129499</v>
      </c>
      <c r="BG222" s="5">
        <f t="shared" si="21"/>
        <v>316161.62149122439</v>
      </c>
      <c r="BH222" s="5">
        <f t="shared" si="22"/>
        <v>727087.9957217254</v>
      </c>
      <c r="BI222" s="150"/>
      <c r="BJ222" s="2">
        <v>217</v>
      </c>
      <c r="BK222" s="118">
        <v>51441</v>
      </c>
      <c r="BL222" s="5">
        <f t="shared" si="52"/>
        <v>313796.0660437544</v>
      </c>
      <c r="BM222" s="5">
        <f t="shared" si="53"/>
        <v>3268.9887340292703</v>
      </c>
      <c r="BN222" s="5">
        <f t="shared" si="23"/>
        <v>1373.1375016815875</v>
      </c>
      <c r="BO222" s="35">
        <f t="shared" si="24"/>
        <v>5.2510696605997206E-2</v>
      </c>
      <c r="BP222" s="5">
        <f t="shared" si="25"/>
        <v>1895.8512323476828</v>
      </c>
      <c r="BQ222" s="35">
        <f t="shared" si="26"/>
        <v>7.2499999999999995E-2</v>
      </c>
      <c r="BR222" s="5">
        <f t="shared" si="54"/>
        <v>166777.07145792685</v>
      </c>
      <c r="BS222" s="5">
        <f t="shared" si="55"/>
        <v>542593.48382642481</v>
      </c>
      <c r="BT222" s="5">
        <f t="shared" si="27"/>
        <v>312422.92854207283</v>
      </c>
      <c r="BU222" s="5">
        <f t="shared" si="28"/>
        <v>709370.55528435169</v>
      </c>
      <c r="BV222" s="150"/>
      <c r="BW222" s="2">
        <v>217</v>
      </c>
      <c r="BX222" s="118">
        <v>51441</v>
      </c>
      <c r="BY222" s="5">
        <f t="shared" si="56"/>
        <v>310014.40733997285</v>
      </c>
      <c r="BZ222" s="5">
        <f t="shared" si="57"/>
        <v>3188.1295568986429</v>
      </c>
      <c r="CA222" s="5">
        <f t="shared" si="29"/>
        <v>1379.7121807488013</v>
      </c>
      <c r="CB222" s="35">
        <f t="shared" si="30"/>
        <v>5.3405731401473595E-2</v>
      </c>
      <c r="CC222" s="5">
        <f t="shared" si="31"/>
        <v>1808.4173761498416</v>
      </c>
      <c r="CD222" s="35">
        <f t="shared" si="32"/>
        <v>7.0000000000000007E-2</v>
      </c>
      <c r="CE222" s="5">
        <f t="shared" si="58"/>
        <v>170565.30484077532</v>
      </c>
      <c r="CF222" s="5">
        <f t="shared" si="59"/>
        <v>521258.80900623032</v>
      </c>
      <c r="CG222" s="5">
        <f t="shared" si="33"/>
        <v>308634.69515922404</v>
      </c>
      <c r="CH222" s="5">
        <f t="shared" si="34"/>
        <v>691824.11384700565</v>
      </c>
    </row>
    <row r="223" spans="9:86" ht="14.25" customHeight="1">
      <c r="I223" s="150"/>
      <c r="J223" s="2">
        <v>218</v>
      </c>
      <c r="K223" s="118">
        <v>51471</v>
      </c>
      <c r="L223" s="5">
        <f t="shared" si="35"/>
        <v>327069.15315295593</v>
      </c>
      <c r="M223" s="5">
        <f t="shared" si="0"/>
        <v>3600.0695666120341</v>
      </c>
      <c r="N223" s="5">
        <f t="shared" si="1"/>
        <v>1351.469138685462</v>
      </c>
      <c r="O223" s="35">
        <f t="shared" si="2"/>
        <v>4.9584711697471723E-2</v>
      </c>
      <c r="P223" s="5">
        <f t="shared" si="3"/>
        <v>2248.6004279265721</v>
      </c>
      <c r="Q223" s="35">
        <f t="shared" si="4"/>
        <v>8.2500000000000004E-2</v>
      </c>
      <c r="R223" s="5">
        <f t="shared" si="36"/>
        <v>153482.31598572951</v>
      </c>
      <c r="S223" s="5">
        <f t="shared" si="37"/>
        <v>631332.84953569376</v>
      </c>
      <c r="T223" s="5">
        <f t="shared" si="38"/>
        <v>325717.68401427049</v>
      </c>
      <c r="U223" s="5">
        <f t="shared" si="39"/>
        <v>784815.16552142333</v>
      </c>
      <c r="V223" s="150"/>
      <c r="W223" s="2">
        <v>218</v>
      </c>
      <c r="X223" s="118">
        <v>51471</v>
      </c>
      <c r="Y223" s="5">
        <f t="shared" si="40"/>
        <v>323485.7607609299</v>
      </c>
      <c r="Z223" s="5">
        <f t="shared" si="41"/>
        <v>3516.1998380299769</v>
      </c>
      <c r="AA223" s="5">
        <f t="shared" si="5"/>
        <v>1359.6280996237774</v>
      </c>
      <c r="AB223" s="35">
        <f t="shared" si="6"/>
        <v>5.0436647217814393E-2</v>
      </c>
      <c r="AC223" s="5">
        <f t="shared" si="7"/>
        <v>2156.5717384061995</v>
      </c>
      <c r="AD223" s="35">
        <f t="shared" si="8"/>
        <v>0.08</v>
      </c>
      <c r="AE223" s="5">
        <f t="shared" si="42"/>
        <v>157073.86733869434</v>
      </c>
      <c r="AF223" s="5">
        <f t="shared" si="43"/>
        <v>609457.69735184102</v>
      </c>
      <c r="AG223" s="5">
        <f t="shared" si="9"/>
        <v>322126.13266130612</v>
      </c>
      <c r="AH223" s="5">
        <f t="shared" si="10"/>
        <v>766531.56469053542</v>
      </c>
      <c r="AI223" s="150"/>
      <c r="AJ223" s="2">
        <v>218</v>
      </c>
      <c r="AK223" s="118">
        <v>51471</v>
      </c>
      <c r="AL223" s="5">
        <f t="shared" si="44"/>
        <v>319849.5916691632</v>
      </c>
      <c r="AM223" s="5">
        <f t="shared" si="45"/>
        <v>3433.0474807189421</v>
      </c>
      <c r="AN223" s="5">
        <f t="shared" si="11"/>
        <v>1367.3522011889299</v>
      </c>
      <c r="AO223" s="35">
        <f t="shared" si="12"/>
        <v>5.1299819795421309E-2</v>
      </c>
      <c r="AP223" s="5">
        <f t="shared" si="13"/>
        <v>2065.6952795300122</v>
      </c>
      <c r="AQ223" s="35">
        <f t="shared" si="14"/>
        <v>7.7499999999999986E-2</v>
      </c>
      <c r="AR223" s="5">
        <f t="shared" si="46"/>
        <v>160717.76053202563</v>
      </c>
      <c r="AS223" s="5">
        <f t="shared" si="47"/>
        <v>587686.59026470385</v>
      </c>
      <c r="AT223" s="5">
        <f t="shared" si="15"/>
        <v>318482.23946797429</v>
      </c>
      <c r="AU223" s="5">
        <f t="shared" si="16"/>
        <v>748404.35079672944</v>
      </c>
      <c r="AV223" s="150"/>
      <c r="AW223" s="2">
        <v>218</v>
      </c>
      <c r="AX223" s="118">
        <v>51471</v>
      </c>
      <c r="AY223" s="5">
        <f t="shared" si="48"/>
        <v>316161.62149122439</v>
      </c>
      <c r="AZ223" s="5">
        <f t="shared" si="49"/>
        <v>3350.6359249849102</v>
      </c>
      <c r="BA223" s="5">
        <f t="shared" si="17"/>
        <v>1374.6257906647579</v>
      </c>
      <c r="BB223" s="35">
        <f t="shared" si="18"/>
        <v>5.2174294306100516E-2</v>
      </c>
      <c r="BC223" s="5">
        <f t="shared" si="19"/>
        <v>1976.0101343201522</v>
      </c>
      <c r="BD223" s="35">
        <f t="shared" si="20"/>
        <v>7.4999999999999997E-2</v>
      </c>
      <c r="BE223" s="5">
        <f t="shared" si="50"/>
        <v>164413.00429944028</v>
      </c>
      <c r="BF223" s="5">
        <f t="shared" si="51"/>
        <v>566025.62734727003</v>
      </c>
      <c r="BG223" s="5">
        <f t="shared" si="21"/>
        <v>314786.99570055964</v>
      </c>
      <c r="BH223" s="5">
        <f t="shared" si="22"/>
        <v>730438.63164671033</v>
      </c>
      <c r="BI223" s="150"/>
      <c r="BJ223" s="2">
        <v>218</v>
      </c>
      <c r="BK223" s="118">
        <v>51471</v>
      </c>
      <c r="BL223" s="5">
        <f t="shared" si="52"/>
        <v>312422.92854207283</v>
      </c>
      <c r="BM223" s="5">
        <f t="shared" si="53"/>
        <v>3268.9887340292703</v>
      </c>
      <c r="BN223" s="5">
        <f t="shared" si="23"/>
        <v>1381.4335407542469</v>
      </c>
      <c r="BO223" s="35">
        <f t="shared" si="24"/>
        <v>5.3060134115024069E-2</v>
      </c>
      <c r="BP223" s="5">
        <f t="shared" si="25"/>
        <v>1887.5551932750234</v>
      </c>
      <c r="BQ223" s="35">
        <f t="shared" si="26"/>
        <v>7.2499999999999995E-2</v>
      </c>
      <c r="BR223" s="5">
        <f t="shared" si="54"/>
        <v>168158.50499868111</v>
      </c>
      <c r="BS223" s="5">
        <f t="shared" si="55"/>
        <v>544481.03901969979</v>
      </c>
      <c r="BT223" s="5">
        <f t="shared" si="27"/>
        <v>311041.49500131857</v>
      </c>
      <c r="BU223" s="5">
        <f t="shared" si="28"/>
        <v>712639.54401838093</v>
      </c>
      <c r="BV223" s="150"/>
      <c r="BW223" s="2">
        <v>218</v>
      </c>
      <c r="BX223" s="118">
        <v>51471</v>
      </c>
      <c r="BY223" s="5">
        <f t="shared" si="56"/>
        <v>308634.69515922404</v>
      </c>
      <c r="BZ223" s="5">
        <f t="shared" si="57"/>
        <v>3188.1295568986429</v>
      </c>
      <c r="CA223" s="5">
        <f t="shared" si="29"/>
        <v>1387.7605018031693</v>
      </c>
      <c r="CB223" s="35">
        <f t="shared" si="30"/>
        <v>5.3957401040238578E-2</v>
      </c>
      <c r="CC223" s="5">
        <f t="shared" si="31"/>
        <v>1800.3690550954736</v>
      </c>
      <c r="CD223" s="35">
        <f t="shared" si="32"/>
        <v>7.0000000000000007E-2</v>
      </c>
      <c r="CE223" s="5">
        <f t="shared" si="58"/>
        <v>171953.06534257848</v>
      </c>
      <c r="CF223" s="5">
        <f t="shared" si="59"/>
        <v>523059.1780613258</v>
      </c>
      <c r="CG223" s="5">
        <f t="shared" si="33"/>
        <v>307246.93465742085</v>
      </c>
      <c r="CH223" s="5">
        <f t="shared" si="34"/>
        <v>695012.24340390426</v>
      </c>
    </row>
    <row r="224" spans="9:86" ht="14.25" customHeight="1">
      <c r="I224" s="150"/>
      <c r="J224" s="2">
        <v>219</v>
      </c>
      <c r="K224" s="118">
        <v>51502</v>
      </c>
      <c r="L224" s="5">
        <f t="shared" si="35"/>
        <v>325717.68401427049</v>
      </c>
      <c r="M224" s="5">
        <f t="shared" si="0"/>
        <v>3600.0695666120341</v>
      </c>
      <c r="N224" s="5">
        <f t="shared" si="1"/>
        <v>1360.7604890139246</v>
      </c>
      <c r="O224" s="35">
        <f t="shared" si="2"/>
        <v>5.0132758120224372E-2</v>
      </c>
      <c r="P224" s="5">
        <f t="shared" si="3"/>
        <v>2239.3090775981095</v>
      </c>
      <c r="Q224" s="35">
        <f t="shared" si="4"/>
        <v>8.2500000000000004E-2</v>
      </c>
      <c r="R224" s="5">
        <f t="shared" si="36"/>
        <v>154843.07647474343</v>
      </c>
      <c r="S224" s="5">
        <f t="shared" si="37"/>
        <v>633572.15861329192</v>
      </c>
      <c r="T224" s="5">
        <f t="shared" si="38"/>
        <v>324356.92352525657</v>
      </c>
      <c r="U224" s="5">
        <f t="shared" si="39"/>
        <v>788415.23508803535</v>
      </c>
      <c r="V224" s="150"/>
      <c r="W224" s="2">
        <v>219</v>
      </c>
      <c r="X224" s="118">
        <v>51502</v>
      </c>
      <c r="Y224" s="5">
        <f t="shared" si="40"/>
        <v>322126.13266130612</v>
      </c>
      <c r="Z224" s="5">
        <f t="shared" si="41"/>
        <v>3516.1998380299769</v>
      </c>
      <c r="AA224" s="5">
        <f t="shared" si="5"/>
        <v>1368.6922869546024</v>
      </c>
      <c r="AB224" s="35">
        <f t="shared" si="6"/>
        <v>5.0987193456683254E-2</v>
      </c>
      <c r="AC224" s="5">
        <f t="shared" si="7"/>
        <v>2147.5075510753745</v>
      </c>
      <c r="AD224" s="35">
        <f t="shared" si="8"/>
        <v>8.0000000000000016E-2</v>
      </c>
      <c r="AE224" s="5">
        <f t="shared" si="42"/>
        <v>158442.55962564895</v>
      </c>
      <c r="AF224" s="5">
        <f t="shared" si="43"/>
        <v>611605.20490291645</v>
      </c>
      <c r="AG224" s="5">
        <f t="shared" si="9"/>
        <v>320757.44037435151</v>
      </c>
      <c r="AH224" s="5">
        <f t="shared" si="10"/>
        <v>770047.76452856534</v>
      </c>
      <c r="AI224" s="150"/>
      <c r="AJ224" s="2">
        <v>219</v>
      </c>
      <c r="AK224" s="118">
        <v>51502</v>
      </c>
      <c r="AL224" s="5">
        <f t="shared" si="44"/>
        <v>318482.23946797429</v>
      </c>
      <c r="AM224" s="5">
        <f t="shared" si="45"/>
        <v>3433.0474807189421</v>
      </c>
      <c r="AN224" s="5">
        <f t="shared" si="11"/>
        <v>1376.1830174882748</v>
      </c>
      <c r="AO224" s="35">
        <f t="shared" si="12"/>
        <v>5.1852801077530479E-2</v>
      </c>
      <c r="AP224" s="5">
        <f t="shared" si="13"/>
        <v>2056.8644632306673</v>
      </c>
      <c r="AQ224" s="35">
        <f t="shared" si="14"/>
        <v>7.7499999999999999E-2</v>
      </c>
      <c r="AR224" s="5">
        <f t="shared" si="46"/>
        <v>162093.9435495139</v>
      </c>
      <c r="AS224" s="5">
        <f t="shared" si="47"/>
        <v>589743.45472793456</v>
      </c>
      <c r="AT224" s="5">
        <f t="shared" si="15"/>
        <v>317106.05645048601</v>
      </c>
      <c r="AU224" s="5">
        <f t="shared" si="16"/>
        <v>751837.39827744849</v>
      </c>
      <c r="AV224" s="150"/>
      <c r="AW224" s="2">
        <v>219</v>
      </c>
      <c r="AX224" s="118">
        <v>51502</v>
      </c>
      <c r="AY224" s="5">
        <f t="shared" si="48"/>
        <v>314786.99570055964</v>
      </c>
      <c r="AZ224" s="5">
        <f t="shared" si="49"/>
        <v>3350.6359249849102</v>
      </c>
      <c r="BA224" s="5">
        <f t="shared" si="17"/>
        <v>1383.2172018564127</v>
      </c>
      <c r="BB224" s="35">
        <f t="shared" si="18"/>
        <v>5.2729644645378979E-2</v>
      </c>
      <c r="BC224" s="5">
        <f t="shared" si="19"/>
        <v>1967.4187231284975</v>
      </c>
      <c r="BD224" s="35">
        <f t="shared" si="20"/>
        <v>7.4999999999999997E-2</v>
      </c>
      <c r="BE224" s="5">
        <f t="shared" si="50"/>
        <v>165796.22150129668</v>
      </c>
      <c r="BF224" s="5">
        <f t="shared" si="51"/>
        <v>567993.04607039853</v>
      </c>
      <c r="BG224" s="5">
        <f t="shared" si="21"/>
        <v>313403.77849870321</v>
      </c>
      <c r="BH224" s="5">
        <f t="shared" si="22"/>
        <v>733789.26757169515</v>
      </c>
      <c r="BI224" s="150"/>
      <c r="BJ224" s="2">
        <v>219</v>
      </c>
      <c r="BK224" s="118">
        <v>51502</v>
      </c>
      <c r="BL224" s="5">
        <f t="shared" si="52"/>
        <v>311041.49500131857</v>
      </c>
      <c r="BM224" s="5">
        <f t="shared" si="53"/>
        <v>3268.9887340292703</v>
      </c>
      <c r="BN224" s="5">
        <f t="shared" si="23"/>
        <v>1389.7797017296373</v>
      </c>
      <c r="BO224" s="35">
        <f t="shared" si="24"/>
        <v>5.3617786336465974E-2</v>
      </c>
      <c r="BP224" s="5">
        <f t="shared" si="25"/>
        <v>1879.209032299633</v>
      </c>
      <c r="BQ224" s="35">
        <f t="shared" si="26"/>
        <v>7.2499999999999995E-2</v>
      </c>
      <c r="BR224" s="5">
        <f t="shared" si="54"/>
        <v>169548.28470041073</v>
      </c>
      <c r="BS224" s="5">
        <f t="shared" si="55"/>
        <v>546360.24805199937</v>
      </c>
      <c r="BT224" s="5">
        <f t="shared" si="27"/>
        <v>309651.71529958892</v>
      </c>
      <c r="BU224" s="5">
        <f t="shared" si="28"/>
        <v>715908.53275241004</v>
      </c>
      <c r="BV224" s="150"/>
      <c r="BW224" s="2">
        <v>219</v>
      </c>
      <c r="BX224" s="118">
        <v>51502</v>
      </c>
      <c r="BY224" s="5">
        <f t="shared" si="56"/>
        <v>307246.93465742085</v>
      </c>
      <c r="BZ224" s="5">
        <f t="shared" si="57"/>
        <v>3188.1295568986429</v>
      </c>
      <c r="CA224" s="5">
        <f t="shared" si="29"/>
        <v>1395.8557713970213</v>
      </c>
      <c r="CB224" s="35">
        <f t="shared" si="30"/>
        <v>5.4517286805288202E-2</v>
      </c>
      <c r="CC224" s="5">
        <f t="shared" si="31"/>
        <v>1792.2737855016217</v>
      </c>
      <c r="CD224" s="35">
        <f t="shared" si="32"/>
        <v>7.0000000000000007E-2</v>
      </c>
      <c r="CE224" s="5">
        <f t="shared" si="58"/>
        <v>173348.92111397549</v>
      </c>
      <c r="CF224" s="5">
        <f t="shared" si="59"/>
        <v>524851.4518468274</v>
      </c>
      <c r="CG224" s="5">
        <f t="shared" si="33"/>
        <v>305851.07888602384</v>
      </c>
      <c r="CH224" s="5">
        <f t="shared" si="34"/>
        <v>698200.37296080287</v>
      </c>
    </row>
    <row r="225" spans="9:86" ht="14.25" customHeight="1">
      <c r="I225" s="150"/>
      <c r="J225" s="2">
        <v>220</v>
      </c>
      <c r="K225" s="118">
        <v>51533</v>
      </c>
      <c r="L225" s="5">
        <f t="shared" si="35"/>
        <v>324356.92352525657</v>
      </c>
      <c r="M225" s="5">
        <f t="shared" si="0"/>
        <v>3600.0695666120341</v>
      </c>
      <c r="N225" s="5">
        <f t="shared" si="1"/>
        <v>1370.1157173758952</v>
      </c>
      <c r="O225" s="35">
        <f t="shared" si="2"/>
        <v>5.068918655972672E-2</v>
      </c>
      <c r="P225" s="5">
        <f t="shared" si="3"/>
        <v>2229.9538492361389</v>
      </c>
      <c r="Q225" s="35">
        <f t="shared" si="4"/>
        <v>8.2500000000000004E-2</v>
      </c>
      <c r="R225" s="5">
        <f t="shared" si="36"/>
        <v>156213.19219211931</v>
      </c>
      <c r="S225" s="5">
        <f t="shared" si="37"/>
        <v>635802.11246252805</v>
      </c>
      <c r="T225" s="5">
        <f t="shared" si="38"/>
        <v>322986.80780788069</v>
      </c>
      <c r="U225" s="5">
        <f t="shared" si="39"/>
        <v>792015.30465464736</v>
      </c>
      <c r="V225" s="150"/>
      <c r="W225" s="2">
        <v>220</v>
      </c>
      <c r="X225" s="118">
        <v>51533</v>
      </c>
      <c r="Y225" s="5">
        <f t="shared" si="40"/>
        <v>320757.44037435151</v>
      </c>
      <c r="Z225" s="5">
        <f t="shared" si="41"/>
        <v>3516.1998380299769</v>
      </c>
      <c r="AA225" s="5">
        <f t="shared" si="5"/>
        <v>1377.8169022009665</v>
      </c>
      <c r="AB225" s="35">
        <f t="shared" si="6"/>
        <v>5.1546124096498683E-2</v>
      </c>
      <c r="AC225" s="5">
        <f t="shared" si="7"/>
        <v>2138.3829358290104</v>
      </c>
      <c r="AD225" s="35">
        <f t="shared" si="8"/>
        <v>8.0000000000000016E-2</v>
      </c>
      <c r="AE225" s="5">
        <f t="shared" si="42"/>
        <v>159820.3765278499</v>
      </c>
      <c r="AF225" s="5">
        <f t="shared" si="43"/>
        <v>613743.58783874544</v>
      </c>
      <c r="AG225" s="5">
        <f t="shared" si="9"/>
        <v>319379.62347215053</v>
      </c>
      <c r="AH225" s="5">
        <f t="shared" si="10"/>
        <v>773563.96436659538</v>
      </c>
      <c r="AI225" s="150"/>
      <c r="AJ225" s="2">
        <v>220</v>
      </c>
      <c r="AK225" s="118">
        <v>51533</v>
      </c>
      <c r="AL225" s="5">
        <f t="shared" si="44"/>
        <v>317106.05645048601</v>
      </c>
      <c r="AM225" s="5">
        <f t="shared" si="45"/>
        <v>3433.0474807189421</v>
      </c>
      <c r="AN225" s="5">
        <f t="shared" si="11"/>
        <v>1385.0708661428866</v>
      </c>
      <c r="AO225" s="35">
        <f t="shared" si="12"/>
        <v>5.2414168873844494E-2</v>
      </c>
      <c r="AP225" s="5">
        <f t="shared" si="13"/>
        <v>2047.9766145760555</v>
      </c>
      <c r="AQ225" s="35">
        <f t="shared" si="14"/>
        <v>7.7499999999999999E-2</v>
      </c>
      <c r="AR225" s="5">
        <f t="shared" si="46"/>
        <v>163479.0144156568</v>
      </c>
      <c r="AS225" s="5">
        <f t="shared" si="47"/>
        <v>591791.43134251062</v>
      </c>
      <c r="AT225" s="5">
        <f t="shared" si="15"/>
        <v>315720.98558434314</v>
      </c>
      <c r="AU225" s="5">
        <f t="shared" si="16"/>
        <v>755270.44575816742</v>
      </c>
      <c r="AV225" s="150"/>
      <c r="AW225" s="2">
        <v>220</v>
      </c>
      <c r="AX225" s="118">
        <v>51533</v>
      </c>
      <c r="AY225" s="5">
        <f t="shared" si="48"/>
        <v>313403.77849870321</v>
      </c>
      <c r="AZ225" s="5">
        <f t="shared" si="49"/>
        <v>3350.6359249849102</v>
      </c>
      <c r="BA225" s="5">
        <f t="shared" si="17"/>
        <v>1391.8623093680153</v>
      </c>
      <c r="BB225" s="35">
        <f t="shared" si="18"/>
        <v>5.3293383354933915E-2</v>
      </c>
      <c r="BC225" s="5">
        <f t="shared" si="19"/>
        <v>1958.7736156168949</v>
      </c>
      <c r="BD225" s="35">
        <f t="shared" si="20"/>
        <v>7.4999999999999997E-2</v>
      </c>
      <c r="BE225" s="5">
        <f t="shared" si="50"/>
        <v>167188.08381066468</v>
      </c>
      <c r="BF225" s="5">
        <f t="shared" si="51"/>
        <v>569951.81968601537</v>
      </c>
      <c r="BG225" s="5">
        <f t="shared" si="21"/>
        <v>312011.91618933517</v>
      </c>
      <c r="BH225" s="5">
        <f t="shared" si="22"/>
        <v>737139.90349668008</v>
      </c>
      <c r="BI225" s="150"/>
      <c r="BJ225" s="2">
        <v>220</v>
      </c>
      <c r="BK225" s="118">
        <v>51533</v>
      </c>
      <c r="BL225" s="5">
        <f t="shared" si="52"/>
        <v>309651.71529958892</v>
      </c>
      <c r="BM225" s="5">
        <f t="shared" si="53"/>
        <v>3268.9887340292703</v>
      </c>
      <c r="BN225" s="5">
        <f t="shared" si="23"/>
        <v>1398.1762874275873</v>
      </c>
      <c r="BO225" s="35">
        <f t="shared" si="24"/>
        <v>5.4183828540714435E-2</v>
      </c>
      <c r="BP225" s="5">
        <f t="shared" si="25"/>
        <v>1870.812446601683</v>
      </c>
      <c r="BQ225" s="35">
        <f t="shared" si="26"/>
        <v>7.2499999999999995E-2</v>
      </c>
      <c r="BR225" s="5">
        <f t="shared" si="54"/>
        <v>170946.46098783831</v>
      </c>
      <c r="BS225" s="5">
        <f t="shared" si="55"/>
        <v>548231.06049860106</v>
      </c>
      <c r="BT225" s="5">
        <f t="shared" si="27"/>
        <v>308253.53901216132</v>
      </c>
      <c r="BU225" s="5">
        <f t="shared" si="28"/>
        <v>719177.52148643939</v>
      </c>
      <c r="BV225" s="150"/>
      <c r="BW225" s="2">
        <v>220</v>
      </c>
      <c r="BX225" s="118">
        <v>51533</v>
      </c>
      <c r="BY225" s="5">
        <f t="shared" si="56"/>
        <v>305851.07888602384</v>
      </c>
      <c r="BZ225" s="5">
        <f t="shared" si="57"/>
        <v>3188.1295568986429</v>
      </c>
      <c r="CA225" s="5">
        <f t="shared" si="29"/>
        <v>1403.998263396837</v>
      </c>
      <c r="CB225" s="35">
        <f t="shared" si="30"/>
        <v>5.5085563935644913E-2</v>
      </c>
      <c r="CC225" s="5">
        <f t="shared" si="31"/>
        <v>1784.1312935018059</v>
      </c>
      <c r="CD225" s="35">
        <f t="shared" si="32"/>
        <v>7.0000000000000007E-2</v>
      </c>
      <c r="CE225" s="5">
        <f t="shared" si="58"/>
        <v>174752.91937737234</v>
      </c>
      <c r="CF225" s="5">
        <f t="shared" si="59"/>
        <v>526635.58314032922</v>
      </c>
      <c r="CG225" s="5">
        <f t="shared" si="33"/>
        <v>304447.08062262699</v>
      </c>
      <c r="CH225" s="5">
        <f t="shared" si="34"/>
        <v>701388.50251770159</v>
      </c>
    </row>
    <row r="226" spans="9:86" ht="14.25" customHeight="1">
      <c r="I226" s="150"/>
      <c r="J226" s="2">
        <v>221</v>
      </c>
      <c r="K226" s="118">
        <v>51561</v>
      </c>
      <c r="L226" s="5">
        <f t="shared" si="35"/>
        <v>322986.80780788069</v>
      </c>
      <c r="M226" s="5">
        <f t="shared" si="0"/>
        <v>3600.0695666120341</v>
      </c>
      <c r="N226" s="5">
        <f t="shared" si="1"/>
        <v>1379.5352629328545</v>
      </c>
      <c r="O226" s="35">
        <f t="shared" si="2"/>
        <v>5.1254177430804446E-2</v>
      </c>
      <c r="P226" s="5">
        <f t="shared" si="3"/>
        <v>2220.5343036791796</v>
      </c>
      <c r="Q226" s="35">
        <f t="shared" si="4"/>
        <v>8.2500000000000004E-2</v>
      </c>
      <c r="R226" s="5">
        <f t="shared" si="36"/>
        <v>157592.72745505217</v>
      </c>
      <c r="S226" s="5">
        <f t="shared" si="37"/>
        <v>638022.64676620718</v>
      </c>
      <c r="T226" s="5">
        <f t="shared" si="38"/>
        <v>321607.27254494786</v>
      </c>
      <c r="U226" s="5">
        <f t="shared" si="39"/>
        <v>795615.37422125938</v>
      </c>
      <c r="V226" s="150"/>
      <c r="W226" s="2">
        <v>221</v>
      </c>
      <c r="X226" s="118">
        <v>51561</v>
      </c>
      <c r="Y226" s="5">
        <f t="shared" si="40"/>
        <v>319379.62347215053</v>
      </c>
      <c r="Z226" s="5">
        <f t="shared" si="41"/>
        <v>3516.1998380299769</v>
      </c>
      <c r="AA226" s="5">
        <f t="shared" si="5"/>
        <v>1387.0023482156398</v>
      </c>
      <c r="AB226" s="35">
        <f t="shared" si="6"/>
        <v>5.2113619515363398E-2</v>
      </c>
      <c r="AC226" s="5">
        <f t="shared" si="7"/>
        <v>2129.1974898143371</v>
      </c>
      <c r="AD226" s="35">
        <f t="shared" si="8"/>
        <v>0.08</v>
      </c>
      <c r="AE226" s="5">
        <f t="shared" si="42"/>
        <v>161207.37887606554</v>
      </c>
      <c r="AF226" s="5">
        <f t="shared" si="43"/>
        <v>615872.78532855981</v>
      </c>
      <c r="AG226" s="5">
        <f t="shared" si="9"/>
        <v>317992.62112393486</v>
      </c>
      <c r="AH226" s="5">
        <f t="shared" si="10"/>
        <v>777080.16420462541</v>
      </c>
      <c r="AI226" s="150"/>
      <c r="AJ226" s="2">
        <v>221</v>
      </c>
      <c r="AK226" s="118">
        <v>51561</v>
      </c>
      <c r="AL226" s="5">
        <f t="shared" si="44"/>
        <v>315720.98558434314</v>
      </c>
      <c r="AM226" s="5">
        <f t="shared" si="45"/>
        <v>3433.0474807189421</v>
      </c>
      <c r="AN226" s="5">
        <f t="shared" si="11"/>
        <v>1394.016115486726</v>
      </c>
      <c r="AO226" s="35">
        <f t="shared" si="12"/>
        <v>5.2984103526979097E-2</v>
      </c>
      <c r="AP226" s="5">
        <f t="shared" si="13"/>
        <v>2039.0313652322161</v>
      </c>
      <c r="AQ226" s="35">
        <f t="shared" si="14"/>
        <v>7.7499999999999999E-2</v>
      </c>
      <c r="AR226" s="5">
        <f t="shared" si="46"/>
        <v>164873.03053114354</v>
      </c>
      <c r="AS226" s="5">
        <f t="shared" si="47"/>
        <v>593830.46270774282</v>
      </c>
      <c r="AT226" s="5">
        <f t="shared" si="15"/>
        <v>314326.96946885641</v>
      </c>
      <c r="AU226" s="5">
        <f t="shared" si="16"/>
        <v>758703.49323888635</v>
      </c>
      <c r="AV226" s="150"/>
      <c r="AW226" s="2">
        <v>221</v>
      </c>
      <c r="AX226" s="118">
        <v>51561</v>
      </c>
      <c r="AY226" s="5">
        <f t="shared" si="48"/>
        <v>312011.91618933517</v>
      </c>
      <c r="AZ226" s="5">
        <f t="shared" si="49"/>
        <v>3350.6359249849102</v>
      </c>
      <c r="BA226" s="5">
        <f t="shared" si="17"/>
        <v>1400.5614488015656</v>
      </c>
      <c r="BB226" s="35">
        <f t="shared" si="18"/>
        <v>5.386569074310648E-2</v>
      </c>
      <c r="BC226" s="5">
        <f t="shared" si="19"/>
        <v>1950.0744761833446</v>
      </c>
      <c r="BD226" s="35">
        <f t="shared" si="20"/>
        <v>7.4999999999999997E-2</v>
      </c>
      <c r="BE226" s="5">
        <f t="shared" si="50"/>
        <v>168588.64525946626</v>
      </c>
      <c r="BF226" s="5">
        <f t="shared" si="51"/>
        <v>571901.89416219876</v>
      </c>
      <c r="BG226" s="5">
        <f t="shared" si="21"/>
        <v>310611.35474053363</v>
      </c>
      <c r="BH226" s="5">
        <f t="shared" si="22"/>
        <v>740490.53942166502</v>
      </c>
      <c r="BI226" s="150"/>
      <c r="BJ226" s="2">
        <v>221</v>
      </c>
      <c r="BK226" s="118">
        <v>51561</v>
      </c>
      <c r="BL226" s="5">
        <f t="shared" si="52"/>
        <v>308253.53901216132</v>
      </c>
      <c r="BM226" s="5">
        <f t="shared" si="53"/>
        <v>3268.9887340292703</v>
      </c>
      <c r="BN226" s="5">
        <f t="shared" si="23"/>
        <v>1406.6236024974623</v>
      </c>
      <c r="BO226" s="35">
        <f t="shared" si="24"/>
        <v>5.4758441003019964E-2</v>
      </c>
      <c r="BP226" s="5">
        <f t="shared" si="25"/>
        <v>1862.3651315318079</v>
      </c>
      <c r="BQ226" s="35">
        <f t="shared" si="26"/>
        <v>7.2499999999999995E-2</v>
      </c>
      <c r="BR226" s="5">
        <f t="shared" si="54"/>
        <v>172353.08459033575</v>
      </c>
      <c r="BS226" s="5">
        <f t="shared" si="55"/>
        <v>550093.4256301329</v>
      </c>
      <c r="BT226" s="5">
        <f t="shared" si="27"/>
        <v>306846.91540966387</v>
      </c>
      <c r="BU226" s="5">
        <f t="shared" si="28"/>
        <v>722446.51022046863</v>
      </c>
      <c r="BV226" s="150"/>
      <c r="BW226" s="2">
        <v>221</v>
      </c>
      <c r="BX226" s="118">
        <v>51561</v>
      </c>
      <c r="BY226" s="5">
        <f t="shared" si="56"/>
        <v>304447.08062262699</v>
      </c>
      <c r="BZ226" s="5">
        <f t="shared" si="57"/>
        <v>3188.1295568986429</v>
      </c>
      <c r="CA226" s="5">
        <f t="shared" si="29"/>
        <v>1412.1882532666521</v>
      </c>
      <c r="CB226" s="35">
        <f t="shared" si="30"/>
        <v>5.5662412674619521E-2</v>
      </c>
      <c r="CC226" s="5">
        <f t="shared" si="31"/>
        <v>1775.9413036319909</v>
      </c>
      <c r="CD226" s="35">
        <f t="shared" si="32"/>
        <v>7.0000000000000007E-2</v>
      </c>
      <c r="CE226" s="5">
        <f t="shared" si="58"/>
        <v>176165.10763063899</v>
      </c>
      <c r="CF226" s="5">
        <f t="shared" si="59"/>
        <v>528411.52444396121</v>
      </c>
      <c r="CG226" s="5">
        <f t="shared" si="33"/>
        <v>303034.89236936031</v>
      </c>
      <c r="CH226" s="5">
        <f t="shared" si="34"/>
        <v>704576.6320746002</v>
      </c>
    </row>
    <row r="227" spans="9:86" ht="14.25" customHeight="1">
      <c r="I227" s="150"/>
      <c r="J227" s="2">
        <v>222</v>
      </c>
      <c r="K227" s="118">
        <v>51592</v>
      </c>
      <c r="L227" s="5">
        <f t="shared" si="35"/>
        <v>321607.27254494786</v>
      </c>
      <c r="M227" s="5">
        <f t="shared" si="0"/>
        <v>3600.0695666120341</v>
      </c>
      <c r="N227" s="5">
        <f t="shared" si="1"/>
        <v>1389.0195678655177</v>
      </c>
      <c r="O227" s="35">
        <f t="shared" si="2"/>
        <v>5.1827916335619117E-2</v>
      </c>
      <c r="P227" s="5">
        <f t="shared" si="3"/>
        <v>2211.0499987465164</v>
      </c>
      <c r="Q227" s="35">
        <f t="shared" si="4"/>
        <v>8.249999999999999E-2</v>
      </c>
      <c r="R227" s="5">
        <f t="shared" si="36"/>
        <v>158981.7470229177</v>
      </c>
      <c r="S227" s="5">
        <f t="shared" si="37"/>
        <v>640233.69676495367</v>
      </c>
      <c r="T227" s="5">
        <f t="shared" si="38"/>
        <v>320218.25297708233</v>
      </c>
      <c r="U227" s="5">
        <f t="shared" si="39"/>
        <v>799215.44378787139</v>
      </c>
      <c r="V227" s="150"/>
      <c r="W227" s="2">
        <v>222</v>
      </c>
      <c r="X227" s="118">
        <v>51592</v>
      </c>
      <c r="Y227" s="5">
        <f t="shared" si="40"/>
        <v>317992.62112393486</v>
      </c>
      <c r="Z227" s="5">
        <f t="shared" si="41"/>
        <v>3516.1998380299769</v>
      </c>
      <c r="AA227" s="5">
        <f t="shared" si="5"/>
        <v>1396.2490305370779</v>
      </c>
      <c r="AB227" s="35">
        <f t="shared" si="6"/>
        <v>5.2689865278083989E-2</v>
      </c>
      <c r="AC227" s="5">
        <f t="shared" si="7"/>
        <v>2119.950807492899</v>
      </c>
      <c r="AD227" s="35">
        <f t="shared" si="8"/>
        <v>7.9999999999999988E-2</v>
      </c>
      <c r="AE227" s="5">
        <f t="shared" si="42"/>
        <v>162603.62790660263</v>
      </c>
      <c r="AF227" s="5">
        <f t="shared" si="43"/>
        <v>617992.73613605276</v>
      </c>
      <c r="AG227" s="5">
        <f t="shared" si="9"/>
        <v>316596.37209339777</v>
      </c>
      <c r="AH227" s="5">
        <f t="shared" si="10"/>
        <v>780596.36404265533</v>
      </c>
      <c r="AI227" s="150"/>
      <c r="AJ227" s="2">
        <v>222</v>
      </c>
      <c r="AK227" s="118">
        <v>51592</v>
      </c>
      <c r="AL227" s="5">
        <f t="shared" si="44"/>
        <v>314326.96946885641</v>
      </c>
      <c r="AM227" s="5">
        <f t="shared" si="45"/>
        <v>3433.0474807189421</v>
      </c>
      <c r="AN227" s="5">
        <f t="shared" si="11"/>
        <v>1403.0191362325779</v>
      </c>
      <c r="AO227" s="35">
        <f t="shared" si="12"/>
        <v>5.3562790565634469E-2</v>
      </c>
      <c r="AP227" s="5">
        <f t="shared" si="13"/>
        <v>2030.0283444863642</v>
      </c>
      <c r="AQ227" s="35">
        <f t="shared" si="14"/>
        <v>7.7499999999999999E-2</v>
      </c>
      <c r="AR227" s="5">
        <f t="shared" si="46"/>
        <v>166276.04966737612</v>
      </c>
      <c r="AS227" s="5">
        <f t="shared" si="47"/>
        <v>595860.49105222919</v>
      </c>
      <c r="AT227" s="5">
        <f t="shared" si="15"/>
        <v>312923.95033262385</v>
      </c>
      <c r="AU227" s="5">
        <f t="shared" si="16"/>
        <v>762136.54071960528</v>
      </c>
      <c r="AV227" s="150"/>
      <c r="AW227" s="2">
        <v>222</v>
      </c>
      <c r="AX227" s="118">
        <v>51592</v>
      </c>
      <c r="AY227" s="5">
        <f t="shared" si="48"/>
        <v>310611.35474053363</v>
      </c>
      <c r="AZ227" s="5">
        <f t="shared" si="49"/>
        <v>3350.6359249849102</v>
      </c>
      <c r="BA227" s="5">
        <f t="shared" si="17"/>
        <v>1409.3149578565751</v>
      </c>
      <c r="BB227" s="35">
        <f t="shared" si="18"/>
        <v>5.4446752303714083E-2</v>
      </c>
      <c r="BC227" s="5">
        <f t="shared" si="19"/>
        <v>1941.320967128335</v>
      </c>
      <c r="BD227" s="35">
        <f t="shared" si="20"/>
        <v>7.4999999999999997E-2</v>
      </c>
      <c r="BE227" s="5">
        <f t="shared" si="50"/>
        <v>169997.96021732283</v>
      </c>
      <c r="BF227" s="5">
        <f t="shared" si="51"/>
        <v>573843.21512932715</v>
      </c>
      <c r="BG227" s="5">
        <f t="shared" si="21"/>
        <v>309202.03978267708</v>
      </c>
      <c r="BH227" s="5">
        <f t="shared" si="22"/>
        <v>743841.17534664995</v>
      </c>
      <c r="BI227" s="150"/>
      <c r="BJ227" s="2">
        <v>222</v>
      </c>
      <c r="BK227" s="118">
        <v>51592</v>
      </c>
      <c r="BL227" s="5">
        <f t="shared" si="52"/>
        <v>306846.91540966387</v>
      </c>
      <c r="BM227" s="5">
        <f t="shared" si="53"/>
        <v>3268.9887340292703</v>
      </c>
      <c r="BN227" s="5">
        <f t="shared" si="23"/>
        <v>1415.1219534292179</v>
      </c>
      <c r="BO227" s="35">
        <f t="shared" si="24"/>
        <v>5.5341809183511184E-2</v>
      </c>
      <c r="BP227" s="5">
        <f t="shared" si="25"/>
        <v>1853.8667806000524</v>
      </c>
      <c r="BQ227" s="35">
        <f t="shared" si="26"/>
        <v>7.2499999999999995E-2</v>
      </c>
      <c r="BR227" s="5">
        <f t="shared" si="54"/>
        <v>173768.20654376497</v>
      </c>
      <c r="BS227" s="5">
        <f t="shared" si="55"/>
        <v>551947.29241073295</v>
      </c>
      <c r="BT227" s="5">
        <f t="shared" si="27"/>
        <v>305431.79345623462</v>
      </c>
      <c r="BU227" s="5">
        <f t="shared" si="28"/>
        <v>725715.49895449798</v>
      </c>
      <c r="BV227" s="150"/>
      <c r="BW227" s="2">
        <v>222</v>
      </c>
      <c r="BX227" s="118">
        <v>51592</v>
      </c>
      <c r="BY227" s="5">
        <f t="shared" si="56"/>
        <v>303034.89236936031</v>
      </c>
      <c r="BZ227" s="5">
        <f t="shared" si="57"/>
        <v>3188.1295568986429</v>
      </c>
      <c r="CA227" s="5">
        <f t="shared" si="29"/>
        <v>1420.4260180773745</v>
      </c>
      <c r="CB227" s="35">
        <f t="shared" si="30"/>
        <v>5.624801844981174E-2</v>
      </c>
      <c r="CC227" s="5">
        <f t="shared" si="31"/>
        <v>1767.7035388212685</v>
      </c>
      <c r="CD227" s="35">
        <f t="shared" si="32"/>
        <v>7.0000000000000007E-2</v>
      </c>
      <c r="CE227" s="5">
        <f t="shared" si="58"/>
        <v>177585.53364871637</v>
      </c>
      <c r="CF227" s="5">
        <f t="shared" si="59"/>
        <v>530179.22798278253</v>
      </c>
      <c r="CG227" s="5">
        <f t="shared" si="33"/>
        <v>301614.46635128296</v>
      </c>
      <c r="CH227" s="5">
        <f t="shared" si="34"/>
        <v>707764.76163149893</v>
      </c>
    </row>
    <row r="228" spans="9:86" ht="14.25" customHeight="1">
      <c r="I228" s="150"/>
      <c r="J228" s="2">
        <v>223</v>
      </c>
      <c r="K228" s="118">
        <v>51622</v>
      </c>
      <c r="L228" s="5">
        <f t="shared" si="35"/>
        <v>320218.25297708233</v>
      </c>
      <c r="M228" s="5">
        <f t="shared" si="0"/>
        <v>3600.0695666120341</v>
      </c>
      <c r="N228" s="5">
        <f t="shared" si="1"/>
        <v>1398.569077394593</v>
      </c>
      <c r="O228" s="35">
        <f t="shared" si="2"/>
        <v>5.2410594251590788E-2</v>
      </c>
      <c r="P228" s="5">
        <f t="shared" si="3"/>
        <v>2201.5004892174411</v>
      </c>
      <c r="Q228" s="35">
        <f t="shared" si="4"/>
        <v>8.2500000000000004E-2</v>
      </c>
      <c r="R228" s="5">
        <f t="shared" si="36"/>
        <v>160380.31610031228</v>
      </c>
      <c r="S228" s="5">
        <f t="shared" si="37"/>
        <v>642435.19725417113</v>
      </c>
      <c r="T228" s="5">
        <f t="shared" si="38"/>
        <v>318819.68389968772</v>
      </c>
      <c r="U228" s="5">
        <f t="shared" si="39"/>
        <v>802815.51335448341</v>
      </c>
      <c r="V228" s="150"/>
      <c r="W228" s="2">
        <v>223</v>
      </c>
      <c r="X228" s="118">
        <v>51622</v>
      </c>
      <c r="Y228" s="5">
        <f t="shared" si="40"/>
        <v>316596.37209339777</v>
      </c>
      <c r="Z228" s="5">
        <f t="shared" si="41"/>
        <v>3516.1998380299769</v>
      </c>
      <c r="AA228" s="5">
        <f t="shared" si="5"/>
        <v>1405.5573574073251</v>
      </c>
      <c r="AB228" s="35">
        <f t="shared" si="6"/>
        <v>5.3275052324074423E-2</v>
      </c>
      <c r="AC228" s="5">
        <f t="shared" si="7"/>
        <v>2110.6424806226519</v>
      </c>
      <c r="AD228" s="35">
        <f t="shared" si="8"/>
        <v>0.08</v>
      </c>
      <c r="AE228" s="5">
        <f t="shared" si="42"/>
        <v>164009.18526400995</v>
      </c>
      <c r="AF228" s="5">
        <f t="shared" si="43"/>
        <v>620103.37861667539</v>
      </c>
      <c r="AG228" s="5">
        <f t="shared" si="9"/>
        <v>315190.81473599043</v>
      </c>
      <c r="AH228" s="5">
        <f t="shared" si="10"/>
        <v>784112.56388068537</v>
      </c>
      <c r="AI228" s="150"/>
      <c r="AJ228" s="2">
        <v>223</v>
      </c>
      <c r="AK228" s="118">
        <v>51622</v>
      </c>
      <c r="AL228" s="5">
        <f t="shared" si="44"/>
        <v>312923.95033262385</v>
      </c>
      <c r="AM228" s="5">
        <f t="shared" si="45"/>
        <v>3433.0474807189421</v>
      </c>
      <c r="AN228" s="5">
        <f t="shared" si="11"/>
        <v>1412.0803014874132</v>
      </c>
      <c r="AO228" s="35">
        <f t="shared" si="12"/>
        <v>5.4150420892479588E-2</v>
      </c>
      <c r="AP228" s="5">
        <f t="shared" si="13"/>
        <v>2020.9671792315289</v>
      </c>
      <c r="AQ228" s="35">
        <f t="shared" si="14"/>
        <v>7.7499999999999999E-2</v>
      </c>
      <c r="AR228" s="5">
        <f t="shared" si="46"/>
        <v>167688.12996886353</v>
      </c>
      <c r="AS228" s="5">
        <f t="shared" si="47"/>
        <v>597881.45823146077</v>
      </c>
      <c r="AT228" s="5">
        <f t="shared" si="15"/>
        <v>311511.87003113644</v>
      </c>
      <c r="AU228" s="5">
        <f t="shared" si="16"/>
        <v>765569.58820032433</v>
      </c>
      <c r="AV228" s="150"/>
      <c r="AW228" s="2">
        <v>223</v>
      </c>
      <c r="AX228" s="118">
        <v>51622</v>
      </c>
      <c r="AY228" s="5">
        <f t="shared" si="48"/>
        <v>309202.03978267708</v>
      </c>
      <c r="AZ228" s="5">
        <f t="shared" si="49"/>
        <v>3350.6359249849102</v>
      </c>
      <c r="BA228" s="5">
        <f t="shared" si="17"/>
        <v>1418.1231763431786</v>
      </c>
      <c r="BB228" s="35">
        <f t="shared" si="18"/>
        <v>5.5036758903915683E-2</v>
      </c>
      <c r="BC228" s="5">
        <f t="shared" si="19"/>
        <v>1932.5127486417316</v>
      </c>
      <c r="BD228" s="35">
        <f t="shared" si="20"/>
        <v>7.4999999999999997E-2</v>
      </c>
      <c r="BE228" s="5">
        <f t="shared" si="50"/>
        <v>171416.08339366602</v>
      </c>
      <c r="BF228" s="5">
        <f t="shared" si="51"/>
        <v>575775.72787796892</v>
      </c>
      <c r="BG228" s="5">
        <f t="shared" si="21"/>
        <v>307783.91660633392</v>
      </c>
      <c r="BH228" s="5">
        <f t="shared" si="22"/>
        <v>747191.81127163488</v>
      </c>
      <c r="BI228" s="150"/>
      <c r="BJ228" s="2">
        <v>223</v>
      </c>
      <c r="BK228" s="118">
        <v>51622</v>
      </c>
      <c r="BL228" s="5">
        <f t="shared" si="52"/>
        <v>305431.79345623462</v>
      </c>
      <c r="BM228" s="5">
        <f t="shared" si="53"/>
        <v>3268.9887340292703</v>
      </c>
      <c r="BN228" s="5">
        <f t="shared" si="23"/>
        <v>1423.6716485645195</v>
      </c>
      <c r="BO228" s="35">
        <f t="shared" si="24"/>
        <v>5.593412391504099E-2</v>
      </c>
      <c r="BP228" s="5">
        <f t="shared" si="25"/>
        <v>1845.3170854647508</v>
      </c>
      <c r="BQ228" s="35">
        <f t="shared" si="26"/>
        <v>7.2499999999999995E-2</v>
      </c>
      <c r="BR228" s="5">
        <f t="shared" si="54"/>
        <v>175191.87819232949</v>
      </c>
      <c r="BS228" s="5">
        <f t="shared" si="55"/>
        <v>553792.60949619766</v>
      </c>
      <c r="BT228" s="5">
        <f t="shared" si="27"/>
        <v>304008.1218076701</v>
      </c>
      <c r="BU228" s="5">
        <f t="shared" si="28"/>
        <v>728984.48768852721</v>
      </c>
      <c r="BV228" s="150"/>
      <c r="BW228" s="2">
        <v>223</v>
      </c>
      <c r="BX228" s="118">
        <v>51622</v>
      </c>
      <c r="BY228" s="5">
        <f t="shared" si="56"/>
        <v>301614.46635128296</v>
      </c>
      <c r="BZ228" s="5">
        <f t="shared" si="57"/>
        <v>3188.1295568986429</v>
      </c>
      <c r="CA228" s="5">
        <f t="shared" si="29"/>
        <v>1428.7118365161589</v>
      </c>
      <c r="CB228" s="35">
        <f t="shared" si="30"/>
        <v>5.6842572060937152E-2</v>
      </c>
      <c r="CC228" s="5">
        <f t="shared" si="31"/>
        <v>1759.417720382484</v>
      </c>
      <c r="CD228" s="35">
        <f t="shared" si="32"/>
        <v>7.0000000000000007E-2</v>
      </c>
      <c r="CE228" s="5">
        <f t="shared" si="58"/>
        <v>179014.24548523253</v>
      </c>
      <c r="CF228" s="5">
        <f t="shared" si="59"/>
        <v>531938.64570316498</v>
      </c>
      <c r="CG228" s="5">
        <f t="shared" si="33"/>
        <v>300185.7545147668</v>
      </c>
      <c r="CH228" s="5">
        <f t="shared" si="34"/>
        <v>710952.89118839754</v>
      </c>
    </row>
    <row r="229" spans="9:86" ht="14.25" customHeight="1">
      <c r="I229" s="150"/>
      <c r="J229" s="2">
        <v>224</v>
      </c>
      <c r="K229" s="118">
        <v>51653</v>
      </c>
      <c r="L229" s="5">
        <f t="shared" si="35"/>
        <v>318819.68389968772</v>
      </c>
      <c r="M229" s="5">
        <f t="shared" si="0"/>
        <v>3600.0695666120341</v>
      </c>
      <c r="N229" s="5">
        <f t="shared" si="1"/>
        <v>1408.1842398016811</v>
      </c>
      <c r="O229" s="35">
        <f t="shared" si="2"/>
        <v>5.3002407727550993E-2</v>
      </c>
      <c r="P229" s="5">
        <f t="shared" si="3"/>
        <v>2191.885326810353</v>
      </c>
      <c r="Q229" s="35">
        <f t="shared" si="4"/>
        <v>8.2500000000000004E-2</v>
      </c>
      <c r="R229" s="5">
        <f t="shared" si="36"/>
        <v>161788.50034011397</v>
      </c>
      <c r="S229" s="5">
        <f t="shared" si="37"/>
        <v>644627.08258098143</v>
      </c>
      <c r="T229" s="5">
        <f t="shared" si="38"/>
        <v>317411.49965988606</v>
      </c>
      <c r="U229" s="5">
        <f t="shared" si="39"/>
        <v>806415.58292109543</v>
      </c>
      <c r="V229" s="150"/>
      <c r="W229" s="2">
        <v>224</v>
      </c>
      <c r="X229" s="118">
        <v>51653</v>
      </c>
      <c r="Y229" s="5">
        <f t="shared" si="40"/>
        <v>315190.81473599043</v>
      </c>
      <c r="Z229" s="5">
        <f t="shared" si="41"/>
        <v>3516.1998380299769</v>
      </c>
      <c r="AA229" s="5">
        <f t="shared" si="5"/>
        <v>1414.9277397900405</v>
      </c>
      <c r="AB229" s="35">
        <f t="shared" si="6"/>
        <v>5.38693771634891E-2</v>
      </c>
      <c r="AC229" s="5">
        <f t="shared" si="7"/>
        <v>2101.2720982399364</v>
      </c>
      <c r="AD229" s="35">
        <f t="shared" si="8"/>
        <v>8.0000000000000016E-2</v>
      </c>
      <c r="AE229" s="5">
        <f t="shared" si="42"/>
        <v>165424.11300379998</v>
      </c>
      <c r="AF229" s="5">
        <f t="shared" si="43"/>
        <v>622204.65071491536</v>
      </c>
      <c r="AG229" s="5">
        <f t="shared" si="9"/>
        <v>313775.88699620037</v>
      </c>
      <c r="AH229" s="5">
        <f t="shared" si="10"/>
        <v>787628.7637187154</v>
      </c>
      <c r="AI229" s="150"/>
      <c r="AJ229" s="2">
        <v>224</v>
      </c>
      <c r="AK229" s="118">
        <v>51653</v>
      </c>
      <c r="AL229" s="5">
        <f t="shared" si="44"/>
        <v>311511.87003113644</v>
      </c>
      <c r="AM229" s="5">
        <f t="shared" si="45"/>
        <v>3433.0474807189421</v>
      </c>
      <c r="AN229" s="5">
        <f t="shared" si="11"/>
        <v>1421.1999867678526</v>
      </c>
      <c r="AO229" s="35">
        <f t="shared" si="12"/>
        <v>5.474719098026537E-2</v>
      </c>
      <c r="AP229" s="5">
        <f t="shared" si="13"/>
        <v>2011.8474939510895</v>
      </c>
      <c r="AQ229" s="35">
        <f t="shared" si="14"/>
        <v>7.7499999999999999E-2</v>
      </c>
      <c r="AR229" s="5">
        <f t="shared" si="46"/>
        <v>169109.32995563137</v>
      </c>
      <c r="AS229" s="5">
        <f t="shared" si="47"/>
        <v>599893.30572541186</v>
      </c>
      <c r="AT229" s="5">
        <f t="shared" si="15"/>
        <v>310090.6700443686</v>
      </c>
      <c r="AU229" s="5">
        <f t="shared" si="16"/>
        <v>769002.63568104326</v>
      </c>
      <c r="AV229" s="150"/>
      <c r="AW229" s="2">
        <v>224</v>
      </c>
      <c r="AX229" s="118">
        <v>51653</v>
      </c>
      <c r="AY229" s="5">
        <f t="shared" si="48"/>
        <v>307783.91660633392</v>
      </c>
      <c r="AZ229" s="5">
        <f t="shared" si="49"/>
        <v>3350.6359249849102</v>
      </c>
      <c r="BA229" s="5">
        <f t="shared" si="17"/>
        <v>1426.9864461953234</v>
      </c>
      <c r="BB229" s="35">
        <f t="shared" si="18"/>
        <v>5.5635906980304795E-2</v>
      </c>
      <c r="BC229" s="5">
        <f t="shared" si="19"/>
        <v>1923.6494787895867</v>
      </c>
      <c r="BD229" s="35">
        <f t="shared" si="20"/>
        <v>7.4999999999999997E-2</v>
      </c>
      <c r="BE229" s="5">
        <f t="shared" si="50"/>
        <v>172843.06983986133</v>
      </c>
      <c r="BF229" s="5">
        <f t="shared" si="51"/>
        <v>577699.37735675846</v>
      </c>
      <c r="BG229" s="5">
        <f t="shared" si="21"/>
        <v>306356.93016013858</v>
      </c>
      <c r="BH229" s="5">
        <f t="shared" si="22"/>
        <v>750542.44719661982</v>
      </c>
      <c r="BI229" s="150"/>
      <c r="BJ229" s="2">
        <v>224</v>
      </c>
      <c r="BK229" s="118">
        <v>51653</v>
      </c>
      <c r="BL229" s="5">
        <f t="shared" si="52"/>
        <v>304008.1218076701</v>
      </c>
      <c r="BM229" s="5">
        <f t="shared" si="53"/>
        <v>3268.9887340292703</v>
      </c>
      <c r="BN229" s="5">
        <f t="shared" si="23"/>
        <v>1432.2729981079301</v>
      </c>
      <c r="BO229" s="35">
        <f t="shared" si="24"/>
        <v>5.6535581599259525E-2</v>
      </c>
      <c r="BP229" s="5">
        <f t="shared" si="25"/>
        <v>1836.7157359213402</v>
      </c>
      <c r="BQ229" s="35">
        <f t="shared" si="26"/>
        <v>7.2499999999999995E-2</v>
      </c>
      <c r="BR229" s="5">
        <f t="shared" si="54"/>
        <v>176624.15119043741</v>
      </c>
      <c r="BS229" s="5">
        <f t="shared" si="55"/>
        <v>555629.32523211895</v>
      </c>
      <c r="BT229" s="5">
        <f t="shared" si="27"/>
        <v>302575.84880956216</v>
      </c>
      <c r="BU229" s="5">
        <f t="shared" si="28"/>
        <v>732253.47642255633</v>
      </c>
      <c r="BV229" s="150"/>
      <c r="BW229" s="2">
        <v>224</v>
      </c>
      <c r="BX229" s="118">
        <v>51653</v>
      </c>
      <c r="BY229" s="5">
        <f t="shared" si="56"/>
        <v>300185.7545147668</v>
      </c>
      <c r="BZ229" s="5">
        <f t="shared" si="57"/>
        <v>3188.1295568986429</v>
      </c>
      <c r="CA229" s="5">
        <f t="shared" si="29"/>
        <v>1437.0459888958364</v>
      </c>
      <c r="CB229" s="35">
        <f t="shared" si="30"/>
        <v>5.7446269875880272E-2</v>
      </c>
      <c r="CC229" s="5">
        <f t="shared" si="31"/>
        <v>1751.0835680028065</v>
      </c>
      <c r="CD229" s="35">
        <f t="shared" si="32"/>
        <v>7.0000000000000007E-2</v>
      </c>
      <c r="CE229" s="5">
        <f t="shared" si="58"/>
        <v>180451.29147412837</v>
      </c>
      <c r="CF229" s="5">
        <f t="shared" si="59"/>
        <v>533689.72927116777</v>
      </c>
      <c r="CG229" s="5">
        <f t="shared" si="33"/>
        <v>298748.70852587098</v>
      </c>
      <c r="CH229" s="5">
        <f t="shared" si="34"/>
        <v>714141.02074529615</v>
      </c>
    </row>
    <row r="230" spans="9:86" ht="14.25" customHeight="1">
      <c r="I230" s="150"/>
      <c r="J230" s="2">
        <v>225</v>
      </c>
      <c r="K230" s="118">
        <v>51683</v>
      </c>
      <c r="L230" s="5">
        <f t="shared" si="35"/>
        <v>317411.49965988606</v>
      </c>
      <c r="M230" s="5">
        <f t="shared" si="0"/>
        <v>3600.0695666120341</v>
      </c>
      <c r="N230" s="5">
        <f t="shared" si="1"/>
        <v>1417.8655064503173</v>
      </c>
      <c r="O230" s="35">
        <f t="shared" si="2"/>
        <v>5.3603559088549489E-2</v>
      </c>
      <c r="P230" s="5">
        <f t="shared" si="3"/>
        <v>2182.2040601617168</v>
      </c>
      <c r="Q230" s="35">
        <f t="shared" si="4"/>
        <v>8.2500000000000018E-2</v>
      </c>
      <c r="R230" s="5">
        <f t="shared" si="36"/>
        <v>163206.36584656429</v>
      </c>
      <c r="S230" s="5">
        <f t="shared" si="37"/>
        <v>646809.28664114315</v>
      </c>
      <c r="T230" s="5">
        <f t="shared" si="38"/>
        <v>315993.63415343576</v>
      </c>
      <c r="U230" s="5">
        <f t="shared" si="39"/>
        <v>810015.65248770744</v>
      </c>
      <c r="V230" s="150"/>
      <c r="W230" s="2">
        <v>225</v>
      </c>
      <c r="X230" s="118">
        <v>51683</v>
      </c>
      <c r="Y230" s="5">
        <f t="shared" si="40"/>
        <v>313775.88699620037</v>
      </c>
      <c r="Z230" s="5">
        <f t="shared" si="41"/>
        <v>3516.1998380299769</v>
      </c>
      <c r="AA230" s="5">
        <f t="shared" si="5"/>
        <v>1424.3605913886408</v>
      </c>
      <c r="AB230" s="35">
        <f t="shared" si="6"/>
        <v>5.4473042082008899E-2</v>
      </c>
      <c r="AC230" s="5">
        <f t="shared" si="7"/>
        <v>2091.8392466413361</v>
      </c>
      <c r="AD230" s="35">
        <f t="shared" si="8"/>
        <v>8.0000000000000016E-2</v>
      </c>
      <c r="AE230" s="5">
        <f t="shared" si="42"/>
        <v>166848.47359518861</v>
      </c>
      <c r="AF230" s="5">
        <f t="shared" si="43"/>
        <v>624296.48996155674</v>
      </c>
      <c r="AG230" s="5">
        <f t="shared" si="9"/>
        <v>312351.52640481171</v>
      </c>
      <c r="AH230" s="5">
        <f t="shared" si="10"/>
        <v>791144.96355674532</v>
      </c>
      <c r="AI230" s="150"/>
      <c r="AJ230" s="2">
        <v>225</v>
      </c>
      <c r="AK230" s="118">
        <v>51683</v>
      </c>
      <c r="AL230" s="5">
        <f t="shared" si="44"/>
        <v>310090.6700443686</v>
      </c>
      <c r="AM230" s="5">
        <f t="shared" si="45"/>
        <v>3433.0474807189421</v>
      </c>
      <c r="AN230" s="5">
        <f t="shared" si="11"/>
        <v>1430.3785700157282</v>
      </c>
      <c r="AO230" s="35">
        <f t="shared" si="12"/>
        <v>5.535330307658979E-2</v>
      </c>
      <c r="AP230" s="5">
        <f t="shared" si="13"/>
        <v>2002.6689107032139</v>
      </c>
      <c r="AQ230" s="35">
        <f t="shared" si="14"/>
        <v>7.7499999999999999E-2</v>
      </c>
      <c r="AR230" s="5">
        <f t="shared" si="46"/>
        <v>170539.70852564709</v>
      </c>
      <c r="AS230" s="5">
        <f t="shared" si="47"/>
        <v>601895.97463611502</v>
      </c>
      <c r="AT230" s="5">
        <f t="shared" si="15"/>
        <v>308660.29147435288</v>
      </c>
      <c r="AU230" s="5">
        <f t="shared" si="16"/>
        <v>772435.68316176208</v>
      </c>
      <c r="AV230" s="150"/>
      <c r="AW230" s="2">
        <v>225</v>
      </c>
      <c r="AX230" s="118">
        <v>51683</v>
      </c>
      <c r="AY230" s="5">
        <f t="shared" si="48"/>
        <v>306356.93016013858</v>
      </c>
      <c r="AZ230" s="5">
        <f t="shared" si="49"/>
        <v>3350.6359249849102</v>
      </c>
      <c r="BA230" s="5">
        <f t="shared" si="17"/>
        <v>1435.9051114840443</v>
      </c>
      <c r="BB230" s="35">
        <f t="shared" si="18"/>
        <v>5.6244398743653792E-2</v>
      </c>
      <c r="BC230" s="5">
        <f t="shared" si="19"/>
        <v>1914.7308135008659</v>
      </c>
      <c r="BD230" s="35">
        <f t="shared" si="20"/>
        <v>7.4999999999999997E-2</v>
      </c>
      <c r="BE230" s="5">
        <f t="shared" si="50"/>
        <v>174278.97495134539</v>
      </c>
      <c r="BF230" s="5">
        <f t="shared" si="51"/>
        <v>579614.10817025928</v>
      </c>
      <c r="BG230" s="5">
        <f t="shared" si="21"/>
        <v>304921.02504865453</v>
      </c>
      <c r="BH230" s="5">
        <f t="shared" si="22"/>
        <v>753893.08312160464</v>
      </c>
      <c r="BI230" s="150"/>
      <c r="BJ230" s="2">
        <v>225</v>
      </c>
      <c r="BK230" s="118">
        <v>51683</v>
      </c>
      <c r="BL230" s="5">
        <f t="shared" si="52"/>
        <v>302575.84880956216</v>
      </c>
      <c r="BM230" s="5">
        <f t="shared" si="53"/>
        <v>3268.9887340292703</v>
      </c>
      <c r="BN230" s="5">
        <f t="shared" si="23"/>
        <v>1440.9263141381657</v>
      </c>
      <c r="BO230" s="35">
        <f t="shared" si="24"/>
        <v>5.7146384411337549E-2</v>
      </c>
      <c r="BP230" s="5">
        <f t="shared" si="25"/>
        <v>1828.0624198911046</v>
      </c>
      <c r="BQ230" s="35">
        <f t="shared" si="26"/>
        <v>7.2499999999999995E-2</v>
      </c>
      <c r="BR230" s="5">
        <f t="shared" si="54"/>
        <v>178065.07750457557</v>
      </c>
      <c r="BS230" s="5">
        <f t="shared" si="55"/>
        <v>557457.38765201007</v>
      </c>
      <c r="BT230" s="5">
        <f t="shared" si="27"/>
        <v>301134.92249542399</v>
      </c>
      <c r="BU230" s="5">
        <f t="shared" si="28"/>
        <v>735522.46515658568</v>
      </c>
      <c r="BV230" s="150"/>
      <c r="BW230" s="2">
        <v>225</v>
      </c>
      <c r="BX230" s="118">
        <v>51683</v>
      </c>
      <c r="BY230" s="5">
        <f t="shared" si="56"/>
        <v>298748.70852587098</v>
      </c>
      <c r="BZ230" s="5">
        <f t="shared" si="57"/>
        <v>3188.1295568986429</v>
      </c>
      <c r="CA230" s="5">
        <f t="shared" si="29"/>
        <v>1445.4287571643954</v>
      </c>
      <c r="CB230" s="35">
        <f t="shared" si="30"/>
        <v>5.8059314035396714E-2</v>
      </c>
      <c r="CC230" s="5">
        <f t="shared" si="31"/>
        <v>1742.7007997342475</v>
      </c>
      <c r="CD230" s="35">
        <f t="shared" si="32"/>
        <v>7.0000000000000007E-2</v>
      </c>
      <c r="CE230" s="5">
        <f t="shared" si="58"/>
        <v>181896.72023129277</v>
      </c>
      <c r="CF230" s="5">
        <f t="shared" si="59"/>
        <v>535432.43007090199</v>
      </c>
      <c r="CG230" s="5">
        <f t="shared" si="33"/>
        <v>297303.27976870659</v>
      </c>
      <c r="CH230" s="5">
        <f t="shared" si="34"/>
        <v>717329.15030219476</v>
      </c>
    </row>
    <row r="231" spans="9:86" ht="14.25" customHeight="1">
      <c r="I231" s="150"/>
      <c r="J231" s="2">
        <v>226</v>
      </c>
      <c r="K231" s="118">
        <v>51714</v>
      </c>
      <c r="L231" s="5">
        <f t="shared" si="35"/>
        <v>315993.63415343576</v>
      </c>
      <c r="M231" s="5">
        <f t="shared" si="0"/>
        <v>3600.0695666120341</v>
      </c>
      <c r="N231" s="5">
        <f t="shared" si="1"/>
        <v>1427.6133318071634</v>
      </c>
      <c r="O231" s="35">
        <f t="shared" si="2"/>
        <v>5.4214256649763884E-2</v>
      </c>
      <c r="P231" s="5">
        <f t="shared" si="3"/>
        <v>2172.4562348048707</v>
      </c>
      <c r="Q231" s="35">
        <f t="shared" si="4"/>
        <v>8.249999999999999E-2</v>
      </c>
      <c r="R231" s="5">
        <f t="shared" si="36"/>
        <v>164633.97917837146</v>
      </c>
      <c r="S231" s="5">
        <f t="shared" si="37"/>
        <v>648981.74287594797</v>
      </c>
      <c r="T231" s="5">
        <f t="shared" si="38"/>
        <v>314566.02082162863</v>
      </c>
      <c r="U231" s="5">
        <f t="shared" si="39"/>
        <v>813615.72205431946</v>
      </c>
      <c r="V231" s="150"/>
      <c r="W231" s="2">
        <v>226</v>
      </c>
      <c r="X231" s="118">
        <v>51714</v>
      </c>
      <c r="Y231" s="5">
        <f t="shared" si="40"/>
        <v>312351.52640481171</v>
      </c>
      <c r="Z231" s="5">
        <f t="shared" si="41"/>
        <v>3516.1998380299769</v>
      </c>
      <c r="AA231" s="5">
        <f t="shared" si="5"/>
        <v>1433.8563286645654</v>
      </c>
      <c r="AB231" s="35">
        <f t="shared" si="6"/>
        <v>5.508625535472883E-2</v>
      </c>
      <c r="AC231" s="5">
        <f t="shared" si="7"/>
        <v>2082.3435093654116</v>
      </c>
      <c r="AD231" s="35">
        <f t="shared" si="8"/>
        <v>0.08</v>
      </c>
      <c r="AE231" s="5">
        <f t="shared" si="42"/>
        <v>168282.32992385316</v>
      </c>
      <c r="AF231" s="5">
        <f t="shared" si="43"/>
        <v>626378.8334709222</v>
      </c>
      <c r="AG231" s="5">
        <f t="shared" si="9"/>
        <v>310917.67007614713</v>
      </c>
      <c r="AH231" s="5">
        <f t="shared" si="10"/>
        <v>794661.16339477536</v>
      </c>
      <c r="AI231" s="150"/>
      <c r="AJ231" s="2">
        <v>226</v>
      </c>
      <c r="AK231" s="118">
        <v>51714</v>
      </c>
      <c r="AL231" s="5">
        <f t="shared" si="44"/>
        <v>308660.29147435288</v>
      </c>
      <c r="AM231" s="5">
        <f t="shared" si="45"/>
        <v>3433.0474807189421</v>
      </c>
      <c r="AN231" s="5">
        <f t="shared" si="11"/>
        <v>1439.6164316137465</v>
      </c>
      <c r="AO231" s="35">
        <f t="shared" si="12"/>
        <v>5.5968965417763819E-2</v>
      </c>
      <c r="AP231" s="5">
        <f t="shared" si="13"/>
        <v>1993.4310491051956</v>
      </c>
      <c r="AQ231" s="35">
        <f t="shared" si="14"/>
        <v>7.7499999999999999E-2</v>
      </c>
      <c r="AR231" s="5">
        <f t="shared" si="46"/>
        <v>171979.32495726083</v>
      </c>
      <c r="AS231" s="5">
        <f t="shared" si="47"/>
        <v>603889.40568522026</v>
      </c>
      <c r="AT231" s="5">
        <f t="shared" si="15"/>
        <v>307220.67504273914</v>
      </c>
      <c r="AU231" s="5">
        <f t="shared" si="16"/>
        <v>775868.73064248112</v>
      </c>
      <c r="AV231" s="150"/>
      <c r="AW231" s="2">
        <v>226</v>
      </c>
      <c r="AX231" s="118">
        <v>51714</v>
      </c>
      <c r="AY231" s="5">
        <f t="shared" si="48"/>
        <v>304921.02504865453</v>
      </c>
      <c r="AZ231" s="5">
        <f t="shared" si="49"/>
        <v>3350.6359249849102</v>
      </c>
      <c r="BA231" s="5">
        <f t="shared" si="17"/>
        <v>1444.8795184308194</v>
      </c>
      <c r="BB231" s="35">
        <f t="shared" si="18"/>
        <v>5.6862442392757985E-2</v>
      </c>
      <c r="BC231" s="5">
        <f t="shared" si="19"/>
        <v>1905.7564065540907</v>
      </c>
      <c r="BD231" s="35">
        <f t="shared" si="20"/>
        <v>7.4999999999999997E-2</v>
      </c>
      <c r="BE231" s="5">
        <f t="shared" si="50"/>
        <v>175723.85446977621</v>
      </c>
      <c r="BF231" s="5">
        <f t="shared" si="51"/>
        <v>581519.86457681342</v>
      </c>
      <c r="BG231" s="5">
        <f t="shared" si="21"/>
        <v>303476.14553022373</v>
      </c>
      <c r="BH231" s="5">
        <f t="shared" si="22"/>
        <v>757243.71904658969</v>
      </c>
      <c r="BI231" s="150"/>
      <c r="BJ231" s="2">
        <v>226</v>
      </c>
      <c r="BK231" s="118">
        <v>51714</v>
      </c>
      <c r="BL231" s="5">
        <f t="shared" si="52"/>
        <v>301134.92249542399</v>
      </c>
      <c r="BM231" s="5">
        <f t="shared" si="53"/>
        <v>3268.9887340292703</v>
      </c>
      <c r="BN231" s="5">
        <f t="shared" si="23"/>
        <v>1449.6319106194171</v>
      </c>
      <c r="BO231" s="35">
        <f t="shared" si="24"/>
        <v>5.776674051378862E-2</v>
      </c>
      <c r="BP231" s="5">
        <f t="shared" si="25"/>
        <v>1819.3568234098532</v>
      </c>
      <c r="BQ231" s="35">
        <f t="shared" si="26"/>
        <v>7.2499999999999995E-2</v>
      </c>
      <c r="BR231" s="5">
        <f t="shared" si="54"/>
        <v>179514.70941519499</v>
      </c>
      <c r="BS231" s="5">
        <f t="shared" si="55"/>
        <v>559276.74447541998</v>
      </c>
      <c r="BT231" s="5">
        <f t="shared" si="27"/>
        <v>299685.29058480455</v>
      </c>
      <c r="BU231" s="5">
        <f t="shared" si="28"/>
        <v>738791.45389061491</v>
      </c>
      <c r="BV231" s="150"/>
      <c r="BW231" s="2">
        <v>226</v>
      </c>
      <c r="BX231" s="118">
        <v>51714</v>
      </c>
      <c r="BY231" s="5">
        <f t="shared" si="56"/>
        <v>297303.27976870659</v>
      </c>
      <c r="BZ231" s="5">
        <f t="shared" si="57"/>
        <v>3188.1295568986429</v>
      </c>
      <c r="CA231" s="5">
        <f t="shared" si="29"/>
        <v>1453.860424914521</v>
      </c>
      <c r="CB231" s="35">
        <f t="shared" si="30"/>
        <v>5.8681912666913708E-2</v>
      </c>
      <c r="CC231" s="5">
        <f t="shared" si="31"/>
        <v>1734.2691319841219</v>
      </c>
      <c r="CD231" s="35">
        <f t="shared" si="32"/>
        <v>7.0000000000000007E-2</v>
      </c>
      <c r="CE231" s="5">
        <f t="shared" si="58"/>
        <v>183350.58065620728</v>
      </c>
      <c r="CF231" s="5">
        <f t="shared" si="59"/>
        <v>537166.69920288608</v>
      </c>
      <c r="CG231" s="5">
        <f t="shared" si="33"/>
        <v>295849.41934379208</v>
      </c>
      <c r="CH231" s="5">
        <f t="shared" si="34"/>
        <v>720517.27985909337</v>
      </c>
    </row>
    <row r="232" spans="9:86" ht="14.25" customHeight="1">
      <c r="I232" s="150"/>
      <c r="J232" s="2">
        <v>227</v>
      </c>
      <c r="K232" s="118">
        <v>51745</v>
      </c>
      <c r="L232" s="5">
        <f t="shared" si="35"/>
        <v>314566.02082162863</v>
      </c>
      <c r="M232" s="5">
        <f t="shared" si="0"/>
        <v>3600.0695666120341</v>
      </c>
      <c r="N232" s="5">
        <f t="shared" si="1"/>
        <v>1437.4281734633373</v>
      </c>
      <c r="O232" s="35">
        <f t="shared" si="2"/>
        <v>5.4834714939987081E-2</v>
      </c>
      <c r="P232" s="5">
        <f t="shared" si="3"/>
        <v>2162.6413931486968</v>
      </c>
      <c r="Q232" s="35">
        <f t="shared" si="4"/>
        <v>8.2500000000000004E-2</v>
      </c>
      <c r="R232" s="5">
        <f t="shared" si="36"/>
        <v>166071.40735183479</v>
      </c>
      <c r="S232" s="5">
        <f t="shared" si="37"/>
        <v>651144.38426909666</v>
      </c>
      <c r="T232" s="5">
        <f t="shared" si="38"/>
        <v>313128.5926481653</v>
      </c>
      <c r="U232" s="5">
        <f t="shared" si="39"/>
        <v>817215.79162093147</v>
      </c>
      <c r="V232" s="150"/>
      <c r="W232" s="2">
        <v>227</v>
      </c>
      <c r="X232" s="118">
        <v>51745</v>
      </c>
      <c r="Y232" s="5">
        <f t="shared" si="40"/>
        <v>310917.67007614713</v>
      </c>
      <c r="Z232" s="5">
        <f t="shared" si="41"/>
        <v>3516.1998380299769</v>
      </c>
      <c r="AA232" s="5">
        <f t="shared" si="5"/>
        <v>1443.4153708556628</v>
      </c>
      <c r="AB232" s="35">
        <f t="shared" si="6"/>
        <v>5.5709231469622984E-2</v>
      </c>
      <c r="AC232" s="5">
        <f t="shared" si="7"/>
        <v>2072.7844671743142</v>
      </c>
      <c r="AD232" s="35">
        <f t="shared" si="8"/>
        <v>7.9999999999999988E-2</v>
      </c>
      <c r="AE232" s="5">
        <f t="shared" si="42"/>
        <v>169725.74529470882</v>
      </c>
      <c r="AF232" s="5">
        <f t="shared" si="43"/>
        <v>628451.61793809652</v>
      </c>
      <c r="AG232" s="5">
        <f t="shared" si="9"/>
        <v>309474.25470529147</v>
      </c>
      <c r="AH232" s="5">
        <f t="shared" si="10"/>
        <v>798177.36323280539</v>
      </c>
      <c r="AI232" s="150"/>
      <c r="AJ232" s="2">
        <v>227</v>
      </c>
      <c r="AK232" s="118">
        <v>51745</v>
      </c>
      <c r="AL232" s="5">
        <f t="shared" si="44"/>
        <v>307220.67504273914</v>
      </c>
      <c r="AM232" s="5">
        <f t="shared" si="45"/>
        <v>3433.0474807189421</v>
      </c>
      <c r="AN232" s="5">
        <f t="shared" si="11"/>
        <v>1448.9139544012519</v>
      </c>
      <c r="AO232" s="35">
        <f t="shared" si="12"/>
        <v>5.6594392452253506E-2</v>
      </c>
      <c r="AP232" s="5">
        <f t="shared" si="13"/>
        <v>1984.1335263176902</v>
      </c>
      <c r="AQ232" s="35">
        <f t="shared" si="14"/>
        <v>7.7499999999999999E-2</v>
      </c>
      <c r="AR232" s="5">
        <f t="shared" si="46"/>
        <v>173428.23891166208</v>
      </c>
      <c r="AS232" s="5">
        <f t="shared" si="47"/>
        <v>605873.53921153792</v>
      </c>
      <c r="AT232" s="5">
        <f t="shared" si="15"/>
        <v>305771.76108833787</v>
      </c>
      <c r="AU232" s="5">
        <f t="shared" si="16"/>
        <v>779301.77812319994</v>
      </c>
      <c r="AV232" s="150"/>
      <c r="AW232" s="2">
        <v>227</v>
      </c>
      <c r="AX232" s="118">
        <v>51745</v>
      </c>
      <c r="AY232" s="5">
        <f t="shared" si="48"/>
        <v>303476.14553022373</v>
      </c>
      <c r="AZ232" s="5">
        <f t="shared" si="49"/>
        <v>3350.6359249849102</v>
      </c>
      <c r="BA232" s="5">
        <f t="shared" si="17"/>
        <v>1453.9100154210121</v>
      </c>
      <c r="BB232" s="35">
        <f t="shared" si="18"/>
        <v>5.7490252337854916E-2</v>
      </c>
      <c r="BC232" s="5">
        <f t="shared" si="19"/>
        <v>1896.7259095638981</v>
      </c>
      <c r="BD232" s="35">
        <f t="shared" si="20"/>
        <v>7.4999999999999997E-2</v>
      </c>
      <c r="BE232" s="5">
        <f t="shared" si="50"/>
        <v>177177.76448519723</v>
      </c>
      <c r="BF232" s="5">
        <f t="shared" si="51"/>
        <v>583416.59048637736</v>
      </c>
      <c r="BG232" s="5">
        <f t="shared" si="21"/>
        <v>302022.23551480274</v>
      </c>
      <c r="BH232" s="5">
        <f t="shared" si="22"/>
        <v>760594.35497157462</v>
      </c>
      <c r="BI232" s="150"/>
      <c r="BJ232" s="2">
        <v>227</v>
      </c>
      <c r="BK232" s="118">
        <v>51745</v>
      </c>
      <c r="BL232" s="5">
        <f t="shared" si="52"/>
        <v>299685.29058480455</v>
      </c>
      <c r="BM232" s="5">
        <f t="shared" si="53"/>
        <v>3268.9887340292703</v>
      </c>
      <c r="BN232" s="5">
        <f t="shared" si="23"/>
        <v>1458.3901034127427</v>
      </c>
      <c r="BO232" s="35">
        <f t="shared" si="24"/>
        <v>5.8396864279865596E-2</v>
      </c>
      <c r="BP232" s="5">
        <f t="shared" si="25"/>
        <v>1810.5986306165275</v>
      </c>
      <c r="BQ232" s="35">
        <f t="shared" si="26"/>
        <v>7.2499999999999995E-2</v>
      </c>
      <c r="BR232" s="5">
        <f t="shared" si="54"/>
        <v>180973.09951860772</v>
      </c>
      <c r="BS232" s="5">
        <f t="shared" si="55"/>
        <v>561087.34310603654</v>
      </c>
      <c r="BT232" s="5">
        <f t="shared" si="27"/>
        <v>298226.90048139181</v>
      </c>
      <c r="BU232" s="5">
        <f t="shared" si="28"/>
        <v>742060.44262464426</v>
      </c>
      <c r="BV232" s="150"/>
      <c r="BW232" s="2">
        <v>227</v>
      </c>
      <c r="BX232" s="118">
        <v>51745</v>
      </c>
      <c r="BY232" s="5">
        <f t="shared" si="56"/>
        <v>295849.41934379208</v>
      </c>
      <c r="BZ232" s="5">
        <f t="shared" si="57"/>
        <v>3188.1295568986429</v>
      </c>
      <c r="CA232" s="5">
        <f t="shared" si="29"/>
        <v>1462.3412773931891</v>
      </c>
      <c r="CB232" s="35">
        <f t="shared" si="30"/>
        <v>5.931428010790344E-2</v>
      </c>
      <c r="CC232" s="5">
        <f t="shared" si="31"/>
        <v>1725.7882795054538</v>
      </c>
      <c r="CD232" s="35">
        <f t="shared" si="32"/>
        <v>7.0000000000000007E-2</v>
      </c>
      <c r="CE232" s="5">
        <f t="shared" si="58"/>
        <v>184812.92193360048</v>
      </c>
      <c r="CF232" s="5">
        <f t="shared" si="59"/>
        <v>538892.48748239153</v>
      </c>
      <c r="CG232" s="5">
        <f t="shared" si="33"/>
        <v>294387.07806639891</v>
      </c>
      <c r="CH232" s="5">
        <f t="shared" si="34"/>
        <v>723705.40941599198</v>
      </c>
    </row>
    <row r="233" spans="9:86" ht="14.25" customHeight="1">
      <c r="I233" s="150"/>
      <c r="J233" s="2">
        <v>228</v>
      </c>
      <c r="K233" s="118">
        <v>51775</v>
      </c>
      <c r="L233" s="5">
        <f t="shared" si="35"/>
        <v>313128.5926481653</v>
      </c>
      <c r="M233" s="5">
        <f t="shared" si="0"/>
        <v>3600.0695666120341</v>
      </c>
      <c r="N233" s="5">
        <f t="shared" si="1"/>
        <v>1447.3104921558975</v>
      </c>
      <c r="O233" s="35">
        <f t="shared" si="2"/>
        <v>5.5465154935197297E-2</v>
      </c>
      <c r="P233" s="5">
        <f t="shared" si="3"/>
        <v>2152.7590744561367</v>
      </c>
      <c r="Q233" s="35">
        <f t="shared" si="4"/>
        <v>8.2500000000000018E-2</v>
      </c>
      <c r="R233" s="5">
        <f t="shared" si="36"/>
        <v>167518.71784399069</v>
      </c>
      <c r="S233" s="5">
        <f t="shared" si="37"/>
        <v>653297.14334355283</v>
      </c>
      <c r="T233" s="5">
        <f t="shared" si="38"/>
        <v>311681.2821560094</v>
      </c>
      <c r="U233" s="5">
        <f t="shared" si="39"/>
        <v>820815.86118754349</v>
      </c>
      <c r="V233" s="150"/>
      <c r="W233" s="2">
        <v>228</v>
      </c>
      <c r="X233" s="118">
        <v>51775</v>
      </c>
      <c r="Y233" s="5">
        <f t="shared" si="40"/>
        <v>309474.25470529147</v>
      </c>
      <c r="Z233" s="5">
        <f t="shared" si="41"/>
        <v>3516.1998380299769</v>
      </c>
      <c r="AA233" s="5">
        <f t="shared" si="5"/>
        <v>1453.0381399947005</v>
      </c>
      <c r="AB233" s="35">
        <f t="shared" si="6"/>
        <v>5.6342191361090539E-2</v>
      </c>
      <c r="AC233" s="5">
        <f t="shared" si="7"/>
        <v>2063.1616980352765</v>
      </c>
      <c r="AD233" s="35">
        <f t="shared" si="8"/>
        <v>7.9999999999999988E-2</v>
      </c>
      <c r="AE233" s="5">
        <f t="shared" si="42"/>
        <v>171178.78343470351</v>
      </c>
      <c r="AF233" s="5">
        <f t="shared" si="43"/>
        <v>630514.77963613183</v>
      </c>
      <c r="AG233" s="5">
        <f t="shared" si="9"/>
        <v>308021.21656529675</v>
      </c>
      <c r="AH233" s="5">
        <f t="shared" si="10"/>
        <v>801693.56307083531</v>
      </c>
      <c r="AI233" s="150"/>
      <c r="AJ233" s="2">
        <v>228</v>
      </c>
      <c r="AK233" s="118">
        <v>51775</v>
      </c>
      <c r="AL233" s="5">
        <f t="shared" si="44"/>
        <v>305771.76108833787</v>
      </c>
      <c r="AM233" s="5">
        <f t="shared" si="45"/>
        <v>3433.0474807189421</v>
      </c>
      <c r="AN233" s="5">
        <f t="shared" si="11"/>
        <v>1458.2715236900933</v>
      </c>
      <c r="AO233" s="35">
        <f t="shared" si="12"/>
        <v>5.7229805074202264E-2</v>
      </c>
      <c r="AP233" s="5">
        <f t="shared" si="13"/>
        <v>1974.7759570288488</v>
      </c>
      <c r="AQ233" s="35">
        <f t="shared" si="14"/>
        <v>7.7499999999999999E-2</v>
      </c>
      <c r="AR233" s="5">
        <f t="shared" si="46"/>
        <v>174886.51043535216</v>
      </c>
      <c r="AS233" s="5">
        <f t="shared" si="47"/>
        <v>607848.31516856677</v>
      </c>
      <c r="AT233" s="5">
        <f t="shared" si="15"/>
        <v>304313.48956464778</v>
      </c>
      <c r="AU233" s="5">
        <f t="shared" si="16"/>
        <v>782734.82560391887</v>
      </c>
      <c r="AV233" s="150"/>
      <c r="AW233" s="2">
        <v>228</v>
      </c>
      <c r="AX233" s="118">
        <v>51775</v>
      </c>
      <c r="AY233" s="5">
        <f t="shared" si="48"/>
        <v>302022.23551480274</v>
      </c>
      <c r="AZ233" s="5">
        <f t="shared" si="49"/>
        <v>3350.6359249849102</v>
      </c>
      <c r="BA233" s="5">
        <f t="shared" si="17"/>
        <v>1462.9969530173933</v>
      </c>
      <c r="BB233" s="35">
        <f t="shared" si="18"/>
        <v>5.8128049434122753E-2</v>
      </c>
      <c r="BC233" s="5">
        <f t="shared" si="19"/>
        <v>1887.6389719675169</v>
      </c>
      <c r="BD233" s="35">
        <f t="shared" si="20"/>
        <v>7.4999999999999997E-2</v>
      </c>
      <c r="BE233" s="5">
        <f t="shared" si="50"/>
        <v>178640.76143821463</v>
      </c>
      <c r="BF233" s="5">
        <f t="shared" si="51"/>
        <v>585304.22945834487</v>
      </c>
      <c r="BG233" s="5">
        <f t="shared" si="21"/>
        <v>300559.23856178537</v>
      </c>
      <c r="BH233" s="5">
        <f t="shared" si="22"/>
        <v>763944.99089655955</v>
      </c>
      <c r="BI233" s="150"/>
      <c r="BJ233" s="2">
        <v>228</v>
      </c>
      <c r="BK233" s="118">
        <v>51775</v>
      </c>
      <c r="BL233" s="5">
        <f t="shared" si="52"/>
        <v>298226.90048139181</v>
      </c>
      <c r="BM233" s="5">
        <f t="shared" si="53"/>
        <v>3268.9887340292703</v>
      </c>
      <c r="BN233" s="5">
        <f t="shared" si="23"/>
        <v>1467.2012102875281</v>
      </c>
      <c r="BO233" s="35">
        <f t="shared" si="24"/>
        <v>5.9036976527035018E-2</v>
      </c>
      <c r="BP233" s="5">
        <f t="shared" si="25"/>
        <v>1801.7875237417422</v>
      </c>
      <c r="BQ233" s="35">
        <f t="shared" si="26"/>
        <v>7.2499999999999995E-2</v>
      </c>
      <c r="BR233" s="5">
        <f t="shared" si="54"/>
        <v>182440.30072889524</v>
      </c>
      <c r="BS233" s="5">
        <f t="shared" si="55"/>
        <v>562889.13062977826</v>
      </c>
      <c r="BT233" s="5">
        <f t="shared" si="27"/>
        <v>296759.6992711043</v>
      </c>
      <c r="BU233" s="5">
        <f t="shared" si="28"/>
        <v>745329.43135867349</v>
      </c>
      <c r="BV233" s="150"/>
      <c r="BW233" s="2">
        <v>228</v>
      </c>
      <c r="BX233" s="118">
        <v>51775</v>
      </c>
      <c r="BY233" s="5">
        <f t="shared" si="56"/>
        <v>294387.07806639891</v>
      </c>
      <c r="BZ233" s="5">
        <f t="shared" si="57"/>
        <v>3188.1295568986429</v>
      </c>
      <c r="CA233" s="5">
        <f t="shared" si="29"/>
        <v>1470.8716015113159</v>
      </c>
      <c r="CB233" s="35">
        <f t="shared" si="30"/>
        <v>5.9956637139333732E-2</v>
      </c>
      <c r="CC233" s="5">
        <f t="shared" si="31"/>
        <v>1717.257955387327</v>
      </c>
      <c r="CD233" s="35">
        <f t="shared" si="32"/>
        <v>7.0000000000000007E-2</v>
      </c>
      <c r="CE233" s="5">
        <f t="shared" si="58"/>
        <v>186283.79353511179</v>
      </c>
      <c r="CF233" s="5">
        <f t="shared" si="59"/>
        <v>540609.74543777888</v>
      </c>
      <c r="CG233" s="5">
        <f t="shared" si="33"/>
        <v>292916.2064648876</v>
      </c>
      <c r="CH233" s="5">
        <f t="shared" si="34"/>
        <v>726893.5389728907</v>
      </c>
    </row>
    <row r="234" spans="9:86" ht="14.25" customHeight="1">
      <c r="I234" s="150"/>
      <c r="J234" s="2">
        <v>229</v>
      </c>
      <c r="K234" s="118">
        <v>51806</v>
      </c>
      <c r="L234" s="5">
        <f t="shared" si="35"/>
        <v>311681.2821560094</v>
      </c>
      <c r="M234" s="5">
        <f t="shared" si="0"/>
        <v>3600.0695666120341</v>
      </c>
      <c r="N234" s="5">
        <f t="shared" si="1"/>
        <v>1457.2607517894694</v>
      </c>
      <c r="O234" s="35">
        <f t="shared" si="2"/>
        <v>5.6105804302744755E-2</v>
      </c>
      <c r="P234" s="5">
        <f t="shared" si="3"/>
        <v>2142.8088148225647</v>
      </c>
      <c r="Q234" s="35">
        <f t="shared" si="4"/>
        <v>8.2500000000000004E-2</v>
      </c>
      <c r="R234" s="5">
        <f t="shared" si="36"/>
        <v>168975.97859578015</v>
      </c>
      <c r="S234" s="5">
        <f t="shared" si="37"/>
        <v>655439.95215837541</v>
      </c>
      <c r="T234" s="5">
        <f t="shared" si="38"/>
        <v>310224.02140421991</v>
      </c>
      <c r="U234" s="5">
        <f t="shared" si="39"/>
        <v>824415.93075415562</v>
      </c>
      <c r="V234" s="150"/>
      <c r="W234" s="2">
        <v>229</v>
      </c>
      <c r="X234" s="118">
        <v>51806</v>
      </c>
      <c r="Y234" s="5">
        <f t="shared" si="40"/>
        <v>308021.21656529675</v>
      </c>
      <c r="Z234" s="5">
        <f t="shared" si="41"/>
        <v>3516.1998380299769</v>
      </c>
      <c r="AA234" s="5">
        <f t="shared" si="5"/>
        <v>1462.7250609279986</v>
      </c>
      <c r="AB234" s="35">
        <f t="shared" si="6"/>
        <v>5.6985362654117772E-2</v>
      </c>
      <c r="AC234" s="5">
        <f t="shared" si="7"/>
        <v>2053.4747771019784</v>
      </c>
      <c r="AD234" s="35">
        <f t="shared" si="8"/>
        <v>0.08</v>
      </c>
      <c r="AE234" s="5">
        <f t="shared" si="42"/>
        <v>172641.50849563151</v>
      </c>
      <c r="AF234" s="5">
        <f t="shared" si="43"/>
        <v>632568.25441323384</v>
      </c>
      <c r="AG234" s="5">
        <f t="shared" si="9"/>
        <v>306558.49150436878</v>
      </c>
      <c r="AH234" s="5">
        <f t="shared" si="10"/>
        <v>805209.76290886535</v>
      </c>
      <c r="AI234" s="150"/>
      <c r="AJ234" s="2">
        <v>229</v>
      </c>
      <c r="AK234" s="118">
        <v>51806</v>
      </c>
      <c r="AL234" s="5">
        <f t="shared" si="44"/>
        <v>304313.48956464778</v>
      </c>
      <c r="AM234" s="5">
        <f t="shared" si="45"/>
        <v>3433.0474807189421</v>
      </c>
      <c r="AN234" s="5">
        <f t="shared" si="11"/>
        <v>1467.6895272805918</v>
      </c>
      <c r="AO234" s="35">
        <f t="shared" si="12"/>
        <v>5.7875430867567849E-2</v>
      </c>
      <c r="AP234" s="5">
        <f t="shared" si="13"/>
        <v>1965.3579534383503</v>
      </c>
      <c r="AQ234" s="35">
        <f t="shared" si="14"/>
        <v>7.7499999999999999E-2</v>
      </c>
      <c r="AR234" s="5">
        <f t="shared" si="46"/>
        <v>176354.19996263276</v>
      </c>
      <c r="AS234" s="5">
        <f t="shared" si="47"/>
        <v>609813.67312200507</v>
      </c>
      <c r="AT234" s="5">
        <f t="shared" si="15"/>
        <v>302845.80003736721</v>
      </c>
      <c r="AU234" s="5">
        <f t="shared" si="16"/>
        <v>786167.8730846378</v>
      </c>
      <c r="AV234" s="150"/>
      <c r="AW234" s="2">
        <v>229</v>
      </c>
      <c r="AX234" s="118">
        <v>51806</v>
      </c>
      <c r="AY234" s="5">
        <f t="shared" si="48"/>
        <v>300559.23856178537</v>
      </c>
      <c r="AZ234" s="5">
        <f t="shared" si="49"/>
        <v>3350.6359249849102</v>
      </c>
      <c r="BA234" s="5">
        <f t="shared" si="17"/>
        <v>1472.1406839737517</v>
      </c>
      <c r="BB234" s="35">
        <f t="shared" si="18"/>
        <v>5.8776061225792327E-2</v>
      </c>
      <c r="BC234" s="5">
        <f t="shared" si="19"/>
        <v>1878.4952410111584</v>
      </c>
      <c r="BD234" s="35">
        <f t="shared" si="20"/>
        <v>7.4999999999999997E-2</v>
      </c>
      <c r="BE234" s="5">
        <f t="shared" si="50"/>
        <v>180112.90212218839</v>
      </c>
      <c r="BF234" s="5">
        <f t="shared" si="51"/>
        <v>587182.72469935601</v>
      </c>
      <c r="BG234" s="5">
        <f t="shared" si="21"/>
        <v>299087.09787781164</v>
      </c>
      <c r="BH234" s="5">
        <f t="shared" si="22"/>
        <v>767295.62682154437</v>
      </c>
      <c r="BI234" s="150"/>
      <c r="BJ234" s="2">
        <v>229</v>
      </c>
      <c r="BK234" s="118">
        <v>51806</v>
      </c>
      <c r="BL234" s="5">
        <f t="shared" si="52"/>
        <v>296759.6992711043</v>
      </c>
      <c r="BM234" s="5">
        <f t="shared" si="53"/>
        <v>3268.9887340292703</v>
      </c>
      <c r="BN234" s="5">
        <f t="shared" si="23"/>
        <v>1476.0655509330152</v>
      </c>
      <c r="BO234" s="35">
        <f t="shared" si="24"/>
        <v>5.9687304761064257E-2</v>
      </c>
      <c r="BP234" s="5">
        <f t="shared" si="25"/>
        <v>1792.9231830962551</v>
      </c>
      <c r="BQ234" s="35">
        <f t="shared" si="26"/>
        <v>7.2499999999999995E-2</v>
      </c>
      <c r="BR234" s="5">
        <f t="shared" si="54"/>
        <v>183916.36627982825</v>
      </c>
      <c r="BS234" s="5">
        <f t="shared" si="55"/>
        <v>564682.05381287448</v>
      </c>
      <c r="BT234" s="5">
        <f t="shared" si="27"/>
        <v>295283.63372017129</v>
      </c>
      <c r="BU234" s="5">
        <f t="shared" si="28"/>
        <v>748598.42009270273</v>
      </c>
      <c r="BV234" s="150"/>
      <c r="BW234" s="2">
        <v>229</v>
      </c>
      <c r="BX234" s="118">
        <v>51806</v>
      </c>
      <c r="BY234" s="5">
        <f t="shared" si="56"/>
        <v>292916.2064648876</v>
      </c>
      <c r="BZ234" s="5">
        <f t="shared" si="57"/>
        <v>3188.1295568986429</v>
      </c>
      <c r="CA234" s="5">
        <f t="shared" si="29"/>
        <v>1479.4516858534653</v>
      </c>
      <c r="CB234" s="35">
        <f t="shared" si="30"/>
        <v>6.0609211229730023E-2</v>
      </c>
      <c r="CC234" s="5">
        <f t="shared" si="31"/>
        <v>1708.6778710451777</v>
      </c>
      <c r="CD234" s="35">
        <f t="shared" si="32"/>
        <v>7.0000000000000007E-2</v>
      </c>
      <c r="CE234" s="5">
        <f t="shared" si="58"/>
        <v>187763.24522096527</v>
      </c>
      <c r="CF234" s="5">
        <f t="shared" si="59"/>
        <v>542318.42330882407</v>
      </c>
      <c r="CG234" s="5">
        <f t="shared" si="33"/>
        <v>291436.75477903412</v>
      </c>
      <c r="CH234" s="5">
        <f t="shared" si="34"/>
        <v>730081.66852978931</v>
      </c>
    </row>
    <row r="235" spans="9:86" ht="14.25" customHeight="1">
      <c r="I235" s="150"/>
      <c r="J235" s="2">
        <v>230</v>
      </c>
      <c r="K235" s="118">
        <v>51836</v>
      </c>
      <c r="L235" s="5">
        <f t="shared" si="35"/>
        <v>310224.02140421991</v>
      </c>
      <c r="M235" s="5">
        <f t="shared" si="0"/>
        <v>3600.0695666120341</v>
      </c>
      <c r="N235" s="5">
        <f t="shared" si="1"/>
        <v>1467.2794194580224</v>
      </c>
      <c r="O235" s="35">
        <f t="shared" si="2"/>
        <v>5.6756897656722725E-2</v>
      </c>
      <c r="P235" s="5">
        <f t="shared" si="3"/>
        <v>2132.7901471540117</v>
      </c>
      <c r="Q235" s="35">
        <f t="shared" si="4"/>
        <v>8.249999999999999E-2</v>
      </c>
      <c r="R235" s="5">
        <f t="shared" si="36"/>
        <v>170443.25801523819</v>
      </c>
      <c r="S235" s="5">
        <f t="shared" si="37"/>
        <v>657572.74230552942</v>
      </c>
      <c r="T235" s="5">
        <f t="shared" si="38"/>
        <v>308756.7419847619</v>
      </c>
      <c r="U235" s="5">
        <f t="shared" si="39"/>
        <v>828016.00032076763</v>
      </c>
      <c r="V235" s="150"/>
      <c r="W235" s="2">
        <v>230</v>
      </c>
      <c r="X235" s="118">
        <v>51836</v>
      </c>
      <c r="Y235" s="5">
        <f t="shared" si="40"/>
        <v>306558.49150436878</v>
      </c>
      <c r="Z235" s="5">
        <f t="shared" si="41"/>
        <v>3516.1998380299769</v>
      </c>
      <c r="AA235" s="5">
        <f t="shared" si="5"/>
        <v>1472.4765613341849</v>
      </c>
      <c r="AB235" s="35">
        <f t="shared" si="6"/>
        <v>5.7638979919622968E-2</v>
      </c>
      <c r="AC235" s="5">
        <f t="shared" si="7"/>
        <v>2043.723276695792</v>
      </c>
      <c r="AD235" s="35">
        <f t="shared" si="8"/>
        <v>0.08</v>
      </c>
      <c r="AE235" s="5">
        <f t="shared" si="42"/>
        <v>174113.9850569657</v>
      </c>
      <c r="AF235" s="5">
        <f t="shared" si="43"/>
        <v>634611.97768992966</v>
      </c>
      <c r="AG235" s="5">
        <f t="shared" si="9"/>
        <v>305086.01494303462</v>
      </c>
      <c r="AH235" s="5">
        <f t="shared" si="10"/>
        <v>808725.96274689538</v>
      </c>
      <c r="AI235" s="150"/>
      <c r="AJ235" s="2">
        <v>230</v>
      </c>
      <c r="AK235" s="118">
        <v>51836</v>
      </c>
      <c r="AL235" s="5">
        <f t="shared" si="44"/>
        <v>302845.80003736721</v>
      </c>
      <c r="AM235" s="5">
        <f t="shared" si="45"/>
        <v>3433.0474807189421</v>
      </c>
      <c r="AN235" s="5">
        <f t="shared" si="11"/>
        <v>1477.1683554776123</v>
      </c>
      <c r="AO235" s="35">
        <f t="shared" si="12"/>
        <v>5.8531504361441333E-2</v>
      </c>
      <c r="AP235" s="5">
        <f t="shared" si="13"/>
        <v>1955.8791252413298</v>
      </c>
      <c r="AQ235" s="35">
        <f t="shared" si="14"/>
        <v>7.7499999999999999E-2</v>
      </c>
      <c r="AR235" s="5">
        <f t="shared" si="46"/>
        <v>177831.36831811038</v>
      </c>
      <c r="AS235" s="5">
        <f t="shared" si="47"/>
        <v>611769.55224724638</v>
      </c>
      <c r="AT235" s="5">
        <f t="shared" si="15"/>
        <v>301368.63168188959</v>
      </c>
      <c r="AU235" s="5">
        <f t="shared" si="16"/>
        <v>789600.92056535673</v>
      </c>
      <c r="AV235" s="150"/>
      <c r="AW235" s="2">
        <v>230</v>
      </c>
      <c r="AX235" s="118">
        <v>51836</v>
      </c>
      <c r="AY235" s="5">
        <f t="shared" si="48"/>
        <v>299087.09787781164</v>
      </c>
      <c r="AZ235" s="5">
        <f t="shared" si="49"/>
        <v>3350.6359249849102</v>
      </c>
      <c r="BA235" s="5">
        <f t="shared" si="17"/>
        <v>1481.3415632485876</v>
      </c>
      <c r="BB235" s="35">
        <f t="shared" si="18"/>
        <v>5.9434522201439986E-2</v>
      </c>
      <c r="BC235" s="5">
        <f t="shared" si="19"/>
        <v>1869.2943617363226</v>
      </c>
      <c r="BD235" s="35">
        <f t="shared" si="20"/>
        <v>7.4999999999999997E-2</v>
      </c>
      <c r="BE235" s="5">
        <f t="shared" si="50"/>
        <v>181594.24368543699</v>
      </c>
      <c r="BF235" s="5">
        <f t="shared" si="51"/>
        <v>589052.01906109229</v>
      </c>
      <c r="BG235" s="5">
        <f t="shared" si="21"/>
        <v>297605.75631456304</v>
      </c>
      <c r="BH235" s="5">
        <f t="shared" si="22"/>
        <v>770646.2627465293</v>
      </c>
      <c r="BI235" s="150"/>
      <c r="BJ235" s="2">
        <v>230</v>
      </c>
      <c r="BK235" s="118">
        <v>51836</v>
      </c>
      <c r="BL235" s="5">
        <f t="shared" si="52"/>
        <v>295283.63372017129</v>
      </c>
      <c r="BM235" s="5">
        <f t="shared" si="53"/>
        <v>3268.9887340292703</v>
      </c>
      <c r="BN235" s="5">
        <f t="shared" si="23"/>
        <v>1484.9834469699022</v>
      </c>
      <c r="BO235" s="35">
        <f t="shared" si="24"/>
        <v>6.0348083431288141E-2</v>
      </c>
      <c r="BP235" s="5">
        <f t="shared" si="25"/>
        <v>1784.0052870593681</v>
      </c>
      <c r="BQ235" s="35">
        <f t="shared" si="26"/>
        <v>7.2499999999999995E-2</v>
      </c>
      <c r="BR235" s="5">
        <f t="shared" si="54"/>
        <v>185401.34972679816</v>
      </c>
      <c r="BS235" s="5">
        <f t="shared" si="55"/>
        <v>566466.05909993383</v>
      </c>
      <c r="BT235" s="5">
        <f t="shared" si="27"/>
        <v>293798.65027320141</v>
      </c>
      <c r="BU235" s="5">
        <f t="shared" si="28"/>
        <v>751867.40882673196</v>
      </c>
      <c r="BV235" s="150"/>
      <c r="BW235" s="2">
        <v>230</v>
      </c>
      <c r="BX235" s="118">
        <v>51836</v>
      </c>
      <c r="BY235" s="5">
        <f t="shared" si="56"/>
        <v>291436.75477903412</v>
      </c>
      <c r="BZ235" s="5">
        <f t="shared" si="57"/>
        <v>3188.1295568986429</v>
      </c>
      <c r="CA235" s="5">
        <f t="shared" si="29"/>
        <v>1488.0818206876104</v>
      </c>
      <c r="CB235" s="35">
        <f t="shared" si="30"/>
        <v>6.127223679041581E-2</v>
      </c>
      <c r="CC235" s="5">
        <f t="shared" si="31"/>
        <v>1700.0477362110325</v>
      </c>
      <c r="CD235" s="35">
        <f t="shared" si="32"/>
        <v>7.0000000000000007E-2</v>
      </c>
      <c r="CE235" s="5">
        <f t="shared" si="58"/>
        <v>189251.32704165287</v>
      </c>
      <c r="CF235" s="5">
        <f t="shared" si="59"/>
        <v>544018.47104503505</v>
      </c>
      <c r="CG235" s="5">
        <f t="shared" si="33"/>
        <v>289948.67295834649</v>
      </c>
      <c r="CH235" s="5">
        <f t="shared" si="34"/>
        <v>733269.79808668792</v>
      </c>
    </row>
    <row r="236" spans="9:86" ht="14.25" customHeight="1">
      <c r="I236" s="150"/>
      <c r="J236" s="2">
        <v>231</v>
      </c>
      <c r="K236" s="118">
        <v>51867</v>
      </c>
      <c r="L236" s="5">
        <f t="shared" si="35"/>
        <v>308756.7419847619</v>
      </c>
      <c r="M236" s="5">
        <f t="shared" si="0"/>
        <v>3600.0695666120341</v>
      </c>
      <c r="N236" s="5">
        <f t="shared" si="1"/>
        <v>1477.366965466796</v>
      </c>
      <c r="O236" s="35">
        <f t="shared" si="2"/>
        <v>5.7418676825125012E-2</v>
      </c>
      <c r="P236" s="5">
        <f t="shared" si="3"/>
        <v>2122.7026011452381</v>
      </c>
      <c r="Q236" s="35">
        <f t="shared" si="4"/>
        <v>8.2500000000000004E-2</v>
      </c>
      <c r="R236" s="5">
        <f t="shared" si="36"/>
        <v>171920.62498070498</v>
      </c>
      <c r="S236" s="5">
        <f t="shared" si="37"/>
        <v>659695.44490667467</v>
      </c>
      <c r="T236" s="5">
        <f t="shared" si="38"/>
        <v>307279.37501929508</v>
      </c>
      <c r="U236" s="5">
        <f t="shared" si="39"/>
        <v>831616.06988737965</v>
      </c>
      <c r="V236" s="150"/>
      <c r="W236" s="2">
        <v>231</v>
      </c>
      <c r="X236" s="118">
        <v>51867</v>
      </c>
      <c r="Y236" s="5">
        <f t="shared" si="40"/>
        <v>305086.01494303462</v>
      </c>
      <c r="Z236" s="5">
        <f t="shared" si="41"/>
        <v>3516.1998380299769</v>
      </c>
      <c r="AA236" s="5">
        <f t="shared" si="5"/>
        <v>1482.2930717430793</v>
      </c>
      <c r="AB236" s="35">
        <f t="shared" si="6"/>
        <v>5.8303284941586792E-2</v>
      </c>
      <c r="AC236" s="5">
        <f t="shared" si="7"/>
        <v>2033.9067662868977</v>
      </c>
      <c r="AD236" s="35">
        <f t="shared" si="8"/>
        <v>0.08</v>
      </c>
      <c r="AE236" s="5">
        <f t="shared" si="42"/>
        <v>175596.27812870877</v>
      </c>
      <c r="AF236" s="5">
        <f t="shared" si="43"/>
        <v>636645.88445621659</v>
      </c>
      <c r="AG236" s="5">
        <f t="shared" si="9"/>
        <v>303603.72187129152</v>
      </c>
      <c r="AH236" s="5">
        <f t="shared" si="10"/>
        <v>812242.1625849253</v>
      </c>
      <c r="AI236" s="150"/>
      <c r="AJ236" s="2">
        <v>231</v>
      </c>
      <c r="AK236" s="118">
        <v>51867</v>
      </c>
      <c r="AL236" s="5">
        <f t="shared" si="44"/>
        <v>301368.63168188959</v>
      </c>
      <c r="AM236" s="5">
        <f t="shared" si="45"/>
        <v>3433.0474807189421</v>
      </c>
      <c r="AN236" s="5">
        <f t="shared" si="11"/>
        <v>1486.7084011067386</v>
      </c>
      <c r="AO236" s="35">
        <f t="shared" si="12"/>
        <v>5.9198267297150053E-2</v>
      </c>
      <c r="AP236" s="5">
        <f t="shared" si="13"/>
        <v>1946.3390796122035</v>
      </c>
      <c r="AQ236" s="35">
        <f t="shared" si="14"/>
        <v>7.7499999999999999E-2</v>
      </c>
      <c r="AR236" s="5">
        <f t="shared" si="46"/>
        <v>179318.07671921712</v>
      </c>
      <c r="AS236" s="5">
        <f t="shared" si="47"/>
        <v>613715.89132685855</v>
      </c>
      <c r="AT236" s="5">
        <f t="shared" si="15"/>
        <v>299881.92328078282</v>
      </c>
      <c r="AU236" s="5">
        <f t="shared" si="16"/>
        <v>793033.96804607566</v>
      </c>
      <c r="AV236" s="150"/>
      <c r="AW236" s="2">
        <v>231</v>
      </c>
      <c r="AX236" s="118">
        <v>51867</v>
      </c>
      <c r="AY236" s="5">
        <f t="shared" si="48"/>
        <v>297605.75631456304</v>
      </c>
      <c r="AZ236" s="5">
        <f t="shared" si="49"/>
        <v>3350.6359249849102</v>
      </c>
      <c r="BA236" s="5">
        <f t="shared" si="17"/>
        <v>1490.5999480188914</v>
      </c>
      <c r="BB236" s="35">
        <f t="shared" si="18"/>
        <v>6.0103674061063199E-2</v>
      </c>
      <c r="BC236" s="5">
        <f t="shared" si="19"/>
        <v>1860.0359769660188</v>
      </c>
      <c r="BD236" s="35">
        <f t="shared" si="20"/>
        <v>7.4999999999999997E-2</v>
      </c>
      <c r="BE236" s="5">
        <f t="shared" si="50"/>
        <v>183084.84363345589</v>
      </c>
      <c r="BF236" s="5">
        <f t="shared" si="51"/>
        <v>590912.05503805832</v>
      </c>
      <c r="BG236" s="5">
        <f t="shared" si="21"/>
        <v>296115.15636654414</v>
      </c>
      <c r="BH236" s="5">
        <f t="shared" si="22"/>
        <v>773996.89867151424</v>
      </c>
      <c r="BI236" s="150"/>
      <c r="BJ236" s="2">
        <v>231</v>
      </c>
      <c r="BK236" s="118">
        <v>51867</v>
      </c>
      <c r="BL236" s="5">
        <f t="shared" si="52"/>
        <v>293798.65027320141</v>
      </c>
      <c r="BM236" s="5">
        <f t="shared" si="53"/>
        <v>3268.9887340292703</v>
      </c>
      <c r="BN236" s="5">
        <f t="shared" si="23"/>
        <v>1493.9552219620118</v>
      </c>
      <c r="BO236" s="35">
        <f t="shared" si="24"/>
        <v>6.1019554197657186E-2</v>
      </c>
      <c r="BP236" s="5">
        <f t="shared" si="25"/>
        <v>1775.0335120672585</v>
      </c>
      <c r="BQ236" s="35">
        <f t="shared" si="26"/>
        <v>7.2499999999999995E-2</v>
      </c>
      <c r="BR236" s="5">
        <f t="shared" si="54"/>
        <v>186895.30494876017</v>
      </c>
      <c r="BS236" s="5">
        <f t="shared" si="55"/>
        <v>568241.09261200111</v>
      </c>
      <c r="BT236" s="5">
        <f t="shared" si="27"/>
        <v>292304.6950512394</v>
      </c>
      <c r="BU236" s="5">
        <f t="shared" si="28"/>
        <v>755136.39756076131</v>
      </c>
      <c r="BV236" s="150"/>
      <c r="BW236" s="2">
        <v>231</v>
      </c>
      <c r="BX236" s="118">
        <v>51867</v>
      </c>
      <c r="BY236" s="5">
        <f t="shared" si="56"/>
        <v>289948.67295834649</v>
      </c>
      <c r="BZ236" s="5">
        <f t="shared" si="57"/>
        <v>3188.1295568986429</v>
      </c>
      <c r="CA236" s="5">
        <f t="shared" si="29"/>
        <v>1496.7622979749549</v>
      </c>
      <c r="CB236" s="35">
        <f t="shared" si="30"/>
        <v>6.1945955442533535E-2</v>
      </c>
      <c r="CC236" s="5">
        <f t="shared" si="31"/>
        <v>1691.367258923688</v>
      </c>
      <c r="CD236" s="35">
        <f t="shared" si="32"/>
        <v>7.0000000000000007E-2</v>
      </c>
      <c r="CE236" s="5">
        <f t="shared" si="58"/>
        <v>190748.08933962783</v>
      </c>
      <c r="CF236" s="5">
        <f t="shared" si="59"/>
        <v>545709.83830395876</v>
      </c>
      <c r="CG236" s="5">
        <f t="shared" si="33"/>
        <v>288451.91066037153</v>
      </c>
      <c r="CH236" s="5">
        <f t="shared" si="34"/>
        <v>736457.92764358665</v>
      </c>
    </row>
    <row r="237" spans="9:86" ht="14.25" customHeight="1">
      <c r="I237" s="150"/>
      <c r="J237" s="2">
        <v>232</v>
      </c>
      <c r="K237" s="118">
        <v>51898</v>
      </c>
      <c r="L237" s="5">
        <f t="shared" si="35"/>
        <v>307279.37501929508</v>
      </c>
      <c r="M237" s="5">
        <f t="shared" si="0"/>
        <v>3600.0695666120341</v>
      </c>
      <c r="N237" s="5">
        <f t="shared" si="1"/>
        <v>1487.5238633543804</v>
      </c>
      <c r="O237" s="35">
        <f t="shared" si="2"/>
        <v>5.8091391129429654E-2</v>
      </c>
      <c r="P237" s="5">
        <f t="shared" si="3"/>
        <v>2112.5457032576537</v>
      </c>
      <c r="Q237" s="35">
        <f t="shared" si="4"/>
        <v>8.2500000000000004E-2</v>
      </c>
      <c r="R237" s="5">
        <f t="shared" si="36"/>
        <v>173408.14884405935</v>
      </c>
      <c r="S237" s="5">
        <f t="shared" si="37"/>
        <v>661807.99060993234</v>
      </c>
      <c r="T237" s="5">
        <f t="shared" si="38"/>
        <v>305791.85115594068</v>
      </c>
      <c r="U237" s="5">
        <f t="shared" si="39"/>
        <v>835216.13945399167</v>
      </c>
      <c r="V237" s="150"/>
      <c r="W237" s="2">
        <v>232</v>
      </c>
      <c r="X237" s="118">
        <v>51898</v>
      </c>
      <c r="Y237" s="5">
        <f t="shared" si="40"/>
        <v>303603.72187129152</v>
      </c>
      <c r="Z237" s="5">
        <f t="shared" si="41"/>
        <v>3516.1998380299769</v>
      </c>
      <c r="AA237" s="5">
        <f t="shared" si="5"/>
        <v>1492.1750255546999</v>
      </c>
      <c r="AB237" s="35">
        <f t="shared" si="6"/>
        <v>5.8978526996607231E-2</v>
      </c>
      <c r="AC237" s="5">
        <f t="shared" si="7"/>
        <v>2024.024812475277</v>
      </c>
      <c r="AD237" s="35">
        <f t="shared" si="8"/>
        <v>0.08</v>
      </c>
      <c r="AE237" s="5">
        <f t="shared" si="42"/>
        <v>177088.45315426346</v>
      </c>
      <c r="AF237" s="5">
        <f t="shared" si="43"/>
        <v>638669.9092686919</v>
      </c>
      <c r="AG237" s="5">
        <f t="shared" si="9"/>
        <v>302111.5468457368</v>
      </c>
      <c r="AH237" s="5">
        <f t="shared" si="10"/>
        <v>815758.36242295534</v>
      </c>
      <c r="AI237" s="150"/>
      <c r="AJ237" s="2">
        <v>232</v>
      </c>
      <c r="AK237" s="118">
        <v>51898</v>
      </c>
      <c r="AL237" s="5">
        <f t="shared" si="44"/>
        <v>299881.92328078282</v>
      </c>
      <c r="AM237" s="5">
        <f t="shared" si="45"/>
        <v>3433.0474807189421</v>
      </c>
      <c r="AN237" s="5">
        <f t="shared" si="11"/>
        <v>1496.310059530553</v>
      </c>
      <c r="AO237" s="35">
        <f t="shared" si="12"/>
        <v>5.9875968907784051E-2</v>
      </c>
      <c r="AP237" s="5">
        <f t="shared" si="13"/>
        <v>1936.7374211883891</v>
      </c>
      <c r="AQ237" s="35">
        <f t="shared" si="14"/>
        <v>7.7499999999999999E-2</v>
      </c>
      <c r="AR237" s="5">
        <f t="shared" si="46"/>
        <v>180814.38677874766</v>
      </c>
      <c r="AS237" s="5">
        <f t="shared" si="47"/>
        <v>615652.62874804693</v>
      </c>
      <c r="AT237" s="5">
        <f t="shared" si="15"/>
        <v>298385.61322125228</v>
      </c>
      <c r="AU237" s="5">
        <f t="shared" si="16"/>
        <v>796467.0155267946</v>
      </c>
      <c r="AV237" s="150"/>
      <c r="AW237" s="2">
        <v>232</v>
      </c>
      <c r="AX237" s="118">
        <v>51898</v>
      </c>
      <c r="AY237" s="5">
        <f t="shared" si="48"/>
        <v>296115.15636654414</v>
      </c>
      <c r="AZ237" s="5">
        <f t="shared" si="49"/>
        <v>3350.6359249849102</v>
      </c>
      <c r="BA237" s="5">
        <f t="shared" si="17"/>
        <v>1499.9161976940095</v>
      </c>
      <c r="BB237" s="35">
        <f t="shared" si="18"/>
        <v>6.0783765995578359E-2</v>
      </c>
      <c r="BC237" s="5">
        <f t="shared" si="19"/>
        <v>1850.7197272909007</v>
      </c>
      <c r="BD237" s="35">
        <f t="shared" si="20"/>
        <v>7.4999999999999997E-2</v>
      </c>
      <c r="BE237" s="5">
        <f t="shared" si="50"/>
        <v>184584.75983114992</v>
      </c>
      <c r="BF237" s="5">
        <f t="shared" si="51"/>
        <v>592762.77476534923</v>
      </c>
      <c r="BG237" s="5">
        <f t="shared" si="21"/>
        <v>294615.24016885011</v>
      </c>
      <c r="BH237" s="5">
        <f t="shared" si="22"/>
        <v>777347.53459649917</v>
      </c>
      <c r="BI237" s="150"/>
      <c r="BJ237" s="2">
        <v>232</v>
      </c>
      <c r="BK237" s="118">
        <v>51898</v>
      </c>
      <c r="BL237" s="5">
        <f t="shared" si="52"/>
        <v>292304.6950512394</v>
      </c>
      <c r="BM237" s="5">
        <f t="shared" si="53"/>
        <v>3268.9887340292703</v>
      </c>
      <c r="BN237" s="5">
        <f t="shared" si="23"/>
        <v>1502.9812014280324</v>
      </c>
      <c r="BO237" s="35">
        <f t="shared" si="24"/>
        <v>6.1701966210206835E-2</v>
      </c>
      <c r="BP237" s="5">
        <f t="shared" si="25"/>
        <v>1766.0075326012379</v>
      </c>
      <c r="BQ237" s="35">
        <f t="shared" si="26"/>
        <v>7.2499999999999995E-2</v>
      </c>
      <c r="BR237" s="5">
        <f t="shared" si="54"/>
        <v>188398.28615018819</v>
      </c>
      <c r="BS237" s="5">
        <f t="shared" si="55"/>
        <v>570007.10014460236</v>
      </c>
      <c r="BT237" s="5">
        <f t="shared" si="27"/>
        <v>290801.71384981135</v>
      </c>
      <c r="BU237" s="5">
        <f t="shared" si="28"/>
        <v>758405.38629479054</v>
      </c>
      <c r="BV237" s="150"/>
      <c r="BW237" s="2">
        <v>232</v>
      </c>
      <c r="BX237" s="118">
        <v>51898</v>
      </c>
      <c r="BY237" s="5">
        <f t="shared" si="56"/>
        <v>288451.91066037153</v>
      </c>
      <c r="BZ237" s="5">
        <f t="shared" si="57"/>
        <v>3188.1295568986429</v>
      </c>
      <c r="CA237" s="5">
        <f t="shared" si="29"/>
        <v>1505.493411379809</v>
      </c>
      <c r="CB237" s="35">
        <f t="shared" si="30"/>
        <v>6.2630616296485031E-2</v>
      </c>
      <c r="CC237" s="5">
        <f t="shared" si="31"/>
        <v>1682.6361455188339</v>
      </c>
      <c r="CD237" s="35">
        <f t="shared" si="32"/>
        <v>7.0000000000000007E-2</v>
      </c>
      <c r="CE237" s="5">
        <f t="shared" si="58"/>
        <v>192253.58275100763</v>
      </c>
      <c r="CF237" s="5">
        <f t="shared" si="59"/>
        <v>547392.47444947762</v>
      </c>
      <c r="CG237" s="5">
        <f t="shared" si="33"/>
        <v>286946.41724899173</v>
      </c>
      <c r="CH237" s="5">
        <f t="shared" si="34"/>
        <v>739646.05720048526</v>
      </c>
    </row>
    <row r="238" spans="9:86" ht="14.25" customHeight="1">
      <c r="I238" s="150"/>
      <c r="J238" s="2">
        <v>233</v>
      </c>
      <c r="K238" s="118">
        <v>51926</v>
      </c>
      <c r="L238" s="5">
        <f t="shared" si="35"/>
        <v>305791.85115594068</v>
      </c>
      <c r="M238" s="5">
        <f t="shared" si="0"/>
        <v>3600.0695666120341</v>
      </c>
      <c r="N238" s="5">
        <f t="shared" si="1"/>
        <v>1497.7505899149419</v>
      </c>
      <c r="O238" s="35">
        <f t="shared" si="2"/>
        <v>5.877529767728782E-2</v>
      </c>
      <c r="P238" s="5">
        <f t="shared" si="3"/>
        <v>2102.3189766970922</v>
      </c>
      <c r="Q238" s="35">
        <f t="shared" si="4"/>
        <v>8.2500000000000004E-2</v>
      </c>
      <c r="R238" s="5">
        <f t="shared" si="36"/>
        <v>174905.89943397429</v>
      </c>
      <c r="S238" s="5">
        <f t="shared" si="37"/>
        <v>663910.30958662939</v>
      </c>
      <c r="T238" s="5">
        <f t="shared" si="38"/>
        <v>304294.10056602571</v>
      </c>
      <c r="U238" s="5">
        <f t="shared" si="39"/>
        <v>838816.20902060368</v>
      </c>
      <c r="V238" s="150"/>
      <c r="W238" s="2">
        <v>233</v>
      </c>
      <c r="X238" s="118">
        <v>51926</v>
      </c>
      <c r="Y238" s="5">
        <f t="shared" si="40"/>
        <v>302111.5468457368</v>
      </c>
      <c r="Z238" s="5">
        <f t="shared" si="41"/>
        <v>3516.1998380299769</v>
      </c>
      <c r="AA238" s="5">
        <f t="shared" si="5"/>
        <v>1502.1228590583983</v>
      </c>
      <c r="AB238" s="35">
        <f t="shared" si="6"/>
        <v>5.9664963146558871E-2</v>
      </c>
      <c r="AC238" s="5">
        <f t="shared" si="7"/>
        <v>2014.0769789715787</v>
      </c>
      <c r="AD238" s="35">
        <f t="shared" si="8"/>
        <v>0.08</v>
      </c>
      <c r="AE238" s="5">
        <f t="shared" si="42"/>
        <v>178590.57601332187</v>
      </c>
      <c r="AF238" s="5">
        <f t="shared" si="43"/>
        <v>640683.9862476635</v>
      </c>
      <c r="AG238" s="5">
        <f t="shared" si="9"/>
        <v>300609.42398667842</v>
      </c>
      <c r="AH238" s="5">
        <f t="shared" si="10"/>
        <v>819274.56226098537</v>
      </c>
      <c r="AI238" s="150"/>
      <c r="AJ238" s="2">
        <v>233</v>
      </c>
      <c r="AK238" s="118">
        <v>51926</v>
      </c>
      <c r="AL238" s="5">
        <f t="shared" si="44"/>
        <v>298385.61322125228</v>
      </c>
      <c r="AM238" s="5">
        <f t="shared" si="45"/>
        <v>3433.0474807189421</v>
      </c>
      <c r="AN238" s="5">
        <f t="shared" si="11"/>
        <v>1505.9737286650211</v>
      </c>
      <c r="AO238" s="35">
        <f t="shared" si="12"/>
        <v>6.0564866210825449E-2</v>
      </c>
      <c r="AP238" s="5">
        <f t="shared" si="13"/>
        <v>1927.073752053921</v>
      </c>
      <c r="AQ238" s="35">
        <f t="shared" si="14"/>
        <v>7.7499999999999999E-2</v>
      </c>
      <c r="AR238" s="5">
        <f t="shared" si="46"/>
        <v>182320.3605074127</v>
      </c>
      <c r="AS238" s="5">
        <f t="shared" si="47"/>
        <v>617579.70250010083</v>
      </c>
      <c r="AT238" s="5">
        <f t="shared" si="15"/>
        <v>296879.63949258724</v>
      </c>
      <c r="AU238" s="5">
        <f t="shared" si="16"/>
        <v>799900.06300751353</v>
      </c>
      <c r="AV238" s="150"/>
      <c r="AW238" s="2">
        <v>233</v>
      </c>
      <c r="AX238" s="118">
        <v>51926</v>
      </c>
      <c r="AY238" s="5">
        <f t="shared" si="48"/>
        <v>294615.24016885011</v>
      </c>
      <c r="AZ238" s="5">
        <f t="shared" si="49"/>
        <v>3350.6359249849102</v>
      </c>
      <c r="BA238" s="5">
        <f t="shared" si="17"/>
        <v>1509.290673929597</v>
      </c>
      <c r="BB238" s="35">
        <f t="shared" si="18"/>
        <v>6.1475054979420261E-2</v>
      </c>
      <c r="BC238" s="5">
        <f t="shared" si="19"/>
        <v>1841.3452510553132</v>
      </c>
      <c r="BD238" s="35">
        <f t="shared" si="20"/>
        <v>7.4999999999999997E-2</v>
      </c>
      <c r="BE238" s="5">
        <f t="shared" si="50"/>
        <v>186094.0505050795</v>
      </c>
      <c r="BF238" s="5">
        <f t="shared" si="51"/>
        <v>594604.12001640454</v>
      </c>
      <c r="BG238" s="5">
        <f t="shared" si="21"/>
        <v>293105.9494949205</v>
      </c>
      <c r="BH238" s="5">
        <f t="shared" si="22"/>
        <v>780698.17052148399</v>
      </c>
      <c r="BI238" s="150"/>
      <c r="BJ238" s="2">
        <v>233</v>
      </c>
      <c r="BK238" s="118">
        <v>51926</v>
      </c>
      <c r="BL238" s="5">
        <f t="shared" si="52"/>
        <v>290801.71384981135</v>
      </c>
      <c r="BM238" s="5">
        <f t="shared" si="53"/>
        <v>3268.9887340292703</v>
      </c>
      <c r="BN238" s="5">
        <f t="shared" si="23"/>
        <v>1512.0617128533268</v>
      </c>
      <c r="BO238" s="35">
        <f t="shared" si="24"/>
        <v>6.2395576401626809E-2</v>
      </c>
      <c r="BP238" s="5">
        <f t="shared" si="25"/>
        <v>1756.9270211759435</v>
      </c>
      <c r="BQ238" s="35">
        <f t="shared" si="26"/>
        <v>7.2499999999999995E-2</v>
      </c>
      <c r="BR238" s="5">
        <f t="shared" si="54"/>
        <v>189910.3478630415</v>
      </c>
      <c r="BS238" s="5">
        <f t="shared" si="55"/>
        <v>571764.02716577833</v>
      </c>
      <c r="BT238" s="5">
        <f t="shared" si="27"/>
        <v>289289.65213695803</v>
      </c>
      <c r="BU238" s="5">
        <f t="shared" si="28"/>
        <v>761674.37502881978</v>
      </c>
      <c r="BV238" s="150"/>
      <c r="BW238" s="2">
        <v>233</v>
      </c>
      <c r="BX238" s="118">
        <v>51926</v>
      </c>
      <c r="BY238" s="5">
        <f t="shared" si="56"/>
        <v>286946.41724899173</v>
      </c>
      <c r="BZ238" s="5">
        <f t="shared" si="57"/>
        <v>3188.1295568986429</v>
      </c>
      <c r="CA238" s="5">
        <f t="shared" si="29"/>
        <v>1514.2754562795244</v>
      </c>
      <c r="CB238" s="35">
        <f t="shared" si="30"/>
        <v>6.3326476244470839E-2</v>
      </c>
      <c r="CC238" s="5">
        <f t="shared" si="31"/>
        <v>1673.8541006191185</v>
      </c>
      <c r="CD238" s="35">
        <f t="shared" si="32"/>
        <v>7.0000000000000007E-2</v>
      </c>
      <c r="CE238" s="5">
        <f t="shared" si="58"/>
        <v>193767.85820728715</v>
      </c>
      <c r="CF238" s="5">
        <f t="shared" si="59"/>
        <v>549066.32855009672</v>
      </c>
      <c r="CG238" s="5">
        <f t="shared" si="33"/>
        <v>285432.14179271221</v>
      </c>
      <c r="CH238" s="5">
        <f t="shared" si="34"/>
        <v>742834.18675738387</v>
      </c>
    </row>
    <row r="239" spans="9:86" ht="14.25" customHeight="1">
      <c r="I239" s="150"/>
      <c r="J239" s="2">
        <v>234</v>
      </c>
      <c r="K239" s="118">
        <v>51957</v>
      </c>
      <c r="L239" s="5">
        <f t="shared" si="35"/>
        <v>304294.10056602571</v>
      </c>
      <c r="M239" s="5">
        <f t="shared" si="0"/>
        <v>3600.0695666120341</v>
      </c>
      <c r="N239" s="5">
        <f t="shared" si="1"/>
        <v>1508.0476252206072</v>
      </c>
      <c r="O239" s="35">
        <f t="shared" si="2"/>
        <v>5.9470661669041115E-2</v>
      </c>
      <c r="P239" s="5">
        <f t="shared" si="3"/>
        <v>2092.0219413914269</v>
      </c>
      <c r="Q239" s="35">
        <f t="shared" si="4"/>
        <v>8.2500000000000018E-2</v>
      </c>
      <c r="R239" s="5">
        <f t="shared" si="36"/>
        <v>176413.94705919491</v>
      </c>
      <c r="S239" s="5">
        <f t="shared" si="37"/>
        <v>666002.33152802079</v>
      </c>
      <c r="T239" s="5">
        <f t="shared" si="38"/>
        <v>302786.05294080509</v>
      </c>
      <c r="U239" s="5">
        <f t="shared" si="39"/>
        <v>842416.2785872157</v>
      </c>
      <c r="V239" s="150"/>
      <c r="W239" s="2">
        <v>234</v>
      </c>
      <c r="X239" s="118">
        <v>51957</v>
      </c>
      <c r="Y239" s="5">
        <f t="shared" si="40"/>
        <v>300609.42398667842</v>
      </c>
      <c r="Z239" s="5">
        <f t="shared" si="41"/>
        <v>3516.1998380299769</v>
      </c>
      <c r="AA239" s="5">
        <f t="shared" si="5"/>
        <v>1512.1370114521208</v>
      </c>
      <c r="AB239" s="35">
        <f t="shared" si="6"/>
        <v>6.0362858545078668E-2</v>
      </c>
      <c r="AC239" s="5">
        <f t="shared" si="7"/>
        <v>2004.0628265778562</v>
      </c>
      <c r="AD239" s="35">
        <f t="shared" si="8"/>
        <v>0.08</v>
      </c>
      <c r="AE239" s="5">
        <f t="shared" si="42"/>
        <v>180102.71302477398</v>
      </c>
      <c r="AF239" s="5">
        <f t="shared" si="43"/>
        <v>642688.04907424131</v>
      </c>
      <c r="AG239" s="5">
        <f t="shared" si="9"/>
        <v>299097.28697522631</v>
      </c>
      <c r="AH239" s="5">
        <f t="shared" si="10"/>
        <v>822790.76209901529</v>
      </c>
      <c r="AI239" s="150"/>
      <c r="AJ239" s="2">
        <v>234</v>
      </c>
      <c r="AK239" s="118">
        <v>51957</v>
      </c>
      <c r="AL239" s="5">
        <f t="shared" si="44"/>
        <v>296879.63949258724</v>
      </c>
      <c r="AM239" s="5">
        <f t="shared" si="45"/>
        <v>3433.0474807189421</v>
      </c>
      <c r="AN239" s="5">
        <f t="shared" si="11"/>
        <v>1515.6998089959827</v>
      </c>
      <c r="AO239" s="35">
        <f t="shared" si="12"/>
        <v>6.1265224314602879E-2</v>
      </c>
      <c r="AP239" s="5">
        <f t="shared" si="13"/>
        <v>1917.3476717229594</v>
      </c>
      <c r="AQ239" s="35">
        <f t="shared" si="14"/>
        <v>7.7499999999999999E-2</v>
      </c>
      <c r="AR239" s="5">
        <f t="shared" si="46"/>
        <v>183836.06031640869</v>
      </c>
      <c r="AS239" s="5">
        <f t="shared" si="47"/>
        <v>619497.05017182382</v>
      </c>
      <c r="AT239" s="5">
        <f t="shared" si="15"/>
        <v>295363.93968359125</v>
      </c>
      <c r="AU239" s="5">
        <f t="shared" si="16"/>
        <v>803333.11048823246</v>
      </c>
      <c r="AV239" s="150"/>
      <c r="AW239" s="2">
        <v>234</v>
      </c>
      <c r="AX239" s="118">
        <v>51957</v>
      </c>
      <c r="AY239" s="5">
        <f t="shared" si="48"/>
        <v>293105.9494949205</v>
      </c>
      <c r="AZ239" s="5">
        <f t="shared" si="49"/>
        <v>3350.6359249849102</v>
      </c>
      <c r="BA239" s="5">
        <f t="shared" si="17"/>
        <v>1518.7237406416573</v>
      </c>
      <c r="BB239" s="35">
        <f t="shared" si="18"/>
        <v>6.2177806076965082E-2</v>
      </c>
      <c r="BC239" s="5">
        <f t="shared" si="19"/>
        <v>1831.9121843432529</v>
      </c>
      <c r="BD239" s="35">
        <f t="shared" si="20"/>
        <v>7.4999999999999997E-2</v>
      </c>
      <c r="BE239" s="5">
        <f t="shared" si="50"/>
        <v>187612.77424572117</v>
      </c>
      <c r="BF239" s="5">
        <f t="shared" si="51"/>
        <v>596436.03220074775</v>
      </c>
      <c r="BG239" s="5">
        <f t="shared" si="21"/>
        <v>291587.22575427883</v>
      </c>
      <c r="BH239" s="5">
        <f t="shared" si="22"/>
        <v>784048.80644646892</v>
      </c>
      <c r="BI239" s="150"/>
      <c r="BJ239" s="2">
        <v>234</v>
      </c>
      <c r="BK239" s="118">
        <v>51957</v>
      </c>
      <c r="BL239" s="5">
        <f t="shared" si="52"/>
        <v>289289.65213695803</v>
      </c>
      <c r="BM239" s="5">
        <f t="shared" si="53"/>
        <v>3268.9887340292703</v>
      </c>
      <c r="BN239" s="5">
        <f t="shared" si="23"/>
        <v>1521.1970857018155</v>
      </c>
      <c r="BO239" s="35">
        <f t="shared" si="24"/>
        <v>6.3100649793652638E-2</v>
      </c>
      <c r="BP239" s="5">
        <f t="shared" si="25"/>
        <v>1747.7916483274548</v>
      </c>
      <c r="BQ239" s="35">
        <f t="shared" si="26"/>
        <v>7.2499999999999995E-2</v>
      </c>
      <c r="BR239" s="5">
        <f t="shared" si="54"/>
        <v>191431.54494874331</v>
      </c>
      <c r="BS239" s="5">
        <f t="shared" si="55"/>
        <v>573511.81881410582</v>
      </c>
      <c r="BT239" s="5">
        <f t="shared" si="27"/>
        <v>287768.45505125623</v>
      </c>
      <c r="BU239" s="5">
        <f t="shared" si="28"/>
        <v>764943.36376284913</v>
      </c>
      <c r="BV239" s="150"/>
      <c r="BW239" s="2">
        <v>234</v>
      </c>
      <c r="BX239" s="118">
        <v>51957</v>
      </c>
      <c r="BY239" s="5">
        <f t="shared" si="56"/>
        <v>285432.14179271221</v>
      </c>
      <c r="BZ239" s="5">
        <f t="shared" si="57"/>
        <v>3188.1295568986429</v>
      </c>
      <c r="CA239" s="5">
        <f t="shared" si="29"/>
        <v>1523.1087297744882</v>
      </c>
      <c r="CB239" s="35">
        <f t="shared" si="30"/>
        <v>6.4033800266850405E-2</v>
      </c>
      <c r="CC239" s="5">
        <f t="shared" si="31"/>
        <v>1665.0208271241547</v>
      </c>
      <c r="CD239" s="35">
        <f t="shared" si="32"/>
        <v>7.0000000000000007E-2</v>
      </c>
      <c r="CE239" s="5">
        <f t="shared" si="58"/>
        <v>195290.96693706163</v>
      </c>
      <c r="CF239" s="5">
        <f t="shared" si="59"/>
        <v>550731.34937722085</v>
      </c>
      <c r="CG239" s="5">
        <f t="shared" si="33"/>
        <v>283909.03306293773</v>
      </c>
      <c r="CH239" s="5">
        <f t="shared" si="34"/>
        <v>746022.31631428248</v>
      </c>
    </row>
    <row r="240" spans="9:86" ht="14.25" customHeight="1">
      <c r="I240" s="150"/>
      <c r="J240" s="2">
        <v>235</v>
      </c>
      <c r="K240" s="118">
        <v>51987</v>
      </c>
      <c r="L240" s="5">
        <f t="shared" si="35"/>
        <v>302786.05294080509</v>
      </c>
      <c r="M240" s="5">
        <f t="shared" si="0"/>
        <v>3600.0695666120341</v>
      </c>
      <c r="N240" s="5">
        <f t="shared" si="1"/>
        <v>1518.4154526439993</v>
      </c>
      <c r="O240" s="35">
        <f t="shared" si="2"/>
        <v>6.0177756718834761E-2</v>
      </c>
      <c r="P240" s="5">
        <f t="shared" si="3"/>
        <v>2081.6541139680348</v>
      </c>
      <c r="Q240" s="35">
        <f t="shared" si="4"/>
        <v>8.249999999999999E-2</v>
      </c>
      <c r="R240" s="5">
        <f t="shared" si="36"/>
        <v>177932.3625118389</v>
      </c>
      <c r="S240" s="5">
        <f t="shared" si="37"/>
        <v>668083.98564198881</v>
      </c>
      <c r="T240" s="5">
        <f t="shared" si="38"/>
        <v>301267.6374881611</v>
      </c>
      <c r="U240" s="5">
        <f t="shared" si="39"/>
        <v>846016.34815382771</v>
      </c>
      <c r="V240" s="150"/>
      <c r="W240" s="2">
        <v>235</v>
      </c>
      <c r="X240" s="118">
        <v>51987</v>
      </c>
      <c r="Y240" s="5">
        <f t="shared" si="40"/>
        <v>299097.28697522631</v>
      </c>
      <c r="Z240" s="5">
        <f t="shared" si="41"/>
        <v>3516.1998380299769</v>
      </c>
      <c r="AA240" s="5">
        <f t="shared" si="5"/>
        <v>1522.2179248618015</v>
      </c>
      <c r="AB240" s="35">
        <f t="shared" si="6"/>
        <v>6.1072486758646558E-2</v>
      </c>
      <c r="AC240" s="5">
        <f t="shared" si="7"/>
        <v>1993.9819131681754</v>
      </c>
      <c r="AD240" s="35">
        <f t="shared" si="8"/>
        <v>0.08</v>
      </c>
      <c r="AE240" s="5">
        <f t="shared" si="42"/>
        <v>181624.93094963577</v>
      </c>
      <c r="AF240" s="5">
        <f t="shared" si="43"/>
        <v>644682.03098740953</v>
      </c>
      <c r="AG240" s="5">
        <f t="shared" si="9"/>
        <v>297575.06905036449</v>
      </c>
      <c r="AH240" s="5">
        <f t="shared" si="10"/>
        <v>826306.96193704533</v>
      </c>
      <c r="AI240" s="150"/>
      <c r="AJ240" s="2">
        <v>235</v>
      </c>
      <c r="AK240" s="118">
        <v>51987</v>
      </c>
      <c r="AL240" s="5">
        <f t="shared" si="44"/>
        <v>295363.93968359125</v>
      </c>
      <c r="AM240" s="5">
        <f t="shared" si="45"/>
        <v>3433.0474807189421</v>
      </c>
      <c r="AN240" s="5">
        <f t="shared" si="11"/>
        <v>1525.4887035957486</v>
      </c>
      <c r="AO240" s="35">
        <f t="shared" si="12"/>
        <v>6.1977316739339094E-2</v>
      </c>
      <c r="AP240" s="5">
        <f t="shared" si="13"/>
        <v>1907.5587771231935</v>
      </c>
      <c r="AQ240" s="35">
        <f t="shared" si="14"/>
        <v>7.7499999999999999E-2</v>
      </c>
      <c r="AR240" s="5">
        <f t="shared" si="46"/>
        <v>185361.54902000443</v>
      </c>
      <c r="AS240" s="5">
        <f t="shared" si="47"/>
        <v>621404.60894894705</v>
      </c>
      <c r="AT240" s="5">
        <f t="shared" si="15"/>
        <v>293838.45097999548</v>
      </c>
      <c r="AU240" s="5">
        <f t="shared" si="16"/>
        <v>806766.15796895151</v>
      </c>
      <c r="AV240" s="150"/>
      <c r="AW240" s="2">
        <v>235</v>
      </c>
      <c r="AX240" s="118">
        <v>51987</v>
      </c>
      <c r="AY240" s="5">
        <f t="shared" si="48"/>
        <v>291587.22575427883</v>
      </c>
      <c r="AZ240" s="5">
        <f t="shared" si="49"/>
        <v>3350.6359249849102</v>
      </c>
      <c r="BA240" s="5">
        <f t="shared" si="17"/>
        <v>1528.2157640206676</v>
      </c>
      <c r="BB240" s="35">
        <f t="shared" si="18"/>
        <v>6.2892292763545063E-2</v>
      </c>
      <c r="BC240" s="5">
        <f t="shared" si="19"/>
        <v>1822.4201609642425</v>
      </c>
      <c r="BD240" s="35">
        <f t="shared" si="20"/>
        <v>7.4999999999999997E-2</v>
      </c>
      <c r="BE240" s="5">
        <f t="shared" si="50"/>
        <v>189140.99000974183</v>
      </c>
      <c r="BF240" s="5">
        <f t="shared" si="51"/>
        <v>598258.452361712</v>
      </c>
      <c r="BG240" s="5">
        <f t="shared" si="21"/>
        <v>290059.00999025814</v>
      </c>
      <c r="BH240" s="5">
        <f t="shared" si="22"/>
        <v>787399.44237145386</v>
      </c>
      <c r="BI240" s="150"/>
      <c r="BJ240" s="2">
        <v>235</v>
      </c>
      <c r="BK240" s="118">
        <v>51987</v>
      </c>
      <c r="BL240" s="5">
        <f t="shared" si="52"/>
        <v>287768.45505125623</v>
      </c>
      <c r="BM240" s="5">
        <f t="shared" si="53"/>
        <v>3268.9887340292703</v>
      </c>
      <c r="BN240" s="5">
        <f t="shared" si="23"/>
        <v>1530.3876514279307</v>
      </c>
      <c r="BO240" s="35">
        <f t="shared" si="24"/>
        <v>6.3817459818047553E-2</v>
      </c>
      <c r="BP240" s="5">
        <f t="shared" si="25"/>
        <v>1738.6010826013396</v>
      </c>
      <c r="BQ240" s="35">
        <f t="shared" si="26"/>
        <v>7.2499999999999995E-2</v>
      </c>
      <c r="BR240" s="5">
        <f t="shared" si="54"/>
        <v>192961.93260017125</v>
      </c>
      <c r="BS240" s="5">
        <f t="shared" si="55"/>
        <v>575250.41989670717</v>
      </c>
      <c r="BT240" s="5">
        <f t="shared" si="27"/>
        <v>286238.06739982829</v>
      </c>
      <c r="BU240" s="5">
        <f t="shared" si="28"/>
        <v>768212.35249687848</v>
      </c>
      <c r="BV240" s="150"/>
      <c r="BW240" s="2">
        <v>235</v>
      </c>
      <c r="BX240" s="118">
        <v>51987</v>
      </c>
      <c r="BY240" s="5">
        <f t="shared" si="56"/>
        <v>283909.03306293773</v>
      </c>
      <c r="BZ240" s="5">
        <f t="shared" si="57"/>
        <v>3188.1295568986429</v>
      </c>
      <c r="CA240" s="5">
        <f t="shared" si="29"/>
        <v>1531.9935306981729</v>
      </c>
      <c r="CB240" s="35">
        <f t="shared" si="30"/>
        <v>6.4752861753090737E-2</v>
      </c>
      <c r="CC240" s="5">
        <f t="shared" si="31"/>
        <v>1656.13602620047</v>
      </c>
      <c r="CD240" s="35">
        <f t="shared" si="32"/>
        <v>7.0000000000000007E-2</v>
      </c>
      <c r="CE240" s="5">
        <f t="shared" si="58"/>
        <v>196822.96046775981</v>
      </c>
      <c r="CF240" s="5">
        <f t="shared" si="59"/>
        <v>552387.48540342133</v>
      </c>
      <c r="CG240" s="5">
        <f t="shared" si="33"/>
        <v>282377.03953223955</v>
      </c>
      <c r="CH240" s="5">
        <f t="shared" si="34"/>
        <v>749210.44587118109</v>
      </c>
    </row>
    <row r="241" spans="9:86" ht="14.25" customHeight="1">
      <c r="I241" s="150"/>
      <c r="J241" s="2">
        <v>236</v>
      </c>
      <c r="K241" s="118">
        <v>52018</v>
      </c>
      <c r="L241" s="5">
        <f t="shared" si="35"/>
        <v>301267.6374881611</v>
      </c>
      <c r="M241" s="5">
        <f t="shared" si="0"/>
        <v>3600.0695666120341</v>
      </c>
      <c r="N241" s="5">
        <f t="shared" si="1"/>
        <v>1528.8545588809266</v>
      </c>
      <c r="O241" s="35">
        <f t="shared" si="2"/>
        <v>6.0896865191144435E-2</v>
      </c>
      <c r="P241" s="5">
        <f t="shared" si="3"/>
        <v>2071.2150077311076</v>
      </c>
      <c r="Q241" s="35">
        <f t="shared" si="4"/>
        <v>8.2500000000000004E-2</v>
      </c>
      <c r="R241" s="5">
        <f t="shared" si="36"/>
        <v>179461.21707071984</v>
      </c>
      <c r="S241" s="5">
        <f t="shared" si="37"/>
        <v>670155.20064971992</v>
      </c>
      <c r="T241" s="5">
        <f t="shared" si="38"/>
        <v>299738.78292928019</v>
      </c>
      <c r="U241" s="5">
        <f t="shared" si="39"/>
        <v>849616.41772043973</v>
      </c>
      <c r="V241" s="150"/>
      <c r="W241" s="2">
        <v>236</v>
      </c>
      <c r="X241" s="118">
        <v>52018</v>
      </c>
      <c r="Y241" s="5">
        <f t="shared" si="40"/>
        <v>297575.06905036449</v>
      </c>
      <c r="Z241" s="5">
        <f t="shared" si="41"/>
        <v>3516.1998380299769</v>
      </c>
      <c r="AA241" s="5">
        <f t="shared" si="5"/>
        <v>1532.3660443608803</v>
      </c>
      <c r="AB241" s="35">
        <f t="shared" si="6"/>
        <v>6.179413010307773E-2</v>
      </c>
      <c r="AC241" s="5">
        <f t="shared" si="7"/>
        <v>1983.8337936690966</v>
      </c>
      <c r="AD241" s="35">
        <f t="shared" si="8"/>
        <v>0.08</v>
      </c>
      <c r="AE241" s="5">
        <f t="shared" si="42"/>
        <v>183157.29699399666</v>
      </c>
      <c r="AF241" s="5">
        <f t="shared" si="43"/>
        <v>646665.86478107865</v>
      </c>
      <c r="AG241" s="5">
        <f t="shared" si="9"/>
        <v>296042.70300600363</v>
      </c>
      <c r="AH241" s="5">
        <f t="shared" si="10"/>
        <v>829823.16177507536</v>
      </c>
      <c r="AI241" s="150"/>
      <c r="AJ241" s="2">
        <v>236</v>
      </c>
      <c r="AK241" s="118">
        <v>52018</v>
      </c>
      <c r="AL241" s="5">
        <f t="shared" si="44"/>
        <v>293838.45097999548</v>
      </c>
      <c r="AM241" s="5">
        <f t="shared" si="45"/>
        <v>3433.0474807189421</v>
      </c>
      <c r="AN241" s="5">
        <f t="shared" si="11"/>
        <v>1535.3408181398047</v>
      </c>
      <c r="AO241" s="35">
        <f t="shared" si="12"/>
        <v>6.2701425753608972E-2</v>
      </c>
      <c r="AP241" s="5">
        <f t="shared" si="13"/>
        <v>1897.7066625791374</v>
      </c>
      <c r="AQ241" s="35">
        <f t="shared" si="14"/>
        <v>7.7499999999999999E-2</v>
      </c>
      <c r="AR241" s="5">
        <f t="shared" si="46"/>
        <v>186896.88983814424</v>
      </c>
      <c r="AS241" s="5">
        <f t="shared" si="47"/>
        <v>623302.31561152614</v>
      </c>
      <c r="AT241" s="5">
        <f t="shared" si="15"/>
        <v>292303.1101618557</v>
      </c>
      <c r="AU241" s="5">
        <f t="shared" si="16"/>
        <v>810199.20544967032</v>
      </c>
      <c r="AV241" s="150"/>
      <c r="AW241" s="2">
        <v>236</v>
      </c>
      <c r="AX241" s="118">
        <v>52018</v>
      </c>
      <c r="AY241" s="5">
        <f t="shared" si="48"/>
        <v>290059.00999025814</v>
      </c>
      <c r="AZ241" s="5">
        <f t="shared" si="49"/>
        <v>3350.6359249849102</v>
      </c>
      <c r="BA241" s="5">
        <f t="shared" si="17"/>
        <v>1537.7671125457969</v>
      </c>
      <c r="BB241" s="35">
        <f t="shared" si="18"/>
        <v>6.3618797261872084E-2</v>
      </c>
      <c r="BC241" s="5">
        <f t="shared" si="19"/>
        <v>1812.8688124391133</v>
      </c>
      <c r="BD241" s="35">
        <f t="shared" si="20"/>
        <v>7.4999999999999997E-2</v>
      </c>
      <c r="BE241" s="5">
        <f t="shared" si="50"/>
        <v>190678.75712228761</v>
      </c>
      <c r="BF241" s="5">
        <f t="shared" si="51"/>
        <v>600071.32117415115</v>
      </c>
      <c r="BG241" s="5">
        <f t="shared" si="21"/>
        <v>288521.24287771236</v>
      </c>
      <c r="BH241" s="5">
        <f t="shared" si="22"/>
        <v>790750.07829643879</v>
      </c>
      <c r="BI241" s="150"/>
      <c r="BJ241" s="2">
        <v>236</v>
      </c>
      <c r="BK241" s="118">
        <v>52018</v>
      </c>
      <c r="BL241" s="5">
        <f t="shared" si="52"/>
        <v>286238.06739982829</v>
      </c>
      <c r="BM241" s="5">
        <f t="shared" si="53"/>
        <v>3268.9887340292703</v>
      </c>
      <c r="BN241" s="5">
        <f t="shared" si="23"/>
        <v>1539.6337434886411</v>
      </c>
      <c r="BO241" s="35">
        <f t="shared" si="24"/>
        <v>6.4546288652991293E-2</v>
      </c>
      <c r="BP241" s="5">
        <f t="shared" si="25"/>
        <v>1729.3549905406292</v>
      </c>
      <c r="BQ241" s="35">
        <f t="shared" si="26"/>
        <v>7.2499999999999995E-2</v>
      </c>
      <c r="BR241" s="5">
        <f t="shared" si="54"/>
        <v>194501.56634365988</v>
      </c>
      <c r="BS241" s="5">
        <f t="shared" si="55"/>
        <v>576979.77488724783</v>
      </c>
      <c r="BT241" s="5">
        <f t="shared" si="27"/>
        <v>284698.43365633965</v>
      </c>
      <c r="BU241" s="5">
        <f t="shared" si="28"/>
        <v>771481.34123090771</v>
      </c>
      <c r="BV241" s="150"/>
      <c r="BW241" s="2">
        <v>236</v>
      </c>
      <c r="BX241" s="118">
        <v>52018</v>
      </c>
      <c r="BY241" s="5">
        <f t="shared" si="56"/>
        <v>282377.03953223955</v>
      </c>
      <c r="BZ241" s="5">
        <f t="shared" si="57"/>
        <v>3188.1295568986429</v>
      </c>
      <c r="CA241" s="5">
        <f t="shared" si="29"/>
        <v>1540.9301596272455</v>
      </c>
      <c r="CB241" s="35">
        <f t="shared" si="30"/>
        <v>6.5483942838120784E-2</v>
      </c>
      <c r="CC241" s="5">
        <f t="shared" si="31"/>
        <v>1647.1993972713974</v>
      </c>
      <c r="CD241" s="35">
        <f t="shared" si="32"/>
        <v>7.0000000000000007E-2</v>
      </c>
      <c r="CE241" s="5">
        <f t="shared" si="58"/>
        <v>198363.89062738707</v>
      </c>
      <c r="CF241" s="5">
        <f t="shared" si="59"/>
        <v>554034.68480069272</v>
      </c>
      <c r="CG241" s="5">
        <f t="shared" si="33"/>
        <v>280836.10937261232</v>
      </c>
      <c r="CH241" s="5">
        <f t="shared" si="34"/>
        <v>752398.57542807981</v>
      </c>
    </row>
    <row r="242" spans="9:86" ht="14.25" customHeight="1">
      <c r="I242" s="150"/>
      <c r="J242" s="2">
        <v>237</v>
      </c>
      <c r="K242" s="118">
        <v>52048</v>
      </c>
      <c r="L242" s="5">
        <f t="shared" si="35"/>
        <v>299738.78292928019</v>
      </c>
      <c r="M242" s="5">
        <f t="shared" si="0"/>
        <v>3600.0695666120341</v>
      </c>
      <c r="N242" s="5">
        <f t="shared" si="1"/>
        <v>1539.3654339732329</v>
      </c>
      <c r="O242" s="35">
        <f t="shared" si="2"/>
        <v>6.1628278553586893E-2</v>
      </c>
      <c r="P242" s="5">
        <f t="shared" si="3"/>
        <v>2060.7041326388012</v>
      </c>
      <c r="Q242" s="35">
        <f t="shared" si="4"/>
        <v>8.249999999999999E-2</v>
      </c>
      <c r="R242" s="5">
        <f t="shared" si="36"/>
        <v>181000.58250469307</v>
      </c>
      <c r="S242" s="5">
        <f t="shared" si="37"/>
        <v>672215.90478235867</v>
      </c>
      <c r="T242" s="5">
        <f t="shared" si="38"/>
        <v>298199.41749530693</v>
      </c>
      <c r="U242" s="5">
        <f t="shared" si="39"/>
        <v>853216.48728705174</v>
      </c>
      <c r="V242" s="150"/>
      <c r="W242" s="2">
        <v>237</v>
      </c>
      <c r="X242" s="118">
        <v>52048</v>
      </c>
      <c r="Y242" s="5">
        <f t="shared" si="40"/>
        <v>296042.70300600363</v>
      </c>
      <c r="Z242" s="5">
        <f t="shared" si="41"/>
        <v>3516.1998380299769</v>
      </c>
      <c r="AA242" s="5">
        <f t="shared" si="5"/>
        <v>1542.5818179899527</v>
      </c>
      <c r="AB242" s="35">
        <f t="shared" si="6"/>
        <v>6.2528079996297142E-2</v>
      </c>
      <c r="AC242" s="5">
        <f t="shared" si="7"/>
        <v>1973.6180200400242</v>
      </c>
      <c r="AD242" s="35">
        <f t="shared" si="8"/>
        <v>0.08</v>
      </c>
      <c r="AE242" s="5">
        <f t="shared" si="42"/>
        <v>184699.87881198662</v>
      </c>
      <c r="AF242" s="5">
        <f t="shared" si="43"/>
        <v>648639.48280111863</v>
      </c>
      <c r="AG242" s="5">
        <f t="shared" si="9"/>
        <v>294500.1211880137</v>
      </c>
      <c r="AH242" s="5">
        <f t="shared" si="10"/>
        <v>833339.36161310528</v>
      </c>
      <c r="AI242" s="150"/>
      <c r="AJ242" s="2">
        <v>237</v>
      </c>
      <c r="AK242" s="118">
        <v>52048</v>
      </c>
      <c r="AL242" s="5">
        <f t="shared" si="44"/>
        <v>292303.1101618557</v>
      </c>
      <c r="AM242" s="5">
        <f t="shared" si="45"/>
        <v>3433.0474807189421</v>
      </c>
      <c r="AN242" s="5">
        <f t="shared" si="11"/>
        <v>1545.256560923624</v>
      </c>
      <c r="AO242" s="35">
        <f t="shared" si="12"/>
        <v>6.3437842727077767E-2</v>
      </c>
      <c r="AP242" s="5">
        <f t="shared" si="13"/>
        <v>1887.7909197953181</v>
      </c>
      <c r="AQ242" s="35">
        <f t="shared" si="14"/>
        <v>7.7499999999999999E-2</v>
      </c>
      <c r="AR242" s="5">
        <f t="shared" si="46"/>
        <v>188442.14639906786</v>
      </c>
      <c r="AS242" s="5">
        <f t="shared" si="47"/>
        <v>625190.10653132142</v>
      </c>
      <c r="AT242" s="5">
        <f t="shared" si="15"/>
        <v>290757.85360093205</v>
      </c>
      <c r="AU242" s="5">
        <f t="shared" si="16"/>
        <v>813632.25293038925</v>
      </c>
      <c r="AV242" s="150"/>
      <c r="AW242" s="2">
        <v>237</v>
      </c>
      <c r="AX242" s="118">
        <v>52048</v>
      </c>
      <c r="AY242" s="5">
        <f t="shared" si="48"/>
        <v>288521.24287771236</v>
      </c>
      <c r="AZ242" s="5">
        <f t="shared" si="49"/>
        <v>3350.6359249849102</v>
      </c>
      <c r="BA242" s="5">
        <f t="shared" si="17"/>
        <v>1547.3781569992082</v>
      </c>
      <c r="BB242" s="35">
        <f t="shared" si="18"/>
        <v>6.4357610894739695E-2</v>
      </c>
      <c r="BC242" s="5">
        <f t="shared" si="19"/>
        <v>1803.257767985702</v>
      </c>
      <c r="BD242" s="35">
        <f t="shared" si="20"/>
        <v>7.4999999999999997E-2</v>
      </c>
      <c r="BE242" s="5">
        <f t="shared" si="50"/>
        <v>192226.13527928683</v>
      </c>
      <c r="BF242" s="5">
        <f t="shared" si="51"/>
        <v>601874.57894213684</v>
      </c>
      <c r="BG242" s="5">
        <f t="shared" si="21"/>
        <v>286973.86472071317</v>
      </c>
      <c r="BH242" s="5">
        <f t="shared" si="22"/>
        <v>794100.71422142372</v>
      </c>
      <c r="BI242" s="150"/>
      <c r="BJ242" s="2">
        <v>237</v>
      </c>
      <c r="BK242" s="118">
        <v>52048</v>
      </c>
      <c r="BL242" s="5">
        <f t="shared" si="52"/>
        <v>284698.43365633965</v>
      </c>
      <c r="BM242" s="5">
        <f t="shared" si="53"/>
        <v>3268.9887340292703</v>
      </c>
      <c r="BN242" s="5">
        <f t="shared" si="23"/>
        <v>1548.9356973555516</v>
      </c>
      <c r="BO242" s="35">
        <f t="shared" si="24"/>
        <v>6.5287427575746071E-2</v>
      </c>
      <c r="BP242" s="5">
        <f t="shared" si="25"/>
        <v>1720.0530366737187</v>
      </c>
      <c r="BQ242" s="35">
        <f t="shared" si="26"/>
        <v>7.2499999999999995E-2</v>
      </c>
      <c r="BR242" s="5">
        <f t="shared" si="54"/>
        <v>196050.50204101542</v>
      </c>
      <c r="BS242" s="5">
        <f t="shared" si="55"/>
        <v>578699.82792392152</v>
      </c>
      <c r="BT242" s="5">
        <f t="shared" si="27"/>
        <v>283149.49795898411</v>
      </c>
      <c r="BU242" s="5">
        <f t="shared" si="28"/>
        <v>774750.32996493694</v>
      </c>
      <c r="BV242" s="150"/>
      <c r="BW242" s="2">
        <v>237</v>
      </c>
      <c r="BX242" s="118">
        <v>52048</v>
      </c>
      <c r="BY242" s="5">
        <f t="shared" si="56"/>
        <v>280836.10937261232</v>
      </c>
      <c r="BZ242" s="5">
        <f t="shared" si="57"/>
        <v>3188.1295568986429</v>
      </c>
      <c r="CA242" s="5">
        <f t="shared" si="29"/>
        <v>1549.9189188917376</v>
      </c>
      <c r="CB242" s="35">
        <f t="shared" si="30"/>
        <v>6.6227334754961051E-2</v>
      </c>
      <c r="CC242" s="5">
        <f t="shared" si="31"/>
        <v>1638.2106380069054</v>
      </c>
      <c r="CD242" s="35">
        <f t="shared" si="32"/>
        <v>7.0000000000000007E-2</v>
      </c>
      <c r="CE242" s="5">
        <f t="shared" si="58"/>
        <v>199913.80954627882</v>
      </c>
      <c r="CF242" s="5">
        <f t="shared" si="59"/>
        <v>555672.89543869963</v>
      </c>
      <c r="CG242" s="5">
        <f t="shared" si="33"/>
        <v>279286.19045372057</v>
      </c>
      <c r="CH242" s="5">
        <f t="shared" si="34"/>
        <v>755586.70498497842</v>
      </c>
    </row>
    <row r="243" spans="9:86" ht="14.25" customHeight="1">
      <c r="I243" s="150"/>
      <c r="J243" s="2">
        <v>238</v>
      </c>
      <c r="K243" s="118">
        <v>52079</v>
      </c>
      <c r="L243" s="5">
        <f t="shared" si="35"/>
        <v>298199.41749530693</v>
      </c>
      <c r="M243" s="5">
        <f t="shared" si="0"/>
        <v>3600.0695666120341</v>
      </c>
      <c r="N243" s="5">
        <f t="shared" si="1"/>
        <v>1549.948571331799</v>
      </c>
      <c r="O243" s="35">
        <f t="shared" si="2"/>
        <v>6.2372297746940787E-2</v>
      </c>
      <c r="P243" s="5">
        <f t="shared" si="3"/>
        <v>2050.1209952802351</v>
      </c>
      <c r="Q243" s="35">
        <f t="shared" si="4"/>
        <v>8.2500000000000004E-2</v>
      </c>
      <c r="R243" s="5">
        <f t="shared" si="36"/>
        <v>182550.53107602487</v>
      </c>
      <c r="S243" s="5">
        <f t="shared" si="37"/>
        <v>674266.02577763889</v>
      </c>
      <c r="T243" s="5">
        <f t="shared" si="38"/>
        <v>296649.46892397513</v>
      </c>
      <c r="U243" s="5">
        <f t="shared" si="39"/>
        <v>856816.55685366376</v>
      </c>
      <c r="V243" s="150"/>
      <c r="W243" s="2">
        <v>238</v>
      </c>
      <c r="X243" s="118">
        <v>52079</v>
      </c>
      <c r="Y243" s="5">
        <f t="shared" si="40"/>
        <v>294500.1211880137</v>
      </c>
      <c r="Z243" s="5">
        <f t="shared" si="41"/>
        <v>3516.1998380299769</v>
      </c>
      <c r="AA243" s="5">
        <f t="shared" si="5"/>
        <v>1552.8656967765521</v>
      </c>
      <c r="AB243" s="35">
        <f t="shared" si="6"/>
        <v>6.3274637328322614E-2</v>
      </c>
      <c r="AC243" s="5">
        <f t="shared" si="7"/>
        <v>1963.3341412534248</v>
      </c>
      <c r="AD243" s="35">
        <f t="shared" si="8"/>
        <v>0.08</v>
      </c>
      <c r="AE243" s="5">
        <f t="shared" si="42"/>
        <v>186252.74450876316</v>
      </c>
      <c r="AF243" s="5">
        <f t="shared" si="43"/>
        <v>650602.81694237201</v>
      </c>
      <c r="AG243" s="5">
        <f t="shared" si="9"/>
        <v>292947.25549123716</v>
      </c>
      <c r="AH243" s="5">
        <f t="shared" si="10"/>
        <v>836855.5614511352</v>
      </c>
      <c r="AI243" s="150"/>
      <c r="AJ243" s="2">
        <v>238</v>
      </c>
      <c r="AK243" s="118">
        <v>52079</v>
      </c>
      <c r="AL243" s="5">
        <f t="shared" si="44"/>
        <v>290757.85360093205</v>
      </c>
      <c r="AM243" s="5">
        <f t="shared" si="45"/>
        <v>3433.0474807189421</v>
      </c>
      <c r="AN243" s="5">
        <f t="shared" si="11"/>
        <v>1555.2363428795893</v>
      </c>
      <c r="AO243" s="35">
        <f t="shared" si="12"/>
        <v>6.4186868500446401E-2</v>
      </c>
      <c r="AP243" s="5">
        <f t="shared" si="13"/>
        <v>1877.8111378393528</v>
      </c>
      <c r="AQ243" s="35">
        <f t="shared" si="14"/>
        <v>7.7499999999999999E-2</v>
      </c>
      <c r="AR243" s="5">
        <f t="shared" si="46"/>
        <v>189997.38274194745</v>
      </c>
      <c r="AS243" s="5">
        <f t="shared" si="47"/>
        <v>627067.91766916076</v>
      </c>
      <c r="AT243" s="5">
        <f t="shared" si="15"/>
        <v>289202.61725805246</v>
      </c>
      <c r="AU243" s="5">
        <f t="shared" si="16"/>
        <v>817065.30041110818</v>
      </c>
      <c r="AV243" s="150"/>
      <c r="AW243" s="2">
        <v>238</v>
      </c>
      <c r="AX243" s="118">
        <v>52079</v>
      </c>
      <c r="AY243" s="5">
        <f t="shared" si="48"/>
        <v>286973.86472071317</v>
      </c>
      <c r="AZ243" s="5">
        <f t="shared" si="49"/>
        <v>3350.6359249849102</v>
      </c>
      <c r="BA243" s="5">
        <f t="shared" si="17"/>
        <v>1557.0492704804531</v>
      </c>
      <c r="BB243" s="35">
        <f t="shared" si="18"/>
        <v>6.5109034454930353E-2</v>
      </c>
      <c r="BC243" s="5">
        <f t="shared" si="19"/>
        <v>1793.5866545044571</v>
      </c>
      <c r="BD243" s="35">
        <f t="shared" si="20"/>
        <v>7.4999999999999997E-2</v>
      </c>
      <c r="BE243" s="5">
        <f t="shared" si="50"/>
        <v>193783.18454976729</v>
      </c>
      <c r="BF243" s="5">
        <f t="shared" si="51"/>
        <v>603668.16559664125</v>
      </c>
      <c r="BG243" s="5">
        <f t="shared" si="21"/>
        <v>285416.81545023271</v>
      </c>
      <c r="BH243" s="5">
        <f t="shared" si="22"/>
        <v>797451.35014640854</v>
      </c>
      <c r="BI243" s="150"/>
      <c r="BJ243" s="2">
        <v>238</v>
      </c>
      <c r="BK243" s="118">
        <v>52079</v>
      </c>
      <c r="BL243" s="5">
        <f t="shared" si="52"/>
        <v>283149.49795898411</v>
      </c>
      <c r="BM243" s="5">
        <f t="shared" si="53"/>
        <v>3268.9887340292703</v>
      </c>
      <c r="BN243" s="5">
        <f t="shared" si="23"/>
        <v>1558.2938505270747</v>
      </c>
      <c r="BO243" s="35">
        <f t="shared" si="24"/>
        <v>6.6041177332525708E-2</v>
      </c>
      <c r="BP243" s="5">
        <f t="shared" si="25"/>
        <v>1710.6948835021956</v>
      </c>
      <c r="BQ243" s="35">
        <f t="shared" si="26"/>
        <v>7.2499999999999995E-2</v>
      </c>
      <c r="BR243" s="5">
        <f t="shared" si="54"/>
        <v>197608.79589154251</v>
      </c>
      <c r="BS243" s="5">
        <f t="shared" si="55"/>
        <v>580410.52280742372</v>
      </c>
      <c r="BT243" s="5">
        <f t="shared" si="27"/>
        <v>281591.20410845702</v>
      </c>
      <c r="BU243" s="5">
        <f t="shared" si="28"/>
        <v>778019.31869896618</v>
      </c>
      <c r="BV243" s="150"/>
      <c r="BW243" s="2">
        <v>238</v>
      </c>
      <c r="BX243" s="118">
        <v>52079</v>
      </c>
      <c r="BY243" s="5">
        <f t="shared" si="56"/>
        <v>279286.19045372057</v>
      </c>
      <c r="BZ243" s="5">
        <f t="shared" si="57"/>
        <v>3188.1295568986429</v>
      </c>
      <c r="CA243" s="5">
        <f t="shared" si="29"/>
        <v>1558.9601125852728</v>
      </c>
      <c r="CB243" s="35">
        <f t="shared" si="30"/>
        <v>6.6983338204554821E-2</v>
      </c>
      <c r="CC243" s="5">
        <f t="shared" si="31"/>
        <v>1629.1694443133701</v>
      </c>
      <c r="CD243" s="35">
        <f t="shared" si="32"/>
        <v>7.0000000000000007E-2</v>
      </c>
      <c r="CE243" s="5">
        <f t="shared" si="58"/>
        <v>201472.7696588641</v>
      </c>
      <c r="CF243" s="5">
        <f t="shared" si="59"/>
        <v>557302.06488301302</v>
      </c>
      <c r="CG243" s="5">
        <f t="shared" si="33"/>
        <v>277727.23034113529</v>
      </c>
      <c r="CH243" s="5">
        <f t="shared" si="34"/>
        <v>758774.83454187715</v>
      </c>
    </row>
    <row r="244" spans="9:86" ht="14.25" customHeight="1">
      <c r="I244" s="150"/>
      <c r="J244" s="2">
        <v>239</v>
      </c>
      <c r="K244" s="118">
        <v>52110</v>
      </c>
      <c r="L244" s="5">
        <f t="shared" si="35"/>
        <v>296649.46892397513</v>
      </c>
      <c r="M244" s="5">
        <f t="shared" si="0"/>
        <v>3600.0695666120341</v>
      </c>
      <c r="N244" s="5">
        <f t="shared" si="1"/>
        <v>1560.6044677597051</v>
      </c>
      <c r="O244" s="35">
        <f t="shared" si="2"/>
        <v>6.3129233573365529E-2</v>
      </c>
      <c r="P244" s="5">
        <f t="shared" si="3"/>
        <v>2039.465098852329</v>
      </c>
      <c r="Q244" s="35">
        <f t="shared" si="4"/>
        <v>8.2500000000000004E-2</v>
      </c>
      <c r="R244" s="5">
        <f t="shared" si="36"/>
        <v>184111.13554378456</v>
      </c>
      <c r="S244" s="5">
        <f t="shared" si="37"/>
        <v>676305.49087649118</v>
      </c>
      <c r="T244" s="5">
        <f t="shared" si="38"/>
        <v>295088.86445621541</v>
      </c>
      <c r="U244" s="5">
        <f t="shared" si="39"/>
        <v>860416.62642027577</v>
      </c>
      <c r="V244" s="150"/>
      <c r="W244" s="2">
        <v>239</v>
      </c>
      <c r="X244" s="118">
        <v>52110</v>
      </c>
      <c r="Y244" s="5">
        <f t="shared" si="40"/>
        <v>292947.25549123716</v>
      </c>
      <c r="Z244" s="5">
        <f t="shared" si="41"/>
        <v>3516.1998380299769</v>
      </c>
      <c r="AA244" s="5">
        <f t="shared" si="5"/>
        <v>1563.2181347550625</v>
      </c>
      <c r="AB244" s="35">
        <f t="shared" si="6"/>
        <v>6.403411284944388E-2</v>
      </c>
      <c r="AC244" s="5">
        <f t="shared" si="7"/>
        <v>1952.9817032749145</v>
      </c>
      <c r="AD244" s="35">
        <f t="shared" si="8"/>
        <v>0.08</v>
      </c>
      <c r="AE244" s="5">
        <f t="shared" si="42"/>
        <v>187815.96264351823</v>
      </c>
      <c r="AF244" s="5">
        <f t="shared" si="43"/>
        <v>652555.79864564689</v>
      </c>
      <c r="AG244" s="5">
        <f t="shared" si="9"/>
        <v>291384.03735648212</v>
      </c>
      <c r="AH244" s="5">
        <f t="shared" si="10"/>
        <v>840371.76128916512</v>
      </c>
      <c r="AI244" s="150"/>
      <c r="AJ244" s="2">
        <v>239</v>
      </c>
      <c r="AK244" s="118">
        <v>52110</v>
      </c>
      <c r="AL244" s="5">
        <f t="shared" si="44"/>
        <v>289202.61725805246</v>
      </c>
      <c r="AM244" s="5">
        <f t="shared" si="45"/>
        <v>3433.0474807189421</v>
      </c>
      <c r="AN244" s="5">
        <f t="shared" si="11"/>
        <v>1565.2805775940201</v>
      </c>
      <c r="AO244" s="35">
        <f t="shared" si="12"/>
        <v>6.4948813773590575E-2</v>
      </c>
      <c r="AP244" s="5">
        <f t="shared" si="13"/>
        <v>1867.766903124922</v>
      </c>
      <c r="AQ244" s="35">
        <f t="shared" si="14"/>
        <v>7.7499999999999999E-2</v>
      </c>
      <c r="AR244" s="5">
        <f t="shared" si="46"/>
        <v>191562.66331954146</v>
      </c>
      <c r="AS244" s="5">
        <f t="shared" si="47"/>
        <v>628935.68457228562</v>
      </c>
      <c r="AT244" s="5">
        <f t="shared" si="15"/>
        <v>287637.33668045845</v>
      </c>
      <c r="AU244" s="5">
        <f t="shared" si="16"/>
        <v>820498.34789182711</v>
      </c>
      <c r="AV244" s="150"/>
      <c r="AW244" s="2">
        <v>239</v>
      </c>
      <c r="AX244" s="118">
        <v>52110</v>
      </c>
      <c r="AY244" s="5">
        <f t="shared" si="48"/>
        <v>285416.81545023271</v>
      </c>
      <c r="AZ244" s="5">
        <f t="shared" si="49"/>
        <v>3350.6359249849102</v>
      </c>
      <c r="BA244" s="5">
        <f t="shared" si="17"/>
        <v>1566.7808284209559</v>
      </c>
      <c r="BB244" s="35">
        <f t="shared" si="18"/>
        <v>6.5873378593314907E-2</v>
      </c>
      <c r="BC244" s="5">
        <f t="shared" si="19"/>
        <v>1783.8550965639542</v>
      </c>
      <c r="BD244" s="35">
        <f t="shared" si="20"/>
        <v>7.4999999999999997E-2</v>
      </c>
      <c r="BE244" s="5">
        <f t="shared" si="50"/>
        <v>195349.96537818824</v>
      </c>
      <c r="BF244" s="5">
        <f t="shared" si="51"/>
        <v>605452.02069320518</v>
      </c>
      <c r="BG244" s="5">
        <f t="shared" si="21"/>
        <v>283850.03462181176</v>
      </c>
      <c r="BH244" s="5">
        <f t="shared" si="22"/>
        <v>800801.98607139336</v>
      </c>
      <c r="BI244" s="150"/>
      <c r="BJ244" s="2">
        <v>239</v>
      </c>
      <c r="BK244" s="118">
        <v>52110</v>
      </c>
      <c r="BL244" s="5">
        <f t="shared" si="52"/>
        <v>281591.20410845702</v>
      </c>
      <c r="BM244" s="5">
        <f t="shared" si="53"/>
        <v>3268.9887340292703</v>
      </c>
      <c r="BN244" s="5">
        <f t="shared" si="23"/>
        <v>1567.7085425406758</v>
      </c>
      <c r="BO244" s="35">
        <f t="shared" si="24"/>
        <v>6.6807848526555288E-2</v>
      </c>
      <c r="BP244" s="5">
        <f t="shared" si="25"/>
        <v>1701.2801914885945</v>
      </c>
      <c r="BQ244" s="35">
        <f t="shared" si="26"/>
        <v>7.2499999999999995E-2</v>
      </c>
      <c r="BR244" s="5">
        <f t="shared" si="54"/>
        <v>199176.50443408318</v>
      </c>
      <c r="BS244" s="5">
        <f t="shared" si="55"/>
        <v>582111.80299891229</v>
      </c>
      <c r="BT244" s="5">
        <f t="shared" si="27"/>
        <v>280023.49556591635</v>
      </c>
      <c r="BU244" s="5">
        <f t="shared" si="28"/>
        <v>781288.30743299541</v>
      </c>
      <c r="BV244" s="150"/>
      <c r="BW244" s="2">
        <v>239</v>
      </c>
      <c r="BX244" s="118">
        <v>52110</v>
      </c>
      <c r="BY244" s="5">
        <f t="shared" si="56"/>
        <v>277727.23034113529</v>
      </c>
      <c r="BZ244" s="5">
        <f t="shared" si="57"/>
        <v>3188.1295568986429</v>
      </c>
      <c r="CA244" s="5">
        <f t="shared" si="29"/>
        <v>1568.0540465753536</v>
      </c>
      <c r="CB244" s="35">
        <f t="shared" si="30"/>
        <v>6.775226374378758E-2</v>
      </c>
      <c r="CC244" s="5">
        <f t="shared" si="31"/>
        <v>1620.0755103232893</v>
      </c>
      <c r="CD244" s="35">
        <f t="shared" si="32"/>
        <v>7.0000000000000007E-2</v>
      </c>
      <c r="CE244" s="5">
        <f t="shared" si="58"/>
        <v>203040.82370543946</v>
      </c>
      <c r="CF244" s="5">
        <f t="shared" si="59"/>
        <v>558922.1403933363</v>
      </c>
      <c r="CG244" s="5">
        <f t="shared" si="33"/>
        <v>276159.17629455996</v>
      </c>
      <c r="CH244" s="5">
        <f t="shared" si="34"/>
        <v>761962.96409877576</v>
      </c>
    </row>
    <row r="245" spans="9:86" ht="14.25" customHeight="1">
      <c r="I245" s="150"/>
      <c r="J245" s="2">
        <v>240</v>
      </c>
      <c r="K245" s="118">
        <v>52140</v>
      </c>
      <c r="L245" s="5">
        <f t="shared" si="35"/>
        <v>295088.86445621541</v>
      </c>
      <c r="M245" s="5">
        <f t="shared" si="0"/>
        <v>3600.0695666120341</v>
      </c>
      <c r="N245" s="5">
        <f t="shared" si="1"/>
        <v>1571.3336234755532</v>
      </c>
      <c r="O245" s="35">
        <f t="shared" si="2"/>
        <v>6.3899407103870737E-2</v>
      </c>
      <c r="P245" s="5">
        <f t="shared" si="3"/>
        <v>2028.735943136481</v>
      </c>
      <c r="Q245" s="35">
        <f t="shared" si="4"/>
        <v>8.2500000000000004E-2</v>
      </c>
      <c r="R245" s="5">
        <f t="shared" si="36"/>
        <v>185682.4691672601</v>
      </c>
      <c r="S245" s="5">
        <f t="shared" si="37"/>
        <v>678334.22681962769</v>
      </c>
      <c r="T245" s="5">
        <f t="shared" si="38"/>
        <v>293517.53083273984</v>
      </c>
      <c r="U245" s="5">
        <f t="shared" si="39"/>
        <v>864016.69598688779</v>
      </c>
      <c r="V245" s="150"/>
      <c r="W245" s="2">
        <v>240</v>
      </c>
      <c r="X245" s="118">
        <v>52140</v>
      </c>
      <c r="Y245" s="5">
        <f t="shared" si="40"/>
        <v>291384.03735648212</v>
      </c>
      <c r="Z245" s="5">
        <f t="shared" si="41"/>
        <v>3516.1998380299769</v>
      </c>
      <c r="AA245" s="5">
        <f t="shared" si="5"/>
        <v>1573.6395889867626</v>
      </c>
      <c r="AB245" s="35">
        <f t="shared" si="6"/>
        <v>6.48068275776503E-2</v>
      </c>
      <c r="AC245" s="5">
        <f t="shared" si="7"/>
        <v>1942.5602490432143</v>
      </c>
      <c r="AD245" s="35">
        <f t="shared" si="8"/>
        <v>0.08</v>
      </c>
      <c r="AE245" s="5">
        <f t="shared" si="42"/>
        <v>189389.60223250499</v>
      </c>
      <c r="AF245" s="5">
        <f t="shared" si="43"/>
        <v>654498.35889469006</v>
      </c>
      <c r="AG245" s="5">
        <f t="shared" si="9"/>
        <v>289810.39776749536</v>
      </c>
      <c r="AH245" s="5">
        <f t="shared" si="10"/>
        <v>843887.96112719504</v>
      </c>
      <c r="AI245" s="150"/>
      <c r="AJ245" s="2">
        <v>240</v>
      </c>
      <c r="AK245" s="118">
        <v>52140</v>
      </c>
      <c r="AL245" s="5">
        <f t="shared" si="44"/>
        <v>287637.33668045845</v>
      </c>
      <c r="AM245" s="5">
        <f t="shared" si="45"/>
        <v>3433.0474807189421</v>
      </c>
      <c r="AN245" s="5">
        <f t="shared" si="11"/>
        <v>1575.3896813243146</v>
      </c>
      <c r="AO245" s="35">
        <f t="shared" si="12"/>
        <v>6.5723999512946829E-2</v>
      </c>
      <c r="AP245" s="5">
        <f t="shared" si="13"/>
        <v>1857.6577993946275</v>
      </c>
      <c r="AQ245" s="35">
        <f t="shared" si="14"/>
        <v>7.7499999999999999E-2</v>
      </c>
      <c r="AR245" s="5">
        <f t="shared" si="46"/>
        <v>193138.05300086577</v>
      </c>
      <c r="AS245" s="5">
        <f t="shared" si="47"/>
        <v>630793.34237168031</v>
      </c>
      <c r="AT245" s="5">
        <f t="shared" si="15"/>
        <v>286061.94699913415</v>
      </c>
      <c r="AU245" s="5">
        <f t="shared" si="16"/>
        <v>823931.39537254605</v>
      </c>
      <c r="AV245" s="150"/>
      <c r="AW245" s="2">
        <v>240</v>
      </c>
      <c r="AX245" s="118">
        <v>52140</v>
      </c>
      <c r="AY245" s="5">
        <f t="shared" si="48"/>
        <v>283850.03462181176</v>
      </c>
      <c r="AZ245" s="5">
        <f t="shared" si="49"/>
        <v>3350.6359249849102</v>
      </c>
      <c r="BA245" s="5">
        <f t="shared" si="17"/>
        <v>1576.5732085985867</v>
      </c>
      <c r="BB245" s="35">
        <f t="shared" si="18"/>
        <v>6.6650964226196596E-2</v>
      </c>
      <c r="BC245" s="5">
        <f t="shared" si="19"/>
        <v>1774.0627163863235</v>
      </c>
      <c r="BD245" s="35">
        <f t="shared" si="20"/>
        <v>7.4999999999999997E-2</v>
      </c>
      <c r="BE245" s="5">
        <f t="shared" si="50"/>
        <v>196926.53858678683</v>
      </c>
      <c r="BF245" s="5">
        <f t="shared" si="51"/>
        <v>607226.08340959146</v>
      </c>
      <c r="BG245" s="5">
        <f t="shared" si="21"/>
        <v>282273.46141321317</v>
      </c>
      <c r="BH245" s="5">
        <f t="shared" si="22"/>
        <v>804152.62199637829</v>
      </c>
      <c r="BI245" s="150"/>
      <c r="BJ245" s="2">
        <v>240</v>
      </c>
      <c r="BK245" s="118">
        <v>52140</v>
      </c>
      <c r="BL245" s="5">
        <f t="shared" si="52"/>
        <v>280023.49556591635</v>
      </c>
      <c r="BM245" s="5">
        <f t="shared" si="53"/>
        <v>3268.9887340292703</v>
      </c>
      <c r="BN245" s="5">
        <f t="shared" si="23"/>
        <v>1577.1801149851924</v>
      </c>
      <c r="BO245" s="35">
        <f t="shared" si="24"/>
        <v>6.7587762025373227E-2</v>
      </c>
      <c r="BP245" s="5">
        <f t="shared" si="25"/>
        <v>1691.8086190440779</v>
      </c>
      <c r="BQ245" s="35">
        <f t="shared" si="26"/>
        <v>7.2499999999999995E-2</v>
      </c>
      <c r="BR245" s="5">
        <f t="shared" si="54"/>
        <v>200753.68454906836</v>
      </c>
      <c r="BS245" s="5">
        <f t="shared" si="55"/>
        <v>583803.61161795631</v>
      </c>
      <c r="BT245" s="5">
        <f t="shared" si="27"/>
        <v>278446.31545093114</v>
      </c>
      <c r="BU245" s="5">
        <f t="shared" si="28"/>
        <v>784557.29616702464</v>
      </c>
      <c r="BV245" s="150"/>
      <c r="BW245" s="2">
        <v>240</v>
      </c>
      <c r="BX245" s="118">
        <v>52140</v>
      </c>
      <c r="BY245" s="5">
        <f t="shared" si="56"/>
        <v>276159.17629455996</v>
      </c>
      <c r="BZ245" s="5">
        <f t="shared" si="57"/>
        <v>3188.1295568986429</v>
      </c>
      <c r="CA245" s="5">
        <f t="shared" si="29"/>
        <v>1577.2010285137098</v>
      </c>
      <c r="CB245" s="35">
        <f t="shared" si="30"/>
        <v>6.8534432192747491E-2</v>
      </c>
      <c r="CC245" s="5">
        <f t="shared" si="31"/>
        <v>1610.9285283849331</v>
      </c>
      <c r="CD245" s="35">
        <f t="shared" si="32"/>
        <v>7.0000000000000007E-2</v>
      </c>
      <c r="CE245" s="5">
        <f t="shared" si="58"/>
        <v>204618.02473395318</v>
      </c>
      <c r="CF245" s="5">
        <f t="shared" si="59"/>
        <v>560533.06892172119</v>
      </c>
      <c r="CG245" s="5">
        <f t="shared" si="33"/>
        <v>274581.97526604624</v>
      </c>
      <c r="CH245" s="5">
        <f t="shared" si="34"/>
        <v>765151.09365567437</v>
      </c>
    </row>
    <row r="246" spans="9:86" ht="14.25" customHeight="1">
      <c r="I246" s="150"/>
      <c r="J246" s="2">
        <v>241</v>
      </c>
      <c r="K246" s="118">
        <v>52171</v>
      </c>
      <c r="L246" s="5">
        <f t="shared" si="35"/>
        <v>293517.53083273984</v>
      </c>
      <c r="M246" s="5">
        <f t="shared" si="0"/>
        <v>3600.0695666120341</v>
      </c>
      <c r="N246" s="5">
        <f t="shared" si="1"/>
        <v>1582.1365421369478</v>
      </c>
      <c r="O246" s="35">
        <f t="shared" si="2"/>
        <v>6.4683150106159382E-2</v>
      </c>
      <c r="P246" s="5">
        <f t="shared" si="3"/>
        <v>2017.9330244750863</v>
      </c>
      <c r="Q246" s="35">
        <f t="shared" si="4"/>
        <v>8.2500000000000004E-2</v>
      </c>
      <c r="R246" s="5">
        <f t="shared" si="36"/>
        <v>187264.60570939706</v>
      </c>
      <c r="S246" s="5">
        <f t="shared" si="37"/>
        <v>680352.1598441028</v>
      </c>
      <c r="T246" s="5">
        <f t="shared" si="38"/>
        <v>291935.39429060288</v>
      </c>
      <c r="U246" s="5">
        <f t="shared" si="39"/>
        <v>867616.7655534998</v>
      </c>
      <c r="V246" s="150"/>
      <c r="W246" s="2">
        <v>241</v>
      </c>
      <c r="X246" s="118">
        <v>52171</v>
      </c>
      <c r="Y246" s="5">
        <f t="shared" si="40"/>
        <v>289810.39776749536</v>
      </c>
      <c r="Z246" s="5">
        <f t="shared" si="41"/>
        <v>3516.1998380299769</v>
      </c>
      <c r="AA246" s="5">
        <f t="shared" si="5"/>
        <v>1584.1305195800078</v>
      </c>
      <c r="AB246" s="35">
        <f t="shared" si="6"/>
        <v>6.5593113226430189E-2</v>
      </c>
      <c r="AC246" s="5">
        <f t="shared" si="7"/>
        <v>1932.0693184499692</v>
      </c>
      <c r="AD246" s="35">
        <f t="shared" si="8"/>
        <v>0.08</v>
      </c>
      <c r="AE246" s="5">
        <f t="shared" si="42"/>
        <v>190973.73275208499</v>
      </c>
      <c r="AF246" s="5">
        <f t="shared" si="43"/>
        <v>656430.42821314</v>
      </c>
      <c r="AG246" s="5">
        <f t="shared" si="9"/>
        <v>288226.26724791538</v>
      </c>
      <c r="AH246" s="5">
        <f t="shared" si="10"/>
        <v>847404.16096522496</v>
      </c>
      <c r="AI246" s="150"/>
      <c r="AJ246" s="2">
        <v>241</v>
      </c>
      <c r="AK246" s="118">
        <v>52171</v>
      </c>
      <c r="AL246" s="5">
        <f t="shared" si="44"/>
        <v>286061.94699913415</v>
      </c>
      <c r="AM246" s="5">
        <f t="shared" si="45"/>
        <v>3433.0474807189421</v>
      </c>
      <c r="AN246" s="5">
        <f t="shared" si="11"/>
        <v>1585.5640730162008</v>
      </c>
      <c r="AO246" s="35">
        <f t="shared" si="12"/>
        <v>6.6512757379267928E-2</v>
      </c>
      <c r="AP246" s="5">
        <f t="shared" si="13"/>
        <v>1847.4834077027413</v>
      </c>
      <c r="AQ246" s="35">
        <f t="shared" si="14"/>
        <v>7.7499999999999999E-2</v>
      </c>
      <c r="AR246" s="5">
        <f t="shared" si="46"/>
        <v>194723.61707388196</v>
      </c>
      <c r="AS246" s="5">
        <f t="shared" si="47"/>
        <v>632640.82577938307</v>
      </c>
      <c r="AT246" s="5">
        <f t="shared" si="15"/>
        <v>284476.38292611792</v>
      </c>
      <c r="AU246" s="5">
        <f t="shared" si="16"/>
        <v>827364.44285326498</v>
      </c>
      <c r="AV246" s="150"/>
      <c r="AW246" s="2">
        <v>241</v>
      </c>
      <c r="AX246" s="118">
        <v>52171</v>
      </c>
      <c r="AY246" s="5">
        <f t="shared" si="48"/>
        <v>282273.46141321317</v>
      </c>
      <c r="AZ246" s="5">
        <f t="shared" si="49"/>
        <v>3350.6359249849102</v>
      </c>
      <c r="BA246" s="5">
        <f t="shared" si="17"/>
        <v>1586.426791152328</v>
      </c>
      <c r="BB246" s="35">
        <f t="shared" si="18"/>
        <v>6.7442122963022599E-2</v>
      </c>
      <c r="BC246" s="5">
        <f t="shared" si="19"/>
        <v>1764.2091338325822</v>
      </c>
      <c r="BD246" s="35">
        <f t="shared" si="20"/>
        <v>7.4999999999999997E-2</v>
      </c>
      <c r="BE246" s="5">
        <f t="shared" si="50"/>
        <v>198512.96537793917</v>
      </c>
      <c r="BF246" s="5">
        <f t="shared" si="51"/>
        <v>608990.29254342406</v>
      </c>
      <c r="BG246" s="5">
        <f t="shared" si="21"/>
        <v>280687.03462206083</v>
      </c>
      <c r="BH246" s="5">
        <f t="shared" si="22"/>
        <v>807503.25792136323</v>
      </c>
      <c r="BI246" s="150"/>
      <c r="BJ246" s="2">
        <v>241</v>
      </c>
      <c r="BK246" s="118">
        <v>52171</v>
      </c>
      <c r="BL246" s="5">
        <f t="shared" si="52"/>
        <v>278446.31545093114</v>
      </c>
      <c r="BM246" s="5">
        <f t="shared" si="53"/>
        <v>3268.9887340292703</v>
      </c>
      <c r="BN246" s="5">
        <f t="shared" si="23"/>
        <v>1586.708911513228</v>
      </c>
      <c r="BO246" s="35">
        <f t="shared" si="24"/>
        <v>6.8381249388498822E-2</v>
      </c>
      <c r="BP246" s="5">
        <f t="shared" si="25"/>
        <v>1682.2798225160423</v>
      </c>
      <c r="BQ246" s="35">
        <f t="shared" si="26"/>
        <v>7.2499999999999995E-2</v>
      </c>
      <c r="BR246" s="5">
        <f t="shared" si="54"/>
        <v>202340.3934605816</v>
      </c>
      <c r="BS246" s="5">
        <f t="shared" si="55"/>
        <v>585485.89144047233</v>
      </c>
      <c r="BT246" s="5">
        <f t="shared" si="27"/>
        <v>276859.60653941793</v>
      </c>
      <c r="BU246" s="5">
        <f t="shared" si="28"/>
        <v>787826.28490105388</v>
      </c>
      <c r="BV246" s="150"/>
      <c r="BW246" s="2">
        <v>241</v>
      </c>
      <c r="BX246" s="118">
        <v>52171</v>
      </c>
      <c r="BY246" s="5">
        <f t="shared" si="56"/>
        <v>274581.97526604624</v>
      </c>
      <c r="BZ246" s="5">
        <f t="shared" si="57"/>
        <v>3188.1295568986429</v>
      </c>
      <c r="CA246" s="5">
        <f t="shared" si="29"/>
        <v>1586.4013678467065</v>
      </c>
      <c r="CB246" s="35">
        <f t="shared" si="30"/>
        <v>6.9330175062348662E-2</v>
      </c>
      <c r="CC246" s="5">
        <f t="shared" si="31"/>
        <v>1601.7281890519364</v>
      </c>
      <c r="CD246" s="35">
        <f t="shared" si="32"/>
        <v>7.0000000000000007E-2</v>
      </c>
      <c r="CE246" s="5">
        <f t="shared" si="58"/>
        <v>206204.42610179988</v>
      </c>
      <c r="CF246" s="5">
        <f t="shared" si="59"/>
        <v>562134.79711077316</v>
      </c>
      <c r="CG246" s="5">
        <f t="shared" si="33"/>
        <v>272995.57389819954</v>
      </c>
      <c r="CH246" s="5">
        <f t="shared" si="34"/>
        <v>768339.22321257298</v>
      </c>
    </row>
    <row r="247" spans="9:86" ht="14.25" customHeight="1">
      <c r="I247" s="150"/>
      <c r="J247" s="2">
        <v>242</v>
      </c>
      <c r="K247" s="118">
        <v>52201</v>
      </c>
      <c r="L247" s="5">
        <f t="shared" si="35"/>
        <v>291935.39429060288</v>
      </c>
      <c r="M247" s="5">
        <f t="shared" si="0"/>
        <v>3600.0695666120341</v>
      </c>
      <c r="N247" s="5">
        <f t="shared" si="1"/>
        <v>1593.0137308641392</v>
      </c>
      <c r="O247" s="35">
        <f t="shared" si="2"/>
        <v>6.5480805494042837E-2</v>
      </c>
      <c r="P247" s="5">
        <f t="shared" si="3"/>
        <v>2007.0558357478949</v>
      </c>
      <c r="Q247" s="35">
        <f t="shared" si="4"/>
        <v>8.2500000000000004E-2</v>
      </c>
      <c r="R247" s="5">
        <f t="shared" si="36"/>
        <v>188857.61944026119</v>
      </c>
      <c r="S247" s="5">
        <f t="shared" si="37"/>
        <v>682359.21567985066</v>
      </c>
      <c r="T247" s="5">
        <f t="shared" si="38"/>
        <v>290342.38055973873</v>
      </c>
      <c r="U247" s="5">
        <f t="shared" si="39"/>
        <v>871216.83512011182</v>
      </c>
      <c r="V247" s="150"/>
      <c r="W247" s="2">
        <v>242</v>
      </c>
      <c r="X247" s="118">
        <v>52201</v>
      </c>
      <c r="Y247" s="5">
        <f t="shared" si="40"/>
        <v>288226.26724791538</v>
      </c>
      <c r="Z247" s="5">
        <f t="shared" si="41"/>
        <v>3516.1998380299769</v>
      </c>
      <c r="AA247" s="5">
        <f t="shared" si="5"/>
        <v>1594.691389710541</v>
      </c>
      <c r="AB247" s="35">
        <f t="shared" si="6"/>
        <v>6.6393312654139766E-2</v>
      </c>
      <c r="AC247" s="5">
        <f t="shared" si="7"/>
        <v>1921.508448319436</v>
      </c>
      <c r="AD247" s="35">
        <f t="shared" si="8"/>
        <v>0.08</v>
      </c>
      <c r="AE247" s="5">
        <f t="shared" si="42"/>
        <v>192568.42414179555</v>
      </c>
      <c r="AF247" s="5">
        <f t="shared" si="43"/>
        <v>658351.93666145939</v>
      </c>
      <c r="AG247" s="5">
        <f t="shared" si="9"/>
        <v>286631.57585820486</v>
      </c>
      <c r="AH247" s="5">
        <f t="shared" si="10"/>
        <v>850920.36080325488</v>
      </c>
      <c r="AI247" s="150"/>
      <c r="AJ247" s="2">
        <v>242</v>
      </c>
      <c r="AK247" s="118">
        <v>52201</v>
      </c>
      <c r="AL247" s="5">
        <f t="shared" si="44"/>
        <v>284476.38292611792</v>
      </c>
      <c r="AM247" s="5">
        <f t="shared" si="45"/>
        <v>3433.0474807189421</v>
      </c>
      <c r="AN247" s="5">
        <f t="shared" si="11"/>
        <v>1595.8041743210972</v>
      </c>
      <c r="AO247" s="35">
        <f t="shared" si="12"/>
        <v>6.7315430176945718E-2</v>
      </c>
      <c r="AP247" s="5">
        <f t="shared" si="13"/>
        <v>1837.2433063978449</v>
      </c>
      <c r="AQ247" s="35">
        <f t="shared" si="14"/>
        <v>7.7499999999999999E-2</v>
      </c>
      <c r="AR247" s="5">
        <f t="shared" si="46"/>
        <v>196319.42124820306</v>
      </c>
      <c r="AS247" s="5">
        <f t="shared" si="47"/>
        <v>634478.06908578088</v>
      </c>
      <c r="AT247" s="5">
        <f t="shared" si="15"/>
        <v>282880.5787517968</v>
      </c>
      <c r="AU247" s="5">
        <f t="shared" si="16"/>
        <v>830797.49033398391</v>
      </c>
      <c r="AV247" s="150"/>
      <c r="AW247" s="2">
        <v>242</v>
      </c>
      <c r="AX247" s="118">
        <v>52201</v>
      </c>
      <c r="AY247" s="5">
        <f t="shared" si="48"/>
        <v>280687.03462206083</v>
      </c>
      <c r="AZ247" s="5">
        <f t="shared" si="49"/>
        <v>3350.6359249849102</v>
      </c>
      <c r="BA247" s="5">
        <f t="shared" si="17"/>
        <v>1596.34195859703</v>
      </c>
      <c r="BB247" s="35">
        <f t="shared" si="18"/>
        <v>6.8247197555660694E-2</v>
      </c>
      <c r="BC247" s="5">
        <f t="shared" si="19"/>
        <v>1754.2939663878801</v>
      </c>
      <c r="BD247" s="35">
        <f t="shared" si="20"/>
        <v>7.4999999999999997E-2</v>
      </c>
      <c r="BE247" s="5">
        <f t="shared" si="50"/>
        <v>200109.30733653621</v>
      </c>
      <c r="BF247" s="5">
        <f t="shared" si="51"/>
        <v>610744.58650981192</v>
      </c>
      <c r="BG247" s="5">
        <f t="shared" si="21"/>
        <v>279090.69266346382</v>
      </c>
      <c r="BH247" s="5">
        <f t="shared" si="22"/>
        <v>810853.89384634816</v>
      </c>
      <c r="BI247" s="150"/>
      <c r="BJ247" s="2">
        <v>242</v>
      </c>
      <c r="BK247" s="118">
        <v>52201</v>
      </c>
      <c r="BL247" s="5">
        <f t="shared" si="52"/>
        <v>276859.60653941793</v>
      </c>
      <c r="BM247" s="5">
        <f t="shared" si="53"/>
        <v>3268.9887340292703</v>
      </c>
      <c r="BN247" s="5">
        <f t="shared" si="23"/>
        <v>1596.2952778536203</v>
      </c>
      <c r="BO247" s="35">
        <f t="shared" si="24"/>
        <v>6.9188653316662754E-2</v>
      </c>
      <c r="BP247" s="5">
        <f t="shared" si="25"/>
        <v>1672.69345617565</v>
      </c>
      <c r="BQ247" s="35">
        <f t="shared" si="26"/>
        <v>7.2499999999999995E-2</v>
      </c>
      <c r="BR247" s="5">
        <f t="shared" si="54"/>
        <v>203936.68873843522</v>
      </c>
      <c r="BS247" s="5">
        <f t="shared" si="55"/>
        <v>587158.58489664795</v>
      </c>
      <c r="BT247" s="5">
        <f t="shared" si="27"/>
        <v>275263.31126156432</v>
      </c>
      <c r="BU247" s="5">
        <f t="shared" si="28"/>
        <v>791095.27363508311</v>
      </c>
      <c r="BV247" s="150"/>
      <c r="BW247" s="2">
        <v>242</v>
      </c>
      <c r="BX247" s="118">
        <v>52201</v>
      </c>
      <c r="BY247" s="5">
        <f t="shared" si="56"/>
        <v>272995.57389819954</v>
      </c>
      <c r="BZ247" s="5">
        <f t="shared" si="57"/>
        <v>3188.1295568986429</v>
      </c>
      <c r="CA247" s="5">
        <f t="shared" si="29"/>
        <v>1595.6553758258121</v>
      </c>
      <c r="CB247" s="35">
        <f t="shared" si="30"/>
        <v>7.0139835003515533E-2</v>
      </c>
      <c r="CC247" s="5">
        <f t="shared" si="31"/>
        <v>1592.4741810728308</v>
      </c>
      <c r="CD247" s="35">
        <f t="shared" si="32"/>
        <v>7.0000000000000007E-2</v>
      </c>
      <c r="CE247" s="5">
        <f t="shared" si="58"/>
        <v>207800.0814776257</v>
      </c>
      <c r="CF247" s="5">
        <f t="shared" si="59"/>
        <v>563727.27129184594</v>
      </c>
      <c r="CG247" s="5">
        <f t="shared" si="33"/>
        <v>271399.91852237371</v>
      </c>
      <c r="CH247" s="5">
        <f t="shared" si="34"/>
        <v>771527.3527694717</v>
      </c>
    </row>
    <row r="248" spans="9:86" ht="14.25" customHeight="1">
      <c r="I248" s="150"/>
      <c r="J248" s="2">
        <v>243</v>
      </c>
      <c r="K248" s="118">
        <v>52232</v>
      </c>
      <c r="L248" s="5">
        <f t="shared" si="35"/>
        <v>290342.38055973873</v>
      </c>
      <c r="M248" s="5">
        <f t="shared" si="0"/>
        <v>3600.0695666120341</v>
      </c>
      <c r="N248" s="5">
        <f t="shared" si="1"/>
        <v>1603.9657002638303</v>
      </c>
      <c r="O248" s="35">
        <f t="shared" si="2"/>
        <v>6.6292727799707907E-2</v>
      </c>
      <c r="P248" s="5">
        <f t="shared" si="3"/>
        <v>1996.1038663482038</v>
      </c>
      <c r="Q248" s="35">
        <f t="shared" si="4"/>
        <v>8.2500000000000004E-2</v>
      </c>
      <c r="R248" s="5">
        <f t="shared" si="36"/>
        <v>190461.58514052501</v>
      </c>
      <c r="S248" s="5">
        <f t="shared" si="37"/>
        <v>684355.31954619882</v>
      </c>
      <c r="T248" s="5">
        <f t="shared" si="38"/>
        <v>288738.41485947487</v>
      </c>
      <c r="U248" s="5">
        <f t="shared" si="39"/>
        <v>874816.90468672384</v>
      </c>
      <c r="V248" s="150"/>
      <c r="W248" s="2">
        <v>243</v>
      </c>
      <c r="X248" s="118">
        <v>52232</v>
      </c>
      <c r="Y248" s="5">
        <f t="shared" si="40"/>
        <v>286631.57585820486</v>
      </c>
      <c r="Z248" s="5">
        <f t="shared" si="41"/>
        <v>3516.1998380299769</v>
      </c>
      <c r="AA248" s="5">
        <f t="shared" si="5"/>
        <v>1605.3226656419445</v>
      </c>
      <c r="AB248" s="35">
        <f t="shared" si="6"/>
        <v>6.7207780336221823E-2</v>
      </c>
      <c r="AC248" s="5">
        <f t="shared" si="7"/>
        <v>1910.8771723880325</v>
      </c>
      <c r="AD248" s="35">
        <f t="shared" si="8"/>
        <v>0.08</v>
      </c>
      <c r="AE248" s="5">
        <f t="shared" si="42"/>
        <v>194173.74680743751</v>
      </c>
      <c r="AF248" s="5">
        <f t="shared" si="43"/>
        <v>660262.81383384741</v>
      </c>
      <c r="AG248" s="5">
        <f t="shared" si="9"/>
        <v>285026.2531925629</v>
      </c>
      <c r="AH248" s="5">
        <f t="shared" si="10"/>
        <v>854436.56064128492</v>
      </c>
      <c r="AI248" s="150"/>
      <c r="AJ248" s="2">
        <v>243</v>
      </c>
      <c r="AK248" s="118">
        <v>52232</v>
      </c>
      <c r="AL248" s="5">
        <f t="shared" si="44"/>
        <v>282880.5787517968</v>
      </c>
      <c r="AM248" s="5">
        <f t="shared" si="45"/>
        <v>3433.0474807189421</v>
      </c>
      <c r="AN248" s="5">
        <f t="shared" si="11"/>
        <v>1606.1104096135878</v>
      </c>
      <c r="AO248" s="35">
        <f t="shared" si="12"/>
        <v>6.8132372326181245E-2</v>
      </c>
      <c r="AP248" s="5">
        <f t="shared" si="13"/>
        <v>1826.9370711053543</v>
      </c>
      <c r="AQ248" s="35">
        <f t="shared" si="14"/>
        <v>7.7499999999999999E-2</v>
      </c>
      <c r="AR248" s="5">
        <f t="shared" si="46"/>
        <v>197925.53165781664</v>
      </c>
      <c r="AS248" s="5">
        <f t="shared" si="47"/>
        <v>636305.00615688623</v>
      </c>
      <c r="AT248" s="5">
        <f t="shared" si="15"/>
        <v>281274.46834218322</v>
      </c>
      <c r="AU248" s="5">
        <f t="shared" si="16"/>
        <v>834230.53781470284</v>
      </c>
      <c r="AV248" s="150"/>
      <c r="AW248" s="2">
        <v>243</v>
      </c>
      <c r="AX248" s="118">
        <v>52232</v>
      </c>
      <c r="AY248" s="5">
        <f t="shared" si="48"/>
        <v>279090.69266346382</v>
      </c>
      <c r="AZ248" s="5">
        <f t="shared" si="49"/>
        <v>3350.6359249849102</v>
      </c>
      <c r="BA248" s="5">
        <f t="shared" si="17"/>
        <v>1606.3190958382613</v>
      </c>
      <c r="BB248" s="35">
        <f t="shared" si="18"/>
        <v>6.9066542370520845E-2</v>
      </c>
      <c r="BC248" s="5">
        <f t="shared" si="19"/>
        <v>1744.3168291466488</v>
      </c>
      <c r="BD248" s="35">
        <f t="shared" si="20"/>
        <v>7.4999999999999997E-2</v>
      </c>
      <c r="BE248" s="5">
        <f t="shared" si="50"/>
        <v>201715.62643237447</v>
      </c>
      <c r="BF248" s="5">
        <f t="shared" si="51"/>
        <v>612488.90333895863</v>
      </c>
      <c r="BG248" s="5">
        <f t="shared" si="21"/>
        <v>277484.37356762559</v>
      </c>
      <c r="BH248" s="5">
        <f t="shared" si="22"/>
        <v>814204.52977133309</v>
      </c>
      <c r="BI248" s="150"/>
      <c r="BJ248" s="2">
        <v>243</v>
      </c>
      <c r="BK248" s="118">
        <v>52232</v>
      </c>
      <c r="BL248" s="5">
        <f t="shared" si="52"/>
        <v>275263.31126156432</v>
      </c>
      <c r="BM248" s="5">
        <f t="shared" si="53"/>
        <v>3268.9887340292703</v>
      </c>
      <c r="BN248" s="5">
        <f t="shared" si="23"/>
        <v>1605.939561823986</v>
      </c>
      <c r="BO248" s="35">
        <f t="shared" si="24"/>
        <v>7.001032812388E-2</v>
      </c>
      <c r="BP248" s="5">
        <f t="shared" si="25"/>
        <v>1663.0491722052843</v>
      </c>
      <c r="BQ248" s="35">
        <f t="shared" si="26"/>
        <v>7.2499999999999995E-2</v>
      </c>
      <c r="BR248" s="5">
        <f t="shared" si="54"/>
        <v>205542.62830025921</v>
      </c>
      <c r="BS248" s="5">
        <f t="shared" si="55"/>
        <v>588821.63406885322</v>
      </c>
      <c r="BT248" s="5">
        <f t="shared" si="27"/>
        <v>273657.37169974035</v>
      </c>
      <c r="BU248" s="5">
        <f t="shared" si="28"/>
        <v>794364.26236911246</v>
      </c>
      <c r="BV248" s="150"/>
      <c r="BW248" s="2">
        <v>243</v>
      </c>
      <c r="BX248" s="118">
        <v>52232</v>
      </c>
      <c r="BY248" s="5">
        <f t="shared" si="56"/>
        <v>271399.91852237371</v>
      </c>
      <c r="BZ248" s="5">
        <f t="shared" si="57"/>
        <v>3188.1295568986429</v>
      </c>
      <c r="CA248" s="5">
        <f t="shared" si="29"/>
        <v>1604.9633655181294</v>
      </c>
      <c r="CB248" s="35">
        <f t="shared" si="30"/>
        <v>7.0963766279207002E-2</v>
      </c>
      <c r="CC248" s="5">
        <f t="shared" si="31"/>
        <v>1583.1661913805135</v>
      </c>
      <c r="CD248" s="35">
        <f t="shared" si="32"/>
        <v>7.0000000000000007E-2</v>
      </c>
      <c r="CE248" s="5">
        <f t="shared" si="58"/>
        <v>209405.04484314384</v>
      </c>
      <c r="CF248" s="5">
        <f t="shared" si="59"/>
        <v>565310.43748322641</v>
      </c>
      <c r="CG248" s="5">
        <f t="shared" si="33"/>
        <v>269794.95515685558</v>
      </c>
      <c r="CH248" s="5">
        <f t="shared" si="34"/>
        <v>774715.4823263702</v>
      </c>
    </row>
    <row r="249" spans="9:86" ht="14.25" customHeight="1">
      <c r="I249" s="150"/>
      <c r="J249" s="2">
        <v>244</v>
      </c>
      <c r="K249" s="118">
        <v>52263</v>
      </c>
      <c r="L249" s="5">
        <f t="shared" si="35"/>
        <v>288738.41485947487</v>
      </c>
      <c r="M249" s="5">
        <f t="shared" si="0"/>
        <v>3600.0695666120341</v>
      </c>
      <c r="N249" s="5">
        <f t="shared" si="1"/>
        <v>1614.9929644531444</v>
      </c>
      <c r="O249" s="35">
        <f t="shared" si="2"/>
        <v>6.711928367020259E-2</v>
      </c>
      <c r="P249" s="5">
        <f t="shared" si="3"/>
        <v>1985.0766021588897</v>
      </c>
      <c r="Q249" s="35">
        <f t="shared" si="4"/>
        <v>8.2500000000000004E-2</v>
      </c>
      <c r="R249" s="5">
        <f t="shared" si="36"/>
        <v>192076.57810497817</v>
      </c>
      <c r="S249" s="5">
        <f t="shared" si="37"/>
        <v>686340.39614835766</v>
      </c>
      <c r="T249" s="5">
        <f t="shared" si="38"/>
        <v>287123.42189502175</v>
      </c>
      <c r="U249" s="5">
        <f t="shared" si="39"/>
        <v>878416.97425333585</v>
      </c>
      <c r="V249" s="150"/>
      <c r="W249" s="2">
        <v>244</v>
      </c>
      <c r="X249" s="118">
        <v>52263</v>
      </c>
      <c r="Y249" s="5">
        <f t="shared" si="40"/>
        <v>285026.2531925629</v>
      </c>
      <c r="Z249" s="5">
        <f t="shared" si="41"/>
        <v>3516.1998380299769</v>
      </c>
      <c r="AA249" s="5">
        <f t="shared" si="5"/>
        <v>1616.0248167462241</v>
      </c>
      <c r="AB249" s="35">
        <f t="shared" si="6"/>
        <v>6.8036882861640502E-2</v>
      </c>
      <c r="AC249" s="5">
        <f t="shared" si="7"/>
        <v>1900.1750212837528</v>
      </c>
      <c r="AD249" s="35">
        <f t="shared" si="8"/>
        <v>0.08</v>
      </c>
      <c r="AE249" s="5">
        <f t="shared" si="42"/>
        <v>195789.77162418372</v>
      </c>
      <c r="AF249" s="5">
        <f t="shared" si="43"/>
        <v>662162.9888551312</v>
      </c>
      <c r="AG249" s="5">
        <f t="shared" si="9"/>
        <v>283410.22837581666</v>
      </c>
      <c r="AH249" s="5">
        <f t="shared" si="10"/>
        <v>857952.76047931495</v>
      </c>
      <c r="AI249" s="150"/>
      <c r="AJ249" s="2">
        <v>244</v>
      </c>
      <c r="AK249" s="118">
        <v>52263</v>
      </c>
      <c r="AL249" s="5">
        <f t="shared" si="44"/>
        <v>281274.46834218322</v>
      </c>
      <c r="AM249" s="5">
        <f t="shared" si="45"/>
        <v>3433.0474807189421</v>
      </c>
      <c r="AN249" s="5">
        <f t="shared" si="11"/>
        <v>1616.4832060090089</v>
      </c>
      <c r="AO249" s="35">
        <f t="shared" si="12"/>
        <v>6.8963950359368559E-2</v>
      </c>
      <c r="AP249" s="5">
        <f t="shared" si="13"/>
        <v>1816.5642747099332</v>
      </c>
      <c r="AQ249" s="35">
        <f t="shared" si="14"/>
        <v>7.7499999999999999E-2</v>
      </c>
      <c r="AR249" s="5">
        <f t="shared" si="46"/>
        <v>199542.01486382564</v>
      </c>
      <c r="AS249" s="5">
        <f t="shared" si="47"/>
        <v>638121.57043159613</v>
      </c>
      <c r="AT249" s="5">
        <f t="shared" si="15"/>
        <v>279657.98513617419</v>
      </c>
      <c r="AU249" s="5">
        <f t="shared" si="16"/>
        <v>837663.58529542177</v>
      </c>
      <c r="AV249" s="150"/>
      <c r="AW249" s="2">
        <v>244</v>
      </c>
      <c r="AX249" s="118">
        <v>52263</v>
      </c>
      <c r="AY249" s="5">
        <f t="shared" si="48"/>
        <v>277484.37356762559</v>
      </c>
      <c r="AZ249" s="5">
        <f t="shared" si="49"/>
        <v>3350.6359249849102</v>
      </c>
      <c r="BA249" s="5">
        <f t="shared" si="17"/>
        <v>1616.3585901872505</v>
      </c>
      <c r="BB249" s="35">
        <f t="shared" si="18"/>
        <v>6.990052388488803E-2</v>
      </c>
      <c r="BC249" s="5">
        <f t="shared" si="19"/>
        <v>1734.2773347976597</v>
      </c>
      <c r="BD249" s="35">
        <f t="shared" si="20"/>
        <v>7.4999999999999997E-2</v>
      </c>
      <c r="BE249" s="5">
        <f t="shared" si="50"/>
        <v>203331.98502256171</v>
      </c>
      <c r="BF249" s="5">
        <f t="shared" si="51"/>
        <v>614223.18067375629</v>
      </c>
      <c r="BG249" s="5">
        <f t="shared" si="21"/>
        <v>275868.01497743832</v>
      </c>
      <c r="BH249" s="5">
        <f t="shared" si="22"/>
        <v>817555.16569631803</v>
      </c>
      <c r="BI249" s="150"/>
      <c r="BJ249" s="2">
        <v>244</v>
      </c>
      <c r="BK249" s="118">
        <v>52263</v>
      </c>
      <c r="BL249" s="5">
        <f t="shared" si="52"/>
        <v>273657.37169974035</v>
      </c>
      <c r="BM249" s="5">
        <f t="shared" si="53"/>
        <v>3268.9887340292703</v>
      </c>
      <c r="BN249" s="5">
        <f t="shared" si="23"/>
        <v>1615.6421133433391</v>
      </c>
      <c r="BO249" s="35">
        <f t="shared" si="24"/>
        <v>7.0846640233731606E-2</v>
      </c>
      <c r="BP249" s="5">
        <f t="shared" si="25"/>
        <v>1653.3466206859312</v>
      </c>
      <c r="BQ249" s="35">
        <f t="shared" si="26"/>
        <v>7.2499999999999995E-2</v>
      </c>
      <c r="BR249" s="5">
        <f t="shared" si="54"/>
        <v>207158.27041360256</v>
      </c>
      <c r="BS249" s="5">
        <f t="shared" si="55"/>
        <v>590474.98068953911</v>
      </c>
      <c r="BT249" s="5">
        <f t="shared" si="27"/>
        <v>272041.72958639701</v>
      </c>
      <c r="BU249" s="5">
        <f t="shared" si="28"/>
        <v>797633.25110314169</v>
      </c>
      <c r="BV249" s="150"/>
      <c r="BW249" s="2">
        <v>244</v>
      </c>
      <c r="BX249" s="118">
        <v>52263</v>
      </c>
      <c r="BY249" s="5">
        <f t="shared" si="56"/>
        <v>269794.95515685558</v>
      </c>
      <c r="BZ249" s="5">
        <f t="shared" si="57"/>
        <v>3188.1295568986429</v>
      </c>
      <c r="CA249" s="5">
        <f t="shared" si="29"/>
        <v>1614.3256518169853</v>
      </c>
      <c r="CB249" s="35">
        <f t="shared" si="30"/>
        <v>7.1802335260647221E-2</v>
      </c>
      <c r="CC249" s="5">
        <f t="shared" si="31"/>
        <v>1573.8039050816576</v>
      </c>
      <c r="CD249" s="35">
        <f t="shared" si="32"/>
        <v>7.0000000000000007E-2</v>
      </c>
      <c r="CE249" s="5">
        <f t="shared" si="58"/>
        <v>211019.37049496084</v>
      </c>
      <c r="CF249" s="5">
        <f t="shared" si="59"/>
        <v>566884.24138830812</v>
      </c>
      <c r="CG249" s="5">
        <f t="shared" si="33"/>
        <v>268180.62950503861</v>
      </c>
      <c r="CH249" s="5">
        <f t="shared" si="34"/>
        <v>777903.61188326892</v>
      </c>
    </row>
    <row r="250" spans="9:86" ht="14.25" customHeight="1">
      <c r="I250" s="150"/>
      <c r="J250" s="2">
        <v>245</v>
      </c>
      <c r="K250" s="118">
        <v>52291</v>
      </c>
      <c r="L250" s="5">
        <f t="shared" si="35"/>
        <v>287123.42189502175</v>
      </c>
      <c r="M250" s="5">
        <f t="shared" si="0"/>
        <v>3600.0695666120341</v>
      </c>
      <c r="N250" s="5">
        <f t="shared" si="1"/>
        <v>1626.0960410837597</v>
      </c>
      <c r="O250" s="35">
        <f t="shared" si="2"/>
        <v>6.7960852389602436E-2</v>
      </c>
      <c r="P250" s="5">
        <f t="shared" si="3"/>
        <v>1973.9735255282744</v>
      </c>
      <c r="Q250" s="35">
        <f t="shared" si="4"/>
        <v>8.2500000000000004E-2</v>
      </c>
      <c r="R250" s="5">
        <f t="shared" si="36"/>
        <v>193702.67414606194</v>
      </c>
      <c r="S250" s="5">
        <f t="shared" si="37"/>
        <v>688314.36967388599</v>
      </c>
      <c r="T250" s="5">
        <f t="shared" si="38"/>
        <v>285497.325853938</v>
      </c>
      <c r="U250" s="5">
        <f t="shared" si="39"/>
        <v>882017.04381994787</v>
      </c>
      <c r="V250" s="150"/>
      <c r="W250" s="2">
        <v>245</v>
      </c>
      <c r="X250" s="118">
        <v>52291</v>
      </c>
      <c r="Y250" s="5">
        <f t="shared" si="40"/>
        <v>283410.22837581666</v>
      </c>
      <c r="Z250" s="5">
        <f t="shared" si="41"/>
        <v>3516.1998380299769</v>
      </c>
      <c r="AA250" s="5">
        <f t="shared" si="5"/>
        <v>1626.7983155245324</v>
      </c>
      <c r="AB250" s="35">
        <f t="shared" si="6"/>
        <v>6.8880999454994138E-2</v>
      </c>
      <c r="AC250" s="5">
        <f t="shared" si="7"/>
        <v>1889.4015225054445</v>
      </c>
      <c r="AD250" s="35">
        <f t="shared" si="8"/>
        <v>0.08</v>
      </c>
      <c r="AE250" s="5">
        <f t="shared" si="42"/>
        <v>197416.56993970825</v>
      </c>
      <c r="AF250" s="5">
        <f t="shared" si="43"/>
        <v>664052.39037763665</v>
      </c>
      <c r="AG250" s="5">
        <f t="shared" si="9"/>
        <v>281783.43006029213</v>
      </c>
      <c r="AH250" s="5">
        <f t="shared" si="10"/>
        <v>861468.96031734487</v>
      </c>
      <c r="AI250" s="150"/>
      <c r="AJ250" s="2">
        <v>245</v>
      </c>
      <c r="AK250" s="118">
        <v>52291</v>
      </c>
      <c r="AL250" s="5">
        <f t="shared" si="44"/>
        <v>279657.98513617419</v>
      </c>
      <c r="AM250" s="5">
        <f t="shared" si="45"/>
        <v>3433.0474807189421</v>
      </c>
      <c r="AN250" s="5">
        <f t="shared" si="11"/>
        <v>1626.9229933811505</v>
      </c>
      <c r="AO250" s="35">
        <f t="shared" si="12"/>
        <v>6.9810543443154002E-2</v>
      </c>
      <c r="AP250" s="5">
        <f t="shared" si="13"/>
        <v>1806.1244873377916</v>
      </c>
      <c r="AQ250" s="35">
        <f t="shared" si="14"/>
        <v>7.7499999999999999E-2</v>
      </c>
      <c r="AR250" s="5">
        <f t="shared" si="46"/>
        <v>201168.93785720679</v>
      </c>
      <c r="AS250" s="5">
        <f t="shared" si="47"/>
        <v>639927.69491893391</v>
      </c>
      <c r="AT250" s="5">
        <f t="shared" si="15"/>
        <v>278031.06214279303</v>
      </c>
      <c r="AU250" s="5">
        <f t="shared" si="16"/>
        <v>841096.6327761407</v>
      </c>
      <c r="AV250" s="150"/>
      <c r="AW250" s="2">
        <v>245</v>
      </c>
      <c r="AX250" s="118">
        <v>52291</v>
      </c>
      <c r="AY250" s="5">
        <f t="shared" si="48"/>
        <v>275868.01497743832</v>
      </c>
      <c r="AZ250" s="5">
        <f t="shared" si="49"/>
        <v>3350.6359249849102</v>
      </c>
      <c r="BA250" s="5">
        <f t="shared" si="17"/>
        <v>1626.4608313759209</v>
      </c>
      <c r="BB250" s="35">
        <f t="shared" si="18"/>
        <v>7.0749521208927676E-2</v>
      </c>
      <c r="BC250" s="5">
        <f t="shared" si="19"/>
        <v>1724.1750936089893</v>
      </c>
      <c r="BD250" s="35">
        <f t="shared" si="20"/>
        <v>7.4999999999999997E-2</v>
      </c>
      <c r="BE250" s="5">
        <f t="shared" si="50"/>
        <v>204958.44585393762</v>
      </c>
      <c r="BF250" s="5">
        <f t="shared" si="51"/>
        <v>615947.35576736531</v>
      </c>
      <c r="BG250" s="5">
        <f t="shared" si="21"/>
        <v>274241.55414606241</v>
      </c>
      <c r="BH250" s="5">
        <f t="shared" si="22"/>
        <v>820905.80162130296</v>
      </c>
      <c r="BI250" s="150"/>
      <c r="BJ250" s="2">
        <v>245</v>
      </c>
      <c r="BK250" s="118">
        <v>52291</v>
      </c>
      <c r="BL250" s="5">
        <f t="shared" si="52"/>
        <v>272041.72958639701</v>
      </c>
      <c r="BM250" s="5">
        <f t="shared" si="53"/>
        <v>3268.9887340292703</v>
      </c>
      <c r="BN250" s="5">
        <f t="shared" si="23"/>
        <v>1625.4032844447884</v>
      </c>
      <c r="BO250" s="35">
        <f t="shared" si="24"/>
        <v>7.1697968701316367E-2</v>
      </c>
      <c r="BP250" s="5">
        <f t="shared" si="25"/>
        <v>1643.5854495844819</v>
      </c>
      <c r="BQ250" s="35">
        <f t="shared" si="26"/>
        <v>7.2499999999999995E-2</v>
      </c>
      <c r="BR250" s="5">
        <f t="shared" si="54"/>
        <v>208783.67369804735</v>
      </c>
      <c r="BS250" s="5">
        <f t="shared" si="55"/>
        <v>592118.56613912364</v>
      </c>
      <c r="BT250" s="5">
        <f t="shared" si="27"/>
        <v>270416.32630195224</v>
      </c>
      <c r="BU250" s="5">
        <f t="shared" si="28"/>
        <v>800902.23983717104</v>
      </c>
      <c r="BV250" s="150"/>
      <c r="BW250" s="2">
        <v>245</v>
      </c>
      <c r="BX250" s="118">
        <v>52291</v>
      </c>
      <c r="BY250" s="5">
        <f t="shared" si="56"/>
        <v>268180.62950503861</v>
      </c>
      <c r="BZ250" s="5">
        <f t="shared" si="57"/>
        <v>3188.1295568986429</v>
      </c>
      <c r="CA250" s="5">
        <f t="shared" si="29"/>
        <v>1623.7425514525844</v>
      </c>
      <c r="CB250" s="35">
        <f t="shared" si="30"/>
        <v>7.2655920949223254E-2</v>
      </c>
      <c r="CC250" s="5">
        <f t="shared" si="31"/>
        <v>1564.3870054460585</v>
      </c>
      <c r="CD250" s="35">
        <f t="shared" si="32"/>
        <v>7.0000000000000007E-2</v>
      </c>
      <c r="CE250" s="5">
        <f t="shared" si="58"/>
        <v>212643.11304641343</v>
      </c>
      <c r="CF250" s="5">
        <f t="shared" si="59"/>
        <v>568448.62839375413</v>
      </c>
      <c r="CG250" s="5">
        <f t="shared" si="33"/>
        <v>266556.88695358601</v>
      </c>
      <c r="CH250" s="5">
        <f t="shared" si="34"/>
        <v>781091.74144016753</v>
      </c>
    </row>
    <row r="251" spans="9:86" ht="14.25" customHeight="1">
      <c r="I251" s="150"/>
      <c r="J251" s="2">
        <v>246</v>
      </c>
      <c r="K251" s="118">
        <v>52322</v>
      </c>
      <c r="L251" s="5">
        <f t="shared" si="35"/>
        <v>285497.325853938</v>
      </c>
      <c r="M251" s="5">
        <f t="shared" si="0"/>
        <v>3600.0695666120341</v>
      </c>
      <c r="N251" s="5">
        <f t="shared" si="1"/>
        <v>1637.2754513662103</v>
      </c>
      <c r="O251" s="35">
        <f t="shared" si="2"/>
        <v>6.8817826428420534E-2</v>
      </c>
      <c r="P251" s="5">
        <f t="shared" si="3"/>
        <v>1962.7941152458238</v>
      </c>
      <c r="Q251" s="35">
        <f t="shared" si="4"/>
        <v>8.2500000000000004E-2</v>
      </c>
      <c r="R251" s="5">
        <f t="shared" si="36"/>
        <v>195339.94959742815</v>
      </c>
      <c r="S251" s="5">
        <f t="shared" si="37"/>
        <v>690277.1637891318</v>
      </c>
      <c r="T251" s="5">
        <f t="shared" si="38"/>
        <v>283860.0504025718</v>
      </c>
      <c r="U251" s="5">
        <f t="shared" si="39"/>
        <v>885617.11338656</v>
      </c>
      <c r="V251" s="150"/>
      <c r="W251" s="2">
        <v>246</v>
      </c>
      <c r="X251" s="118">
        <v>52322</v>
      </c>
      <c r="Y251" s="5">
        <f t="shared" si="40"/>
        <v>281783.43006029213</v>
      </c>
      <c r="Z251" s="5">
        <f t="shared" si="41"/>
        <v>3516.1998380299769</v>
      </c>
      <c r="AA251" s="5">
        <f t="shared" si="5"/>
        <v>1637.6436376280294</v>
      </c>
      <c r="AB251" s="35">
        <f t="shared" si="6"/>
        <v>6.9740522525868709E-2</v>
      </c>
      <c r="AC251" s="5">
        <f t="shared" si="7"/>
        <v>1878.5562004019475</v>
      </c>
      <c r="AD251" s="35">
        <f t="shared" si="8"/>
        <v>0.08</v>
      </c>
      <c r="AE251" s="5">
        <f t="shared" si="42"/>
        <v>199054.21357733628</v>
      </c>
      <c r="AF251" s="5">
        <f t="shared" si="43"/>
        <v>665930.94657803862</v>
      </c>
      <c r="AG251" s="5">
        <f t="shared" si="9"/>
        <v>280145.78642266412</v>
      </c>
      <c r="AH251" s="5">
        <f t="shared" si="10"/>
        <v>864985.16015537491</v>
      </c>
      <c r="AI251" s="150"/>
      <c r="AJ251" s="2">
        <v>246</v>
      </c>
      <c r="AK251" s="118">
        <v>52322</v>
      </c>
      <c r="AL251" s="5">
        <f t="shared" si="44"/>
        <v>278031.06214279303</v>
      </c>
      <c r="AM251" s="5">
        <f t="shared" si="45"/>
        <v>3433.0474807189421</v>
      </c>
      <c r="AN251" s="5">
        <f t="shared" si="11"/>
        <v>1637.4302043800706</v>
      </c>
      <c r="AO251" s="35">
        <f t="shared" si="12"/>
        <v>7.0672543927733159E-2</v>
      </c>
      <c r="AP251" s="5">
        <f t="shared" si="13"/>
        <v>1795.6172763388715</v>
      </c>
      <c r="AQ251" s="35">
        <f t="shared" si="14"/>
        <v>7.7499999999999999E-2</v>
      </c>
      <c r="AR251" s="5">
        <f t="shared" si="46"/>
        <v>202806.36806158687</v>
      </c>
      <c r="AS251" s="5">
        <f t="shared" si="47"/>
        <v>641723.31219527277</v>
      </c>
      <c r="AT251" s="5">
        <f t="shared" si="15"/>
        <v>276393.63193841296</v>
      </c>
      <c r="AU251" s="5">
        <f t="shared" si="16"/>
        <v>844529.68025685963</v>
      </c>
      <c r="AV251" s="150"/>
      <c r="AW251" s="2">
        <v>246</v>
      </c>
      <c r="AX251" s="118">
        <v>52322</v>
      </c>
      <c r="AY251" s="5">
        <f t="shared" si="48"/>
        <v>274241.55414606241</v>
      </c>
      <c r="AZ251" s="5">
        <f t="shared" si="49"/>
        <v>3350.6359249849102</v>
      </c>
      <c r="BA251" s="5">
        <f t="shared" si="17"/>
        <v>1636.6262115720203</v>
      </c>
      <c r="BB251" s="35">
        <f t="shared" si="18"/>
        <v>7.1613926634926162E-2</v>
      </c>
      <c r="BC251" s="5">
        <f t="shared" si="19"/>
        <v>1714.0097134128898</v>
      </c>
      <c r="BD251" s="35">
        <f t="shared" si="20"/>
        <v>7.4999999999999997E-2</v>
      </c>
      <c r="BE251" s="5">
        <f t="shared" si="50"/>
        <v>206595.07206550965</v>
      </c>
      <c r="BF251" s="5">
        <f t="shared" si="51"/>
        <v>617661.36548077816</v>
      </c>
      <c r="BG251" s="5">
        <f t="shared" si="21"/>
        <v>272604.92793449038</v>
      </c>
      <c r="BH251" s="5">
        <f t="shared" si="22"/>
        <v>824256.43754628778</v>
      </c>
      <c r="BI251" s="150"/>
      <c r="BJ251" s="2">
        <v>246</v>
      </c>
      <c r="BK251" s="118">
        <v>52322</v>
      </c>
      <c r="BL251" s="5">
        <f t="shared" si="52"/>
        <v>270416.32630195224</v>
      </c>
      <c r="BM251" s="5">
        <f t="shared" si="53"/>
        <v>3268.9887340292703</v>
      </c>
      <c r="BN251" s="5">
        <f t="shared" si="23"/>
        <v>1635.2234292883088</v>
      </c>
      <c r="BO251" s="35">
        <f t="shared" si="24"/>
        <v>7.2564705762434734E-2</v>
      </c>
      <c r="BP251" s="5">
        <f t="shared" si="25"/>
        <v>1633.7653047409615</v>
      </c>
      <c r="BQ251" s="35">
        <f t="shared" si="26"/>
        <v>7.2499999999999995E-2</v>
      </c>
      <c r="BR251" s="5">
        <f t="shared" si="54"/>
        <v>210418.89712733566</v>
      </c>
      <c r="BS251" s="5">
        <f t="shared" si="55"/>
        <v>593752.33144386462</v>
      </c>
      <c r="BT251" s="5">
        <f t="shared" si="27"/>
        <v>268781.10287266393</v>
      </c>
      <c r="BU251" s="5">
        <f t="shared" si="28"/>
        <v>804171.22857120028</v>
      </c>
      <c r="BV251" s="150"/>
      <c r="BW251" s="2">
        <v>246</v>
      </c>
      <c r="BX251" s="118">
        <v>52322</v>
      </c>
      <c r="BY251" s="5">
        <f t="shared" si="56"/>
        <v>266556.88695358601</v>
      </c>
      <c r="BZ251" s="5">
        <f t="shared" si="57"/>
        <v>3188.1295568986429</v>
      </c>
      <c r="CA251" s="5">
        <f t="shared" si="29"/>
        <v>1633.2143830027244</v>
      </c>
      <c r="CB251" s="35">
        <f t="shared" si="30"/>
        <v>7.3524915525612647E-2</v>
      </c>
      <c r="CC251" s="5">
        <f t="shared" si="31"/>
        <v>1554.9151738959185</v>
      </c>
      <c r="CD251" s="35">
        <f t="shared" si="32"/>
        <v>7.0000000000000007E-2</v>
      </c>
      <c r="CE251" s="5">
        <f t="shared" si="58"/>
        <v>214276.32742941615</v>
      </c>
      <c r="CF251" s="5">
        <f t="shared" si="59"/>
        <v>570003.54356765002</v>
      </c>
      <c r="CG251" s="5">
        <f t="shared" si="33"/>
        <v>264923.67257058329</v>
      </c>
      <c r="CH251" s="5">
        <f t="shared" si="34"/>
        <v>784279.87099706614</v>
      </c>
    </row>
    <row r="252" spans="9:86" ht="14.25" customHeight="1">
      <c r="I252" s="150"/>
      <c r="J252" s="2">
        <v>247</v>
      </c>
      <c r="K252" s="118">
        <v>52352</v>
      </c>
      <c r="L252" s="5">
        <f t="shared" si="35"/>
        <v>283860.0504025718</v>
      </c>
      <c r="M252" s="5">
        <f t="shared" si="0"/>
        <v>3600.0695666120341</v>
      </c>
      <c r="N252" s="5">
        <f t="shared" si="1"/>
        <v>1648.531720094353</v>
      </c>
      <c r="O252" s="35">
        <f t="shared" si="2"/>
        <v>6.9690612021933912E-2</v>
      </c>
      <c r="P252" s="5">
        <f t="shared" si="3"/>
        <v>1951.5378465176811</v>
      </c>
      <c r="Q252" s="35">
        <f t="shared" si="4"/>
        <v>8.2500000000000004E-2</v>
      </c>
      <c r="R252" s="5">
        <f t="shared" si="36"/>
        <v>196988.4813175225</v>
      </c>
      <c r="S252" s="5">
        <f t="shared" si="37"/>
        <v>692228.70163564943</v>
      </c>
      <c r="T252" s="5">
        <f t="shared" si="38"/>
        <v>282211.51868247747</v>
      </c>
      <c r="U252" s="5">
        <f t="shared" si="39"/>
        <v>889217.1829531719</v>
      </c>
      <c r="V252" s="150"/>
      <c r="W252" s="2">
        <v>247</v>
      </c>
      <c r="X252" s="118">
        <v>52352</v>
      </c>
      <c r="Y252" s="5">
        <f t="shared" si="40"/>
        <v>280145.78642266412</v>
      </c>
      <c r="Z252" s="5">
        <f t="shared" si="41"/>
        <v>3516.1998380299769</v>
      </c>
      <c r="AA252" s="5">
        <f t="shared" si="5"/>
        <v>1648.5612618788828</v>
      </c>
      <c r="AB252" s="35">
        <f t="shared" si="6"/>
        <v>7.0615858247104979E-2</v>
      </c>
      <c r="AC252" s="5">
        <f t="shared" si="7"/>
        <v>1867.6385761510942</v>
      </c>
      <c r="AD252" s="35">
        <f t="shared" si="8"/>
        <v>0.08</v>
      </c>
      <c r="AE252" s="5">
        <f t="shared" si="42"/>
        <v>200702.77483921516</v>
      </c>
      <c r="AF252" s="5">
        <f t="shared" si="43"/>
        <v>667798.58515418973</v>
      </c>
      <c r="AG252" s="5">
        <f t="shared" si="9"/>
        <v>278497.22516078525</v>
      </c>
      <c r="AH252" s="5">
        <f t="shared" si="10"/>
        <v>868501.35999340494</v>
      </c>
      <c r="AI252" s="150"/>
      <c r="AJ252" s="2">
        <v>247</v>
      </c>
      <c r="AK252" s="118">
        <v>52352</v>
      </c>
      <c r="AL252" s="5">
        <f t="shared" si="44"/>
        <v>276393.63193841296</v>
      </c>
      <c r="AM252" s="5">
        <f t="shared" si="45"/>
        <v>3433.0474807189421</v>
      </c>
      <c r="AN252" s="5">
        <f t="shared" si="11"/>
        <v>1648.0052744500251</v>
      </c>
      <c r="AO252" s="35">
        <f t="shared" si="12"/>
        <v>7.15503579250584E-2</v>
      </c>
      <c r="AP252" s="5">
        <f t="shared" si="13"/>
        <v>1785.042206268917</v>
      </c>
      <c r="AQ252" s="35">
        <f t="shared" si="14"/>
        <v>7.7499999999999999E-2</v>
      </c>
      <c r="AR252" s="5">
        <f t="shared" si="46"/>
        <v>204454.37333603689</v>
      </c>
      <c r="AS252" s="5">
        <f t="shared" si="47"/>
        <v>643508.35440154164</v>
      </c>
      <c r="AT252" s="5">
        <f t="shared" si="15"/>
        <v>274745.62666396296</v>
      </c>
      <c r="AU252" s="5">
        <f t="shared" si="16"/>
        <v>847962.72773757856</v>
      </c>
      <c r="AV252" s="150"/>
      <c r="AW252" s="2">
        <v>247</v>
      </c>
      <c r="AX252" s="118">
        <v>52352</v>
      </c>
      <c r="AY252" s="5">
        <f t="shared" si="48"/>
        <v>272604.92793449038</v>
      </c>
      <c r="AZ252" s="5">
        <f t="shared" si="49"/>
        <v>3350.6359249849102</v>
      </c>
      <c r="BA252" s="5">
        <f t="shared" si="17"/>
        <v>1646.8551253943454</v>
      </c>
      <c r="BB252" s="35">
        <f t="shared" si="18"/>
        <v>7.2494146215438954E-2</v>
      </c>
      <c r="BC252" s="5">
        <f t="shared" si="19"/>
        <v>1703.7807995905648</v>
      </c>
      <c r="BD252" s="35">
        <f t="shared" si="20"/>
        <v>7.4999999999999997E-2</v>
      </c>
      <c r="BE252" s="5">
        <f t="shared" si="50"/>
        <v>208241.92719090401</v>
      </c>
      <c r="BF252" s="5">
        <f t="shared" si="51"/>
        <v>619365.14628036867</v>
      </c>
      <c r="BG252" s="5">
        <f t="shared" si="21"/>
        <v>270958.07280909602</v>
      </c>
      <c r="BH252" s="5">
        <f t="shared" si="22"/>
        <v>827607.07347127271</v>
      </c>
      <c r="BI252" s="150"/>
      <c r="BJ252" s="2">
        <v>247</v>
      </c>
      <c r="BK252" s="118">
        <v>52352</v>
      </c>
      <c r="BL252" s="5">
        <f t="shared" si="52"/>
        <v>268781.10287266393</v>
      </c>
      <c r="BM252" s="5">
        <f t="shared" si="53"/>
        <v>3268.9887340292703</v>
      </c>
      <c r="BN252" s="5">
        <f t="shared" si="23"/>
        <v>1645.1029041735924</v>
      </c>
      <c r="BO252" s="35">
        <f t="shared" si="24"/>
        <v>7.3447257411677458E-2</v>
      </c>
      <c r="BP252" s="5">
        <f t="shared" si="25"/>
        <v>1623.8858298556779</v>
      </c>
      <c r="BQ252" s="35">
        <f t="shared" si="26"/>
        <v>7.2499999999999995E-2</v>
      </c>
      <c r="BR252" s="5">
        <f t="shared" si="54"/>
        <v>212064.00003150926</v>
      </c>
      <c r="BS252" s="5">
        <f t="shared" si="55"/>
        <v>595376.21727372031</v>
      </c>
      <c r="BT252" s="5">
        <f t="shared" si="27"/>
        <v>267135.99996849033</v>
      </c>
      <c r="BU252" s="5">
        <f t="shared" si="28"/>
        <v>807440.21730522951</v>
      </c>
      <c r="BV252" s="150"/>
      <c r="BW252" s="2">
        <v>247</v>
      </c>
      <c r="BX252" s="118">
        <v>52352</v>
      </c>
      <c r="BY252" s="5">
        <f t="shared" si="56"/>
        <v>264923.67257058329</v>
      </c>
      <c r="BZ252" s="5">
        <f t="shared" si="57"/>
        <v>3188.1295568986429</v>
      </c>
      <c r="CA252" s="5">
        <f t="shared" si="29"/>
        <v>1642.7414669035736</v>
      </c>
      <c r="CB252" s="35">
        <f t="shared" si="30"/>
        <v>7.4409724927812185E-2</v>
      </c>
      <c r="CC252" s="5">
        <f t="shared" si="31"/>
        <v>1545.3880899950693</v>
      </c>
      <c r="CD252" s="35">
        <f t="shared" si="32"/>
        <v>7.0000000000000007E-2</v>
      </c>
      <c r="CE252" s="5">
        <f t="shared" si="58"/>
        <v>215919.06889631972</v>
      </c>
      <c r="CF252" s="5">
        <f t="shared" si="59"/>
        <v>571548.93165764504</v>
      </c>
      <c r="CG252" s="5">
        <f t="shared" si="33"/>
        <v>263280.9311036797</v>
      </c>
      <c r="CH252" s="5">
        <f t="shared" si="34"/>
        <v>787468.00055396475</v>
      </c>
    </row>
    <row r="253" spans="9:86" ht="14.25" customHeight="1">
      <c r="I253" s="150"/>
      <c r="J253" s="2">
        <v>248</v>
      </c>
      <c r="K253" s="118">
        <v>52383</v>
      </c>
      <c r="L253" s="5">
        <f t="shared" si="35"/>
        <v>282211.51868247747</v>
      </c>
      <c r="M253" s="5">
        <f t="shared" si="0"/>
        <v>3600.0695666120341</v>
      </c>
      <c r="N253" s="5">
        <f t="shared" si="1"/>
        <v>1659.8653756700014</v>
      </c>
      <c r="O253" s="35">
        <f t="shared" si="2"/>
        <v>7.0579629779217612E-2</v>
      </c>
      <c r="P253" s="5">
        <f t="shared" si="3"/>
        <v>1940.2041909420327</v>
      </c>
      <c r="Q253" s="35">
        <f t="shared" si="4"/>
        <v>8.2500000000000004E-2</v>
      </c>
      <c r="R253" s="5">
        <f t="shared" si="36"/>
        <v>198648.34669319249</v>
      </c>
      <c r="S253" s="5">
        <f t="shared" si="37"/>
        <v>694168.90582659142</v>
      </c>
      <c r="T253" s="5">
        <f t="shared" si="38"/>
        <v>280551.65330680745</v>
      </c>
      <c r="U253" s="5">
        <f t="shared" si="39"/>
        <v>892817.25251978391</v>
      </c>
      <c r="V253" s="150"/>
      <c r="W253" s="2">
        <v>248</v>
      </c>
      <c r="X253" s="118">
        <v>52383</v>
      </c>
      <c r="Y253" s="5">
        <f t="shared" si="40"/>
        <v>278497.22516078525</v>
      </c>
      <c r="Z253" s="5">
        <f t="shared" si="41"/>
        <v>3516.1998380299769</v>
      </c>
      <c r="AA253" s="5">
        <f t="shared" si="5"/>
        <v>1659.5516702914085</v>
      </c>
      <c r="AB253" s="35">
        <f t="shared" si="6"/>
        <v>7.1507427163769982E-2</v>
      </c>
      <c r="AC253" s="5">
        <f t="shared" si="7"/>
        <v>1856.6481677385684</v>
      </c>
      <c r="AD253" s="35">
        <f t="shared" si="8"/>
        <v>0.08</v>
      </c>
      <c r="AE253" s="5">
        <f t="shared" si="42"/>
        <v>202362.32650950656</v>
      </c>
      <c r="AF253" s="5">
        <f t="shared" si="43"/>
        <v>669655.2333219283</v>
      </c>
      <c r="AG253" s="5">
        <f t="shared" si="9"/>
        <v>276837.67349049385</v>
      </c>
      <c r="AH253" s="5">
        <f t="shared" si="10"/>
        <v>872017.55983143486</v>
      </c>
      <c r="AI253" s="150"/>
      <c r="AJ253" s="2">
        <v>248</v>
      </c>
      <c r="AK253" s="118">
        <v>52383</v>
      </c>
      <c r="AL253" s="5">
        <f t="shared" si="44"/>
        <v>274745.62666396296</v>
      </c>
      <c r="AM253" s="5">
        <f t="shared" si="45"/>
        <v>3433.0474807189421</v>
      </c>
      <c r="AN253" s="5">
        <f t="shared" si="11"/>
        <v>1658.6486418475147</v>
      </c>
      <c r="AO253" s="35">
        <f t="shared" si="12"/>
        <v>7.2444405917747978E-2</v>
      </c>
      <c r="AP253" s="5">
        <f t="shared" si="13"/>
        <v>1774.3988388714274</v>
      </c>
      <c r="AQ253" s="35">
        <f t="shared" si="14"/>
        <v>7.7499999999999999E-2</v>
      </c>
      <c r="AR253" s="5">
        <f t="shared" si="46"/>
        <v>206113.0219778844</v>
      </c>
      <c r="AS253" s="5">
        <f t="shared" si="47"/>
        <v>645282.75324041303</v>
      </c>
      <c r="AT253" s="5">
        <f t="shared" si="15"/>
        <v>273086.97802211542</v>
      </c>
      <c r="AU253" s="5">
        <f t="shared" si="16"/>
        <v>851395.77521829749</v>
      </c>
      <c r="AV253" s="150"/>
      <c r="AW253" s="2">
        <v>248</v>
      </c>
      <c r="AX253" s="118">
        <v>52383</v>
      </c>
      <c r="AY253" s="5">
        <f t="shared" si="48"/>
        <v>270958.07280909602</v>
      </c>
      <c r="AZ253" s="5">
        <f t="shared" si="49"/>
        <v>3350.6359249849102</v>
      </c>
      <c r="BA253" s="5">
        <f t="shared" si="17"/>
        <v>1657.1479699280601</v>
      </c>
      <c r="BB253" s="35">
        <f t="shared" si="18"/>
        <v>7.3390600372136822E-2</v>
      </c>
      <c r="BC253" s="5">
        <f t="shared" si="19"/>
        <v>1693.4879550568501</v>
      </c>
      <c r="BD253" s="35">
        <f t="shared" si="20"/>
        <v>7.4999999999999997E-2</v>
      </c>
      <c r="BE253" s="5">
        <f t="shared" si="50"/>
        <v>209899.07516083206</v>
      </c>
      <c r="BF253" s="5">
        <f t="shared" si="51"/>
        <v>621058.6342354255</v>
      </c>
      <c r="BG253" s="5">
        <f t="shared" si="21"/>
        <v>269300.92483916797</v>
      </c>
      <c r="BH253" s="5">
        <f t="shared" si="22"/>
        <v>830957.70939625753</v>
      </c>
      <c r="BI253" s="150"/>
      <c r="BJ253" s="2">
        <v>248</v>
      </c>
      <c r="BK253" s="118">
        <v>52383</v>
      </c>
      <c r="BL253" s="5">
        <f t="shared" si="52"/>
        <v>267135.99996849033</v>
      </c>
      <c r="BM253" s="5">
        <f t="shared" si="53"/>
        <v>3268.9887340292703</v>
      </c>
      <c r="BN253" s="5">
        <f t="shared" si="23"/>
        <v>1655.0420675529747</v>
      </c>
      <c r="BO253" s="35">
        <f t="shared" si="24"/>
        <v>7.434604401120895E-2</v>
      </c>
      <c r="BP253" s="5">
        <f t="shared" si="25"/>
        <v>1613.9466664762956</v>
      </c>
      <c r="BQ253" s="35">
        <f t="shared" si="26"/>
        <v>7.2499999999999995E-2</v>
      </c>
      <c r="BR253" s="5">
        <f t="shared" si="54"/>
        <v>213719.04209906224</v>
      </c>
      <c r="BS253" s="5">
        <f t="shared" si="55"/>
        <v>596990.16394019662</v>
      </c>
      <c r="BT253" s="5">
        <f t="shared" si="27"/>
        <v>265480.95790093736</v>
      </c>
      <c r="BU253" s="5">
        <f t="shared" si="28"/>
        <v>810709.20603925886</v>
      </c>
      <c r="BV253" s="150"/>
      <c r="BW253" s="2">
        <v>248</v>
      </c>
      <c r="BX253" s="118">
        <v>52383</v>
      </c>
      <c r="BY253" s="5">
        <f t="shared" si="56"/>
        <v>263280.9311036797</v>
      </c>
      <c r="BZ253" s="5">
        <f t="shared" si="57"/>
        <v>3188.1295568986429</v>
      </c>
      <c r="CA253" s="5">
        <f t="shared" si="29"/>
        <v>1652.3241254605114</v>
      </c>
      <c r="CB253" s="35">
        <f t="shared" si="30"/>
        <v>7.5310769459858595E-2</v>
      </c>
      <c r="CC253" s="5">
        <f t="shared" si="31"/>
        <v>1535.8054314381316</v>
      </c>
      <c r="CD253" s="35">
        <f t="shared" si="32"/>
        <v>7.0000000000000007E-2</v>
      </c>
      <c r="CE253" s="5">
        <f t="shared" si="58"/>
        <v>217571.39302178024</v>
      </c>
      <c r="CF253" s="5">
        <f t="shared" si="59"/>
        <v>573084.73708908318</v>
      </c>
      <c r="CG253" s="5">
        <f t="shared" si="33"/>
        <v>261628.60697821918</v>
      </c>
      <c r="CH253" s="5">
        <f t="shared" si="34"/>
        <v>790656.13011086336</v>
      </c>
    </row>
    <row r="254" spans="9:86" ht="14.25" customHeight="1">
      <c r="I254" s="150"/>
      <c r="J254" s="2">
        <v>249</v>
      </c>
      <c r="K254" s="118">
        <v>52413</v>
      </c>
      <c r="L254" s="5">
        <f t="shared" si="35"/>
        <v>280551.65330680745</v>
      </c>
      <c r="M254" s="5">
        <f t="shared" si="0"/>
        <v>3600.0695666120341</v>
      </c>
      <c r="N254" s="5">
        <f t="shared" si="1"/>
        <v>1671.2769501277328</v>
      </c>
      <c r="O254" s="35">
        <f t="shared" si="2"/>
        <v>7.1485315324806037E-2</v>
      </c>
      <c r="P254" s="5">
        <f t="shared" si="3"/>
        <v>1928.7926164843013</v>
      </c>
      <c r="Q254" s="35">
        <f t="shared" si="4"/>
        <v>8.2500000000000004E-2</v>
      </c>
      <c r="R254" s="5">
        <f t="shared" si="36"/>
        <v>200319.62364332023</v>
      </c>
      <c r="S254" s="5">
        <f t="shared" si="37"/>
        <v>696097.69844307576</v>
      </c>
      <c r="T254" s="5">
        <f t="shared" si="38"/>
        <v>278880.37635667971</v>
      </c>
      <c r="U254" s="5">
        <f t="shared" si="39"/>
        <v>896417.32208639593</v>
      </c>
      <c r="V254" s="150"/>
      <c r="W254" s="2">
        <v>249</v>
      </c>
      <c r="X254" s="118">
        <v>52413</v>
      </c>
      <c r="Y254" s="5">
        <f t="shared" si="40"/>
        <v>276837.67349049385</v>
      </c>
      <c r="Z254" s="5">
        <f t="shared" si="41"/>
        <v>3516.1998380299769</v>
      </c>
      <c r="AA254" s="5">
        <f t="shared" si="5"/>
        <v>1670.6153480933513</v>
      </c>
      <c r="AB254" s="35">
        <f t="shared" si="6"/>
        <v>7.2415664834752383E-2</v>
      </c>
      <c r="AC254" s="5">
        <f t="shared" si="7"/>
        <v>1845.5844899366257</v>
      </c>
      <c r="AD254" s="35">
        <f t="shared" si="8"/>
        <v>0.08</v>
      </c>
      <c r="AE254" s="5">
        <f t="shared" si="42"/>
        <v>204032.94185759992</v>
      </c>
      <c r="AF254" s="5">
        <f t="shared" si="43"/>
        <v>671500.81781186489</v>
      </c>
      <c r="AG254" s="5">
        <f t="shared" si="9"/>
        <v>275167.05814240052</v>
      </c>
      <c r="AH254" s="5">
        <f t="shared" si="10"/>
        <v>875533.75966946478</v>
      </c>
      <c r="AI254" s="150"/>
      <c r="AJ254" s="2">
        <v>249</v>
      </c>
      <c r="AK254" s="118">
        <v>52413</v>
      </c>
      <c r="AL254" s="5">
        <f t="shared" si="44"/>
        <v>273086.97802211542</v>
      </c>
      <c r="AM254" s="5">
        <f t="shared" si="45"/>
        <v>3433.0474807189421</v>
      </c>
      <c r="AN254" s="5">
        <f t="shared" si="11"/>
        <v>1669.3607476594466</v>
      </c>
      <c r="AO254" s="35">
        <f t="shared" si="12"/>
        <v>7.335512340061516E-2</v>
      </c>
      <c r="AP254" s="5">
        <f t="shared" si="13"/>
        <v>1763.6867330594955</v>
      </c>
      <c r="AQ254" s="35">
        <f t="shared" si="14"/>
        <v>7.7499999999999999E-2</v>
      </c>
      <c r="AR254" s="5">
        <f t="shared" si="46"/>
        <v>207782.38272554384</v>
      </c>
      <c r="AS254" s="5">
        <f t="shared" si="47"/>
        <v>647046.4399734725</v>
      </c>
      <c r="AT254" s="5">
        <f t="shared" si="15"/>
        <v>271417.61727445596</v>
      </c>
      <c r="AU254" s="5">
        <f t="shared" si="16"/>
        <v>854828.82269901631</v>
      </c>
      <c r="AV254" s="150"/>
      <c r="AW254" s="2">
        <v>249</v>
      </c>
      <c r="AX254" s="118">
        <v>52413</v>
      </c>
      <c r="AY254" s="5">
        <f t="shared" si="48"/>
        <v>269300.92483916797</v>
      </c>
      <c r="AZ254" s="5">
        <f t="shared" si="49"/>
        <v>3350.6359249849102</v>
      </c>
      <c r="BA254" s="5">
        <f t="shared" si="17"/>
        <v>1667.5051447401104</v>
      </c>
      <c r="BB254" s="35">
        <f t="shared" si="18"/>
        <v>7.4303724537269022E-2</v>
      </c>
      <c r="BC254" s="5">
        <f t="shared" si="19"/>
        <v>1683.1307802447998</v>
      </c>
      <c r="BD254" s="35">
        <f t="shared" si="20"/>
        <v>7.4999999999999997E-2</v>
      </c>
      <c r="BE254" s="5">
        <f t="shared" si="50"/>
        <v>211566.58030557216</v>
      </c>
      <c r="BF254" s="5">
        <f t="shared" si="51"/>
        <v>622741.76501567033</v>
      </c>
      <c r="BG254" s="5">
        <f t="shared" si="21"/>
        <v>267633.41969442787</v>
      </c>
      <c r="BH254" s="5">
        <f t="shared" si="22"/>
        <v>834308.34532124246</v>
      </c>
      <c r="BI254" s="150"/>
      <c r="BJ254" s="2">
        <v>249</v>
      </c>
      <c r="BK254" s="118">
        <v>52413</v>
      </c>
      <c r="BL254" s="5">
        <f t="shared" si="52"/>
        <v>265480.95790093736</v>
      </c>
      <c r="BM254" s="5">
        <f t="shared" si="53"/>
        <v>3268.9887340292703</v>
      </c>
      <c r="BN254" s="5">
        <f t="shared" si="23"/>
        <v>1665.0412800444406</v>
      </c>
      <c r="BO254" s="35">
        <f t="shared" si="24"/>
        <v>7.5261500932164369E-2</v>
      </c>
      <c r="BP254" s="5">
        <f t="shared" si="25"/>
        <v>1603.9474539848297</v>
      </c>
      <c r="BQ254" s="35">
        <f t="shared" si="26"/>
        <v>7.2499999999999995E-2</v>
      </c>
      <c r="BR254" s="5">
        <f t="shared" si="54"/>
        <v>215384.08337910668</v>
      </c>
      <c r="BS254" s="5">
        <f t="shared" si="55"/>
        <v>598594.1113941815</v>
      </c>
      <c r="BT254" s="5">
        <f t="shared" si="27"/>
        <v>263815.91662089294</v>
      </c>
      <c r="BU254" s="5">
        <f t="shared" si="28"/>
        <v>813978.19477328821</v>
      </c>
      <c r="BV254" s="150"/>
      <c r="BW254" s="2">
        <v>249</v>
      </c>
      <c r="BX254" s="118">
        <v>52413</v>
      </c>
      <c r="BY254" s="5">
        <f t="shared" si="56"/>
        <v>261628.60697821918</v>
      </c>
      <c r="BZ254" s="5">
        <f t="shared" si="57"/>
        <v>3188.1295568986429</v>
      </c>
      <c r="CA254" s="5">
        <f t="shared" si="29"/>
        <v>1661.962682859031</v>
      </c>
      <c r="CB254" s="35">
        <f t="shared" si="30"/>
        <v>7.6228484433159452E-2</v>
      </c>
      <c r="CC254" s="5">
        <f t="shared" si="31"/>
        <v>1526.1668740396119</v>
      </c>
      <c r="CD254" s="35">
        <f t="shared" si="32"/>
        <v>7.0000000000000007E-2</v>
      </c>
      <c r="CE254" s="5">
        <f t="shared" si="58"/>
        <v>219233.35570463928</v>
      </c>
      <c r="CF254" s="5">
        <f t="shared" si="59"/>
        <v>574610.90396312275</v>
      </c>
      <c r="CG254" s="5">
        <f t="shared" si="33"/>
        <v>259966.64429536014</v>
      </c>
      <c r="CH254" s="5">
        <f t="shared" si="34"/>
        <v>793844.25966776209</v>
      </c>
    </row>
    <row r="255" spans="9:86" ht="14.25" customHeight="1">
      <c r="I255" s="150"/>
      <c r="J255" s="2">
        <v>250</v>
      </c>
      <c r="K255" s="118">
        <v>52444</v>
      </c>
      <c r="L255" s="5">
        <f t="shared" si="35"/>
        <v>278880.37635667971</v>
      </c>
      <c r="M255" s="5">
        <f t="shared" si="0"/>
        <v>3600.0695666120341</v>
      </c>
      <c r="N255" s="5">
        <f t="shared" si="1"/>
        <v>1682.7669791598612</v>
      </c>
      <c r="O255" s="35">
        <f t="shared" si="2"/>
        <v>7.2408119975038432E-2</v>
      </c>
      <c r="P255" s="5">
        <f t="shared" si="3"/>
        <v>1917.3025874521729</v>
      </c>
      <c r="Q255" s="35">
        <f t="shared" si="4"/>
        <v>8.2500000000000004E-2</v>
      </c>
      <c r="R255" s="5">
        <f t="shared" si="36"/>
        <v>202002.3906224801</v>
      </c>
      <c r="S255" s="5">
        <f t="shared" si="37"/>
        <v>698015.00103052799</v>
      </c>
      <c r="T255" s="5">
        <f t="shared" si="38"/>
        <v>277197.60937751987</v>
      </c>
      <c r="U255" s="5">
        <f t="shared" si="39"/>
        <v>900017.39165300806</v>
      </c>
      <c r="V255" s="150"/>
      <c r="W255" s="2">
        <v>250</v>
      </c>
      <c r="X255" s="118">
        <v>52444</v>
      </c>
      <c r="Y255" s="5">
        <f t="shared" si="40"/>
        <v>275167.05814240052</v>
      </c>
      <c r="Z255" s="5">
        <f t="shared" si="41"/>
        <v>3516.1998380299769</v>
      </c>
      <c r="AA255" s="5">
        <f t="shared" si="5"/>
        <v>1681.7527837473067</v>
      </c>
      <c r="AB255" s="35">
        <f t="shared" si="6"/>
        <v>7.3341022509038428E-2</v>
      </c>
      <c r="AC255" s="5">
        <f t="shared" si="7"/>
        <v>1834.4470542826703</v>
      </c>
      <c r="AD255" s="35">
        <f t="shared" si="8"/>
        <v>0.08</v>
      </c>
      <c r="AE255" s="5">
        <f t="shared" si="42"/>
        <v>205714.69464134722</v>
      </c>
      <c r="AF255" s="5">
        <f t="shared" si="43"/>
        <v>673335.26486614754</v>
      </c>
      <c r="AG255" s="5">
        <f t="shared" si="9"/>
        <v>273485.30535865319</v>
      </c>
      <c r="AH255" s="5">
        <f t="shared" si="10"/>
        <v>879049.9595074947</v>
      </c>
      <c r="AI255" s="150"/>
      <c r="AJ255" s="2">
        <v>250</v>
      </c>
      <c r="AK255" s="118">
        <v>52444</v>
      </c>
      <c r="AL255" s="5">
        <f t="shared" si="44"/>
        <v>271417.61727445596</v>
      </c>
      <c r="AM255" s="5">
        <f t="shared" si="45"/>
        <v>3433.0474807189421</v>
      </c>
      <c r="AN255" s="5">
        <f t="shared" si="11"/>
        <v>1680.1420358214141</v>
      </c>
      <c r="AO255" s="35">
        <f t="shared" si="12"/>
        <v>7.4282961556874805E-2</v>
      </c>
      <c r="AP255" s="5">
        <f t="shared" si="13"/>
        <v>1752.905444897528</v>
      </c>
      <c r="AQ255" s="35">
        <f t="shared" si="14"/>
        <v>7.7499999999999999E-2</v>
      </c>
      <c r="AR255" s="5">
        <f t="shared" si="46"/>
        <v>209462.52476136526</v>
      </c>
      <c r="AS255" s="5">
        <f t="shared" si="47"/>
        <v>648799.34541836998</v>
      </c>
      <c r="AT255" s="5">
        <f t="shared" si="15"/>
        <v>269737.47523863456</v>
      </c>
      <c r="AU255" s="5">
        <f t="shared" si="16"/>
        <v>858261.87017973524</v>
      </c>
      <c r="AV255" s="150"/>
      <c r="AW255" s="2">
        <v>250</v>
      </c>
      <c r="AX255" s="118">
        <v>52444</v>
      </c>
      <c r="AY255" s="5">
        <f t="shared" si="48"/>
        <v>267633.41969442787</v>
      </c>
      <c r="AZ255" s="5">
        <f t="shared" si="49"/>
        <v>3350.6359249849102</v>
      </c>
      <c r="BA255" s="5">
        <f t="shared" si="17"/>
        <v>1677.9270518947362</v>
      </c>
      <c r="BB255" s="35">
        <f t="shared" si="18"/>
        <v>7.5233969829800185E-2</v>
      </c>
      <c r="BC255" s="5">
        <f t="shared" si="19"/>
        <v>1672.7088730901739</v>
      </c>
      <c r="BD255" s="35">
        <f t="shared" si="20"/>
        <v>7.4999999999999997E-2</v>
      </c>
      <c r="BE255" s="5">
        <f t="shared" si="50"/>
        <v>213244.50735746691</v>
      </c>
      <c r="BF255" s="5">
        <f t="shared" si="51"/>
        <v>624414.47388876055</v>
      </c>
      <c r="BG255" s="5">
        <f t="shared" si="21"/>
        <v>265955.49264253315</v>
      </c>
      <c r="BH255" s="5">
        <f t="shared" si="22"/>
        <v>837658.9812462274</v>
      </c>
      <c r="BI255" s="150"/>
      <c r="BJ255" s="2">
        <v>250</v>
      </c>
      <c r="BK255" s="118">
        <v>52444</v>
      </c>
      <c r="BL255" s="5">
        <f t="shared" si="52"/>
        <v>263815.91662089294</v>
      </c>
      <c r="BM255" s="5">
        <f t="shared" si="53"/>
        <v>3268.9887340292703</v>
      </c>
      <c r="BN255" s="5">
        <f t="shared" si="23"/>
        <v>1675.1009044447089</v>
      </c>
      <c r="BO255" s="35">
        <f t="shared" si="24"/>
        <v>7.619407923071686E-2</v>
      </c>
      <c r="BP255" s="5">
        <f t="shared" si="25"/>
        <v>1593.8878295845614</v>
      </c>
      <c r="BQ255" s="35">
        <f t="shared" si="26"/>
        <v>7.2499999999999995E-2</v>
      </c>
      <c r="BR255" s="5">
        <f t="shared" si="54"/>
        <v>217059.18428355138</v>
      </c>
      <c r="BS255" s="5">
        <f t="shared" si="55"/>
        <v>600187.99922376603</v>
      </c>
      <c r="BT255" s="5">
        <f t="shared" si="27"/>
        <v>262140.81571644824</v>
      </c>
      <c r="BU255" s="5">
        <f t="shared" si="28"/>
        <v>817247.18350731744</v>
      </c>
      <c r="BV255" s="150"/>
      <c r="BW255" s="2">
        <v>250</v>
      </c>
      <c r="BX255" s="118">
        <v>52444</v>
      </c>
      <c r="BY255" s="5">
        <f t="shared" si="56"/>
        <v>259966.64429536014</v>
      </c>
      <c r="BZ255" s="5">
        <f t="shared" si="57"/>
        <v>3188.1295568986429</v>
      </c>
      <c r="CA255" s="5">
        <f t="shared" si="29"/>
        <v>1671.6574651757087</v>
      </c>
      <c r="CB255" s="35">
        <f t="shared" si="30"/>
        <v>7.7163320842490613E-2</v>
      </c>
      <c r="CC255" s="5">
        <f t="shared" si="31"/>
        <v>1516.4720917229342</v>
      </c>
      <c r="CD255" s="35">
        <f t="shared" si="32"/>
        <v>7.0000000000000007E-2</v>
      </c>
      <c r="CE255" s="5">
        <f t="shared" si="58"/>
        <v>220905.01316981498</v>
      </c>
      <c r="CF255" s="5">
        <f t="shared" si="59"/>
        <v>576127.37605484563</v>
      </c>
      <c r="CG255" s="5">
        <f t="shared" si="33"/>
        <v>258294.98683018444</v>
      </c>
      <c r="CH255" s="5">
        <f t="shared" si="34"/>
        <v>797032.38922466058</v>
      </c>
    </row>
    <row r="256" spans="9:86" ht="14.25" customHeight="1">
      <c r="I256" s="150"/>
      <c r="J256" s="2">
        <v>251</v>
      </c>
      <c r="K256" s="118">
        <v>52475</v>
      </c>
      <c r="L256" s="5">
        <f t="shared" si="35"/>
        <v>277197.60937751987</v>
      </c>
      <c r="M256" s="5">
        <f t="shared" si="0"/>
        <v>3600.0695666120341</v>
      </c>
      <c r="N256" s="5">
        <f t="shared" si="1"/>
        <v>1694.3360021415849</v>
      </c>
      <c r="O256" s="35">
        <f t="shared" si="2"/>
        <v>7.3348511451296464E-2</v>
      </c>
      <c r="P256" s="5">
        <f t="shared" si="3"/>
        <v>1905.7335644704492</v>
      </c>
      <c r="Q256" s="35">
        <f t="shared" si="4"/>
        <v>8.2500000000000004E-2</v>
      </c>
      <c r="R256" s="5">
        <f t="shared" si="36"/>
        <v>203696.72662462169</v>
      </c>
      <c r="S256" s="5">
        <f t="shared" si="37"/>
        <v>699920.73459499842</v>
      </c>
      <c r="T256" s="5">
        <f t="shared" si="38"/>
        <v>275503.27337537828</v>
      </c>
      <c r="U256" s="5">
        <f t="shared" si="39"/>
        <v>903617.46121962008</v>
      </c>
      <c r="V256" s="150"/>
      <c r="W256" s="2">
        <v>251</v>
      </c>
      <c r="X256" s="118">
        <v>52475</v>
      </c>
      <c r="Y256" s="5">
        <f t="shared" si="40"/>
        <v>273485.30535865319</v>
      </c>
      <c r="Z256" s="5">
        <f t="shared" si="41"/>
        <v>3516.1998380299769</v>
      </c>
      <c r="AA256" s="5">
        <f t="shared" si="5"/>
        <v>1692.9644689722888</v>
      </c>
      <c r="AB256" s="35">
        <f t="shared" si="6"/>
        <v>7.4283967838876336E-2</v>
      </c>
      <c r="AC256" s="5">
        <f t="shared" si="7"/>
        <v>1823.2353690576881</v>
      </c>
      <c r="AD256" s="35">
        <f t="shared" si="8"/>
        <v>0.08</v>
      </c>
      <c r="AE256" s="5">
        <f t="shared" si="42"/>
        <v>207407.65911031951</v>
      </c>
      <c r="AF256" s="5">
        <f t="shared" si="43"/>
        <v>675158.50023520528</v>
      </c>
      <c r="AG256" s="5">
        <f t="shared" si="9"/>
        <v>271792.3408896809</v>
      </c>
      <c r="AH256" s="5">
        <f t="shared" si="10"/>
        <v>882566.15934552485</v>
      </c>
      <c r="AI256" s="150"/>
      <c r="AJ256" s="2">
        <v>251</v>
      </c>
      <c r="AK256" s="118">
        <v>52475</v>
      </c>
      <c r="AL256" s="5">
        <f t="shared" si="44"/>
        <v>269737.47523863456</v>
      </c>
      <c r="AM256" s="5">
        <f t="shared" si="45"/>
        <v>3433.0474807189421</v>
      </c>
      <c r="AN256" s="5">
        <f t="shared" si="11"/>
        <v>1690.9929531360938</v>
      </c>
      <c r="AO256" s="35">
        <f t="shared" si="12"/>
        <v>7.522838797123399E-2</v>
      </c>
      <c r="AP256" s="5">
        <f t="shared" si="13"/>
        <v>1742.0545275828483</v>
      </c>
      <c r="AQ256" s="35">
        <f t="shared" si="14"/>
        <v>7.7499999999999999E-2</v>
      </c>
      <c r="AR256" s="5">
        <f t="shared" si="46"/>
        <v>211153.51771450136</v>
      </c>
      <c r="AS256" s="5">
        <f t="shared" si="47"/>
        <v>650541.39994595281</v>
      </c>
      <c r="AT256" s="5">
        <f t="shared" si="15"/>
        <v>268046.48228549847</v>
      </c>
      <c r="AU256" s="5">
        <f t="shared" si="16"/>
        <v>861694.91766045417</v>
      </c>
      <c r="AV256" s="150"/>
      <c r="AW256" s="2">
        <v>251</v>
      </c>
      <c r="AX256" s="118">
        <v>52475</v>
      </c>
      <c r="AY256" s="5">
        <f t="shared" si="48"/>
        <v>265955.49264253315</v>
      </c>
      <c r="AZ256" s="5">
        <f t="shared" si="49"/>
        <v>3350.6359249849102</v>
      </c>
      <c r="BA256" s="5">
        <f t="shared" si="17"/>
        <v>1688.4140959690781</v>
      </c>
      <c r="BB256" s="35">
        <f t="shared" si="18"/>
        <v>7.618180376842755E-2</v>
      </c>
      <c r="BC256" s="5">
        <f t="shared" si="19"/>
        <v>1662.2218290158321</v>
      </c>
      <c r="BD256" s="35">
        <f t="shared" si="20"/>
        <v>7.4999999999999997E-2</v>
      </c>
      <c r="BE256" s="5">
        <f t="shared" si="50"/>
        <v>214932.92145343599</v>
      </c>
      <c r="BF256" s="5">
        <f t="shared" si="51"/>
        <v>626076.69571777643</v>
      </c>
      <c r="BG256" s="5">
        <f t="shared" si="21"/>
        <v>264267.07854656409</v>
      </c>
      <c r="BH256" s="5">
        <f t="shared" si="22"/>
        <v>841009.61717121245</v>
      </c>
      <c r="BI256" s="150"/>
      <c r="BJ256" s="2">
        <v>251</v>
      </c>
      <c r="BK256" s="118">
        <v>52475</v>
      </c>
      <c r="BL256" s="5">
        <f t="shared" si="52"/>
        <v>262140.81571644824</v>
      </c>
      <c r="BM256" s="5">
        <f t="shared" si="53"/>
        <v>3268.9887340292703</v>
      </c>
      <c r="BN256" s="5">
        <f t="shared" si="23"/>
        <v>1685.2213057423955</v>
      </c>
      <c r="BO256" s="35">
        <f t="shared" si="24"/>
        <v>7.7144246361021213E-2</v>
      </c>
      <c r="BP256" s="5">
        <f t="shared" si="25"/>
        <v>1583.7674282868747</v>
      </c>
      <c r="BQ256" s="35">
        <f t="shared" si="26"/>
        <v>7.2499999999999995E-2</v>
      </c>
      <c r="BR256" s="5">
        <f t="shared" si="54"/>
        <v>218744.40558929378</v>
      </c>
      <c r="BS256" s="5">
        <f t="shared" si="55"/>
        <v>601771.76665205287</v>
      </c>
      <c r="BT256" s="5">
        <f t="shared" si="27"/>
        <v>260455.59441070585</v>
      </c>
      <c r="BU256" s="5">
        <f t="shared" si="28"/>
        <v>820516.17224134668</v>
      </c>
      <c r="BV256" s="150"/>
      <c r="BW256" s="2">
        <v>251</v>
      </c>
      <c r="BX256" s="118">
        <v>52475</v>
      </c>
      <c r="BY256" s="5">
        <f t="shared" si="56"/>
        <v>258294.98683018444</v>
      </c>
      <c r="BZ256" s="5">
        <f t="shared" si="57"/>
        <v>3188.1295568986429</v>
      </c>
      <c r="CA256" s="5">
        <f t="shared" si="29"/>
        <v>1681.4088003892336</v>
      </c>
      <c r="CB256" s="35">
        <f t="shared" si="30"/>
        <v>7.8115746078866302E-2</v>
      </c>
      <c r="CC256" s="5">
        <f t="shared" si="31"/>
        <v>1506.7207565094093</v>
      </c>
      <c r="CD256" s="35">
        <f t="shared" si="32"/>
        <v>7.0000000000000007E-2</v>
      </c>
      <c r="CE256" s="5">
        <f t="shared" si="58"/>
        <v>222586.42197020422</v>
      </c>
      <c r="CF256" s="5">
        <f t="shared" si="59"/>
        <v>577634.09681135509</v>
      </c>
      <c r="CG256" s="5">
        <f t="shared" si="33"/>
        <v>256613.5780297952</v>
      </c>
      <c r="CH256" s="5">
        <f t="shared" si="34"/>
        <v>800220.51878155931</v>
      </c>
    </row>
    <row r="257" spans="9:86" ht="14.25" customHeight="1">
      <c r="I257" s="150"/>
      <c r="J257" s="2">
        <v>252</v>
      </c>
      <c r="K257" s="118">
        <v>52505</v>
      </c>
      <c r="L257" s="5">
        <f t="shared" si="35"/>
        <v>275503.27337537828</v>
      </c>
      <c r="M257" s="5">
        <f t="shared" si="0"/>
        <v>3600.0695666120341</v>
      </c>
      <c r="N257" s="5">
        <f t="shared" si="1"/>
        <v>1705.9845621563084</v>
      </c>
      <c r="O257" s="35">
        <f t="shared" si="2"/>
        <v>7.4306974632502742E-2</v>
      </c>
      <c r="P257" s="5">
        <f t="shared" si="3"/>
        <v>1894.0850044557258</v>
      </c>
      <c r="Q257" s="35">
        <f t="shared" si="4"/>
        <v>8.2500000000000004E-2</v>
      </c>
      <c r="R257" s="5">
        <f t="shared" si="36"/>
        <v>205402.711186778</v>
      </c>
      <c r="S257" s="5">
        <f t="shared" si="37"/>
        <v>701814.81959945417</v>
      </c>
      <c r="T257" s="5">
        <f t="shared" si="38"/>
        <v>273797.28881322197</v>
      </c>
      <c r="U257" s="5">
        <f t="shared" si="39"/>
        <v>907217.53078623221</v>
      </c>
      <c r="V257" s="150"/>
      <c r="W257" s="2">
        <v>252</v>
      </c>
      <c r="X257" s="118">
        <v>52505</v>
      </c>
      <c r="Y257" s="5">
        <f t="shared" si="40"/>
        <v>271792.3408896809</v>
      </c>
      <c r="Z257" s="5">
        <f t="shared" si="41"/>
        <v>3516.1998380299769</v>
      </c>
      <c r="AA257" s="5">
        <f t="shared" si="5"/>
        <v>1704.2508987654376</v>
      </c>
      <c r="AB257" s="35">
        <f t="shared" si="6"/>
        <v>7.5244985632197087E-2</v>
      </c>
      <c r="AC257" s="5">
        <f t="shared" si="7"/>
        <v>1811.9489392645394</v>
      </c>
      <c r="AD257" s="35">
        <f t="shared" si="8"/>
        <v>0.08</v>
      </c>
      <c r="AE257" s="5">
        <f t="shared" si="42"/>
        <v>209111.91000908494</v>
      </c>
      <c r="AF257" s="5">
        <f t="shared" si="43"/>
        <v>676970.4491744698</v>
      </c>
      <c r="AG257" s="5">
        <f t="shared" si="9"/>
        <v>270088.08999091544</v>
      </c>
      <c r="AH257" s="5">
        <f t="shared" si="10"/>
        <v>886082.35918355477</v>
      </c>
      <c r="AI257" s="150"/>
      <c r="AJ257" s="2">
        <v>252</v>
      </c>
      <c r="AK257" s="118">
        <v>52505</v>
      </c>
      <c r="AL257" s="5">
        <f t="shared" si="44"/>
        <v>268046.48228549847</v>
      </c>
      <c r="AM257" s="5">
        <f t="shared" si="45"/>
        <v>3433.0474807189421</v>
      </c>
      <c r="AN257" s="5">
        <f t="shared" si="11"/>
        <v>1701.9139492917645</v>
      </c>
      <c r="AO257" s="35">
        <f t="shared" si="12"/>
        <v>7.619188738223584E-2</v>
      </c>
      <c r="AP257" s="5">
        <f t="shared" si="13"/>
        <v>1731.1335314271776</v>
      </c>
      <c r="AQ257" s="35">
        <f t="shared" si="14"/>
        <v>7.7499999999999999E-2</v>
      </c>
      <c r="AR257" s="5">
        <f t="shared" si="46"/>
        <v>212855.43166379313</v>
      </c>
      <c r="AS257" s="5">
        <f t="shared" si="47"/>
        <v>652272.53347737994</v>
      </c>
      <c r="AT257" s="5">
        <f t="shared" si="15"/>
        <v>266344.56833620672</v>
      </c>
      <c r="AU257" s="5">
        <f t="shared" si="16"/>
        <v>865127.9651411731</v>
      </c>
      <c r="AV257" s="150"/>
      <c r="AW257" s="2">
        <v>252</v>
      </c>
      <c r="AX257" s="118">
        <v>52505</v>
      </c>
      <c r="AY257" s="5">
        <f t="shared" si="48"/>
        <v>264267.07854656409</v>
      </c>
      <c r="AZ257" s="5">
        <f t="shared" si="49"/>
        <v>3350.6359249849102</v>
      </c>
      <c r="BA257" s="5">
        <f t="shared" si="17"/>
        <v>1698.9666840688847</v>
      </c>
      <c r="BB257" s="35">
        <f t="shared" si="18"/>
        <v>7.7147711023847043E-2</v>
      </c>
      <c r="BC257" s="5">
        <f t="shared" si="19"/>
        <v>1651.6692409160255</v>
      </c>
      <c r="BD257" s="35">
        <f t="shared" si="20"/>
        <v>7.4999999999999997E-2</v>
      </c>
      <c r="BE257" s="5">
        <f t="shared" si="50"/>
        <v>216631.88813750487</v>
      </c>
      <c r="BF257" s="5">
        <f t="shared" si="51"/>
        <v>627728.36495869246</v>
      </c>
      <c r="BG257" s="5">
        <f t="shared" si="21"/>
        <v>262568.11186249519</v>
      </c>
      <c r="BH257" s="5">
        <f t="shared" si="22"/>
        <v>844360.25309619727</v>
      </c>
      <c r="BI257" s="150"/>
      <c r="BJ257" s="2">
        <v>252</v>
      </c>
      <c r="BK257" s="118">
        <v>52505</v>
      </c>
      <c r="BL257" s="5">
        <f t="shared" si="52"/>
        <v>260455.59441070585</v>
      </c>
      <c r="BM257" s="5">
        <f t="shared" si="53"/>
        <v>3268.9887340292703</v>
      </c>
      <c r="BN257" s="5">
        <f t="shared" si="23"/>
        <v>1695.4028511312558</v>
      </c>
      <c r="BO257" s="35">
        <f t="shared" si="24"/>
        <v>7.8112486927402358E-2</v>
      </c>
      <c r="BP257" s="5">
        <f t="shared" si="25"/>
        <v>1573.5858828980145</v>
      </c>
      <c r="BQ257" s="35">
        <f t="shared" si="26"/>
        <v>7.2499999999999995E-2</v>
      </c>
      <c r="BR257" s="5">
        <f t="shared" si="54"/>
        <v>220439.80844042503</v>
      </c>
      <c r="BS257" s="5">
        <f t="shared" si="55"/>
        <v>603345.35253495094</v>
      </c>
      <c r="BT257" s="5">
        <f t="shared" si="27"/>
        <v>258760.1915595746</v>
      </c>
      <c r="BU257" s="5">
        <f t="shared" si="28"/>
        <v>823785.16097537591</v>
      </c>
      <c r="BV257" s="150"/>
      <c r="BW257" s="2">
        <v>252</v>
      </c>
      <c r="BX257" s="118">
        <v>52505</v>
      </c>
      <c r="BY257" s="5">
        <f t="shared" si="56"/>
        <v>256613.5780297952</v>
      </c>
      <c r="BZ257" s="5">
        <f t="shared" si="57"/>
        <v>3188.1295568986429</v>
      </c>
      <c r="CA257" s="5">
        <f t="shared" si="29"/>
        <v>1691.2170183915041</v>
      </c>
      <c r="CB257" s="35">
        <f t="shared" si="30"/>
        <v>7.9086244681649931E-2</v>
      </c>
      <c r="CC257" s="5">
        <f t="shared" si="31"/>
        <v>1496.9125385071388</v>
      </c>
      <c r="CD257" s="35">
        <f t="shared" si="32"/>
        <v>7.0000000000000007E-2</v>
      </c>
      <c r="CE257" s="5">
        <f t="shared" si="58"/>
        <v>224277.63898859572</v>
      </c>
      <c r="CF257" s="5">
        <f t="shared" si="59"/>
        <v>579131.00934986223</v>
      </c>
      <c r="CG257" s="5">
        <f t="shared" si="33"/>
        <v>254922.3610114037</v>
      </c>
      <c r="CH257" s="5">
        <f t="shared" si="34"/>
        <v>803408.64833845792</v>
      </c>
    </row>
    <row r="258" spans="9:86" ht="14.25" customHeight="1">
      <c r="I258" s="150"/>
      <c r="J258" s="2">
        <v>253</v>
      </c>
      <c r="K258" s="118">
        <v>52536</v>
      </c>
      <c r="L258" s="5">
        <f t="shared" si="35"/>
        <v>273797.28881322197</v>
      </c>
      <c r="M258" s="5">
        <f t="shared" si="0"/>
        <v>3600.0695666120341</v>
      </c>
      <c r="N258" s="5">
        <f t="shared" si="1"/>
        <v>1717.7132060211331</v>
      </c>
      <c r="O258" s="35">
        <f t="shared" si="2"/>
        <v>7.5284012349424667E-2</v>
      </c>
      <c r="P258" s="5">
        <f t="shared" si="3"/>
        <v>1882.356360590901</v>
      </c>
      <c r="Q258" s="35">
        <f t="shared" si="4"/>
        <v>8.2500000000000004E-2</v>
      </c>
      <c r="R258" s="5">
        <f t="shared" si="36"/>
        <v>207120.42439279915</v>
      </c>
      <c r="S258" s="5">
        <f t="shared" si="37"/>
        <v>703697.17596004508</v>
      </c>
      <c r="T258" s="5">
        <f t="shared" si="38"/>
        <v>272079.57560720085</v>
      </c>
      <c r="U258" s="5">
        <f t="shared" si="39"/>
        <v>910817.60035284422</v>
      </c>
      <c r="V258" s="150"/>
      <c r="W258" s="2">
        <v>253</v>
      </c>
      <c r="X258" s="118">
        <v>52536</v>
      </c>
      <c r="Y258" s="5">
        <f t="shared" si="40"/>
        <v>270088.08999091544</v>
      </c>
      <c r="Z258" s="5">
        <f t="shared" si="41"/>
        <v>3516.1998380299769</v>
      </c>
      <c r="AA258" s="5">
        <f t="shared" si="5"/>
        <v>1715.612571423874</v>
      </c>
      <c r="AB258" s="35">
        <f t="shared" si="6"/>
        <v>7.6224578646836877E-2</v>
      </c>
      <c r="AC258" s="5">
        <f t="shared" si="7"/>
        <v>1800.587266606103</v>
      </c>
      <c r="AD258" s="35">
        <f t="shared" si="8"/>
        <v>0.08</v>
      </c>
      <c r="AE258" s="5">
        <f t="shared" si="42"/>
        <v>210827.52258050881</v>
      </c>
      <c r="AF258" s="5">
        <f t="shared" si="43"/>
        <v>678771.03644107585</v>
      </c>
      <c r="AG258" s="5">
        <f t="shared" si="9"/>
        <v>268372.47741949157</v>
      </c>
      <c r="AH258" s="5">
        <f t="shared" si="10"/>
        <v>889598.55902158469</v>
      </c>
      <c r="AI258" s="150"/>
      <c r="AJ258" s="2">
        <v>253</v>
      </c>
      <c r="AK258" s="118">
        <v>52536</v>
      </c>
      <c r="AL258" s="5">
        <f t="shared" si="44"/>
        <v>266344.56833620672</v>
      </c>
      <c r="AM258" s="5">
        <f t="shared" si="45"/>
        <v>3433.0474807189421</v>
      </c>
      <c r="AN258" s="5">
        <f t="shared" si="11"/>
        <v>1712.9054768809403</v>
      </c>
      <c r="AO258" s="35">
        <f t="shared" si="12"/>
        <v>7.7173962476399668E-2</v>
      </c>
      <c r="AP258" s="5">
        <f t="shared" si="13"/>
        <v>1720.1420038380018</v>
      </c>
      <c r="AQ258" s="35">
        <f t="shared" si="14"/>
        <v>7.7499999999999999E-2</v>
      </c>
      <c r="AR258" s="5">
        <f t="shared" si="46"/>
        <v>214568.33714067406</v>
      </c>
      <c r="AS258" s="5">
        <f t="shared" si="47"/>
        <v>653992.67548121791</v>
      </c>
      <c r="AT258" s="5">
        <f t="shared" si="15"/>
        <v>264631.66285932576</v>
      </c>
      <c r="AU258" s="5">
        <f t="shared" si="16"/>
        <v>868561.01262189192</v>
      </c>
      <c r="AV258" s="150"/>
      <c r="AW258" s="2">
        <v>253</v>
      </c>
      <c r="AX258" s="118">
        <v>52536</v>
      </c>
      <c r="AY258" s="5">
        <f t="shared" si="48"/>
        <v>262568.11186249519</v>
      </c>
      <c r="AZ258" s="5">
        <f t="shared" si="49"/>
        <v>3350.6359249849102</v>
      </c>
      <c r="BA258" s="5">
        <f t="shared" si="17"/>
        <v>1709.5852258443153</v>
      </c>
      <c r="BB258" s="35">
        <f t="shared" si="18"/>
        <v>7.8132194212811854E-2</v>
      </c>
      <c r="BC258" s="5">
        <f t="shared" si="19"/>
        <v>1641.0506991405948</v>
      </c>
      <c r="BD258" s="35">
        <f t="shared" si="20"/>
        <v>7.4999999999999997E-2</v>
      </c>
      <c r="BE258" s="5">
        <f t="shared" si="50"/>
        <v>218341.47336334919</v>
      </c>
      <c r="BF258" s="5">
        <f t="shared" si="51"/>
        <v>629369.4156578331</v>
      </c>
      <c r="BG258" s="5">
        <f t="shared" si="21"/>
        <v>260858.52663665087</v>
      </c>
      <c r="BH258" s="5">
        <f t="shared" si="22"/>
        <v>847710.88902118232</v>
      </c>
      <c r="BI258" s="150"/>
      <c r="BJ258" s="2">
        <v>253</v>
      </c>
      <c r="BK258" s="118">
        <v>52536</v>
      </c>
      <c r="BL258" s="5">
        <f t="shared" si="52"/>
        <v>258760.1915595746</v>
      </c>
      <c r="BM258" s="5">
        <f t="shared" si="53"/>
        <v>3268.9887340292703</v>
      </c>
      <c r="BN258" s="5">
        <f t="shared" si="23"/>
        <v>1705.6459100235072</v>
      </c>
      <c r="BO258" s="35">
        <f t="shared" si="24"/>
        <v>7.9099303478331898E-2</v>
      </c>
      <c r="BP258" s="5">
        <f t="shared" si="25"/>
        <v>1563.3428240057631</v>
      </c>
      <c r="BQ258" s="35">
        <f t="shared" si="26"/>
        <v>7.2499999999999995E-2</v>
      </c>
      <c r="BR258" s="5">
        <f t="shared" si="54"/>
        <v>222145.45435044853</v>
      </c>
      <c r="BS258" s="5">
        <f t="shared" si="55"/>
        <v>604908.6953589567</v>
      </c>
      <c r="BT258" s="5">
        <f t="shared" si="27"/>
        <v>257054.54564955109</v>
      </c>
      <c r="BU258" s="5">
        <f t="shared" si="28"/>
        <v>827054.14970940526</v>
      </c>
      <c r="BV258" s="150"/>
      <c r="BW258" s="2">
        <v>253</v>
      </c>
      <c r="BX258" s="118">
        <v>52536</v>
      </c>
      <c r="BY258" s="5">
        <f t="shared" si="56"/>
        <v>254922.3610114037</v>
      </c>
      <c r="BZ258" s="5">
        <f t="shared" si="57"/>
        <v>3188.1295568986429</v>
      </c>
      <c r="CA258" s="5">
        <f t="shared" si="29"/>
        <v>1701.0824509987879</v>
      </c>
      <c r="CB258" s="35">
        <f t="shared" si="30"/>
        <v>8.0075319132448725E-2</v>
      </c>
      <c r="CC258" s="5">
        <f t="shared" si="31"/>
        <v>1487.0471058998551</v>
      </c>
      <c r="CD258" s="35">
        <f t="shared" si="32"/>
        <v>7.0000000000000007E-2</v>
      </c>
      <c r="CE258" s="5">
        <f t="shared" si="58"/>
        <v>225978.72143959452</v>
      </c>
      <c r="CF258" s="5">
        <f t="shared" si="59"/>
        <v>580618.05645576213</v>
      </c>
      <c r="CG258" s="5">
        <f t="shared" si="33"/>
        <v>253221.2785604049</v>
      </c>
      <c r="CH258" s="5">
        <f t="shared" si="34"/>
        <v>806596.77789535664</v>
      </c>
    </row>
    <row r="259" spans="9:86" ht="14.25" customHeight="1">
      <c r="I259" s="150"/>
      <c r="J259" s="2">
        <v>254</v>
      </c>
      <c r="K259" s="118">
        <v>52566</v>
      </c>
      <c r="L259" s="5">
        <f t="shared" si="35"/>
        <v>272079.57560720085</v>
      </c>
      <c r="M259" s="5">
        <f t="shared" si="0"/>
        <v>3600.0695666120341</v>
      </c>
      <c r="N259" s="5">
        <f t="shared" si="1"/>
        <v>1729.5224843125281</v>
      </c>
      <c r="O259" s="35">
        <f t="shared" si="2"/>
        <v>7.6280146223519224E-2</v>
      </c>
      <c r="P259" s="5">
        <f t="shared" si="3"/>
        <v>1870.547082299506</v>
      </c>
      <c r="Q259" s="35">
        <f t="shared" si="4"/>
        <v>8.2500000000000004E-2</v>
      </c>
      <c r="R259" s="5">
        <f t="shared" si="36"/>
        <v>208849.94687711168</v>
      </c>
      <c r="S259" s="5">
        <f t="shared" si="37"/>
        <v>705567.72304234456</v>
      </c>
      <c r="T259" s="5">
        <f t="shared" si="38"/>
        <v>270350.05312288832</v>
      </c>
      <c r="U259" s="5">
        <f t="shared" si="39"/>
        <v>914417.66991945624</v>
      </c>
      <c r="V259" s="150"/>
      <c r="W259" s="2">
        <v>254</v>
      </c>
      <c r="X259" s="118">
        <v>52566</v>
      </c>
      <c r="Y259" s="5">
        <f t="shared" si="40"/>
        <v>268372.47741949157</v>
      </c>
      <c r="Z259" s="5">
        <f t="shared" si="41"/>
        <v>3516.1998380299769</v>
      </c>
      <c r="AA259" s="5">
        <f t="shared" si="5"/>
        <v>1727.0499885666998</v>
      </c>
      <c r="AB259" s="35">
        <f t="shared" si="6"/>
        <v>7.7223268429295333E-2</v>
      </c>
      <c r="AC259" s="5">
        <f t="shared" si="7"/>
        <v>1789.1498494632772</v>
      </c>
      <c r="AD259" s="35">
        <f t="shared" si="8"/>
        <v>0.08</v>
      </c>
      <c r="AE259" s="5">
        <f t="shared" si="42"/>
        <v>212554.57256907551</v>
      </c>
      <c r="AF259" s="5">
        <f t="shared" si="43"/>
        <v>680560.1862905391</v>
      </c>
      <c r="AG259" s="5">
        <f t="shared" si="9"/>
        <v>266645.42743092484</v>
      </c>
      <c r="AH259" s="5">
        <f t="shared" si="10"/>
        <v>893114.75885961461</v>
      </c>
      <c r="AI259" s="150"/>
      <c r="AJ259" s="2">
        <v>254</v>
      </c>
      <c r="AK259" s="118">
        <v>52566</v>
      </c>
      <c r="AL259" s="5">
        <f t="shared" si="44"/>
        <v>264631.66285932576</v>
      </c>
      <c r="AM259" s="5">
        <f t="shared" si="45"/>
        <v>3433.0474807189421</v>
      </c>
      <c r="AN259" s="5">
        <f t="shared" si="11"/>
        <v>1723.9679914191299</v>
      </c>
      <c r="AO259" s="35">
        <f t="shared" si="12"/>
        <v>7.8175134726893164E-2</v>
      </c>
      <c r="AP259" s="5">
        <f t="shared" si="13"/>
        <v>1709.0794892998122</v>
      </c>
      <c r="AQ259" s="35">
        <f t="shared" si="14"/>
        <v>7.7499999999999999E-2</v>
      </c>
      <c r="AR259" s="5">
        <f t="shared" si="46"/>
        <v>216292.3051320932</v>
      </c>
      <c r="AS259" s="5">
        <f t="shared" si="47"/>
        <v>655701.75497051771</v>
      </c>
      <c r="AT259" s="5">
        <f t="shared" si="15"/>
        <v>262907.69486790663</v>
      </c>
      <c r="AU259" s="5">
        <f t="shared" si="16"/>
        <v>871994.06010261085</v>
      </c>
      <c r="AV259" s="150"/>
      <c r="AW259" s="2">
        <v>254</v>
      </c>
      <c r="AX259" s="118">
        <v>52566</v>
      </c>
      <c r="AY259" s="5">
        <f t="shared" si="48"/>
        <v>260858.52663665087</v>
      </c>
      <c r="AZ259" s="5">
        <f t="shared" si="49"/>
        <v>3350.6359249849102</v>
      </c>
      <c r="BA259" s="5">
        <f t="shared" si="17"/>
        <v>1720.2701335058423</v>
      </c>
      <c r="BB259" s="35">
        <f t="shared" si="18"/>
        <v>7.9135774736717818E-2</v>
      </c>
      <c r="BC259" s="5">
        <f t="shared" si="19"/>
        <v>1630.3657914790679</v>
      </c>
      <c r="BD259" s="35">
        <f t="shared" si="20"/>
        <v>7.4999999999999997E-2</v>
      </c>
      <c r="BE259" s="5">
        <f t="shared" si="50"/>
        <v>220061.74349685502</v>
      </c>
      <c r="BF259" s="5">
        <f t="shared" si="51"/>
        <v>630999.78144931223</v>
      </c>
      <c r="BG259" s="5">
        <f t="shared" si="21"/>
        <v>259138.25650314504</v>
      </c>
      <c r="BH259" s="5">
        <f t="shared" si="22"/>
        <v>851061.52494616725</v>
      </c>
      <c r="BI259" s="150"/>
      <c r="BJ259" s="2">
        <v>254</v>
      </c>
      <c r="BK259" s="118">
        <v>52566</v>
      </c>
      <c r="BL259" s="5">
        <f t="shared" si="52"/>
        <v>257054.54564955109</v>
      </c>
      <c r="BM259" s="5">
        <f t="shared" si="53"/>
        <v>3268.9887340292703</v>
      </c>
      <c r="BN259" s="5">
        <f t="shared" si="23"/>
        <v>1715.9508540632326</v>
      </c>
      <c r="BO259" s="35">
        <f t="shared" si="24"/>
        <v>8.0105217344927163E-2</v>
      </c>
      <c r="BP259" s="5">
        <f t="shared" si="25"/>
        <v>1553.0378799660377</v>
      </c>
      <c r="BQ259" s="35">
        <f t="shared" si="26"/>
        <v>7.2499999999999995E-2</v>
      </c>
      <c r="BR259" s="5">
        <f t="shared" si="54"/>
        <v>223861.40520451177</v>
      </c>
      <c r="BS259" s="5">
        <f t="shared" si="55"/>
        <v>606461.73323892278</v>
      </c>
      <c r="BT259" s="5">
        <f t="shared" si="27"/>
        <v>255338.59479548785</v>
      </c>
      <c r="BU259" s="5">
        <f t="shared" si="28"/>
        <v>830323.13844343461</v>
      </c>
      <c r="BV259" s="150"/>
      <c r="BW259" s="2">
        <v>254</v>
      </c>
      <c r="BX259" s="118">
        <v>52566</v>
      </c>
      <c r="BY259" s="5">
        <f t="shared" si="56"/>
        <v>253221.2785604049</v>
      </c>
      <c r="BZ259" s="5">
        <f t="shared" si="57"/>
        <v>3188.1295568986429</v>
      </c>
      <c r="CA259" s="5">
        <f t="shared" si="29"/>
        <v>1711.0054319629476</v>
      </c>
      <c r="CB259" s="35">
        <f t="shared" si="30"/>
        <v>8.1083490693526106E-2</v>
      </c>
      <c r="CC259" s="5">
        <f t="shared" si="31"/>
        <v>1477.1241249356954</v>
      </c>
      <c r="CD259" s="35">
        <f t="shared" si="32"/>
        <v>7.0000000000000007E-2</v>
      </c>
      <c r="CE259" s="5">
        <f t="shared" si="58"/>
        <v>227689.72687155748</v>
      </c>
      <c r="CF259" s="5">
        <f t="shared" si="59"/>
        <v>582095.18058069784</v>
      </c>
      <c r="CG259" s="5">
        <f t="shared" si="33"/>
        <v>251510.27312844194</v>
      </c>
      <c r="CH259" s="5">
        <f t="shared" si="34"/>
        <v>809784.90745225525</v>
      </c>
    </row>
    <row r="260" spans="9:86" ht="14.25" customHeight="1">
      <c r="I260" s="150"/>
      <c r="J260" s="2">
        <v>255</v>
      </c>
      <c r="K260" s="118">
        <v>52597</v>
      </c>
      <c r="L260" s="5">
        <f t="shared" si="35"/>
        <v>270350.05312288832</v>
      </c>
      <c r="M260" s="5">
        <f t="shared" si="0"/>
        <v>3600.0695666120341</v>
      </c>
      <c r="N260" s="5">
        <f t="shared" si="1"/>
        <v>1741.4129513921769</v>
      </c>
      <c r="O260" s="35">
        <f t="shared" si="2"/>
        <v>7.7295917553259583E-2</v>
      </c>
      <c r="P260" s="5">
        <f t="shared" si="3"/>
        <v>1858.6566152198573</v>
      </c>
      <c r="Q260" s="35">
        <f t="shared" si="4"/>
        <v>8.2500000000000004E-2</v>
      </c>
      <c r="R260" s="5">
        <f t="shared" si="36"/>
        <v>210591.35982850386</v>
      </c>
      <c r="S260" s="5">
        <f t="shared" si="37"/>
        <v>707426.37965756445</v>
      </c>
      <c r="T260" s="5">
        <f t="shared" si="38"/>
        <v>268608.64017149614</v>
      </c>
      <c r="U260" s="5">
        <f t="shared" si="39"/>
        <v>918017.73948606825</v>
      </c>
      <c r="V260" s="150"/>
      <c r="W260" s="2">
        <v>255</v>
      </c>
      <c r="X260" s="118">
        <v>52597</v>
      </c>
      <c r="Y260" s="5">
        <f t="shared" si="40"/>
        <v>266645.42743092484</v>
      </c>
      <c r="Z260" s="5">
        <f t="shared" si="41"/>
        <v>3516.1998380299769</v>
      </c>
      <c r="AA260" s="5">
        <f t="shared" si="5"/>
        <v>1738.5636551571445</v>
      </c>
      <c r="AB260" s="35">
        <f t="shared" si="6"/>
        <v>7.8241596200970986E-2</v>
      </c>
      <c r="AC260" s="5">
        <f t="shared" si="7"/>
        <v>1777.6361828728325</v>
      </c>
      <c r="AD260" s="35">
        <f t="shared" si="8"/>
        <v>0.08</v>
      </c>
      <c r="AE260" s="5">
        <f t="shared" si="42"/>
        <v>214293.13622423264</v>
      </c>
      <c r="AF260" s="5">
        <f t="shared" si="43"/>
        <v>682337.82247341191</v>
      </c>
      <c r="AG260" s="5">
        <f t="shared" si="9"/>
        <v>264906.86377576768</v>
      </c>
      <c r="AH260" s="5">
        <f t="shared" si="10"/>
        <v>896630.95869764453</v>
      </c>
      <c r="AI260" s="150"/>
      <c r="AJ260" s="2">
        <v>255</v>
      </c>
      <c r="AK260" s="118">
        <v>52597</v>
      </c>
      <c r="AL260" s="5">
        <f t="shared" si="44"/>
        <v>262907.69486790663</v>
      </c>
      <c r="AM260" s="5">
        <f t="shared" si="45"/>
        <v>3433.0474807189421</v>
      </c>
      <c r="AN260" s="5">
        <f t="shared" si="11"/>
        <v>1735.1019513637118</v>
      </c>
      <c r="AO260" s="35">
        <f t="shared" si="12"/>
        <v>7.9195945279676216E-2</v>
      </c>
      <c r="AP260" s="5">
        <f t="shared" si="13"/>
        <v>1697.9455293552303</v>
      </c>
      <c r="AQ260" s="35">
        <f t="shared" si="14"/>
        <v>7.7499999999999999E-2</v>
      </c>
      <c r="AR260" s="5">
        <f t="shared" si="46"/>
        <v>218027.4070834569</v>
      </c>
      <c r="AS260" s="5">
        <f t="shared" si="47"/>
        <v>657399.70049987291</v>
      </c>
      <c r="AT260" s="5">
        <f t="shared" si="15"/>
        <v>261172.59291654293</v>
      </c>
      <c r="AU260" s="5">
        <f t="shared" si="16"/>
        <v>875427.10758332978</v>
      </c>
      <c r="AV260" s="150"/>
      <c r="AW260" s="2">
        <v>255</v>
      </c>
      <c r="AX260" s="118">
        <v>52597</v>
      </c>
      <c r="AY260" s="5">
        <f t="shared" si="48"/>
        <v>259138.25650314504</v>
      </c>
      <c r="AZ260" s="5">
        <f t="shared" si="49"/>
        <v>3350.6359249849102</v>
      </c>
      <c r="BA260" s="5">
        <f t="shared" si="17"/>
        <v>1731.0218218402538</v>
      </c>
      <c r="BB260" s="35">
        <f t="shared" si="18"/>
        <v>8.0158993667656095E-2</v>
      </c>
      <c r="BC260" s="5">
        <f t="shared" si="19"/>
        <v>1619.6141031446564</v>
      </c>
      <c r="BD260" s="35">
        <f t="shared" si="20"/>
        <v>7.4999999999999997E-2</v>
      </c>
      <c r="BE260" s="5">
        <f t="shared" si="50"/>
        <v>221792.76531869528</v>
      </c>
      <c r="BF260" s="5">
        <f t="shared" si="51"/>
        <v>632619.39555245684</v>
      </c>
      <c r="BG260" s="5">
        <f t="shared" si="21"/>
        <v>257407.23468130478</v>
      </c>
      <c r="BH260" s="5">
        <f t="shared" si="22"/>
        <v>854412.16087115207</v>
      </c>
      <c r="BI260" s="150"/>
      <c r="BJ260" s="2">
        <v>255</v>
      </c>
      <c r="BK260" s="118">
        <v>52597</v>
      </c>
      <c r="BL260" s="5">
        <f t="shared" si="52"/>
        <v>255338.59479548785</v>
      </c>
      <c r="BM260" s="5">
        <f t="shared" si="53"/>
        <v>3268.9887340292703</v>
      </c>
      <c r="BN260" s="5">
        <f t="shared" si="23"/>
        <v>1726.3180571398645</v>
      </c>
      <c r="BO260" s="35">
        <f t="shared" si="24"/>
        <v>8.1130769526912311E-2</v>
      </c>
      <c r="BP260" s="5">
        <f t="shared" si="25"/>
        <v>1542.6706768894057</v>
      </c>
      <c r="BQ260" s="35">
        <f t="shared" si="26"/>
        <v>7.2499999999999995E-2</v>
      </c>
      <c r="BR260" s="5">
        <f t="shared" si="54"/>
        <v>225587.72326165164</v>
      </c>
      <c r="BS260" s="5">
        <f t="shared" si="55"/>
        <v>608004.40391581214</v>
      </c>
      <c r="BT260" s="5">
        <f t="shared" si="27"/>
        <v>253612.27673834798</v>
      </c>
      <c r="BU260" s="5">
        <f t="shared" si="28"/>
        <v>833592.12717746384</v>
      </c>
      <c r="BV260" s="150"/>
      <c r="BW260" s="2">
        <v>255</v>
      </c>
      <c r="BX260" s="118">
        <v>52597</v>
      </c>
      <c r="BY260" s="5">
        <f t="shared" si="56"/>
        <v>251510.27312844194</v>
      </c>
      <c r="BZ260" s="5">
        <f t="shared" si="57"/>
        <v>3188.1295568986429</v>
      </c>
      <c r="CA260" s="5">
        <f t="shared" si="29"/>
        <v>1720.9862969827316</v>
      </c>
      <c r="CB260" s="35">
        <f t="shared" si="30"/>
        <v>8.211130029367128E-2</v>
      </c>
      <c r="CC260" s="5">
        <f t="shared" si="31"/>
        <v>1467.1432599159114</v>
      </c>
      <c r="CD260" s="35">
        <f t="shared" si="32"/>
        <v>7.0000000000000007E-2</v>
      </c>
      <c r="CE260" s="5">
        <f t="shared" si="58"/>
        <v>229410.71316854021</v>
      </c>
      <c r="CF260" s="5">
        <f t="shared" si="59"/>
        <v>583562.32384061371</v>
      </c>
      <c r="CG260" s="5">
        <f t="shared" si="33"/>
        <v>249789.28683145921</v>
      </c>
      <c r="CH260" s="5">
        <f t="shared" si="34"/>
        <v>812973.03700915398</v>
      </c>
    </row>
    <row r="261" spans="9:86" ht="14.25" customHeight="1">
      <c r="I261" s="150"/>
      <c r="J261" s="2">
        <v>256</v>
      </c>
      <c r="K261" s="118">
        <v>52628</v>
      </c>
      <c r="L261" s="5">
        <f t="shared" si="35"/>
        <v>268608.64017149614</v>
      </c>
      <c r="M261" s="5">
        <f t="shared" ref="M261:M365" si="67">$L$6/((($N$2)-1)/($N$1*$N$2))</f>
        <v>3600.0695666120341</v>
      </c>
      <c r="N261" s="5">
        <f t="shared" ref="N261:N365" si="68">M261-P261</f>
        <v>1753.3851654329981</v>
      </c>
      <c r="O261" s="35">
        <f t="shared" ref="O261:O365" si="69">(N261/L261)*12</f>
        <v>7.8331888251108983E-2</v>
      </c>
      <c r="P261" s="5">
        <f t="shared" ref="P261:P365" si="70">L261*($K$1/12)</f>
        <v>1846.6844011790361</v>
      </c>
      <c r="Q261" s="35">
        <f t="shared" ref="Q261:Q365" si="71">(P261/L261)*12</f>
        <v>8.2500000000000004E-2</v>
      </c>
      <c r="R261" s="5">
        <f t="shared" si="36"/>
        <v>212344.74499393685</v>
      </c>
      <c r="S261" s="5">
        <f t="shared" si="37"/>
        <v>709273.06405874353</v>
      </c>
      <c r="T261" s="5">
        <f t="shared" ref="T261:T365" si="72">L261-N261</f>
        <v>266855.25500606315</v>
      </c>
      <c r="U261" s="5">
        <f t="shared" ref="U261:U365" si="73">R261+S261</f>
        <v>921617.80905268039</v>
      </c>
      <c r="V261" s="150"/>
      <c r="W261" s="2">
        <v>256</v>
      </c>
      <c r="X261" s="118">
        <v>52628</v>
      </c>
      <c r="Y261" s="5">
        <f t="shared" si="40"/>
        <v>264906.86377576768</v>
      </c>
      <c r="Z261" s="5">
        <f t="shared" si="41"/>
        <v>3516.1998380299769</v>
      </c>
      <c r="AA261" s="5">
        <f t="shared" ref="AA261:AA365" si="74">Z261-AC261</f>
        <v>1750.1540795248591</v>
      </c>
      <c r="AB261" s="35">
        <f t="shared" ref="AB261:AB365" si="75">(AA261/Y261)*12</f>
        <v>7.9280123795038682E-2</v>
      </c>
      <c r="AC261" s="5">
        <f t="shared" ref="AC261:AC365" si="76">Y261*($X$1/12)</f>
        <v>1766.0457585051179</v>
      </c>
      <c r="AD261" s="35">
        <f t="shared" ref="AD261:AD365" si="77">(AC261/Y261)*12</f>
        <v>0.08</v>
      </c>
      <c r="AE261" s="5">
        <f t="shared" si="42"/>
        <v>216043.2903037575</v>
      </c>
      <c r="AF261" s="5">
        <f t="shared" si="43"/>
        <v>684103.86823191703</v>
      </c>
      <c r="AG261" s="5">
        <f t="shared" ref="AG261:AG365" si="78">Y261-AA261</f>
        <v>263156.70969624282</v>
      </c>
      <c r="AH261" s="5">
        <f t="shared" ref="AH261:AH365" si="79">AE261+AF261</f>
        <v>900147.15853567456</v>
      </c>
      <c r="AI261" s="150"/>
      <c r="AJ261" s="2">
        <v>256</v>
      </c>
      <c r="AK261" s="118">
        <v>52628</v>
      </c>
      <c r="AL261" s="5">
        <f t="shared" si="44"/>
        <v>261172.59291654293</v>
      </c>
      <c r="AM261" s="5">
        <f t="shared" si="45"/>
        <v>3433.0474807189421</v>
      </c>
      <c r="AN261" s="5">
        <f t="shared" ref="AN261:AN365" si="80">AM261-AP261</f>
        <v>1746.3078181329356</v>
      </c>
      <c r="AO261" s="35">
        <f t="shared" ref="AO261:AO365" si="81">(AN261/AL261)*12</f>
        <v>8.0236955890281986E-2</v>
      </c>
      <c r="AP261" s="5">
        <f t="shared" ref="AP261:AP365" si="82">AL261*($AK$1/12)</f>
        <v>1686.7396625860065</v>
      </c>
      <c r="AQ261" s="35">
        <f t="shared" ref="AQ261:AQ365" si="83">(AP261/AL261)*12</f>
        <v>7.7499999999999999E-2</v>
      </c>
      <c r="AR261" s="5">
        <f t="shared" si="46"/>
        <v>219773.71490158985</v>
      </c>
      <c r="AS261" s="5">
        <f t="shared" si="47"/>
        <v>659086.44016245892</v>
      </c>
      <c r="AT261" s="5">
        <f t="shared" ref="AT261:AT365" si="84">AL261-AN261</f>
        <v>259426.28509840998</v>
      </c>
      <c r="AU261" s="5">
        <f t="shared" ref="AU261:AU365" si="85">AR261+AS261</f>
        <v>878860.15506404871</v>
      </c>
      <c r="AV261" s="150"/>
      <c r="AW261" s="2">
        <v>256</v>
      </c>
      <c r="AX261" s="118">
        <v>52628</v>
      </c>
      <c r="AY261" s="5">
        <f t="shared" si="48"/>
        <v>257407.23468130478</v>
      </c>
      <c r="AZ261" s="5">
        <f t="shared" si="49"/>
        <v>3350.6359249849102</v>
      </c>
      <c r="BA261" s="5">
        <f t="shared" ref="BA261:BA365" si="86">AZ261-BC261</f>
        <v>1741.8407082267554</v>
      </c>
      <c r="BB261" s="35">
        <f t="shared" ref="BB261:BB365" si="87">(BA261/AY261)*12</f>
        <v>8.120241268509755E-2</v>
      </c>
      <c r="BC261" s="5">
        <f t="shared" ref="BC261:BC365" si="88">AY261*($AX$1/12)</f>
        <v>1608.7952167581548</v>
      </c>
      <c r="BD261" s="35">
        <f t="shared" ref="BD261:BD365" si="89">(BC261/AY261)*12</f>
        <v>7.4999999999999997E-2</v>
      </c>
      <c r="BE261" s="5">
        <f t="shared" si="50"/>
        <v>223534.60602692203</v>
      </c>
      <c r="BF261" s="5">
        <f t="shared" si="51"/>
        <v>634228.190769215</v>
      </c>
      <c r="BG261" s="5">
        <f t="shared" ref="BG261:BG365" si="90">AY261-BA261</f>
        <v>255665.39397307803</v>
      </c>
      <c r="BH261" s="5">
        <f t="shared" ref="BH261:BH365" si="91">BE261+BF261</f>
        <v>857762.796796137</v>
      </c>
      <c r="BI261" s="150"/>
      <c r="BJ261" s="2">
        <v>256</v>
      </c>
      <c r="BK261" s="118">
        <v>52628</v>
      </c>
      <c r="BL261" s="5">
        <f t="shared" si="52"/>
        <v>253612.27673834798</v>
      </c>
      <c r="BM261" s="5">
        <f t="shared" si="53"/>
        <v>3268.9887340292703</v>
      </c>
      <c r="BN261" s="5">
        <f t="shared" ref="BN261:BN365" si="92">BM261-BP261</f>
        <v>1736.7478954017513</v>
      </c>
      <c r="BO261" s="35">
        <f t="shared" ref="BO261:BO365" si="93">(BN261/BL261)*12</f>
        <v>8.217652162920594E-2</v>
      </c>
      <c r="BP261" s="5">
        <f t="shared" ref="BP261:BP365" si="94">BL261*($BK$1/12)</f>
        <v>1532.240838627519</v>
      </c>
      <c r="BQ261" s="35">
        <f t="shared" ref="BQ261:BQ365" si="95">(BP261/BL261)*12</f>
        <v>7.2499999999999995E-2</v>
      </c>
      <c r="BR261" s="5">
        <f t="shared" si="54"/>
        <v>227324.4711570534</v>
      </c>
      <c r="BS261" s="5">
        <f t="shared" si="55"/>
        <v>609536.64475443971</v>
      </c>
      <c r="BT261" s="5">
        <f t="shared" ref="BT261:BT365" si="96">BL261-BN261</f>
        <v>251875.52884294622</v>
      </c>
      <c r="BU261" s="5">
        <f t="shared" ref="BU261:BU365" si="97">BR261+BS261</f>
        <v>836861.11591149308</v>
      </c>
      <c r="BV261" s="150"/>
      <c r="BW261" s="2">
        <v>256</v>
      </c>
      <c r="BX261" s="118">
        <v>52628</v>
      </c>
      <c r="BY261" s="5">
        <f t="shared" si="56"/>
        <v>249789.28683145921</v>
      </c>
      <c r="BZ261" s="5">
        <f t="shared" si="57"/>
        <v>3188.1295568986429</v>
      </c>
      <c r="CA261" s="5">
        <f t="shared" ref="CA261:CA365" si="98">BZ261-CC261</f>
        <v>1731.0253837151308</v>
      </c>
      <c r="CB261" s="35">
        <f t="shared" ref="CB261:CB365" si="99">(CA261/BY261)*12</f>
        <v>8.3159309464690162E-2</v>
      </c>
      <c r="CC261" s="5">
        <f t="shared" ref="CC261:CC365" si="100">BY261*($BX$1/12)</f>
        <v>1457.1041731835121</v>
      </c>
      <c r="CD261" s="35">
        <f t="shared" ref="CD261:CD365" si="101">(CC261/BY261)*12</f>
        <v>7.0000000000000007E-2</v>
      </c>
      <c r="CE261" s="5">
        <f t="shared" si="58"/>
        <v>231141.73855225535</v>
      </c>
      <c r="CF261" s="5">
        <f t="shared" si="59"/>
        <v>585019.42801379727</v>
      </c>
      <c r="CG261" s="5">
        <f t="shared" ref="CG261:CG365" si="102">BY261-CA261</f>
        <v>248058.26144774407</v>
      </c>
      <c r="CH261" s="5">
        <f t="shared" ref="CH261:CH365" si="103">CE261+CF261</f>
        <v>816161.16656605259</v>
      </c>
    </row>
    <row r="262" spans="9:86" ht="14.25" customHeight="1">
      <c r="I262" s="150"/>
      <c r="J262" s="2">
        <v>257</v>
      </c>
      <c r="K262" s="118">
        <v>52657</v>
      </c>
      <c r="L262" s="5">
        <f t="shared" ref="L262:L365" si="104">T261</f>
        <v>266855.25500606315</v>
      </c>
      <c r="M262" s="5">
        <f t="shared" si="67"/>
        <v>3600.0695666120341</v>
      </c>
      <c r="N262" s="5">
        <f t="shared" si="68"/>
        <v>1765.4396884453499</v>
      </c>
      <c r="O262" s="35">
        <f t="shared" si="69"/>
        <v>7.9388641834551299E-2</v>
      </c>
      <c r="P262" s="5">
        <f t="shared" si="70"/>
        <v>1834.6298781666842</v>
      </c>
      <c r="Q262" s="35">
        <f t="shared" si="71"/>
        <v>8.2500000000000004E-2</v>
      </c>
      <c r="R262" s="5">
        <f t="shared" ref="R262:R365" si="105">R261+N262</f>
        <v>214110.18468238221</v>
      </c>
      <c r="S262" s="5">
        <f t="shared" ref="S262:S365" si="106">S261+P262</f>
        <v>711107.69393691025</v>
      </c>
      <c r="T262" s="5">
        <f t="shared" si="72"/>
        <v>265089.81531761779</v>
      </c>
      <c r="U262" s="5">
        <f t="shared" si="73"/>
        <v>925217.87861929252</v>
      </c>
      <c r="V262" s="150"/>
      <c r="W262" s="2">
        <v>257</v>
      </c>
      <c r="X262" s="118">
        <v>52657</v>
      </c>
      <c r="Y262" s="5">
        <f t="shared" ref="Y262:Y365" si="107">AG261</f>
        <v>263156.70969624282</v>
      </c>
      <c r="Z262" s="5">
        <f t="shared" ref="Z262:Z365" si="108">Z261</f>
        <v>3516.1998380299769</v>
      </c>
      <c r="AA262" s="5">
        <f t="shared" si="74"/>
        <v>1761.821773388358</v>
      </c>
      <c r="AB262" s="35">
        <f t="shared" si="75"/>
        <v>8.0339434647377889E-2</v>
      </c>
      <c r="AC262" s="5">
        <f t="shared" si="76"/>
        <v>1754.3780646416189</v>
      </c>
      <c r="AD262" s="35">
        <f t="shared" si="77"/>
        <v>0.08</v>
      </c>
      <c r="AE262" s="5">
        <f t="shared" ref="AE262:AE365" si="109">AE261+AA262</f>
        <v>217805.11207714587</v>
      </c>
      <c r="AF262" s="5">
        <f t="shared" ref="AF262:AF365" si="110">AF261+AC262</f>
        <v>685858.24629655865</v>
      </c>
      <c r="AG262" s="5">
        <f t="shared" si="78"/>
        <v>261394.88792285445</v>
      </c>
      <c r="AH262" s="5">
        <f t="shared" si="79"/>
        <v>903663.35837370448</v>
      </c>
      <c r="AI262" s="150"/>
      <c r="AJ262" s="2">
        <v>257</v>
      </c>
      <c r="AK262" s="118">
        <v>52657</v>
      </c>
      <c r="AL262" s="5">
        <f t="shared" ref="AL262:AL365" si="111">AT261</f>
        <v>259426.28509840998</v>
      </c>
      <c r="AM262" s="5">
        <f t="shared" ref="AM262:AM365" si="112">AM261</f>
        <v>3433.0474807189421</v>
      </c>
      <c r="AN262" s="5">
        <f t="shared" si="80"/>
        <v>1757.5860561250443</v>
      </c>
      <c r="AO262" s="35">
        <f t="shared" si="81"/>
        <v>8.1298749914643087E-2</v>
      </c>
      <c r="AP262" s="5">
        <f t="shared" si="82"/>
        <v>1675.4614245938978</v>
      </c>
      <c r="AQ262" s="35">
        <f t="shared" si="83"/>
        <v>7.7499999999999999E-2</v>
      </c>
      <c r="AR262" s="5">
        <f t="shared" ref="AR262:AR365" si="113">AR261+AN262</f>
        <v>221531.30095771488</v>
      </c>
      <c r="AS262" s="5">
        <f t="shared" ref="AS262:AS365" si="114">AS261+AP262</f>
        <v>660761.90158705285</v>
      </c>
      <c r="AT262" s="5">
        <f t="shared" si="84"/>
        <v>257668.69904228495</v>
      </c>
      <c r="AU262" s="5">
        <f t="shared" si="85"/>
        <v>882293.20254476776</v>
      </c>
      <c r="AV262" s="150"/>
      <c r="AW262" s="2">
        <v>257</v>
      </c>
      <c r="AX262" s="118">
        <v>52657</v>
      </c>
      <c r="AY262" s="5">
        <f t="shared" ref="AY262:AY365" si="115">BG261</f>
        <v>255665.39397307803</v>
      </c>
      <c r="AZ262" s="5">
        <f t="shared" ref="AZ262:AZ365" si="116">AZ261</f>
        <v>3350.6359249849102</v>
      </c>
      <c r="BA262" s="5">
        <f t="shared" si="86"/>
        <v>1752.7272126531727</v>
      </c>
      <c r="BB262" s="35">
        <f t="shared" si="87"/>
        <v>8.2266615066616533E-2</v>
      </c>
      <c r="BC262" s="5">
        <f t="shared" si="88"/>
        <v>1597.9087123317374</v>
      </c>
      <c r="BD262" s="35">
        <f t="shared" si="89"/>
        <v>7.4999999999999997E-2</v>
      </c>
      <c r="BE262" s="5">
        <f t="shared" ref="BE262:BE365" si="117">BE261+BA262</f>
        <v>225287.33323957521</v>
      </c>
      <c r="BF262" s="5">
        <f t="shared" ref="BF262:BF365" si="118">BF261+BC262</f>
        <v>635826.09948154679</v>
      </c>
      <c r="BG262" s="5">
        <f t="shared" si="90"/>
        <v>253912.66676042485</v>
      </c>
      <c r="BH262" s="5">
        <f t="shared" si="91"/>
        <v>861113.43272112194</v>
      </c>
      <c r="BI262" s="150"/>
      <c r="BJ262" s="2">
        <v>257</v>
      </c>
      <c r="BK262" s="118">
        <v>52657</v>
      </c>
      <c r="BL262" s="5">
        <f t="shared" ref="BL262:BL365" si="119">BT261</f>
        <v>251875.52884294622</v>
      </c>
      <c r="BM262" s="5">
        <f t="shared" ref="BM262:BM365" si="120">BM261</f>
        <v>3268.9887340292703</v>
      </c>
      <c r="BN262" s="5">
        <f t="shared" si="92"/>
        <v>1747.2407472698035</v>
      </c>
      <c r="BO262" s="35">
        <f t="shared" si="93"/>
        <v>8.3243056852542741E-2</v>
      </c>
      <c r="BP262" s="5">
        <f t="shared" si="94"/>
        <v>1521.7479867594668</v>
      </c>
      <c r="BQ262" s="35">
        <f t="shared" si="95"/>
        <v>7.2499999999999995E-2</v>
      </c>
      <c r="BR262" s="5">
        <f t="shared" ref="BR262:BR365" si="121">BR261+BN262</f>
        <v>229071.71190432319</v>
      </c>
      <c r="BS262" s="5">
        <f t="shared" ref="BS262:BS365" si="122">BS261+BP262</f>
        <v>611058.39274119923</v>
      </c>
      <c r="BT262" s="5">
        <f t="shared" si="96"/>
        <v>250128.28809567643</v>
      </c>
      <c r="BU262" s="5">
        <f t="shared" si="97"/>
        <v>840130.10464552243</v>
      </c>
      <c r="BV262" s="150"/>
      <c r="BW262" s="2">
        <v>257</v>
      </c>
      <c r="BX262" s="118">
        <v>52657</v>
      </c>
      <c r="BY262" s="5">
        <f t="shared" ref="BY262:BY365" si="123">CG261</f>
        <v>248058.26144774407</v>
      </c>
      <c r="BZ262" s="5">
        <f t="shared" ref="BZ262:BZ365" si="124">BZ261</f>
        <v>3188.1295568986429</v>
      </c>
      <c r="CA262" s="5">
        <f t="shared" si="98"/>
        <v>1741.1230317868026</v>
      </c>
      <c r="CB262" s="35">
        <f t="shared" si="99"/>
        <v>8.4228101331924599E-2</v>
      </c>
      <c r="CC262" s="5">
        <f t="shared" si="100"/>
        <v>1447.0065251118403</v>
      </c>
      <c r="CD262" s="35">
        <f t="shared" si="101"/>
        <v>7.0000000000000007E-2</v>
      </c>
      <c r="CE262" s="5">
        <f t="shared" ref="CE262:CE365" si="125">CE261+CA262</f>
        <v>232882.86158404214</v>
      </c>
      <c r="CF262" s="5">
        <f t="shared" ref="CF262:CF365" si="126">CF261+CC262</f>
        <v>586466.43453890912</v>
      </c>
      <c r="CG262" s="5">
        <f t="shared" si="102"/>
        <v>246317.13841595728</v>
      </c>
      <c r="CH262" s="5">
        <f t="shared" si="103"/>
        <v>819349.2961229512</v>
      </c>
    </row>
    <row r="263" spans="9:86" ht="14.25" customHeight="1">
      <c r="I263" s="150"/>
      <c r="J263" s="2">
        <v>258</v>
      </c>
      <c r="K263" s="118">
        <v>52688</v>
      </c>
      <c r="L263" s="5">
        <f t="shared" si="104"/>
        <v>265089.81531761779</v>
      </c>
      <c r="M263" s="5">
        <f t="shared" si="67"/>
        <v>3600.0695666120341</v>
      </c>
      <c r="N263" s="5">
        <f t="shared" si="68"/>
        <v>1777.5770863034118</v>
      </c>
      <c r="O263" s="35">
        <f t="shared" si="69"/>
        <v>8.0466784474851505E-2</v>
      </c>
      <c r="P263" s="5">
        <f t="shared" si="70"/>
        <v>1822.4924803086224</v>
      </c>
      <c r="Q263" s="35">
        <f t="shared" si="71"/>
        <v>8.2500000000000004E-2</v>
      </c>
      <c r="R263" s="5">
        <f t="shared" si="105"/>
        <v>215887.76176868562</v>
      </c>
      <c r="S263" s="5">
        <f t="shared" si="106"/>
        <v>712930.18641721888</v>
      </c>
      <c r="T263" s="5">
        <f t="shared" si="72"/>
        <v>263312.2382313144</v>
      </c>
      <c r="U263" s="5">
        <f t="shared" si="73"/>
        <v>928817.94818590453</v>
      </c>
      <c r="V263" s="150"/>
      <c r="W263" s="2">
        <v>258</v>
      </c>
      <c r="X263" s="118">
        <v>52688</v>
      </c>
      <c r="Y263" s="5">
        <f t="shared" si="107"/>
        <v>261394.88792285445</v>
      </c>
      <c r="Z263" s="5">
        <f t="shared" si="108"/>
        <v>3516.1998380299769</v>
      </c>
      <c r="AA263" s="5">
        <f t="shared" si="74"/>
        <v>1773.5672518776139</v>
      </c>
      <c r="AB263" s="35">
        <f t="shared" si="75"/>
        <v>8.1420134845225312E-2</v>
      </c>
      <c r="AC263" s="5">
        <f t="shared" si="76"/>
        <v>1742.632586152363</v>
      </c>
      <c r="AD263" s="35">
        <f t="shared" si="77"/>
        <v>0.08</v>
      </c>
      <c r="AE263" s="5">
        <f t="shared" si="109"/>
        <v>219578.67932902349</v>
      </c>
      <c r="AF263" s="5">
        <f t="shared" si="110"/>
        <v>687600.87888271105</v>
      </c>
      <c r="AG263" s="5">
        <f t="shared" si="78"/>
        <v>259621.32067097683</v>
      </c>
      <c r="AH263" s="5">
        <f t="shared" si="79"/>
        <v>907179.55821173452</v>
      </c>
      <c r="AI263" s="150"/>
      <c r="AJ263" s="2">
        <v>258</v>
      </c>
      <c r="AK263" s="118">
        <v>52688</v>
      </c>
      <c r="AL263" s="5">
        <f t="shared" si="111"/>
        <v>257668.69904228495</v>
      </c>
      <c r="AM263" s="5">
        <f t="shared" si="112"/>
        <v>3433.0474807189421</v>
      </c>
      <c r="AN263" s="5">
        <f t="shared" si="80"/>
        <v>1768.9371327375186</v>
      </c>
      <c r="AO263" s="35">
        <f t="shared" si="81"/>
        <v>8.2381933357635759E-2</v>
      </c>
      <c r="AP263" s="5">
        <f t="shared" si="82"/>
        <v>1664.1103479814235</v>
      </c>
      <c r="AQ263" s="35">
        <f t="shared" si="83"/>
        <v>7.7499999999999986E-2</v>
      </c>
      <c r="AR263" s="5">
        <f t="shared" si="113"/>
        <v>223300.23809045239</v>
      </c>
      <c r="AS263" s="5">
        <f t="shared" si="114"/>
        <v>662426.0119350343</v>
      </c>
      <c r="AT263" s="5">
        <f t="shared" si="84"/>
        <v>255899.76190954744</v>
      </c>
      <c r="AU263" s="5">
        <f t="shared" si="85"/>
        <v>885726.25002548669</v>
      </c>
      <c r="AV263" s="150"/>
      <c r="AW263" s="2">
        <v>258</v>
      </c>
      <c r="AX263" s="118">
        <v>52688</v>
      </c>
      <c r="AY263" s="5">
        <f t="shared" si="115"/>
        <v>253912.66676042485</v>
      </c>
      <c r="AZ263" s="5">
        <f t="shared" si="116"/>
        <v>3350.6359249849102</v>
      </c>
      <c r="BA263" s="5">
        <f t="shared" si="86"/>
        <v>1763.6817577322549</v>
      </c>
      <c r="BB263" s="35">
        <f t="shared" si="87"/>
        <v>8.3352206736327095E-2</v>
      </c>
      <c r="BC263" s="5">
        <f t="shared" si="88"/>
        <v>1586.9541672526552</v>
      </c>
      <c r="BD263" s="35">
        <f t="shared" si="89"/>
        <v>7.4999999999999997E-2</v>
      </c>
      <c r="BE263" s="5">
        <f t="shared" si="117"/>
        <v>227051.01499730747</v>
      </c>
      <c r="BF263" s="5">
        <f t="shared" si="118"/>
        <v>637413.05364879942</v>
      </c>
      <c r="BG263" s="5">
        <f t="shared" si="90"/>
        <v>252148.98500269259</v>
      </c>
      <c r="BH263" s="5">
        <f t="shared" si="91"/>
        <v>864464.06864610687</v>
      </c>
      <c r="BI263" s="150"/>
      <c r="BJ263" s="2">
        <v>258</v>
      </c>
      <c r="BK263" s="118">
        <v>52688</v>
      </c>
      <c r="BL263" s="5">
        <f t="shared" si="119"/>
        <v>250128.28809567643</v>
      </c>
      <c r="BM263" s="5">
        <f t="shared" si="120"/>
        <v>3268.9887340292703</v>
      </c>
      <c r="BN263" s="5">
        <f t="shared" si="92"/>
        <v>1757.7969934512253</v>
      </c>
      <c r="BO263" s="35">
        <f t="shared" si="93"/>
        <v>8.4330981041801312E-2</v>
      </c>
      <c r="BP263" s="5">
        <f t="shared" si="94"/>
        <v>1511.191740578045</v>
      </c>
      <c r="BQ263" s="35">
        <f t="shared" si="95"/>
        <v>7.2499999999999995E-2</v>
      </c>
      <c r="BR263" s="5">
        <f t="shared" si="121"/>
        <v>230829.50889777442</v>
      </c>
      <c r="BS263" s="5">
        <f t="shared" si="122"/>
        <v>612569.58448177727</v>
      </c>
      <c r="BT263" s="5">
        <f t="shared" si="96"/>
        <v>248370.49110222521</v>
      </c>
      <c r="BU263" s="5">
        <f t="shared" si="97"/>
        <v>843399.09337955166</v>
      </c>
      <c r="BV263" s="150"/>
      <c r="BW263" s="2">
        <v>258</v>
      </c>
      <c r="BX263" s="118">
        <v>52688</v>
      </c>
      <c r="BY263" s="5">
        <f t="shared" si="123"/>
        <v>246317.13841595728</v>
      </c>
      <c r="BZ263" s="5">
        <f t="shared" si="124"/>
        <v>3188.1295568986429</v>
      </c>
      <c r="CA263" s="5">
        <f t="shared" si="98"/>
        <v>1751.2795828055587</v>
      </c>
      <c r="CB263" s="35">
        <f t="shared" si="99"/>
        <v>8.5318281662471837E-2</v>
      </c>
      <c r="CC263" s="5">
        <f t="shared" si="100"/>
        <v>1436.8499740930843</v>
      </c>
      <c r="CD263" s="35">
        <f t="shared" si="101"/>
        <v>7.0000000000000007E-2</v>
      </c>
      <c r="CE263" s="5">
        <f t="shared" si="125"/>
        <v>234634.14116684769</v>
      </c>
      <c r="CF263" s="5">
        <f t="shared" si="126"/>
        <v>587903.28451300215</v>
      </c>
      <c r="CG263" s="5">
        <f t="shared" si="102"/>
        <v>244565.85883315172</v>
      </c>
      <c r="CH263" s="5">
        <f t="shared" si="103"/>
        <v>822537.42567984981</v>
      </c>
    </row>
    <row r="264" spans="9:86" ht="14.25" customHeight="1">
      <c r="I264" s="150"/>
      <c r="J264" s="2">
        <v>259</v>
      </c>
      <c r="K264" s="118">
        <v>52718</v>
      </c>
      <c r="L264" s="5">
        <f t="shared" si="104"/>
        <v>263312.2382313144</v>
      </c>
      <c r="M264" s="5">
        <f t="shared" si="67"/>
        <v>3600.0695666120341</v>
      </c>
      <c r="N264" s="5">
        <f t="shared" si="68"/>
        <v>1789.7979287717476</v>
      </c>
      <c r="O264" s="35">
        <f t="shared" si="69"/>
        <v>8.1566946107508156E-2</v>
      </c>
      <c r="P264" s="5">
        <f t="shared" si="70"/>
        <v>1810.2716378402865</v>
      </c>
      <c r="Q264" s="35">
        <f t="shared" si="71"/>
        <v>8.2500000000000004E-2</v>
      </c>
      <c r="R264" s="5">
        <f t="shared" si="105"/>
        <v>217677.55969745739</v>
      </c>
      <c r="S264" s="5">
        <f t="shared" si="106"/>
        <v>714740.45805505919</v>
      </c>
      <c r="T264" s="5">
        <f t="shared" si="72"/>
        <v>261522.44030254264</v>
      </c>
      <c r="U264" s="5">
        <f t="shared" si="73"/>
        <v>932418.01775251655</v>
      </c>
      <c r="V264" s="150"/>
      <c r="W264" s="2">
        <v>259</v>
      </c>
      <c r="X264" s="118">
        <v>52718</v>
      </c>
      <c r="Y264" s="5">
        <f t="shared" si="107"/>
        <v>259621.32067097683</v>
      </c>
      <c r="Z264" s="5">
        <f t="shared" si="108"/>
        <v>3516.1998380299769</v>
      </c>
      <c r="AA264" s="5">
        <f t="shared" si="74"/>
        <v>1785.391033556798</v>
      </c>
      <c r="AB264" s="35">
        <f t="shared" si="75"/>
        <v>8.2522854237512752E-2</v>
      </c>
      <c r="AC264" s="5">
        <f t="shared" si="76"/>
        <v>1730.808804473179</v>
      </c>
      <c r="AD264" s="35">
        <f t="shared" si="77"/>
        <v>0.08</v>
      </c>
      <c r="AE264" s="5">
        <f t="shared" si="109"/>
        <v>221364.0703625803</v>
      </c>
      <c r="AF264" s="5">
        <f t="shared" si="110"/>
        <v>689331.6876871842</v>
      </c>
      <c r="AG264" s="5">
        <f t="shared" si="78"/>
        <v>257835.92963742002</v>
      </c>
      <c r="AH264" s="5">
        <f t="shared" si="79"/>
        <v>910695.75804976444</v>
      </c>
      <c r="AI264" s="150"/>
      <c r="AJ264" s="2">
        <v>259</v>
      </c>
      <c r="AK264" s="118">
        <v>52718</v>
      </c>
      <c r="AL264" s="5">
        <f t="shared" si="111"/>
        <v>255899.76190954744</v>
      </c>
      <c r="AM264" s="5">
        <f t="shared" si="112"/>
        <v>3433.0474807189421</v>
      </c>
      <c r="AN264" s="5">
        <f t="shared" si="80"/>
        <v>1780.3615183864483</v>
      </c>
      <c r="AO264" s="35">
        <f t="shared" si="81"/>
        <v>8.3487135983303512E-2</v>
      </c>
      <c r="AP264" s="5">
        <f t="shared" si="82"/>
        <v>1652.6859623324938</v>
      </c>
      <c r="AQ264" s="35">
        <f t="shared" si="83"/>
        <v>7.7499999999999999E-2</v>
      </c>
      <c r="AR264" s="5">
        <f t="shared" si="113"/>
        <v>225080.59960883885</v>
      </c>
      <c r="AS264" s="5">
        <f t="shared" si="114"/>
        <v>664078.69789736683</v>
      </c>
      <c r="AT264" s="5">
        <f t="shared" si="84"/>
        <v>254119.40039116098</v>
      </c>
      <c r="AU264" s="5">
        <f t="shared" si="85"/>
        <v>889159.29750620574</v>
      </c>
      <c r="AV264" s="150"/>
      <c r="AW264" s="2">
        <v>259</v>
      </c>
      <c r="AX264" s="118">
        <v>52718</v>
      </c>
      <c r="AY264" s="5">
        <f t="shared" si="115"/>
        <v>252148.98500269259</v>
      </c>
      <c r="AZ264" s="5">
        <f t="shared" si="116"/>
        <v>3350.6359249849102</v>
      </c>
      <c r="BA264" s="5">
        <f t="shared" si="86"/>
        <v>1774.7047687180816</v>
      </c>
      <c r="BB264" s="35">
        <f t="shared" si="87"/>
        <v>8.4459817374991863E-2</v>
      </c>
      <c r="BC264" s="5">
        <f t="shared" si="88"/>
        <v>1575.9311562668286</v>
      </c>
      <c r="BD264" s="35">
        <f t="shared" si="89"/>
        <v>7.4999999999999997E-2</v>
      </c>
      <c r="BE264" s="5">
        <f t="shared" si="117"/>
        <v>228825.71976602555</v>
      </c>
      <c r="BF264" s="5">
        <f t="shared" si="118"/>
        <v>638988.98480506625</v>
      </c>
      <c r="BG264" s="5">
        <f t="shared" si="90"/>
        <v>250374.28023397451</v>
      </c>
      <c r="BH264" s="5">
        <f t="shared" si="91"/>
        <v>867814.7045710918</v>
      </c>
      <c r="BI264" s="150"/>
      <c r="BJ264" s="2">
        <v>259</v>
      </c>
      <c r="BK264" s="118">
        <v>52718</v>
      </c>
      <c r="BL264" s="5">
        <f t="shared" si="119"/>
        <v>248370.49110222521</v>
      </c>
      <c r="BM264" s="5">
        <f t="shared" si="120"/>
        <v>3268.9887340292703</v>
      </c>
      <c r="BN264" s="5">
        <f t="shared" si="92"/>
        <v>1768.4170169533263</v>
      </c>
      <c r="BO264" s="35">
        <f t="shared" si="93"/>
        <v>8.5440923795998366E-2</v>
      </c>
      <c r="BP264" s="5">
        <f t="shared" si="94"/>
        <v>1500.571717075944</v>
      </c>
      <c r="BQ264" s="35">
        <f t="shared" si="95"/>
        <v>7.2499999999999995E-2</v>
      </c>
      <c r="BR264" s="5">
        <f t="shared" si="121"/>
        <v>232597.92591472773</v>
      </c>
      <c r="BS264" s="5">
        <f t="shared" si="122"/>
        <v>614070.15619885316</v>
      </c>
      <c r="BT264" s="5">
        <f t="shared" si="96"/>
        <v>246602.07408527189</v>
      </c>
      <c r="BU264" s="5">
        <f t="shared" si="97"/>
        <v>846668.08211358089</v>
      </c>
      <c r="BV264" s="150"/>
      <c r="BW264" s="2">
        <v>259</v>
      </c>
      <c r="BX264" s="118">
        <v>52718</v>
      </c>
      <c r="BY264" s="5">
        <f t="shared" si="123"/>
        <v>244565.85883315172</v>
      </c>
      <c r="BZ264" s="5">
        <f t="shared" si="124"/>
        <v>3188.1295568986429</v>
      </c>
      <c r="CA264" s="5">
        <f t="shared" si="98"/>
        <v>1761.4953803719245</v>
      </c>
      <c r="CB264" s="35">
        <f t="shared" si="99"/>
        <v>8.6430479975064173E-2</v>
      </c>
      <c r="CC264" s="5">
        <f t="shared" si="100"/>
        <v>1426.6341765267184</v>
      </c>
      <c r="CD264" s="35">
        <f t="shared" si="101"/>
        <v>7.0000000000000007E-2</v>
      </c>
      <c r="CE264" s="5">
        <f t="shared" si="125"/>
        <v>236395.63654721962</v>
      </c>
      <c r="CF264" s="5">
        <f t="shared" si="126"/>
        <v>589329.91868952883</v>
      </c>
      <c r="CG264" s="5">
        <f t="shared" si="102"/>
        <v>242804.3634527798</v>
      </c>
      <c r="CH264" s="5">
        <f t="shared" si="103"/>
        <v>825725.55523674842</v>
      </c>
    </row>
    <row r="265" spans="9:86" ht="14.25" customHeight="1">
      <c r="I265" s="150"/>
      <c r="J265" s="2">
        <v>260</v>
      </c>
      <c r="K265" s="118">
        <v>52749</v>
      </c>
      <c r="L265" s="5">
        <f t="shared" si="104"/>
        <v>261522.44030254264</v>
      </c>
      <c r="M265" s="5">
        <f t="shared" si="67"/>
        <v>3600.0695666120341</v>
      </c>
      <c r="N265" s="5">
        <f t="shared" si="68"/>
        <v>1802.1027895320535</v>
      </c>
      <c r="O265" s="35">
        <f t="shared" si="69"/>
        <v>8.2689781608673657E-2</v>
      </c>
      <c r="P265" s="5">
        <f t="shared" si="70"/>
        <v>1797.9667770799806</v>
      </c>
      <c r="Q265" s="35">
        <f t="shared" si="71"/>
        <v>8.2500000000000004E-2</v>
      </c>
      <c r="R265" s="5">
        <f t="shared" si="105"/>
        <v>219479.66248698943</v>
      </c>
      <c r="S265" s="5">
        <f t="shared" si="106"/>
        <v>716538.42483213916</v>
      </c>
      <c r="T265" s="5">
        <f t="shared" si="72"/>
        <v>259720.3375130106</v>
      </c>
      <c r="U265" s="5">
        <f t="shared" si="73"/>
        <v>936018.08731912856</v>
      </c>
      <c r="V265" s="150"/>
      <c r="W265" s="2">
        <v>260</v>
      </c>
      <c r="X265" s="118">
        <v>52749</v>
      </c>
      <c r="Y265" s="5">
        <f t="shared" si="107"/>
        <v>257835.92963742002</v>
      </c>
      <c r="Z265" s="5">
        <f t="shared" si="108"/>
        <v>3516.1998380299769</v>
      </c>
      <c r="AA265" s="5">
        <f t="shared" si="74"/>
        <v>1797.2936404471768</v>
      </c>
      <c r="AB265" s="35">
        <f t="shared" si="75"/>
        <v>8.364824761116614E-2</v>
      </c>
      <c r="AC265" s="5">
        <f t="shared" si="76"/>
        <v>1718.9061975828001</v>
      </c>
      <c r="AD265" s="35">
        <f t="shared" si="77"/>
        <v>7.9999999999999988E-2</v>
      </c>
      <c r="AE265" s="5">
        <f t="shared" si="109"/>
        <v>223161.36400302747</v>
      </c>
      <c r="AF265" s="5">
        <f t="shared" si="110"/>
        <v>691050.59388476703</v>
      </c>
      <c r="AG265" s="5">
        <f t="shared" si="78"/>
        <v>256038.63599697285</v>
      </c>
      <c r="AH265" s="5">
        <f t="shared" si="79"/>
        <v>914211.95788779447</v>
      </c>
      <c r="AI265" s="150"/>
      <c r="AJ265" s="2">
        <v>260</v>
      </c>
      <c r="AK265" s="118">
        <v>52749</v>
      </c>
      <c r="AL265" s="5">
        <f t="shared" si="111"/>
        <v>254119.40039116098</v>
      </c>
      <c r="AM265" s="5">
        <f t="shared" si="112"/>
        <v>3433.0474807189421</v>
      </c>
      <c r="AN265" s="5">
        <f t="shared" si="80"/>
        <v>1791.8596865260274</v>
      </c>
      <c r="AO265" s="35">
        <f t="shared" si="81"/>
        <v>8.4615012491034675E-2</v>
      </c>
      <c r="AP265" s="5">
        <f t="shared" si="82"/>
        <v>1641.1877941929147</v>
      </c>
      <c r="AQ265" s="35">
        <f t="shared" si="83"/>
        <v>7.7499999999999999E-2</v>
      </c>
      <c r="AR265" s="5">
        <f t="shared" si="113"/>
        <v>226872.45929536488</v>
      </c>
      <c r="AS265" s="5">
        <f t="shared" si="114"/>
        <v>665719.88569155976</v>
      </c>
      <c r="AT265" s="5">
        <f t="shared" si="84"/>
        <v>252327.54070463494</v>
      </c>
      <c r="AU265" s="5">
        <f t="shared" si="85"/>
        <v>892592.34498692467</v>
      </c>
      <c r="AV265" s="150"/>
      <c r="AW265" s="2">
        <v>260</v>
      </c>
      <c r="AX265" s="118">
        <v>52749</v>
      </c>
      <c r="AY265" s="5">
        <f t="shared" si="115"/>
        <v>250374.28023397451</v>
      </c>
      <c r="AZ265" s="5">
        <f t="shared" si="116"/>
        <v>3350.6359249849102</v>
      </c>
      <c r="BA265" s="5">
        <f t="shared" si="86"/>
        <v>1785.7966735225696</v>
      </c>
      <c r="BB265" s="35">
        <f t="shared" si="87"/>
        <v>8.5590101596078202E-2</v>
      </c>
      <c r="BC265" s="5">
        <f t="shared" si="88"/>
        <v>1564.8392514623406</v>
      </c>
      <c r="BD265" s="35">
        <f t="shared" si="89"/>
        <v>7.4999999999999997E-2</v>
      </c>
      <c r="BE265" s="5">
        <f t="shared" si="117"/>
        <v>230611.51643954811</v>
      </c>
      <c r="BF265" s="5">
        <f t="shared" si="118"/>
        <v>640553.82405652863</v>
      </c>
      <c r="BG265" s="5">
        <f t="shared" si="90"/>
        <v>248588.48356045195</v>
      </c>
      <c r="BH265" s="5">
        <f t="shared" si="91"/>
        <v>871165.34049607674</v>
      </c>
      <c r="BI265" s="150"/>
      <c r="BJ265" s="2">
        <v>260</v>
      </c>
      <c r="BK265" s="118">
        <v>52749</v>
      </c>
      <c r="BL265" s="5">
        <f t="shared" si="119"/>
        <v>246602.07408527189</v>
      </c>
      <c r="BM265" s="5">
        <f t="shared" si="120"/>
        <v>3268.9887340292703</v>
      </c>
      <c r="BN265" s="5">
        <f t="shared" si="92"/>
        <v>1779.1012030974193</v>
      </c>
      <c r="BO265" s="35">
        <f t="shared" si="93"/>
        <v>8.6573539644223527E-2</v>
      </c>
      <c r="BP265" s="5">
        <f t="shared" si="94"/>
        <v>1489.887530931851</v>
      </c>
      <c r="BQ265" s="35">
        <f t="shared" si="95"/>
        <v>7.2499999999999995E-2</v>
      </c>
      <c r="BR265" s="5">
        <f t="shared" si="121"/>
        <v>234377.02711782514</v>
      </c>
      <c r="BS265" s="5">
        <f t="shared" si="122"/>
        <v>615560.04372978501</v>
      </c>
      <c r="BT265" s="5">
        <f t="shared" si="96"/>
        <v>244822.97288217448</v>
      </c>
      <c r="BU265" s="5">
        <f t="shared" si="97"/>
        <v>849937.07084761013</v>
      </c>
      <c r="BV265" s="150"/>
      <c r="BW265" s="2">
        <v>260</v>
      </c>
      <c r="BX265" s="118">
        <v>52749</v>
      </c>
      <c r="BY265" s="5">
        <f t="shared" si="123"/>
        <v>242804.3634527798</v>
      </c>
      <c r="BZ265" s="5">
        <f t="shared" si="124"/>
        <v>3188.1295568986429</v>
      </c>
      <c r="CA265" s="5">
        <f t="shared" si="98"/>
        <v>1771.7707700907606</v>
      </c>
      <c r="CB265" s="35">
        <f t="shared" si="99"/>
        <v>8.7565350715881923E-2</v>
      </c>
      <c r="CC265" s="5">
        <f t="shared" si="100"/>
        <v>1416.3587868078823</v>
      </c>
      <c r="CD265" s="35">
        <f t="shared" si="101"/>
        <v>7.0000000000000007E-2</v>
      </c>
      <c r="CE265" s="5">
        <f t="shared" si="125"/>
        <v>238167.40731731037</v>
      </c>
      <c r="CF265" s="5">
        <f t="shared" si="126"/>
        <v>590746.27747633669</v>
      </c>
      <c r="CG265" s="5">
        <f t="shared" si="102"/>
        <v>241032.59268268905</v>
      </c>
      <c r="CH265" s="5">
        <f t="shared" si="103"/>
        <v>828913.68479364703</v>
      </c>
    </row>
    <row r="266" spans="9:86" ht="14.25" customHeight="1">
      <c r="I266" s="150"/>
      <c r="J266" s="2">
        <v>261</v>
      </c>
      <c r="K266" s="118">
        <v>52779</v>
      </c>
      <c r="L266" s="5">
        <f t="shared" si="104"/>
        <v>259720.3375130106</v>
      </c>
      <c r="M266" s="5">
        <f t="shared" si="67"/>
        <v>3600.0695666120341</v>
      </c>
      <c r="N266" s="5">
        <f t="shared" si="68"/>
        <v>1814.4922462100863</v>
      </c>
      <c r="O266" s="35">
        <f t="shared" si="69"/>
        <v>8.3835972042159701E-2</v>
      </c>
      <c r="P266" s="5">
        <f t="shared" si="70"/>
        <v>1785.5773204019479</v>
      </c>
      <c r="Q266" s="35">
        <f t="shared" si="71"/>
        <v>8.2500000000000004E-2</v>
      </c>
      <c r="R266" s="5">
        <f t="shared" si="105"/>
        <v>221294.15473319951</v>
      </c>
      <c r="S266" s="5">
        <f t="shared" si="106"/>
        <v>718324.00215254107</v>
      </c>
      <c r="T266" s="5">
        <f t="shared" si="72"/>
        <v>257905.84526680052</v>
      </c>
      <c r="U266" s="5">
        <f t="shared" si="73"/>
        <v>939618.15688574058</v>
      </c>
      <c r="V266" s="150"/>
      <c r="W266" s="2">
        <v>261</v>
      </c>
      <c r="X266" s="118">
        <v>52779</v>
      </c>
      <c r="Y266" s="5">
        <f t="shared" si="107"/>
        <v>256038.63599697285</v>
      </c>
      <c r="Z266" s="5">
        <f t="shared" si="108"/>
        <v>3516.1998380299769</v>
      </c>
      <c r="AA266" s="5">
        <f t="shared" si="74"/>
        <v>1809.2755980501579</v>
      </c>
      <c r="AB266" s="35">
        <f t="shared" si="75"/>
        <v>8.4796995937982539E-2</v>
      </c>
      <c r="AC266" s="5">
        <f t="shared" si="76"/>
        <v>1706.924239979819</v>
      </c>
      <c r="AD266" s="35">
        <f t="shared" si="77"/>
        <v>0.08</v>
      </c>
      <c r="AE266" s="5">
        <f t="shared" si="109"/>
        <v>224970.63960107762</v>
      </c>
      <c r="AF266" s="5">
        <f t="shared" si="110"/>
        <v>692757.51812474686</v>
      </c>
      <c r="AG266" s="5">
        <f t="shared" si="78"/>
        <v>254229.3603989227</v>
      </c>
      <c r="AH266" s="5">
        <f t="shared" si="79"/>
        <v>917728.15772582451</v>
      </c>
      <c r="AI266" s="150"/>
      <c r="AJ266" s="2">
        <v>261</v>
      </c>
      <c r="AK266" s="118">
        <v>52779</v>
      </c>
      <c r="AL266" s="5">
        <f t="shared" si="111"/>
        <v>252327.54070463494</v>
      </c>
      <c r="AM266" s="5">
        <f t="shared" si="112"/>
        <v>3433.0474807189421</v>
      </c>
      <c r="AN266" s="5">
        <f t="shared" si="80"/>
        <v>1803.4321136681747</v>
      </c>
      <c r="AO266" s="35">
        <f t="shared" si="81"/>
        <v>8.5766243762310693E-2</v>
      </c>
      <c r="AP266" s="5">
        <f t="shared" si="82"/>
        <v>1629.6153670507674</v>
      </c>
      <c r="AQ266" s="35">
        <f t="shared" si="83"/>
        <v>7.7499999999999999E-2</v>
      </c>
      <c r="AR266" s="5">
        <f t="shared" si="113"/>
        <v>228675.89140903307</v>
      </c>
      <c r="AS266" s="5">
        <f t="shared" si="114"/>
        <v>667349.50105861051</v>
      </c>
      <c r="AT266" s="5">
        <f t="shared" si="84"/>
        <v>250524.10859096676</v>
      </c>
      <c r="AU266" s="5">
        <f t="shared" si="85"/>
        <v>896025.3924676436</v>
      </c>
      <c r="AV266" s="150"/>
      <c r="AW266" s="2">
        <v>261</v>
      </c>
      <c r="AX266" s="118">
        <v>52779</v>
      </c>
      <c r="AY266" s="5">
        <f t="shared" si="115"/>
        <v>248588.48356045195</v>
      </c>
      <c r="AZ266" s="5">
        <f t="shared" si="116"/>
        <v>3350.6359249849102</v>
      </c>
      <c r="BA266" s="5">
        <f t="shared" si="86"/>
        <v>1796.9579027320856</v>
      </c>
      <c r="BB266" s="35">
        <f t="shared" si="87"/>
        <v>8.6743740192377822E-2</v>
      </c>
      <c r="BC266" s="5">
        <f t="shared" si="88"/>
        <v>1553.6780222528246</v>
      </c>
      <c r="BD266" s="35">
        <f t="shared" si="89"/>
        <v>7.4999999999999997E-2</v>
      </c>
      <c r="BE266" s="5">
        <f t="shared" si="117"/>
        <v>232408.47434228018</v>
      </c>
      <c r="BF266" s="5">
        <f t="shared" si="118"/>
        <v>642107.50207878149</v>
      </c>
      <c r="BG266" s="5">
        <f t="shared" si="90"/>
        <v>246791.52565771987</v>
      </c>
      <c r="BH266" s="5">
        <f t="shared" si="91"/>
        <v>874515.97642106167</v>
      </c>
      <c r="BI266" s="150"/>
      <c r="BJ266" s="2">
        <v>261</v>
      </c>
      <c r="BK266" s="118">
        <v>52779</v>
      </c>
      <c r="BL266" s="5">
        <f t="shared" si="119"/>
        <v>244822.97288217448</v>
      </c>
      <c r="BM266" s="5">
        <f t="shared" si="120"/>
        <v>3268.9887340292703</v>
      </c>
      <c r="BN266" s="5">
        <f t="shared" si="92"/>
        <v>1789.8499395327995</v>
      </c>
      <c r="BO266" s="35">
        <f t="shared" si="93"/>
        <v>8.7729509292129901E-2</v>
      </c>
      <c r="BP266" s="5">
        <f t="shared" si="94"/>
        <v>1479.1387944964708</v>
      </c>
      <c r="BQ266" s="35">
        <f t="shared" si="95"/>
        <v>7.2499999999999995E-2</v>
      </c>
      <c r="BR266" s="5">
        <f t="shared" si="121"/>
        <v>236166.87705735795</v>
      </c>
      <c r="BS266" s="5">
        <f t="shared" si="122"/>
        <v>617039.18252428144</v>
      </c>
      <c r="BT266" s="5">
        <f t="shared" si="96"/>
        <v>243033.12294264167</v>
      </c>
      <c r="BU266" s="5">
        <f t="shared" si="97"/>
        <v>853206.05958163936</v>
      </c>
      <c r="BV266" s="150"/>
      <c r="BW266" s="2">
        <v>261</v>
      </c>
      <c r="BX266" s="118">
        <v>52779</v>
      </c>
      <c r="BY266" s="5">
        <f t="shared" si="123"/>
        <v>241032.59268268905</v>
      </c>
      <c r="BZ266" s="5">
        <f t="shared" si="124"/>
        <v>3188.1295568986429</v>
      </c>
      <c r="CA266" s="5">
        <f t="shared" si="98"/>
        <v>1782.1060995829566</v>
      </c>
      <c r="CB266" s="35">
        <f t="shared" si="99"/>
        <v>8.8723574504915359E-2</v>
      </c>
      <c r="CC266" s="5">
        <f t="shared" si="100"/>
        <v>1406.0234573156863</v>
      </c>
      <c r="CD266" s="35">
        <f t="shared" si="101"/>
        <v>7.0000000000000007E-2</v>
      </c>
      <c r="CE266" s="5">
        <f t="shared" si="125"/>
        <v>239949.51341689331</v>
      </c>
      <c r="CF266" s="5">
        <f t="shared" si="126"/>
        <v>592152.30093365232</v>
      </c>
      <c r="CG266" s="5">
        <f t="shared" si="102"/>
        <v>239250.4865831061</v>
      </c>
      <c r="CH266" s="5">
        <f t="shared" si="103"/>
        <v>832101.81435054564</v>
      </c>
    </row>
    <row r="267" spans="9:86" ht="14.25" customHeight="1">
      <c r="I267" s="150"/>
      <c r="J267" s="2">
        <v>262</v>
      </c>
      <c r="K267" s="118">
        <v>52810</v>
      </c>
      <c r="L267" s="5">
        <f t="shared" si="104"/>
        <v>257905.84526680052</v>
      </c>
      <c r="M267" s="5">
        <f t="shared" si="67"/>
        <v>3600.0695666120341</v>
      </c>
      <c r="N267" s="5">
        <f t="shared" si="68"/>
        <v>1826.9668804027806</v>
      </c>
      <c r="O267" s="35">
        <f t="shared" si="69"/>
        <v>8.5006225982019373E-2</v>
      </c>
      <c r="P267" s="5">
        <f t="shared" si="70"/>
        <v>1773.1026862092535</v>
      </c>
      <c r="Q267" s="35">
        <f t="shared" si="71"/>
        <v>8.2500000000000004E-2</v>
      </c>
      <c r="R267" s="5">
        <f t="shared" si="105"/>
        <v>223121.1216136023</v>
      </c>
      <c r="S267" s="5">
        <f t="shared" si="106"/>
        <v>720097.10483875033</v>
      </c>
      <c r="T267" s="5">
        <f t="shared" si="72"/>
        <v>256078.87838639773</v>
      </c>
      <c r="U267" s="5">
        <f t="shared" si="73"/>
        <v>943218.2264523526</v>
      </c>
      <c r="V267" s="150"/>
      <c r="W267" s="2">
        <v>262</v>
      </c>
      <c r="X267" s="118">
        <v>52810</v>
      </c>
      <c r="Y267" s="5">
        <f t="shared" si="107"/>
        <v>254229.3603989227</v>
      </c>
      <c r="Z267" s="5">
        <f t="shared" si="108"/>
        <v>3516.1998380299769</v>
      </c>
      <c r="AA267" s="5">
        <f t="shared" si="74"/>
        <v>1821.3374353704921</v>
      </c>
      <c r="AB267" s="35">
        <f t="shared" si="75"/>
        <v>8.5969807697075573E-2</v>
      </c>
      <c r="AC267" s="5">
        <f t="shared" si="76"/>
        <v>1694.8624026594848</v>
      </c>
      <c r="AD267" s="35">
        <f t="shared" si="77"/>
        <v>0.08</v>
      </c>
      <c r="AE267" s="5">
        <f t="shared" si="109"/>
        <v>226791.97703644811</v>
      </c>
      <c r="AF267" s="5">
        <f t="shared" si="110"/>
        <v>694452.38052740635</v>
      </c>
      <c r="AG267" s="5">
        <f t="shared" si="78"/>
        <v>252408.02296355221</v>
      </c>
      <c r="AH267" s="5">
        <f t="shared" si="79"/>
        <v>921244.35756385443</v>
      </c>
      <c r="AI267" s="150"/>
      <c r="AJ267" s="2">
        <v>262</v>
      </c>
      <c r="AK267" s="118">
        <v>52810</v>
      </c>
      <c r="AL267" s="5">
        <f t="shared" si="111"/>
        <v>250524.10859096676</v>
      </c>
      <c r="AM267" s="5">
        <f t="shared" si="112"/>
        <v>3433.0474807189421</v>
      </c>
      <c r="AN267" s="5">
        <f t="shared" si="80"/>
        <v>1815.0792794022818</v>
      </c>
      <c r="AO267" s="35">
        <f t="shared" si="81"/>
        <v>8.6941538183015199E-2</v>
      </c>
      <c r="AP267" s="5">
        <f t="shared" si="82"/>
        <v>1617.9682013166603</v>
      </c>
      <c r="AQ267" s="35">
        <f t="shared" si="83"/>
        <v>7.7499999999999999E-2</v>
      </c>
      <c r="AR267" s="5">
        <f t="shared" si="113"/>
        <v>230490.97068843534</v>
      </c>
      <c r="AS267" s="5">
        <f t="shared" si="114"/>
        <v>668967.46925992717</v>
      </c>
      <c r="AT267" s="5">
        <f t="shared" si="84"/>
        <v>248709.02931156449</v>
      </c>
      <c r="AU267" s="5">
        <f t="shared" si="85"/>
        <v>899458.43994836253</v>
      </c>
      <c r="AV267" s="150"/>
      <c r="AW267" s="2">
        <v>262</v>
      </c>
      <c r="AX267" s="118">
        <v>52810</v>
      </c>
      <c r="AY267" s="5">
        <f t="shared" si="115"/>
        <v>246791.52565771987</v>
      </c>
      <c r="AZ267" s="5">
        <f t="shared" si="116"/>
        <v>3350.6359249849102</v>
      </c>
      <c r="BA267" s="5">
        <f t="shared" si="86"/>
        <v>1808.188889624161</v>
      </c>
      <c r="BB267" s="35">
        <f t="shared" si="87"/>
        <v>8.7921441458179136E-2</v>
      </c>
      <c r="BC267" s="5">
        <f t="shared" si="88"/>
        <v>1542.4470353607492</v>
      </c>
      <c r="BD267" s="35">
        <f t="shared" si="89"/>
        <v>7.4999999999999997E-2</v>
      </c>
      <c r="BE267" s="5">
        <f t="shared" si="117"/>
        <v>234216.66323190436</v>
      </c>
      <c r="BF267" s="5">
        <f t="shared" si="118"/>
        <v>643649.94911414222</v>
      </c>
      <c r="BG267" s="5">
        <f t="shared" si="90"/>
        <v>244983.3367680957</v>
      </c>
      <c r="BH267" s="5">
        <f t="shared" si="91"/>
        <v>877866.6123460466</v>
      </c>
      <c r="BI267" s="150"/>
      <c r="BJ267" s="2">
        <v>262</v>
      </c>
      <c r="BK267" s="118">
        <v>52810</v>
      </c>
      <c r="BL267" s="5">
        <f t="shared" si="119"/>
        <v>243033.12294264167</v>
      </c>
      <c r="BM267" s="5">
        <f t="shared" si="120"/>
        <v>3268.9887340292703</v>
      </c>
      <c r="BN267" s="5">
        <f t="shared" si="92"/>
        <v>1800.6636162508103</v>
      </c>
      <c r="BO267" s="35">
        <f t="shared" si="93"/>
        <v>8.890954094397012E-2</v>
      </c>
      <c r="BP267" s="5">
        <f t="shared" si="94"/>
        <v>1468.32511777846</v>
      </c>
      <c r="BQ267" s="35">
        <f t="shared" si="95"/>
        <v>7.2499999999999995E-2</v>
      </c>
      <c r="BR267" s="5">
        <f t="shared" si="121"/>
        <v>237967.54067360878</v>
      </c>
      <c r="BS267" s="5">
        <f t="shared" si="122"/>
        <v>618507.50764205994</v>
      </c>
      <c r="BT267" s="5">
        <f t="shared" si="96"/>
        <v>241232.45932639085</v>
      </c>
      <c r="BU267" s="5">
        <f t="shared" si="97"/>
        <v>856475.04831566871</v>
      </c>
      <c r="BV267" s="150"/>
      <c r="BW267" s="2">
        <v>262</v>
      </c>
      <c r="BX267" s="118">
        <v>52810</v>
      </c>
      <c r="BY267" s="5">
        <f t="shared" si="123"/>
        <v>239250.4865831061</v>
      </c>
      <c r="BZ267" s="5">
        <f t="shared" si="124"/>
        <v>3188.1295568986429</v>
      </c>
      <c r="CA267" s="5">
        <f t="shared" si="98"/>
        <v>1792.5017184971905</v>
      </c>
      <c r="CB267" s="35">
        <f t="shared" si="99"/>
        <v>8.990585945786389E-2</v>
      </c>
      <c r="CC267" s="5">
        <f t="shared" si="100"/>
        <v>1395.6278384014524</v>
      </c>
      <c r="CD267" s="35">
        <f t="shared" si="101"/>
        <v>7.0000000000000007E-2</v>
      </c>
      <c r="CE267" s="5">
        <f t="shared" si="125"/>
        <v>241742.01513539051</v>
      </c>
      <c r="CF267" s="5">
        <f t="shared" si="126"/>
        <v>593547.9287720538</v>
      </c>
      <c r="CG267" s="5">
        <f t="shared" si="102"/>
        <v>237457.98486460891</v>
      </c>
      <c r="CH267" s="5">
        <f t="shared" si="103"/>
        <v>835289.94390744437</v>
      </c>
    </row>
    <row r="268" spans="9:86" ht="14.25" customHeight="1">
      <c r="I268" s="150"/>
      <c r="J268" s="2">
        <v>263</v>
      </c>
      <c r="K268" s="118">
        <v>52841</v>
      </c>
      <c r="L268" s="5">
        <f t="shared" si="104"/>
        <v>256078.87838639773</v>
      </c>
      <c r="M268" s="5">
        <f t="shared" si="67"/>
        <v>3600.0695666120341</v>
      </c>
      <c r="N268" s="5">
        <f t="shared" si="68"/>
        <v>1839.5272777055497</v>
      </c>
      <c r="O268" s="35">
        <f t="shared" si="69"/>
        <v>8.6201280916103573E-2</v>
      </c>
      <c r="P268" s="5">
        <f t="shared" si="70"/>
        <v>1760.5422889064844</v>
      </c>
      <c r="Q268" s="35">
        <f t="shared" si="71"/>
        <v>8.2500000000000004E-2</v>
      </c>
      <c r="R268" s="5">
        <f t="shared" si="105"/>
        <v>224960.64889130785</v>
      </c>
      <c r="S268" s="5">
        <f t="shared" si="106"/>
        <v>721857.64712765685</v>
      </c>
      <c r="T268" s="5">
        <f t="shared" si="72"/>
        <v>254239.35110869218</v>
      </c>
      <c r="U268" s="5">
        <f t="shared" si="73"/>
        <v>946818.29601896473</v>
      </c>
      <c r="V268" s="150"/>
      <c r="W268" s="2">
        <v>263</v>
      </c>
      <c r="X268" s="118">
        <v>52841</v>
      </c>
      <c r="Y268" s="5">
        <f t="shared" si="107"/>
        <v>252408.02296355221</v>
      </c>
      <c r="Z268" s="5">
        <f t="shared" si="108"/>
        <v>3516.1998380299769</v>
      </c>
      <c r="AA268" s="5">
        <f t="shared" si="74"/>
        <v>1833.4796849396287</v>
      </c>
      <c r="AB268" s="35">
        <f t="shared" si="75"/>
        <v>8.7167420278287291E-2</v>
      </c>
      <c r="AC268" s="5">
        <f t="shared" si="76"/>
        <v>1682.7201530903483</v>
      </c>
      <c r="AD268" s="35">
        <f t="shared" si="77"/>
        <v>0.08</v>
      </c>
      <c r="AE268" s="5">
        <f t="shared" si="109"/>
        <v>228625.45672138775</v>
      </c>
      <c r="AF268" s="5">
        <f t="shared" si="110"/>
        <v>696135.10068049666</v>
      </c>
      <c r="AG268" s="5">
        <f t="shared" si="78"/>
        <v>250574.54327861257</v>
      </c>
      <c r="AH268" s="5">
        <f t="shared" si="79"/>
        <v>924760.55740188435</v>
      </c>
      <c r="AI268" s="150"/>
      <c r="AJ268" s="2">
        <v>263</v>
      </c>
      <c r="AK268" s="118">
        <v>52841</v>
      </c>
      <c r="AL268" s="5">
        <f t="shared" si="111"/>
        <v>248709.02931156449</v>
      </c>
      <c r="AM268" s="5">
        <f t="shared" si="112"/>
        <v>3433.0474807189421</v>
      </c>
      <c r="AN268" s="5">
        <f t="shared" si="80"/>
        <v>1826.8016664150882</v>
      </c>
      <c r="AO268" s="35">
        <f t="shared" si="81"/>
        <v>8.8141633046700751E-2</v>
      </c>
      <c r="AP268" s="5">
        <f t="shared" si="82"/>
        <v>1606.2458143038539</v>
      </c>
      <c r="AQ268" s="35">
        <f t="shared" si="83"/>
        <v>7.7499999999999999E-2</v>
      </c>
      <c r="AR268" s="5">
        <f t="shared" si="113"/>
        <v>232317.77235485043</v>
      </c>
      <c r="AS268" s="5">
        <f t="shared" si="114"/>
        <v>670573.71507423103</v>
      </c>
      <c r="AT268" s="5">
        <f t="shared" si="84"/>
        <v>246882.2276451494</v>
      </c>
      <c r="AU268" s="5">
        <f t="shared" si="85"/>
        <v>902891.48742908146</v>
      </c>
      <c r="AV268" s="150"/>
      <c r="AW268" s="2">
        <v>263</v>
      </c>
      <c r="AX268" s="118">
        <v>52841</v>
      </c>
      <c r="AY268" s="5">
        <f t="shared" si="115"/>
        <v>244983.3367680957</v>
      </c>
      <c r="AZ268" s="5">
        <f t="shared" si="116"/>
        <v>3350.6359249849102</v>
      </c>
      <c r="BA268" s="5">
        <f t="shared" si="86"/>
        <v>1819.4900701843121</v>
      </c>
      <c r="BB268" s="35">
        <f t="shared" si="87"/>
        <v>8.9123942592389344E-2</v>
      </c>
      <c r="BC268" s="5">
        <f t="shared" si="88"/>
        <v>1531.145854800598</v>
      </c>
      <c r="BD268" s="35">
        <f t="shared" si="89"/>
        <v>7.4999999999999997E-2</v>
      </c>
      <c r="BE268" s="5">
        <f t="shared" si="117"/>
        <v>236036.15330208867</v>
      </c>
      <c r="BF268" s="5">
        <f t="shared" si="118"/>
        <v>645181.09496894281</v>
      </c>
      <c r="BG268" s="5">
        <f t="shared" si="90"/>
        <v>243163.84669791139</v>
      </c>
      <c r="BH268" s="5">
        <f t="shared" si="91"/>
        <v>881217.24827103154</v>
      </c>
      <c r="BI268" s="150"/>
      <c r="BJ268" s="2">
        <v>263</v>
      </c>
      <c r="BK268" s="118">
        <v>52841</v>
      </c>
      <c r="BL268" s="5">
        <f t="shared" si="119"/>
        <v>241232.45932639085</v>
      </c>
      <c r="BM268" s="5">
        <f t="shared" si="120"/>
        <v>3268.9887340292703</v>
      </c>
      <c r="BN268" s="5">
        <f t="shared" si="92"/>
        <v>1811.5426255989923</v>
      </c>
      <c r="BO268" s="35">
        <f t="shared" si="93"/>
        <v>9.0114371705573015E-2</v>
      </c>
      <c r="BP268" s="5">
        <f t="shared" si="94"/>
        <v>1457.4461084302779</v>
      </c>
      <c r="BQ268" s="35">
        <f t="shared" si="95"/>
        <v>7.2499999999999995E-2</v>
      </c>
      <c r="BR268" s="5">
        <f t="shared" si="121"/>
        <v>239779.08329920776</v>
      </c>
      <c r="BS268" s="5">
        <f t="shared" si="122"/>
        <v>619964.95375049021</v>
      </c>
      <c r="BT268" s="5">
        <f t="shared" si="96"/>
        <v>239420.91670079186</v>
      </c>
      <c r="BU268" s="5">
        <f t="shared" si="97"/>
        <v>859744.03704969794</v>
      </c>
      <c r="BV268" s="150"/>
      <c r="BW268" s="2">
        <v>263</v>
      </c>
      <c r="BX268" s="118">
        <v>52841</v>
      </c>
      <c r="BY268" s="5">
        <f t="shared" si="123"/>
        <v>237457.98486460891</v>
      </c>
      <c r="BZ268" s="5">
        <f t="shared" si="124"/>
        <v>3188.1295568986429</v>
      </c>
      <c r="CA268" s="5">
        <f t="shared" si="98"/>
        <v>1802.9579785217575</v>
      </c>
      <c r="CB268" s="35">
        <f t="shared" si="99"/>
        <v>9.111294258896778E-2</v>
      </c>
      <c r="CC268" s="5">
        <f t="shared" si="100"/>
        <v>1385.1715783768855</v>
      </c>
      <c r="CD268" s="35">
        <f t="shared" si="101"/>
        <v>7.0000000000000007E-2</v>
      </c>
      <c r="CE268" s="5">
        <f t="shared" si="125"/>
        <v>243544.97311391227</v>
      </c>
      <c r="CF268" s="5">
        <f t="shared" si="126"/>
        <v>594933.1003504307</v>
      </c>
      <c r="CG268" s="5">
        <f t="shared" si="102"/>
        <v>235655.02688608714</v>
      </c>
      <c r="CH268" s="5">
        <f t="shared" si="103"/>
        <v>838478.07346434298</v>
      </c>
    </row>
    <row r="269" spans="9:86" ht="14.25" customHeight="1">
      <c r="I269" s="150"/>
      <c r="J269" s="2">
        <v>264</v>
      </c>
      <c r="K269" s="118">
        <v>52871</v>
      </c>
      <c r="L269" s="5">
        <f t="shared" si="104"/>
        <v>254239.35110869218</v>
      </c>
      <c r="M269" s="5">
        <f t="shared" si="67"/>
        <v>3600.0695666120341</v>
      </c>
      <c r="N269" s="5">
        <f t="shared" si="68"/>
        <v>1852.1740277397753</v>
      </c>
      <c r="O269" s="35">
        <f t="shared" si="69"/>
        <v>8.7421904736435643E-2</v>
      </c>
      <c r="P269" s="5">
        <f t="shared" si="70"/>
        <v>1747.8955388722588</v>
      </c>
      <c r="Q269" s="35">
        <f t="shared" si="71"/>
        <v>8.2500000000000004E-2</v>
      </c>
      <c r="R269" s="5">
        <f t="shared" si="105"/>
        <v>226812.82291904761</v>
      </c>
      <c r="S269" s="5">
        <f t="shared" si="106"/>
        <v>723605.54266652907</v>
      </c>
      <c r="T269" s="5">
        <f t="shared" si="72"/>
        <v>252387.17708095242</v>
      </c>
      <c r="U269" s="5">
        <f t="shared" si="73"/>
        <v>950418.36558557674</v>
      </c>
      <c r="V269" s="150"/>
      <c r="W269" s="2">
        <v>264</v>
      </c>
      <c r="X269" s="118">
        <v>52871</v>
      </c>
      <c r="Y269" s="5">
        <f t="shared" si="107"/>
        <v>250574.54327861257</v>
      </c>
      <c r="Z269" s="5">
        <f t="shared" si="108"/>
        <v>3516.1998380299769</v>
      </c>
      <c r="AA269" s="5">
        <f t="shared" si="74"/>
        <v>1845.7028828392263</v>
      </c>
      <c r="AB269" s="35">
        <f t="shared" si="75"/>
        <v>8.8390601472408875E-2</v>
      </c>
      <c r="AC269" s="5">
        <f t="shared" si="76"/>
        <v>1670.4969551907507</v>
      </c>
      <c r="AD269" s="35">
        <f t="shared" si="77"/>
        <v>0.08</v>
      </c>
      <c r="AE269" s="5">
        <f t="shared" si="109"/>
        <v>230471.15960422697</v>
      </c>
      <c r="AF269" s="5">
        <f t="shared" si="110"/>
        <v>697805.59763568745</v>
      </c>
      <c r="AG269" s="5">
        <f t="shared" si="78"/>
        <v>248728.84039577335</v>
      </c>
      <c r="AH269" s="5">
        <f t="shared" si="79"/>
        <v>928276.75723991438</v>
      </c>
      <c r="AI269" s="150"/>
      <c r="AJ269" s="2">
        <v>264</v>
      </c>
      <c r="AK269" s="118">
        <v>52871</v>
      </c>
      <c r="AL269" s="5">
        <f t="shared" si="111"/>
        <v>246882.2276451494</v>
      </c>
      <c r="AM269" s="5">
        <f t="shared" si="112"/>
        <v>3433.0474807189421</v>
      </c>
      <c r="AN269" s="5">
        <f t="shared" si="80"/>
        <v>1838.5997605106857</v>
      </c>
      <c r="AO269" s="35">
        <f t="shared" si="81"/>
        <v>8.9367296044656028E-2</v>
      </c>
      <c r="AP269" s="5">
        <f t="shared" si="82"/>
        <v>1594.4477202082564</v>
      </c>
      <c r="AQ269" s="35">
        <f t="shared" si="83"/>
        <v>7.7499999999999999E-2</v>
      </c>
      <c r="AR269" s="5">
        <f t="shared" si="113"/>
        <v>234156.37211536113</v>
      </c>
      <c r="AS269" s="5">
        <f t="shared" si="114"/>
        <v>672168.16279443924</v>
      </c>
      <c r="AT269" s="5">
        <f t="shared" si="84"/>
        <v>245043.6278846387</v>
      </c>
      <c r="AU269" s="5">
        <f t="shared" si="85"/>
        <v>906324.53490980039</v>
      </c>
      <c r="AV269" s="150"/>
      <c r="AW269" s="2">
        <v>264</v>
      </c>
      <c r="AX269" s="118">
        <v>52871</v>
      </c>
      <c r="AY269" s="5">
        <f t="shared" si="115"/>
        <v>243163.84669791139</v>
      </c>
      <c r="AZ269" s="5">
        <f t="shared" si="116"/>
        <v>3350.6359249849102</v>
      </c>
      <c r="BA269" s="5">
        <f t="shared" si="86"/>
        <v>1830.8618831229642</v>
      </c>
      <c r="BB269" s="35">
        <f t="shared" si="87"/>
        <v>9.0352011188447282E-2</v>
      </c>
      <c r="BC269" s="5">
        <f t="shared" si="88"/>
        <v>1519.774041861946</v>
      </c>
      <c r="BD269" s="35">
        <f t="shared" si="89"/>
        <v>7.4999999999999997E-2</v>
      </c>
      <c r="BE269" s="5">
        <f t="shared" si="117"/>
        <v>237867.01518521164</v>
      </c>
      <c r="BF269" s="5">
        <f t="shared" si="118"/>
        <v>646700.8690108048</v>
      </c>
      <c r="BG269" s="5">
        <f t="shared" si="90"/>
        <v>241332.98481478842</v>
      </c>
      <c r="BH269" s="5">
        <f t="shared" si="91"/>
        <v>884567.88419601647</v>
      </c>
      <c r="BI269" s="150"/>
      <c r="BJ269" s="2">
        <v>264</v>
      </c>
      <c r="BK269" s="118">
        <v>52871</v>
      </c>
      <c r="BL269" s="5">
        <f t="shared" si="119"/>
        <v>239420.91670079186</v>
      </c>
      <c r="BM269" s="5">
        <f t="shared" si="120"/>
        <v>3268.9887340292703</v>
      </c>
      <c r="BN269" s="5">
        <f t="shared" si="92"/>
        <v>1822.4873622953196</v>
      </c>
      <c r="BO269" s="35">
        <f t="shared" si="93"/>
        <v>9.13447690741028E-2</v>
      </c>
      <c r="BP269" s="5">
        <f t="shared" si="94"/>
        <v>1446.5013717339507</v>
      </c>
      <c r="BQ269" s="35">
        <f t="shared" si="95"/>
        <v>7.2499999999999995E-2</v>
      </c>
      <c r="BR269" s="5">
        <f t="shared" si="121"/>
        <v>241601.57066150309</v>
      </c>
      <c r="BS269" s="5">
        <f t="shared" si="122"/>
        <v>621411.45512222417</v>
      </c>
      <c r="BT269" s="5">
        <f t="shared" si="96"/>
        <v>237598.42933849653</v>
      </c>
      <c r="BU269" s="5">
        <f t="shared" si="97"/>
        <v>863013.02578372729</v>
      </c>
      <c r="BV269" s="150"/>
      <c r="BW269" s="2">
        <v>264</v>
      </c>
      <c r="BX269" s="118">
        <v>52871</v>
      </c>
      <c r="BY269" s="5">
        <f t="shared" si="123"/>
        <v>235655.02688608714</v>
      </c>
      <c r="BZ269" s="5">
        <f t="shared" si="124"/>
        <v>3188.1295568986429</v>
      </c>
      <c r="CA269" s="5">
        <f t="shared" si="98"/>
        <v>1813.475233396468</v>
      </c>
      <c r="CB269" s="35">
        <f t="shared" si="99"/>
        <v>9.2345591300613192E-2</v>
      </c>
      <c r="CC269" s="5">
        <f t="shared" si="100"/>
        <v>1374.654323502175</v>
      </c>
      <c r="CD269" s="35">
        <f t="shared" si="101"/>
        <v>7.0000000000000007E-2</v>
      </c>
      <c r="CE269" s="5">
        <f t="shared" si="125"/>
        <v>245358.44834730873</v>
      </c>
      <c r="CF269" s="5">
        <f t="shared" si="126"/>
        <v>596307.75467393291</v>
      </c>
      <c r="CG269" s="5">
        <f t="shared" si="102"/>
        <v>233841.55165269069</v>
      </c>
      <c r="CH269" s="5">
        <f t="shared" si="103"/>
        <v>841666.20302124158</v>
      </c>
    </row>
    <row r="270" spans="9:86" ht="14.25" customHeight="1">
      <c r="I270" s="150"/>
      <c r="J270" s="2">
        <v>265</v>
      </c>
      <c r="K270" s="118">
        <v>52902</v>
      </c>
      <c r="L270" s="5">
        <f t="shared" si="104"/>
        <v>252387.17708095242</v>
      </c>
      <c r="M270" s="5">
        <f t="shared" si="67"/>
        <v>3600.0695666120341</v>
      </c>
      <c r="N270" s="5">
        <f t="shared" si="68"/>
        <v>1864.9077241804862</v>
      </c>
      <c r="O270" s="35">
        <f t="shared" si="69"/>
        <v>8.8668897322734724E-2</v>
      </c>
      <c r="P270" s="5">
        <f t="shared" si="70"/>
        <v>1735.1618424315479</v>
      </c>
      <c r="Q270" s="35">
        <f t="shared" si="71"/>
        <v>8.2500000000000004E-2</v>
      </c>
      <c r="R270" s="5">
        <f t="shared" si="105"/>
        <v>228677.7306432281</v>
      </c>
      <c r="S270" s="5">
        <f t="shared" si="106"/>
        <v>725340.7045089606</v>
      </c>
      <c r="T270" s="5">
        <f t="shared" si="72"/>
        <v>250522.26935677193</v>
      </c>
      <c r="U270" s="5">
        <f t="shared" si="73"/>
        <v>954018.43515218864</v>
      </c>
      <c r="V270" s="150"/>
      <c r="W270" s="2">
        <v>265</v>
      </c>
      <c r="X270" s="118">
        <v>52902</v>
      </c>
      <c r="Y270" s="5">
        <f t="shared" si="107"/>
        <v>248728.84039577335</v>
      </c>
      <c r="Z270" s="5">
        <f t="shared" si="108"/>
        <v>3516.1998380299769</v>
      </c>
      <c r="AA270" s="5">
        <f t="shared" si="74"/>
        <v>1858.0075687248211</v>
      </c>
      <c r="AB270" s="35">
        <f t="shared" si="75"/>
        <v>8.9640151054540637E-2</v>
      </c>
      <c r="AC270" s="5">
        <f t="shared" si="76"/>
        <v>1658.1922693051558</v>
      </c>
      <c r="AD270" s="35">
        <f t="shared" si="77"/>
        <v>0.08</v>
      </c>
      <c r="AE270" s="5">
        <f t="shared" si="109"/>
        <v>232329.1671729518</v>
      </c>
      <c r="AF270" s="5">
        <f t="shared" si="110"/>
        <v>699463.78990499256</v>
      </c>
      <c r="AG270" s="5">
        <f t="shared" si="78"/>
        <v>246870.83282704852</v>
      </c>
      <c r="AH270" s="5">
        <f t="shared" si="79"/>
        <v>931792.95707794442</v>
      </c>
      <c r="AI270" s="150"/>
      <c r="AJ270" s="2">
        <v>265</v>
      </c>
      <c r="AK270" s="118">
        <v>52902</v>
      </c>
      <c r="AL270" s="5">
        <f t="shared" si="111"/>
        <v>245043.6278846387</v>
      </c>
      <c r="AM270" s="5">
        <f t="shared" si="112"/>
        <v>3433.0474807189421</v>
      </c>
      <c r="AN270" s="5">
        <f t="shared" si="80"/>
        <v>1850.4740506306505</v>
      </c>
      <c r="AO270" s="35">
        <f t="shared" si="81"/>
        <v>9.0619326849102025E-2</v>
      </c>
      <c r="AP270" s="5">
        <f t="shared" si="82"/>
        <v>1582.5734300882916</v>
      </c>
      <c r="AQ270" s="35">
        <f t="shared" si="83"/>
        <v>7.7499999999999999E-2</v>
      </c>
      <c r="AR270" s="5">
        <f t="shared" si="113"/>
        <v>236006.84616599177</v>
      </c>
      <c r="AS270" s="5">
        <f t="shared" si="114"/>
        <v>673750.73622452759</v>
      </c>
      <c r="AT270" s="5">
        <f t="shared" si="84"/>
        <v>243193.15383400806</v>
      </c>
      <c r="AU270" s="5">
        <f t="shared" si="85"/>
        <v>909757.58239051932</v>
      </c>
      <c r="AV270" s="150"/>
      <c r="AW270" s="2">
        <v>265</v>
      </c>
      <c r="AX270" s="118">
        <v>52902</v>
      </c>
      <c r="AY270" s="5">
        <f t="shared" si="115"/>
        <v>241332.98481478842</v>
      </c>
      <c r="AZ270" s="5">
        <f t="shared" si="116"/>
        <v>3350.6359249849102</v>
      </c>
      <c r="BA270" s="5">
        <f t="shared" si="86"/>
        <v>1842.3047698924827</v>
      </c>
      <c r="BB270" s="35">
        <f t="shared" si="87"/>
        <v>9.1606446817356385E-2</v>
      </c>
      <c r="BC270" s="5">
        <f t="shared" si="88"/>
        <v>1508.3311550924275</v>
      </c>
      <c r="BD270" s="35">
        <f t="shared" si="89"/>
        <v>7.4999999999999997E-2</v>
      </c>
      <c r="BE270" s="5">
        <f t="shared" si="117"/>
        <v>239709.31995510412</v>
      </c>
      <c r="BF270" s="5">
        <f t="shared" si="118"/>
        <v>648209.20016589726</v>
      </c>
      <c r="BG270" s="5">
        <f t="shared" si="90"/>
        <v>239490.68004489594</v>
      </c>
      <c r="BH270" s="5">
        <f t="shared" si="91"/>
        <v>887918.52012100141</v>
      </c>
      <c r="BI270" s="150"/>
      <c r="BJ270" s="2">
        <v>265</v>
      </c>
      <c r="BK270" s="118">
        <v>52902</v>
      </c>
      <c r="BL270" s="5">
        <f t="shared" si="119"/>
        <v>237598.42933849653</v>
      </c>
      <c r="BM270" s="5">
        <f t="shared" si="120"/>
        <v>3268.9887340292703</v>
      </c>
      <c r="BN270" s="5">
        <f t="shared" si="92"/>
        <v>1833.4982234425204</v>
      </c>
      <c r="BO270" s="35">
        <f t="shared" si="93"/>
        <v>9.260153252092819E-2</v>
      </c>
      <c r="BP270" s="5">
        <f t="shared" si="94"/>
        <v>1435.4905105867499</v>
      </c>
      <c r="BQ270" s="35">
        <f t="shared" si="95"/>
        <v>7.2499999999999995E-2</v>
      </c>
      <c r="BR270" s="5">
        <f t="shared" si="121"/>
        <v>243435.06888494562</v>
      </c>
      <c r="BS270" s="5">
        <f t="shared" si="122"/>
        <v>622846.94563281094</v>
      </c>
      <c r="BT270" s="5">
        <f t="shared" si="96"/>
        <v>235764.931115054</v>
      </c>
      <c r="BU270" s="5">
        <f t="shared" si="97"/>
        <v>866282.01451775653</v>
      </c>
      <c r="BV270" s="150"/>
      <c r="BW270" s="2">
        <v>265</v>
      </c>
      <c r="BX270" s="118">
        <v>52902</v>
      </c>
      <c r="BY270" s="5">
        <f t="shared" si="123"/>
        <v>233841.55165269069</v>
      </c>
      <c r="BZ270" s="5">
        <f t="shared" si="124"/>
        <v>3188.1295568986429</v>
      </c>
      <c r="CA270" s="5">
        <f t="shared" si="98"/>
        <v>1824.053838924614</v>
      </c>
      <c r="CB270" s="35">
        <f t="shared" si="99"/>
        <v>9.3604604966037508E-2</v>
      </c>
      <c r="CC270" s="5">
        <f t="shared" si="100"/>
        <v>1364.075717974029</v>
      </c>
      <c r="CD270" s="35">
        <f t="shared" si="101"/>
        <v>7.0000000000000007E-2</v>
      </c>
      <c r="CE270" s="5">
        <f t="shared" si="125"/>
        <v>247182.50218623335</v>
      </c>
      <c r="CF270" s="5">
        <f t="shared" si="126"/>
        <v>597671.8303919069</v>
      </c>
      <c r="CG270" s="5">
        <f t="shared" si="102"/>
        <v>232017.49781376607</v>
      </c>
      <c r="CH270" s="5">
        <f t="shared" si="103"/>
        <v>844854.33257814031</v>
      </c>
    </row>
    <row r="271" spans="9:86" ht="14.25" customHeight="1">
      <c r="I271" s="150"/>
      <c r="J271" s="2">
        <v>266</v>
      </c>
      <c r="K271" s="118">
        <v>52932</v>
      </c>
      <c r="L271" s="5">
        <f t="shared" si="104"/>
        <v>250522.26935677193</v>
      </c>
      <c r="M271" s="5">
        <f t="shared" si="67"/>
        <v>3600.0695666120341</v>
      </c>
      <c r="N271" s="5">
        <f t="shared" si="68"/>
        <v>1877.7289647842272</v>
      </c>
      <c r="O271" s="35">
        <f t="shared" si="69"/>
        <v>8.9943092225951204E-2</v>
      </c>
      <c r="P271" s="5">
        <f t="shared" si="70"/>
        <v>1722.3406018278069</v>
      </c>
      <c r="Q271" s="35">
        <f t="shared" si="71"/>
        <v>8.2500000000000004E-2</v>
      </c>
      <c r="R271" s="5">
        <f t="shared" si="105"/>
        <v>230555.45960801234</v>
      </c>
      <c r="S271" s="5">
        <f t="shared" si="106"/>
        <v>727063.04511078843</v>
      </c>
      <c r="T271" s="5">
        <f t="shared" si="72"/>
        <v>248644.54039198768</v>
      </c>
      <c r="U271" s="5">
        <f t="shared" si="73"/>
        <v>957618.50471880077</v>
      </c>
      <c r="V271" s="150"/>
      <c r="W271" s="2">
        <v>266</v>
      </c>
      <c r="X271" s="118">
        <v>52932</v>
      </c>
      <c r="Y271" s="5">
        <f t="shared" si="107"/>
        <v>246870.83282704852</v>
      </c>
      <c r="Z271" s="5">
        <f t="shared" si="108"/>
        <v>3516.1998380299769</v>
      </c>
      <c r="AA271" s="5">
        <f t="shared" si="74"/>
        <v>1870.3942858496534</v>
      </c>
      <c r="AB271" s="35">
        <f t="shared" si="75"/>
        <v>9.0916902467453709E-2</v>
      </c>
      <c r="AC271" s="5">
        <f t="shared" si="76"/>
        <v>1645.8055521803235</v>
      </c>
      <c r="AD271" s="35">
        <f t="shared" si="77"/>
        <v>0.08</v>
      </c>
      <c r="AE271" s="5">
        <f t="shared" si="109"/>
        <v>234199.56145880144</v>
      </c>
      <c r="AF271" s="5">
        <f t="shared" si="110"/>
        <v>701109.59545717284</v>
      </c>
      <c r="AG271" s="5">
        <f t="shared" si="78"/>
        <v>245000.43854119888</v>
      </c>
      <c r="AH271" s="5">
        <f t="shared" si="79"/>
        <v>935309.15691597434</v>
      </c>
      <c r="AI271" s="150"/>
      <c r="AJ271" s="2">
        <v>266</v>
      </c>
      <c r="AK271" s="118">
        <v>52932</v>
      </c>
      <c r="AL271" s="5">
        <f t="shared" si="111"/>
        <v>243193.15383400806</v>
      </c>
      <c r="AM271" s="5">
        <f t="shared" si="112"/>
        <v>3433.0474807189421</v>
      </c>
      <c r="AN271" s="5">
        <f t="shared" si="80"/>
        <v>1862.4250288743067</v>
      </c>
      <c r="AO271" s="35">
        <f t="shared" si="81"/>
        <v>9.1898558796380023E-2</v>
      </c>
      <c r="AP271" s="5">
        <f t="shared" si="82"/>
        <v>1570.6224518446354</v>
      </c>
      <c r="AQ271" s="35">
        <f t="shared" si="83"/>
        <v>7.7499999999999999E-2</v>
      </c>
      <c r="AR271" s="5">
        <f t="shared" si="113"/>
        <v>237869.27119486607</v>
      </c>
      <c r="AS271" s="5">
        <f t="shared" si="114"/>
        <v>675321.35867637221</v>
      </c>
      <c r="AT271" s="5">
        <f t="shared" si="84"/>
        <v>241330.72880513375</v>
      </c>
      <c r="AU271" s="5">
        <f t="shared" si="85"/>
        <v>913190.62987123826</v>
      </c>
      <c r="AV271" s="150"/>
      <c r="AW271" s="2">
        <v>266</v>
      </c>
      <c r="AX271" s="118">
        <v>52932</v>
      </c>
      <c r="AY271" s="5">
        <f t="shared" si="115"/>
        <v>239490.68004489594</v>
      </c>
      <c r="AZ271" s="5">
        <f t="shared" si="116"/>
        <v>3350.6359249849102</v>
      </c>
      <c r="BA271" s="5">
        <f t="shared" si="86"/>
        <v>1853.8191747043106</v>
      </c>
      <c r="BB271" s="35">
        <f t="shared" si="87"/>
        <v>9.2888082710698511E-2</v>
      </c>
      <c r="BC271" s="5">
        <f t="shared" si="88"/>
        <v>1496.8167502805995</v>
      </c>
      <c r="BD271" s="35">
        <f t="shared" si="89"/>
        <v>7.4999999999999997E-2</v>
      </c>
      <c r="BE271" s="5">
        <f t="shared" si="117"/>
        <v>241563.13912980843</v>
      </c>
      <c r="BF271" s="5">
        <f t="shared" si="118"/>
        <v>649706.01691617782</v>
      </c>
      <c r="BG271" s="5">
        <f t="shared" si="90"/>
        <v>237636.86087019162</v>
      </c>
      <c r="BH271" s="5">
        <f t="shared" si="91"/>
        <v>891269.15604598622</v>
      </c>
      <c r="BI271" s="150"/>
      <c r="BJ271" s="2">
        <v>266</v>
      </c>
      <c r="BK271" s="118">
        <v>52932</v>
      </c>
      <c r="BL271" s="5">
        <f t="shared" si="119"/>
        <v>235764.931115054</v>
      </c>
      <c r="BM271" s="5">
        <f t="shared" si="120"/>
        <v>3268.9887340292703</v>
      </c>
      <c r="BN271" s="5">
        <f t="shared" si="92"/>
        <v>1844.5756085424857</v>
      </c>
      <c r="BO271" s="35">
        <f t="shared" si="93"/>
        <v>9.3885495174462263E-2</v>
      </c>
      <c r="BP271" s="5">
        <f t="shared" si="94"/>
        <v>1424.4131254867846</v>
      </c>
      <c r="BQ271" s="35">
        <f t="shared" si="95"/>
        <v>7.2499999999999995E-2</v>
      </c>
      <c r="BR271" s="5">
        <f t="shared" si="121"/>
        <v>245279.6444934881</v>
      </c>
      <c r="BS271" s="5">
        <f t="shared" si="122"/>
        <v>624271.35875829775</v>
      </c>
      <c r="BT271" s="5">
        <f t="shared" si="96"/>
        <v>233920.35550651152</v>
      </c>
      <c r="BU271" s="5">
        <f t="shared" si="97"/>
        <v>869551.00325178588</v>
      </c>
      <c r="BV271" s="150"/>
      <c r="BW271" s="2">
        <v>266</v>
      </c>
      <c r="BX271" s="118">
        <v>52932</v>
      </c>
      <c r="BY271" s="5">
        <f t="shared" si="123"/>
        <v>232017.49781376607</v>
      </c>
      <c r="BZ271" s="5">
        <f t="shared" si="124"/>
        <v>3188.1295568986429</v>
      </c>
      <c r="CA271" s="5">
        <f t="shared" si="98"/>
        <v>1834.6941529850076</v>
      </c>
      <c r="CB271" s="35">
        <f t="shared" si="99"/>
        <v>9.4890816611995277E-2</v>
      </c>
      <c r="CC271" s="5">
        <f t="shared" si="100"/>
        <v>1353.4354039136354</v>
      </c>
      <c r="CD271" s="35">
        <f t="shared" si="101"/>
        <v>7.0000000000000007E-2</v>
      </c>
      <c r="CE271" s="5">
        <f t="shared" si="125"/>
        <v>249017.19633921835</v>
      </c>
      <c r="CF271" s="5">
        <f t="shared" si="126"/>
        <v>599025.26579582051</v>
      </c>
      <c r="CG271" s="5">
        <f t="shared" si="102"/>
        <v>230182.80366078106</v>
      </c>
      <c r="CH271" s="5">
        <f t="shared" si="103"/>
        <v>848042.4621350388</v>
      </c>
    </row>
    <row r="272" spans="9:86" ht="14.25" customHeight="1">
      <c r="I272" s="150"/>
      <c r="J272" s="2">
        <v>267</v>
      </c>
      <c r="K272" s="118">
        <v>52963</v>
      </c>
      <c r="L272" s="5">
        <f t="shared" si="104"/>
        <v>248644.54039198768</v>
      </c>
      <c r="M272" s="5">
        <f t="shared" si="67"/>
        <v>3600.0695666120341</v>
      </c>
      <c r="N272" s="5">
        <f t="shared" si="68"/>
        <v>1890.6383514171189</v>
      </c>
      <c r="O272" s="35">
        <f t="shared" si="69"/>
        <v>9.1245358459262238E-2</v>
      </c>
      <c r="P272" s="5">
        <f t="shared" si="70"/>
        <v>1709.4312151949152</v>
      </c>
      <c r="Q272" s="35">
        <f t="shared" si="71"/>
        <v>8.2500000000000004E-2</v>
      </c>
      <c r="R272" s="5">
        <f t="shared" si="105"/>
        <v>232446.09795942946</v>
      </c>
      <c r="S272" s="5">
        <f t="shared" si="106"/>
        <v>728772.4763259833</v>
      </c>
      <c r="T272" s="5">
        <f t="shared" si="72"/>
        <v>246753.90204057057</v>
      </c>
      <c r="U272" s="5">
        <f t="shared" si="73"/>
        <v>961218.57428541279</v>
      </c>
      <c r="V272" s="150"/>
      <c r="W272" s="2">
        <v>267</v>
      </c>
      <c r="X272" s="118">
        <v>52963</v>
      </c>
      <c r="Y272" s="5">
        <f t="shared" si="107"/>
        <v>245000.43854119888</v>
      </c>
      <c r="Z272" s="5">
        <f t="shared" si="108"/>
        <v>3516.1998380299769</v>
      </c>
      <c r="AA272" s="5">
        <f t="shared" si="74"/>
        <v>1882.863581088651</v>
      </c>
      <c r="AB272" s="35">
        <f t="shared" si="75"/>
        <v>9.2221724612400566E-2</v>
      </c>
      <c r="AC272" s="5">
        <f t="shared" si="76"/>
        <v>1633.3362569413259</v>
      </c>
      <c r="AD272" s="35">
        <f t="shared" si="77"/>
        <v>0.08</v>
      </c>
      <c r="AE272" s="5">
        <f t="shared" si="109"/>
        <v>236082.42503989011</v>
      </c>
      <c r="AF272" s="5">
        <f t="shared" si="110"/>
        <v>702742.93171411415</v>
      </c>
      <c r="AG272" s="5">
        <f t="shared" si="78"/>
        <v>243117.57496011021</v>
      </c>
      <c r="AH272" s="5">
        <f t="shared" si="79"/>
        <v>938825.35675400426</v>
      </c>
      <c r="AI272" s="150"/>
      <c r="AJ272" s="2">
        <v>267</v>
      </c>
      <c r="AK272" s="118">
        <v>52963</v>
      </c>
      <c r="AL272" s="5">
        <f t="shared" si="111"/>
        <v>241330.72880513375</v>
      </c>
      <c r="AM272" s="5">
        <f t="shared" si="112"/>
        <v>3433.0474807189421</v>
      </c>
      <c r="AN272" s="5">
        <f t="shared" si="80"/>
        <v>1874.45319051912</v>
      </c>
      <c r="AO272" s="35">
        <f t="shared" si="81"/>
        <v>9.3205860677577107E-2</v>
      </c>
      <c r="AP272" s="5">
        <f t="shared" si="82"/>
        <v>1558.5942901998221</v>
      </c>
      <c r="AQ272" s="35">
        <f t="shared" si="83"/>
        <v>7.7499999999999999E-2</v>
      </c>
      <c r="AR272" s="5">
        <f t="shared" si="113"/>
        <v>239743.7243853852</v>
      </c>
      <c r="AS272" s="5">
        <f t="shared" si="114"/>
        <v>676879.95296657202</v>
      </c>
      <c r="AT272" s="5">
        <f t="shared" si="84"/>
        <v>239456.27561461463</v>
      </c>
      <c r="AU272" s="5">
        <f t="shared" si="85"/>
        <v>916623.67735195719</v>
      </c>
      <c r="AV272" s="150"/>
      <c r="AW272" s="2">
        <v>267</v>
      </c>
      <c r="AX272" s="118">
        <v>52963</v>
      </c>
      <c r="AY272" s="5">
        <f t="shared" si="115"/>
        <v>237636.86087019162</v>
      </c>
      <c r="AZ272" s="5">
        <f t="shared" si="116"/>
        <v>3350.6359249849102</v>
      </c>
      <c r="BA272" s="5">
        <f t="shared" si="86"/>
        <v>1865.4055445462127</v>
      </c>
      <c r="BB272" s="35">
        <f t="shared" si="87"/>
        <v>9.4197787551074469E-2</v>
      </c>
      <c r="BC272" s="5">
        <f t="shared" si="88"/>
        <v>1485.2303804386975</v>
      </c>
      <c r="BD272" s="35">
        <f t="shared" si="89"/>
        <v>7.4999999999999997E-2</v>
      </c>
      <c r="BE272" s="5">
        <f t="shared" si="117"/>
        <v>243428.54467435463</v>
      </c>
      <c r="BF272" s="5">
        <f t="shared" si="118"/>
        <v>651191.24729661655</v>
      </c>
      <c r="BG272" s="5">
        <f t="shared" si="90"/>
        <v>235771.45532564542</v>
      </c>
      <c r="BH272" s="5">
        <f t="shared" si="91"/>
        <v>894619.79197097116</v>
      </c>
      <c r="BI272" s="150"/>
      <c r="BJ272" s="2">
        <v>267</v>
      </c>
      <c r="BK272" s="118">
        <v>52963</v>
      </c>
      <c r="BL272" s="5">
        <f t="shared" si="119"/>
        <v>233920.35550651152</v>
      </c>
      <c r="BM272" s="5">
        <f t="shared" si="120"/>
        <v>3268.9887340292703</v>
      </c>
      <c r="BN272" s="5">
        <f t="shared" si="92"/>
        <v>1855.7199195107632</v>
      </c>
      <c r="BO272" s="35">
        <f t="shared" si="93"/>
        <v>9.5197525610417749E-2</v>
      </c>
      <c r="BP272" s="5">
        <f t="shared" si="94"/>
        <v>1413.268814518507</v>
      </c>
      <c r="BQ272" s="35">
        <f t="shared" si="95"/>
        <v>7.2499999999999995E-2</v>
      </c>
      <c r="BR272" s="5">
        <f t="shared" si="121"/>
        <v>247135.36441299887</v>
      </c>
      <c r="BS272" s="5">
        <f t="shared" si="122"/>
        <v>625684.62757281621</v>
      </c>
      <c r="BT272" s="5">
        <f t="shared" si="96"/>
        <v>232064.63558700075</v>
      </c>
      <c r="BU272" s="5">
        <f t="shared" si="97"/>
        <v>872819.99198581511</v>
      </c>
      <c r="BV272" s="150"/>
      <c r="BW272" s="2">
        <v>267</v>
      </c>
      <c r="BX272" s="118">
        <v>52963</v>
      </c>
      <c r="BY272" s="5">
        <f t="shared" si="123"/>
        <v>230182.80366078106</v>
      </c>
      <c r="BZ272" s="5">
        <f t="shared" si="124"/>
        <v>3188.1295568986429</v>
      </c>
      <c r="CA272" s="5">
        <f t="shared" si="98"/>
        <v>1845.3965355440866</v>
      </c>
      <c r="CB272" s="35">
        <f t="shared" si="99"/>
        <v>9.6205094708828168E-2</v>
      </c>
      <c r="CC272" s="5">
        <f t="shared" si="100"/>
        <v>1342.7330213545563</v>
      </c>
      <c r="CD272" s="35">
        <f t="shared" si="101"/>
        <v>7.0000000000000007E-2</v>
      </c>
      <c r="CE272" s="5">
        <f t="shared" si="125"/>
        <v>250862.59287476243</v>
      </c>
      <c r="CF272" s="5">
        <f t="shared" si="126"/>
        <v>600367.99881717504</v>
      </c>
      <c r="CG272" s="5">
        <f t="shared" si="102"/>
        <v>228337.40712523699</v>
      </c>
      <c r="CH272" s="5">
        <f t="shared" si="103"/>
        <v>851230.59169193753</v>
      </c>
    </row>
    <row r="273" spans="9:86" ht="14.25" customHeight="1">
      <c r="I273" s="150"/>
      <c r="J273" s="2">
        <v>268</v>
      </c>
      <c r="K273" s="118">
        <v>52994</v>
      </c>
      <c r="L273" s="5">
        <f t="shared" si="104"/>
        <v>246753.90204057057</v>
      </c>
      <c r="M273" s="5">
        <f t="shared" si="67"/>
        <v>3600.0695666120341</v>
      </c>
      <c r="N273" s="5">
        <f t="shared" si="68"/>
        <v>1903.6364900831115</v>
      </c>
      <c r="O273" s="35">
        <f t="shared" si="69"/>
        <v>9.2576602404615488E-2</v>
      </c>
      <c r="P273" s="5">
        <f t="shared" si="70"/>
        <v>1696.4330765289226</v>
      </c>
      <c r="Q273" s="35">
        <f t="shared" si="71"/>
        <v>8.2500000000000004E-2</v>
      </c>
      <c r="R273" s="5">
        <f t="shared" si="105"/>
        <v>234349.73444951259</v>
      </c>
      <c r="S273" s="5">
        <f t="shared" si="106"/>
        <v>730468.90940251225</v>
      </c>
      <c r="T273" s="5">
        <f t="shared" si="72"/>
        <v>244850.26555048744</v>
      </c>
      <c r="U273" s="5">
        <f t="shared" si="73"/>
        <v>964818.6438520248</v>
      </c>
      <c r="V273" s="150"/>
      <c r="W273" s="2">
        <v>268</v>
      </c>
      <c r="X273" s="118">
        <v>52994</v>
      </c>
      <c r="Y273" s="5">
        <f t="shared" si="107"/>
        <v>243117.57496011021</v>
      </c>
      <c r="Z273" s="5">
        <f t="shared" si="108"/>
        <v>3516.1998380299769</v>
      </c>
      <c r="AA273" s="5">
        <f t="shared" si="74"/>
        <v>1895.4160049625755</v>
      </c>
      <c r="AB273" s="35">
        <f t="shared" si="75"/>
        <v>9.3555523755462E-2</v>
      </c>
      <c r="AC273" s="5">
        <f t="shared" si="76"/>
        <v>1620.7838330674015</v>
      </c>
      <c r="AD273" s="35">
        <f t="shared" si="77"/>
        <v>0.08</v>
      </c>
      <c r="AE273" s="5">
        <f t="shared" si="109"/>
        <v>237977.84104485268</v>
      </c>
      <c r="AF273" s="5">
        <f t="shared" si="110"/>
        <v>704363.71554718155</v>
      </c>
      <c r="AG273" s="5">
        <f t="shared" si="78"/>
        <v>241222.15895514764</v>
      </c>
      <c r="AH273" s="5">
        <f t="shared" si="79"/>
        <v>942341.55659203418</v>
      </c>
      <c r="AI273" s="150"/>
      <c r="AJ273" s="2">
        <v>268</v>
      </c>
      <c r="AK273" s="118">
        <v>52994</v>
      </c>
      <c r="AL273" s="5">
        <f t="shared" si="111"/>
        <v>239456.27561461463</v>
      </c>
      <c r="AM273" s="5">
        <f t="shared" si="112"/>
        <v>3433.0474807189421</v>
      </c>
      <c r="AN273" s="5">
        <f t="shared" si="80"/>
        <v>1886.5590340412227</v>
      </c>
      <c r="AO273" s="35">
        <f t="shared" si="81"/>
        <v>9.4542138644676116E-2</v>
      </c>
      <c r="AP273" s="5">
        <f t="shared" si="82"/>
        <v>1546.4884466777194</v>
      </c>
      <c r="AQ273" s="35">
        <f t="shared" si="83"/>
        <v>7.7499999999999999E-2</v>
      </c>
      <c r="AR273" s="5">
        <f t="shared" si="113"/>
        <v>241630.28341942641</v>
      </c>
      <c r="AS273" s="5">
        <f t="shared" si="114"/>
        <v>678426.4414132497</v>
      </c>
      <c r="AT273" s="5">
        <f t="shared" si="84"/>
        <v>237569.71658057341</v>
      </c>
      <c r="AU273" s="5">
        <f t="shared" si="85"/>
        <v>920056.72483267612</v>
      </c>
      <c r="AV273" s="150"/>
      <c r="AW273" s="2">
        <v>268</v>
      </c>
      <c r="AX273" s="118">
        <v>52994</v>
      </c>
      <c r="AY273" s="5">
        <f t="shared" si="115"/>
        <v>235771.45532564542</v>
      </c>
      <c r="AZ273" s="5">
        <f t="shared" si="116"/>
        <v>3350.6359249849102</v>
      </c>
      <c r="BA273" s="5">
        <f t="shared" si="86"/>
        <v>1877.0643291996264</v>
      </c>
      <c r="BB273" s="35">
        <f t="shared" si="87"/>
        <v>9.5536467378056877E-2</v>
      </c>
      <c r="BC273" s="5">
        <f t="shared" si="88"/>
        <v>1473.5715957852838</v>
      </c>
      <c r="BD273" s="35">
        <f t="shared" si="89"/>
        <v>7.4999999999999997E-2</v>
      </c>
      <c r="BE273" s="5">
        <f t="shared" si="117"/>
        <v>245305.60900355427</v>
      </c>
      <c r="BF273" s="5">
        <f t="shared" si="118"/>
        <v>652664.81889240188</v>
      </c>
      <c r="BG273" s="5">
        <f t="shared" si="90"/>
        <v>233894.39099644579</v>
      </c>
      <c r="BH273" s="5">
        <f t="shared" si="91"/>
        <v>897970.42789595621</v>
      </c>
      <c r="BI273" s="150"/>
      <c r="BJ273" s="2">
        <v>268</v>
      </c>
      <c r="BK273" s="118">
        <v>52994</v>
      </c>
      <c r="BL273" s="5">
        <f t="shared" si="119"/>
        <v>232064.63558700075</v>
      </c>
      <c r="BM273" s="5">
        <f t="shared" si="120"/>
        <v>3268.9887340292703</v>
      </c>
      <c r="BN273" s="5">
        <f t="shared" si="92"/>
        <v>1866.9315606911407</v>
      </c>
      <c r="BO273" s="35">
        <f t="shared" si="93"/>
        <v>9.6538529757563024E-2</v>
      </c>
      <c r="BP273" s="5">
        <f t="shared" si="94"/>
        <v>1402.0571733381296</v>
      </c>
      <c r="BQ273" s="35">
        <f t="shared" si="95"/>
        <v>7.2499999999999995E-2</v>
      </c>
      <c r="BR273" s="5">
        <f t="shared" si="121"/>
        <v>249002.29597369002</v>
      </c>
      <c r="BS273" s="5">
        <f t="shared" si="122"/>
        <v>627086.68474615435</v>
      </c>
      <c r="BT273" s="5">
        <f t="shared" si="96"/>
        <v>230197.7040263096</v>
      </c>
      <c r="BU273" s="5">
        <f t="shared" si="97"/>
        <v>876088.98071984435</v>
      </c>
      <c r="BV273" s="150"/>
      <c r="BW273" s="2">
        <v>268</v>
      </c>
      <c r="BX273" s="118">
        <v>52994</v>
      </c>
      <c r="BY273" s="5">
        <f t="shared" si="123"/>
        <v>228337.40712523699</v>
      </c>
      <c r="BZ273" s="5">
        <f t="shared" si="124"/>
        <v>3188.1295568986429</v>
      </c>
      <c r="CA273" s="5">
        <f t="shared" si="98"/>
        <v>1856.1613486680938</v>
      </c>
      <c r="CB273" s="35">
        <f t="shared" si="99"/>
        <v>9.7548345076023682E-2</v>
      </c>
      <c r="CC273" s="5">
        <f t="shared" si="100"/>
        <v>1331.9682082305492</v>
      </c>
      <c r="CD273" s="35">
        <f t="shared" si="101"/>
        <v>7.0000000000000007E-2</v>
      </c>
      <c r="CE273" s="5">
        <f t="shared" si="125"/>
        <v>252718.75422343053</v>
      </c>
      <c r="CF273" s="5">
        <f t="shared" si="126"/>
        <v>601699.96702540561</v>
      </c>
      <c r="CG273" s="5">
        <f t="shared" si="102"/>
        <v>226481.24577656889</v>
      </c>
      <c r="CH273" s="5">
        <f t="shared" si="103"/>
        <v>854418.72124883614</v>
      </c>
    </row>
    <row r="274" spans="9:86" ht="14.25" customHeight="1">
      <c r="I274" s="150"/>
      <c r="J274" s="2">
        <v>269</v>
      </c>
      <c r="K274" s="118">
        <v>53022</v>
      </c>
      <c r="L274" s="5">
        <f t="shared" si="104"/>
        <v>244850.26555048744</v>
      </c>
      <c r="M274" s="5">
        <f t="shared" si="67"/>
        <v>3600.0695666120341</v>
      </c>
      <c r="N274" s="5">
        <f t="shared" si="68"/>
        <v>1916.723990952433</v>
      </c>
      <c r="O274" s="35">
        <f t="shared" si="69"/>
        <v>9.3937769843612934E-2</v>
      </c>
      <c r="P274" s="5">
        <f t="shared" si="70"/>
        <v>1683.3455756596011</v>
      </c>
      <c r="Q274" s="35">
        <f t="shared" si="71"/>
        <v>8.2500000000000004E-2</v>
      </c>
      <c r="R274" s="5">
        <f t="shared" si="105"/>
        <v>236266.45844046501</v>
      </c>
      <c r="S274" s="5">
        <f t="shared" si="106"/>
        <v>732152.2549781719</v>
      </c>
      <c r="T274" s="5">
        <f t="shared" si="72"/>
        <v>242933.54155953502</v>
      </c>
      <c r="U274" s="5">
        <f t="shared" si="73"/>
        <v>968418.71341863694</v>
      </c>
      <c r="V274" s="150"/>
      <c r="W274" s="2">
        <v>269</v>
      </c>
      <c r="X274" s="118">
        <v>53022</v>
      </c>
      <c r="Y274" s="5">
        <f t="shared" si="107"/>
        <v>241222.15895514764</v>
      </c>
      <c r="Z274" s="5">
        <f t="shared" si="108"/>
        <v>3516.1998380299769</v>
      </c>
      <c r="AA274" s="5">
        <f t="shared" si="74"/>
        <v>1908.0521116623258</v>
      </c>
      <c r="AB274" s="35">
        <f t="shared" si="75"/>
        <v>9.4919245558221149E-2</v>
      </c>
      <c r="AC274" s="5">
        <f t="shared" si="76"/>
        <v>1608.1477263676511</v>
      </c>
      <c r="AD274" s="35">
        <f t="shared" si="77"/>
        <v>0.08</v>
      </c>
      <c r="AE274" s="5">
        <f t="shared" si="109"/>
        <v>239885.893156515</v>
      </c>
      <c r="AF274" s="5">
        <f t="shared" si="110"/>
        <v>705971.86327354924</v>
      </c>
      <c r="AG274" s="5">
        <f t="shared" si="78"/>
        <v>239314.10684348532</v>
      </c>
      <c r="AH274" s="5">
        <f t="shared" si="79"/>
        <v>945857.75643006421</v>
      </c>
      <c r="AI274" s="150"/>
      <c r="AJ274" s="2">
        <v>269</v>
      </c>
      <c r="AK274" s="118">
        <v>53022</v>
      </c>
      <c r="AL274" s="5">
        <f t="shared" si="111"/>
        <v>237569.71658057341</v>
      </c>
      <c r="AM274" s="5">
        <f t="shared" si="112"/>
        <v>3433.0474807189421</v>
      </c>
      <c r="AN274" s="5">
        <f t="shared" si="80"/>
        <v>1898.7430611360721</v>
      </c>
      <c r="AO274" s="35">
        <f t="shared" si="81"/>
        <v>9.590833824101988E-2</v>
      </c>
      <c r="AP274" s="5">
        <f t="shared" si="82"/>
        <v>1534.30441958287</v>
      </c>
      <c r="AQ274" s="35">
        <f t="shared" si="83"/>
        <v>7.7499999999999999E-2</v>
      </c>
      <c r="AR274" s="5">
        <f t="shared" si="113"/>
        <v>243529.02648056249</v>
      </c>
      <c r="AS274" s="5">
        <f t="shared" si="114"/>
        <v>679960.74583283253</v>
      </c>
      <c r="AT274" s="5">
        <f t="shared" si="84"/>
        <v>235670.97351943734</v>
      </c>
      <c r="AU274" s="5">
        <f t="shared" si="85"/>
        <v>923489.77231339505</v>
      </c>
      <c r="AV274" s="150"/>
      <c r="AW274" s="2">
        <v>269</v>
      </c>
      <c r="AX274" s="118">
        <v>53022</v>
      </c>
      <c r="AY274" s="5">
        <f t="shared" si="115"/>
        <v>233894.39099644579</v>
      </c>
      <c r="AZ274" s="5">
        <f t="shared" si="116"/>
        <v>3350.6359249849102</v>
      </c>
      <c r="BA274" s="5">
        <f t="shared" si="86"/>
        <v>1888.7959812571241</v>
      </c>
      <c r="BB274" s="35">
        <f t="shared" si="87"/>
        <v>9.6905067618444571E-2</v>
      </c>
      <c r="BC274" s="5">
        <f t="shared" si="88"/>
        <v>1461.839943727786</v>
      </c>
      <c r="BD274" s="35">
        <f t="shared" si="89"/>
        <v>7.4999999999999997E-2</v>
      </c>
      <c r="BE274" s="5">
        <f t="shared" si="117"/>
        <v>247194.40498481141</v>
      </c>
      <c r="BF274" s="5">
        <f t="shared" si="118"/>
        <v>654126.6588361297</v>
      </c>
      <c r="BG274" s="5">
        <f t="shared" si="90"/>
        <v>232005.59501518865</v>
      </c>
      <c r="BH274" s="5">
        <f t="shared" si="91"/>
        <v>901321.06382094114</v>
      </c>
      <c r="BI274" s="150"/>
      <c r="BJ274" s="2">
        <v>269</v>
      </c>
      <c r="BK274" s="118">
        <v>53022</v>
      </c>
      <c r="BL274" s="5">
        <f t="shared" si="119"/>
        <v>230197.7040263096</v>
      </c>
      <c r="BM274" s="5">
        <f t="shared" si="120"/>
        <v>3268.9887340292703</v>
      </c>
      <c r="BN274" s="5">
        <f t="shared" si="92"/>
        <v>1878.2109388703166</v>
      </c>
      <c r="BO274" s="35">
        <f t="shared" si="93"/>
        <v>9.7909452927766136E-2</v>
      </c>
      <c r="BP274" s="5">
        <f t="shared" si="94"/>
        <v>1390.7777951589537</v>
      </c>
      <c r="BQ274" s="35">
        <f t="shared" si="95"/>
        <v>7.2499999999999995E-2</v>
      </c>
      <c r="BR274" s="5">
        <f t="shared" si="121"/>
        <v>250880.50691256035</v>
      </c>
      <c r="BS274" s="5">
        <f t="shared" si="122"/>
        <v>628477.46254131326</v>
      </c>
      <c r="BT274" s="5">
        <f t="shared" si="96"/>
        <v>228319.49308743927</v>
      </c>
      <c r="BU274" s="5">
        <f t="shared" si="97"/>
        <v>879357.96945387358</v>
      </c>
      <c r="BV274" s="150"/>
      <c r="BW274" s="2">
        <v>269</v>
      </c>
      <c r="BX274" s="118">
        <v>53022</v>
      </c>
      <c r="BY274" s="5">
        <f t="shared" si="123"/>
        <v>226481.24577656889</v>
      </c>
      <c r="BZ274" s="5">
        <f t="shared" si="124"/>
        <v>3188.1295568986429</v>
      </c>
      <c r="CA274" s="5">
        <f t="shared" si="98"/>
        <v>1866.9889565353244</v>
      </c>
      <c r="CB274" s="35">
        <f t="shared" si="99"/>
        <v>9.8921512912049397E-2</v>
      </c>
      <c r="CC274" s="5">
        <f t="shared" si="100"/>
        <v>1321.1406003633185</v>
      </c>
      <c r="CD274" s="35">
        <f t="shared" si="101"/>
        <v>7.0000000000000007E-2</v>
      </c>
      <c r="CE274" s="5">
        <f t="shared" si="125"/>
        <v>254585.74317996585</v>
      </c>
      <c r="CF274" s="5">
        <f t="shared" si="126"/>
        <v>603021.10762576899</v>
      </c>
      <c r="CG274" s="5">
        <f t="shared" si="102"/>
        <v>224614.25682003357</v>
      </c>
      <c r="CH274" s="5">
        <f t="shared" si="103"/>
        <v>857606.85080573487</v>
      </c>
    </row>
    <row r="275" spans="9:86" ht="14.25" customHeight="1">
      <c r="I275" s="150"/>
      <c r="J275" s="2">
        <v>270</v>
      </c>
      <c r="K275" s="118">
        <v>53053</v>
      </c>
      <c r="L275" s="5">
        <f t="shared" si="104"/>
        <v>242933.54155953502</v>
      </c>
      <c r="M275" s="5">
        <f t="shared" si="67"/>
        <v>3600.0695666120341</v>
      </c>
      <c r="N275" s="5">
        <f t="shared" si="68"/>
        <v>1929.9014683902308</v>
      </c>
      <c r="O275" s="35">
        <f t="shared" si="69"/>
        <v>9.5329848122299332E-2</v>
      </c>
      <c r="P275" s="5">
        <f t="shared" si="70"/>
        <v>1670.1680982218033</v>
      </c>
      <c r="Q275" s="35">
        <f t="shared" si="71"/>
        <v>8.2500000000000004E-2</v>
      </c>
      <c r="R275" s="5">
        <f t="shared" si="105"/>
        <v>238196.35990885523</v>
      </c>
      <c r="S275" s="5">
        <f t="shared" si="106"/>
        <v>733822.42307639366</v>
      </c>
      <c r="T275" s="5">
        <f t="shared" si="72"/>
        <v>241003.6400911448</v>
      </c>
      <c r="U275" s="5">
        <f t="shared" si="73"/>
        <v>972018.78298524884</v>
      </c>
      <c r="V275" s="150"/>
      <c r="W275" s="2">
        <v>270</v>
      </c>
      <c r="X275" s="118">
        <v>53053</v>
      </c>
      <c r="Y275" s="5">
        <f t="shared" si="107"/>
        <v>239314.10684348532</v>
      </c>
      <c r="Z275" s="5">
        <f t="shared" si="108"/>
        <v>3516.1998380299769</v>
      </c>
      <c r="AA275" s="5">
        <f t="shared" si="74"/>
        <v>1920.7724590734081</v>
      </c>
      <c r="AB275" s="35">
        <f t="shared" si="75"/>
        <v>9.6313877242328358E-2</v>
      </c>
      <c r="AC275" s="5">
        <f t="shared" si="76"/>
        <v>1595.4273789565689</v>
      </c>
      <c r="AD275" s="35">
        <f t="shared" si="77"/>
        <v>0.08</v>
      </c>
      <c r="AE275" s="5">
        <f t="shared" si="109"/>
        <v>241806.6656155884</v>
      </c>
      <c r="AF275" s="5">
        <f t="shared" si="110"/>
        <v>707567.29065250582</v>
      </c>
      <c r="AG275" s="5">
        <f t="shared" si="78"/>
        <v>237393.33438441192</v>
      </c>
      <c r="AH275" s="5">
        <f t="shared" si="79"/>
        <v>949373.95626809425</v>
      </c>
      <c r="AI275" s="150"/>
      <c r="AJ275" s="2">
        <v>270</v>
      </c>
      <c r="AK275" s="118">
        <v>53053</v>
      </c>
      <c r="AL275" s="5">
        <f t="shared" si="111"/>
        <v>235670.97351943734</v>
      </c>
      <c r="AM275" s="5">
        <f t="shared" si="112"/>
        <v>3433.0474807189421</v>
      </c>
      <c r="AN275" s="5">
        <f t="shared" si="80"/>
        <v>1911.0057767392427</v>
      </c>
      <c r="AO275" s="35">
        <f t="shared" si="81"/>
        <v>9.7305446565652487E-2</v>
      </c>
      <c r="AP275" s="5">
        <f t="shared" si="82"/>
        <v>1522.0417039796994</v>
      </c>
      <c r="AQ275" s="35">
        <f t="shared" si="83"/>
        <v>7.7499999999999999E-2</v>
      </c>
      <c r="AR275" s="5">
        <f t="shared" si="113"/>
        <v>245440.03225730173</v>
      </c>
      <c r="AS275" s="5">
        <f t="shared" si="114"/>
        <v>681482.78753681225</v>
      </c>
      <c r="AT275" s="5">
        <f t="shared" si="84"/>
        <v>233759.96774269809</v>
      </c>
      <c r="AU275" s="5">
        <f t="shared" si="85"/>
        <v>926922.81979411398</v>
      </c>
      <c r="AV275" s="150"/>
      <c r="AW275" s="2">
        <v>270</v>
      </c>
      <c r="AX275" s="118">
        <v>53053</v>
      </c>
      <c r="AY275" s="5">
        <f t="shared" si="115"/>
        <v>232005.59501518865</v>
      </c>
      <c r="AZ275" s="5">
        <f t="shared" si="116"/>
        <v>3350.6359249849102</v>
      </c>
      <c r="BA275" s="5">
        <f t="shared" si="86"/>
        <v>1900.6009561399812</v>
      </c>
      <c r="BB275" s="35">
        <f t="shared" si="87"/>
        <v>9.8304575250379889E-2</v>
      </c>
      <c r="BC275" s="5">
        <f t="shared" si="88"/>
        <v>1450.0349688449289</v>
      </c>
      <c r="BD275" s="35">
        <f t="shared" si="89"/>
        <v>7.4999999999999997E-2</v>
      </c>
      <c r="BE275" s="5">
        <f t="shared" si="117"/>
        <v>249095.00594095138</v>
      </c>
      <c r="BF275" s="5">
        <f t="shared" si="118"/>
        <v>655576.69380497467</v>
      </c>
      <c r="BG275" s="5">
        <f t="shared" si="90"/>
        <v>230104.99405904868</v>
      </c>
      <c r="BH275" s="5">
        <f t="shared" si="91"/>
        <v>904671.69974592607</v>
      </c>
      <c r="BI275" s="150"/>
      <c r="BJ275" s="2">
        <v>270</v>
      </c>
      <c r="BK275" s="118">
        <v>53053</v>
      </c>
      <c r="BL275" s="5">
        <f t="shared" si="119"/>
        <v>228319.49308743927</v>
      </c>
      <c r="BM275" s="5">
        <f t="shared" si="120"/>
        <v>3268.9887340292703</v>
      </c>
      <c r="BN275" s="5">
        <f t="shared" si="92"/>
        <v>1889.558463292658</v>
      </c>
      <c r="BO275" s="35">
        <f t="shared" si="93"/>
        <v>9.931128197988856E-2</v>
      </c>
      <c r="BP275" s="5">
        <f t="shared" si="94"/>
        <v>1379.4302707366123</v>
      </c>
      <c r="BQ275" s="35">
        <f t="shared" si="95"/>
        <v>7.2499999999999995E-2</v>
      </c>
      <c r="BR275" s="5">
        <f t="shared" si="121"/>
        <v>252770.06537585301</v>
      </c>
      <c r="BS275" s="5">
        <f t="shared" si="122"/>
        <v>629856.89281204983</v>
      </c>
      <c r="BT275" s="5">
        <f t="shared" si="96"/>
        <v>226429.93462414661</v>
      </c>
      <c r="BU275" s="5">
        <f t="shared" si="97"/>
        <v>882626.95818790281</v>
      </c>
      <c r="BV275" s="150"/>
      <c r="BW275" s="2">
        <v>270</v>
      </c>
      <c r="BX275" s="118">
        <v>53053</v>
      </c>
      <c r="BY275" s="5">
        <f t="shared" si="123"/>
        <v>224614.25682003357</v>
      </c>
      <c r="BZ275" s="5">
        <f t="shared" si="124"/>
        <v>3188.1295568986429</v>
      </c>
      <c r="CA275" s="5">
        <f t="shared" si="98"/>
        <v>1877.8797254484471</v>
      </c>
      <c r="CB275" s="35">
        <f t="shared" si="99"/>
        <v>0.1003255849580225</v>
      </c>
      <c r="CC275" s="5">
        <f t="shared" si="100"/>
        <v>1310.2498314501959</v>
      </c>
      <c r="CD275" s="35">
        <f t="shared" si="101"/>
        <v>7.0000000000000007E-2</v>
      </c>
      <c r="CE275" s="5">
        <f t="shared" si="125"/>
        <v>256463.62290541429</v>
      </c>
      <c r="CF275" s="5">
        <f t="shared" si="126"/>
        <v>604331.35745721916</v>
      </c>
      <c r="CG275" s="5">
        <f t="shared" si="102"/>
        <v>222736.37709458513</v>
      </c>
      <c r="CH275" s="5">
        <f t="shared" si="103"/>
        <v>860794.98036263348</v>
      </c>
    </row>
    <row r="276" spans="9:86" ht="14.25" customHeight="1">
      <c r="I276" s="150"/>
      <c r="J276" s="2">
        <v>271</v>
      </c>
      <c r="K276" s="118">
        <v>53083</v>
      </c>
      <c r="L276" s="5">
        <f t="shared" si="104"/>
        <v>241003.6400911448</v>
      </c>
      <c r="M276" s="5">
        <f t="shared" si="67"/>
        <v>3600.0695666120341</v>
      </c>
      <c r="N276" s="5">
        <f t="shared" si="68"/>
        <v>1943.1695409854135</v>
      </c>
      <c r="O276" s="35">
        <f t="shared" si="69"/>
        <v>9.6753868460270342E-2</v>
      </c>
      <c r="P276" s="5">
        <f t="shared" si="70"/>
        <v>1656.9000256266206</v>
      </c>
      <c r="Q276" s="35">
        <f t="shared" si="71"/>
        <v>8.2500000000000018E-2</v>
      </c>
      <c r="R276" s="5">
        <f t="shared" si="105"/>
        <v>240139.52944984063</v>
      </c>
      <c r="S276" s="5">
        <f t="shared" si="106"/>
        <v>735479.32310202031</v>
      </c>
      <c r="T276" s="5">
        <f t="shared" si="72"/>
        <v>239060.4705501594</v>
      </c>
      <c r="U276" s="5">
        <f t="shared" si="73"/>
        <v>975618.85255186097</v>
      </c>
      <c r="V276" s="150"/>
      <c r="W276" s="2">
        <v>271</v>
      </c>
      <c r="X276" s="118">
        <v>53083</v>
      </c>
      <c r="Y276" s="5">
        <f t="shared" si="107"/>
        <v>237393.33438441192</v>
      </c>
      <c r="Z276" s="5">
        <f t="shared" si="108"/>
        <v>3516.1998380299769</v>
      </c>
      <c r="AA276" s="5">
        <f t="shared" si="74"/>
        <v>1933.5776088005641</v>
      </c>
      <c r="AB276" s="35">
        <f t="shared" si="75"/>
        <v>9.7740449898370677E-2</v>
      </c>
      <c r="AC276" s="5">
        <f t="shared" si="76"/>
        <v>1582.6222292294128</v>
      </c>
      <c r="AD276" s="35">
        <f t="shared" si="77"/>
        <v>0.08</v>
      </c>
      <c r="AE276" s="5">
        <f t="shared" si="109"/>
        <v>243740.24322438895</v>
      </c>
      <c r="AF276" s="5">
        <f t="shared" si="110"/>
        <v>709149.91288173525</v>
      </c>
      <c r="AG276" s="5">
        <f t="shared" si="78"/>
        <v>235459.75677561137</v>
      </c>
      <c r="AH276" s="5">
        <f t="shared" si="79"/>
        <v>952890.15610612417</v>
      </c>
      <c r="AI276" s="150"/>
      <c r="AJ276" s="2">
        <v>271</v>
      </c>
      <c r="AK276" s="118">
        <v>53083</v>
      </c>
      <c r="AL276" s="5">
        <f t="shared" si="111"/>
        <v>233759.96774269809</v>
      </c>
      <c r="AM276" s="5">
        <f t="shared" si="112"/>
        <v>3433.0474807189421</v>
      </c>
      <c r="AN276" s="5">
        <f t="shared" si="80"/>
        <v>1923.3476890473503</v>
      </c>
      <c r="AO276" s="35">
        <f t="shared" si="81"/>
        <v>9.8734494581949883E-2</v>
      </c>
      <c r="AP276" s="5">
        <f t="shared" si="82"/>
        <v>1509.6997916715918</v>
      </c>
      <c r="AQ276" s="35">
        <f t="shared" si="83"/>
        <v>7.7499999999999999E-2</v>
      </c>
      <c r="AR276" s="5">
        <f t="shared" si="113"/>
        <v>247363.37994634907</v>
      </c>
      <c r="AS276" s="5">
        <f t="shared" si="114"/>
        <v>682992.48732848384</v>
      </c>
      <c r="AT276" s="5">
        <f t="shared" si="84"/>
        <v>231836.62005365075</v>
      </c>
      <c r="AU276" s="5">
        <f t="shared" si="85"/>
        <v>930355.86727483291</v>
      </c>
      <c r="AV276" s="150"/>
      <c r="AW276" s="2">
        <v>271</v>
      </c>
      <c r="AX276" s="118">
        <v>53083</v>
      </c>
      <c r="AY276" s="5">
        <f t="shared" si="115"/>
        <v>230104.99405904868</v>
      </c>
      <c r="AZ276" s="5">
        <f t="shared" si="116"/>
        <v>3350.6359249849102</v>
      </c>
      <c r="BA276" s="5">
        <f t="shared" si="86"/>
        <v>1912.479712115856</v>
      </c>
      <c r="BB276" s="35">
        <f t="shared" si="87"/>
        <v>9.9736021111740819E-2</v>
      </c>
      <c r="BC276" s="5">
        <f t="shared" si="88"/>
        <v>1438.1562128690541</v>
      </c>
      <c r="BD276" s="35">
        <f t="shared" si="89"/>
        <v>7.4999999999999997E-2</v>
      </c>
      <c r="BE276" s="5">
        <f t="shared" si="117"/>
        <v>251007.48565306724</v>
      </c>
      <c r="BF276" s="5">
        <f t="shared" si="118"/>
        <v>657014.85001784377</v>
      </c>
      <c r="BG276" s="5">
        <f t="shared" si="90"/>
        <v>228192.51434693282</v>
      </c>
      <c r="BH276" s="5">
        <f t="shared" si="91"/>
        <v>908022.33567091101</v>
      </c>
      <c r="BI276" s="150"/>
      <c r="BJ276" s="2">
        <v>271</v>
      </c>
      <c r="BK276" s="118">
        <v>53083</v>
      </c>
      <c r="BL276" s="5">
        <f t="shared" si="119"/>
        <v>226429.93462414661</v>
      </c>
      <c r="BM276" s="5">
        <f t="shared" si="120"/>
        <v>3268.9887340292703</v>
      </c>
      <c r="BN276" s="5">
        <f t="shared" si="92"/>
        <v>1900.9745456750511</v>
      </c>
      <c r="BO276" s="35">
        <f t="shared" si="93"/>
        <v>0.10074504762793833</v>
      </c>
      <c r="BP276" s="5">
        <f t="shared" si="94"/>
        <v>1368.0141883542192</v>
      </c>
      <c r="BQ276" s="35">
        <f t="shared" si="95"/>
        <v>7.2500000000000009E-2</v>
      </c>
      <c r="BR276" s="5">
        <f t="shared" si="121"/>
        <v>254671.03992152805</v>
      </c>
      <c r="BS276" s="5">
        <f t="shared" si="122"/>
        <v>631224.90700040408</v>
      </c>
      <c r="BT276" s="5">
        <f t="shared" si="96"/>
        <v>224528.96007847157</v>
      </c>
      <c r="BU276" s="5">
        <f t="shared" si="97"/>
        <v>885895.94692193216</v>
      </c>
      <c r="BV276" s="150"/>
      <c r="BW276" s="2">
        <v>271</v>
      </c>
      <c r="BX276" s="118">
        <v>53083</v>
      </c>
      <c r="BY276" s="5">
        <f t="shared" si="123"/>
        <v>222736.37709458513</v>
      </c>
      <c r="BZ276" s="5">
        <f t="shared" si="124"/>
        <v>3188.1295568986429</v>
      </c>
      <c r="CA276" s="5">
        <f t="shared" si="98"/>
        <v>1888.8340238468963</v>
      </c>
      <c r="CB276" s="35">
        <f t="shared" si="99"/>
        <v>0.1017615918056242</v>
      </c>
      <c r="CC276" s="5">
        <f t="shared" si="100"/>
        <v>1299.2955330517466</v>
      </c>
      <c r="CD276" s="35">
        <f t="shared" si="101"/>
        <v>7.0000000000000007E-2</v>
      </c>
      <c r="CE276" s="5">
        <f t="shared" si="125"/>
        <v>258352.45692926118</v>
      </c>
      <c r="CF276" s="5">
        <f t="shared" si="126"/>
        <v>605630.65299027087</v>
      </c>
      <c r="CG276" s="5">
        <f t="shared" si="102"/>
        <v>220847.54307073823</v>
      </c>
      <c r="CH276" s="5">
        <f t="shared" si="103"/>
        <v>863983.10991953209</v>
      </c>
    </row>
    <row r="277" spans="9:86" ht="14.25" customHeight="1">
      <c r="I277" s="150"/>
      <c r="J277" s="2">
        <v>272</v>
      </c>
      <c r="K277" s="118">
        <v>53114</v>
      </c>
      <c r="L277" s="5">
        <f t="shared" si="104"/>
        <v>239060.4705501594</v>
      </c>
      <c r="M277" s="5">
        <f t="shared" si="67"/>
        <v>3600.0695666120341</v>
      </c>
      <c r="N277" s="5">
        <f t="shared" si="68"/>
        <v>1956.5288315796881</v>
      </c>
      <c r="O277" s="35">
        <f t="shared" si="69"/>
        <v>9.8210908415450715E-2</v>
      </c>
      <c r="P277" s="5">
        <f t="shared" si="70"/>
        <v>1643.540735032346</v>
      </c>
      <c r="Q277" s="35">
        <f t="shared" si="71"/>
        <v>8.2500000000000018E-2</v>
      </c>
      <c r="R277" s="5">
        <f t="shared" si="105"/>
        <v>242096.05828142032</v>
      </c>
      <c r="S277" s="5">
        <f t="shared" si="106"/>
        <v>737122.8638370526</v>
      </c>
      <c r="T277" s="5">
        <f t="shared" si="72"/>
        <v>237103.94171857971</v>
      </c>
      <c r="U277" s="5">
        <f t="shared" si="73"/>
        <v>979218.92211847287</v>
      </c>
      <c r="V277" s="150"/>
      <c r="W277" s="2">
        <v>272</v>
      </c>
      <c r="X277" s="118">
        <v>53114</v>
      </c>
      <c r="Y277" s="5">
        <f t="shared" si="107"/>
        <v>235459.75677561137</v>
      </c>
      <c r="Z277" s="5">
        <f t="shared" si="108"/>
        <v>3516.1998380299769</v>
      </c>
      <c r="AA277" s="5">
        <f t="shared" si="74"/>
        <v>1946.4681261925678</v>
      </c>
      <c r="AB277" s="35">
        <f t="shared" si="75"/>
        <v>9.9200040950395502E-2</v>
      </c>
      <c r="AC277" s="5">
        <f t="shared" si="76"/>
        <v>1569.7317118374092</v>
      </c>
      <c r="AD277" s="35">
        <f t="shared" si="77"/>
        <v>0.08</v>
      </c>
      <c r="AE277" s="5">
        <f t="shared" si="109"/>
        <v>245686.71135058152</v>
      </c>
      <c r="AF277" s="5">
        <f t="shared" si="110"/>
        <v>710719.64459357271</v>
      </c>
      <c r="AG277" s="5">
        <f t="shared" si="78"/>
        <v>233513.2886494188</v>
      </c>
      <c r="AH277" s="5">
        <f t="shared" si="79"/>
        <v>956406.3559441542</v>
      </c>
      <c r="AI277" s="150"/>
      <c r="AJ277" s="2">
        <v>272</v>
      </c>
      <c r="AK277" s="118">
        <v>53114</v>
      </c>
      <c r="AL277" s="5">
        <f t="shared" si="111"/>
        <v>231836.62005365075</v>
      </c>
      <c r="AM277" s="5">
        <f t="shared" si="112"/>
        <v>3433.0474807189421</v>
      </c>
      <c r="AN277" s="5">
        <f t="shared" si="80"/>
        <v>1935.7693095391144</v>
      </c>
      <c r="AO277" s="35">
        <f t="shared" si="81"/>
        <v>0.10019655958188897</v>
      </c>
      <c r="AP277" s="5">
        <f t="shared" si="82"/>
        <v>1497.2781711798277</v>
      </c>
      <c r="AQ277" s="35">
        <f t="shared" si="83"/>
        <v>7.7499999999999999E-2</v>
      </c>
      <c r="AR277" s="5">
        <f t="shared" si="113"/>
        <v>249299.14925588819</v>
      </c>
      <c r="AS277" s="5">
        <f t="shared" si="114"/>
        <v>684489.76549966366</v>
      </c>
      <c r="AT277" s="5">
        <f t="shared" si="84"/>
        <v>229900.85074411164</v>
      </c>
      <c r="AU277" s="5">
        <f t="shared" si="85"/>
        <v>933788.91475555184</v>
      </c>
      <c r="AV277" s="150"/>
      <c r="AW277" s="2">
        <v>272</v>
      </c>
      <c r="AX277" s="118">
        <v>53114</v>
      </c>
      <c r="AY277" s="5">
        <f t="shared" si="115"/>
        <v>228192.51434693282</v>
      </c>
      <c r="AZ277" s="5">
        <f t="shared" si="116"/>
        <v>3350.6359249849102</v>
      </c>
      <c r="BA277" s="5">
        <f t="shared" si="86"/>
        <v>1924.4327103165801</v>
      </c>
      <c r="BB277" s="35">
        <f t="shared" si="87"/>
        <v>0.10120048236415501</v>
      </c>
      <c r="BC277" s="5">
        <f t="shared" si="88"/>
        <v>1426.20321466833</v>
      </c>
      <c r="BD277" s="35">
        <f t="shared" si="89"/>
        <v>7.4999999999999997E-2</v>
      </c>
      <c r="BE277" s="5">
        <f t="shared" si="117"/>
        <v>252931.91836338383</v>
      </c>
      <c r="BF277" s="5">
        <f t="shared" si="118"/>
        <v>658441.05323251209</v>
      </c>
      <c r="BG277" s="5">
        <f t="shared" si="90"/>
        <v>226268.08163661623</v>
      </c>
      <c r="BH277" s="5">
        <f t="shared" si="91"/>
        <v>911372.97159589594</v>
      </c>
      <c r="BI277" s="150"/>
      <c r="BJ277" s="2">
        <v>272</v>
      </c>
      <c r="BK277" s="118">
        <v>53114</v>
      </c>
      <c r="BL277" s="5">
        <f t="shared" si="119"/>
        <v>224528.96007847157</v>
      </c>
      <c r="BM277" s="5">
        <f t="shared" si="120"/>
        <v>3268.9887340292703</v>
      </c>
      <c r="BN277" s="5">
        <f t="shared" si="92"/>
        <v>1912.4596002218379</v>
      </c>
      <c r="BO277" s="35">
        <f t="shared" si="93"/>
        <v>0.10221182690482926</v>
      </c>
      <c r="BP277" s="5">
        <f t="shared" si="94"/>
        <v>1356.5291338074323</v>
      </c>
      <c r="BQ277" s="35">
        <f t="shared" si="95"/>
        <v>7.2499999999999995E-2</v>
      </c>
      <c r="BR277" s="5">
        <f t="shared" si="121"/>
        <v>256583.49952174988</v>
      </c>
      <c r="BS277" s="5">
        <f t="shared" si="122"/>
        <v>632581.43613421149</v>
      </c>
      <c r="BT277" s="5">
        <f t="shared" si="96"/>
        <v>222616.50047824974</v>
      </c>
      <c r="BU277" s="5">
        <f t="shared" si="97"/>
        <v>889164.9356559614</v>
      </c>
      <c r="BV277" s="150"/>
      <c r="BW277" s="2">
        <v>272</v>
      </c>
      <c r="BX277" s="118">
        <v>53114</v>
      </c>
      <c r="BY277" s="5">
        <f t="shared" si="123"/>
        <v>220847.54307073823</v>
      </c>
      <c r="BZ277" s="5">
        <f t="shared" si="124"/>
        <v>3188.1295568986429</v>
      </c>
      <c r="CA277" s="5">
        <f t="shared" si="98"/>
        <v>1899.8522223193365</v>
      </c>
      <c r="CB277" s="35">
        <f t="shared" si="99"/>
        <v>0.10323061036060377</v>
      </c>
      <c r="CC277" s="5">
        <f t="shared" si="100"/>
        <v>1288.2773345793064</v>
      </c>
      <c r="CD277" s="35">
        <f t="shared" si="101"/>
        <v>7.0000000000000007E-2</v>
      </c>
      <c r="CE277" s="5">
        <f t="shared" si="125"/>
        <v>260252.30915158053</v>
      </c>
      <c r="CF277" s="5">
        <f t="shared" si="126"/>
        <v>606918.93032485014</v>
      </c>
      <c r="CG277" s="5">
        <f t="shared" si="102"/>
        <v>218947.69084841889</v>
      </c>
      <c r="CH277" s="5">
        <f t="shared" si="103"/>
        <v>867171.2394764307</v>
      </c>
    </row>
    <row r="278" spans="9:86" ht="14.25" customHeight="1">
      <c r="I278" s="150"/>
      <c r="J278" s="2">
        <v>273</v>
      </c>
      <c r="K278" s="118">
        <v>53144</v>
      </c>
      <c r="L278" s="5">
        <f t="shared" si="104"/>
        <v>237103.94171857971</v>
      </c>
      <c r="M278" s="5">
        <f t="shared" si="67"/>
        <v>3600.0695666120341</v>
      </c>
      <c r="N278" s="5">
        <f t="shared" si="68"/>
        <v>1969.9799672967986</v>
      </c>
      <c r="O278" s="35">
        <f t="shared" si="69"/>
        <v>9.9702094516926132E-2</v>
      </c>
      <c r="P278" s="5">
        <f t="shared" si="70"/>
        <v>1630.0895993152355</v>
      </c>
      <c r="Q278" s="35">
        <f t="shared" si="71"/>
        <v>8.2500000000000004E-2</v>
      </c>
      <c r="R278" s="5">
        <f t="shared" si="105"/>
        <v>244066.03824871712</v>
      </c>
      <c r="S278" s="5">
        <f t="shared" si="106"/>
        <v>738752.9534363678</v>
      </c>
      <c r="T278" s="5">
        <f t="shared" si="72"/>
        <v>235133.96175128291</v>
      </c>
      <c r="U278" s="5">
        <f t="shared" si="73"/>
        <v>982818.99168508488</v>
      </c>
      <c r="V278" s="150"/>
      <c r="W278" s="2">
        <v>273</v>
      </c>
      <c r="X278" s="118">
        <v>53144</v>
      </c>
      <c r="Y278" s="5">
        <f t="shared" si="107"/>
        <v>233513.2886494188</v>
      </c>
      <c r="Z278" s="5">
        <f t="shared" si="108"/>
        <v>3516.1998380299769</v>
      </c>
      <c r="AA278" s="5">
        <f t="shared" si="74"/>
        <v>1959.4445803671849</v>
      </c>
      <c r="AB278" s="35">
        <f t="shared" si="75"/>
        <v>0.10069377678847033</v>
      </c>
      <c r="AC278" s="5">
        <f t="shared" si="76"/>
        <v>1556.755257662792</v>
      </c>
      <c r="AD278" s="35">
        <f t="shared" si="77"/>
        <v>0.08</v>
      </c>
      <c r="AE278" s="5">
        <f t="shared" si="109"/>
        <v>247646.15593094871</v>
      </c>
      <c r="AF278" s="5">
        <f t="shared" si="110"/>
        <v>712276.39985123544</v>
      </c>
      <c r="AG278" s="5">
        <f t="shared" si="78"/>
        <v>231553.84406905161</v>
      </c>
      <c r="AH278" s="5">
        <f t="shared" si="79"/>
        <v>959922.55578218412</v>
      </c>
      <c r="AI278" s="150"/>
      <c r="AJ278" s="2">
        <v>273</v>
      </c>
      <c r="AK278" s="118">
        <v>53144</v>
      </c>
      <c r="AL278" s="5">
        <f t="shared" si="111"/>
        <v>229900.85074411164</v>
      </c>
      <c r="AM278" s="5">
        <f t="shared" si="112"/>
        <v>3433.0474807189421</v>
      </c>
      <c r="AN278" s="5">
        <f t="shared" si="80"/>
        <v>1948.2711529965545</v>
      </c>
      <c r="AO278" s="35">
        <f t="shared" si="81"/>
        <v>0.10169276781833508</v>
      </c>
      <c r="AP278" s="5">
        <f t="shared" si="82"/>
        <v>1484.7763277223876</v>
      </c>
      <c r="AQ278" s="35">
        <f t="shared" si="83"/>
        <v>7.7499999999999999E-2</v>
      </c>
      <c r="AR278" s="5">
        <f t="shared" si="113"/>
        <v>251247.42040888473</v>
      </c>
      <c r="AS278" s="5">
        <f t="shared" si="114"/>
        <v>685974.54182738601</v>
      </c>
      <c r="AT278" s="5">
        <f t="shared" si="84"/>
        <v>227952.57959111509</v>
      </c>
      <c r="AU278" s="5">
        <f t="shared" si="85"/>
        <v>937221.96223627077</v>
      </c>
      <c r="AV278" s="150"/>
      <c r="AW278" s="2">
        <v>273</v>
      </c>
      <c r="AX278" s="118">
        <v>53144</v>
      </c>
      <c r="AY278" s="5">
        <f t="shared" si="115"/>
        <v>226268.08163661623</v>
      </c>
      <c r="AZ278" s="5">
        <f t="shared" si="116"/>
        <v>3350.6359249849102</v>
      </c>
      <c r="BA278" s="5">
        <f t="shared" si="86"/>
        <v>1936.4604147560588</v>
      </c>
      <c r="BB278" s="35">
        <f t="shared" si="87"/>
        <v>0.10269908512501505</v>
      </c>
      <c r="BC278" s="5">
        <f t="shared" si="88"/>
        <v>1414.1755102288514</v>
      </c>
      <c r="BD278" s="35">
        <f t="shared" si="89"/>
        <v>7.4999999999999997E-2</v>
      </c>
      <c r="BE278" s="5">
        <f t="shared" si="117"/>
        <v>254868.37877813989</v>
      </c>
      <c r="BF278" s="5">
        <f t="shared" si="118"/>
        <v>659855.22874274093</v>
      </c>
      <c r="BG278" s="5">
        <f t="shared" si="90"/>
        <v>224331.62122186017</v>
      </c>
      <c r="BH278" s="5">
        <f t="shared" si="91"/>
        <v>914723.60752088088</v>
      </c>
      <c r="BI278" s="150"/>
      <c r="BJ278" s="2">
        <v>273</v>
      </c>
      <c r="BK278" s="118">
        <v>53144</v>
      </c>
      <c r="BL278" s="5">
        <f t="shared" si="119"/>
        <v>222616.50047824974</v>
      </c>
      <c r="BM278" s="5">
        <f t="shared" si="120"/>
        <v>3268.9887340292703</v>
      </c>
      <c r="BN278" s="5">
        <f t="shared" si="92"/>
        <v>1924.0140436398449</v>
      </c>
      <c r="BO278" s="35">
        <f t="shared" si="93"/>
        <v>0.10371274579412373</v>
      </c>
      <c r="BP278" s="5">
        <f t="shared" si="94"/>
        <v>1344.9746903894254</v>
      </c>
      <c r="BQ278" s="35">
        <f t="shared" si="95"/>
        <v>7.2499999999999995E-2</v>
      </c>
      <c r="BR278" s="5">
        <f t="shared" si="121"/>
        <v>258507.51356538973</v>
      </c>
      <c r="BS278" s="5">
        <f t="shared" si="122"/>
        <v>633926.41082460096</v>
      </c>
      <c r="BT278" s="5">
        <f t="shared" si="96"/>
        <v>220692.48643460989</v>
      </c>
      <c r="BU278" s="5">
        <f t="shared" si="97"/>
        <v>892433.92438999075</v>
      </c>
      <c r="BV278" s="150"/>
      <c r="BW278" s="2">
        <v>273</v>
      </c>
      <c r="BX278" s="118">
        <v>53144</v>
      </c>
      <c r="BY278" s="5">
        <f t="shared" si="123"/>
        <v>218947.69084841889</v>
      </c>
      <c r="BZ278" s="5">
        <f t="shared" si="124"/>
        <v>3188.1295568986429</v>
      </c>
      <c r="CA278" s="5">
        <f t="shared" si="98"/>
        <v>1910.9346936161994</v>
      </c>
      <c r="CB278" s="35">
        <f t="shared" si="99"/>
        <v>0.1047337664742491</v>
      </c>
      <c r="CC278" s="5">
        <f t="shared" si="100"/>
        <v>1277.1948632824435</v>
      </c>
      <c r="CD278" s="35">
        <f t="shared" si="101"/>
        <v>7.0000000000000007E-2</v>
      </c>
      <c r="CE278" s="5">
        <f t="shared" si="125"/>
        <v>262163.24384519673</v>
      </c>
      <c r="CF278" s="5">
        <f t="shared" si="126"/>
        <v>608196.12518813263</v>
      </c>
      <c r="CG278" s="5">
        <f t="shared" si="102"/>
        <v>217036.75615480269</v>
      </c>
      <c r="CH278" s="5">
        <f t="shared" si="103"/>
        <v>870359.36903332942</v>
      </c>
    </row>
    <row r="279" spans="9:86" ht="14.25" customHeight="1">
      <c r="I279" s="150"/>
      <c r="J279" s="2">
        <v>274</v>
      </c>
      <c r="K279" s="118">
        <v>53175</v>
      </c>
      <c r="L279" s="5">
        <f t="shared" si="104"/>
        <v>235133.96175128291</v>
      </c>
      <c r="M279" s="5">
        <f t="shared" si="67"/>
        <v>3600.0695666120341</v>
      </c>
      <c r="N279" s="5">
        <f t="shared" si="68"/>
        <v>1983.5235795719641</v>
      </c>
      <c r="O279" s="35">
        <f t="shared" si="69"/>
        <v>0.10122860507934985</v>
      </c>
      <c r="P279" s="5">
        <f t="shared" si="70"/>
        <v>1616.54598704007</v>
      </c>
      <c r="Q279" s="35">
        <f t="shared" si="71"/>
        <v>8.2500000000000004E-2</v>
      </c>
      <c r="R279" s="5">
        <f t="shared" si="105"/>
        <v>246049.56182828909</v>
      </c>
      <c r="S279" s="5">
        <f t="shared" si="106"/>
        <v>740369.49942340783</v>
      </c>
      <c r="T279" s="5">
        <f t="shared" si="72"/>
        <v>233150.43817171094</v>
      </c>
      <c r="U279" s="5">
        <f t="shared" si="73"/>
        <v>986419.0612516969</v>
      </c>
      <c r="V279" s="150"/>
      <c r="W279" s="2">
        <v>274</v>
      </c>
      <c r="X279" s="118">
        <v>53175</v>
      </c>
      <c r="Y279" s="5">
        <f t="shared" si="107"/>
        <v>231553.84406905161</v>
      </c>
      <c r="Z279" s="5">
        <f t="shared" si="108"/>
        <v>3516.1998380299769</v>
      </c>
      <c r="AA279" s="5">
        <f t="shared" si="74"/>
        <v>1972.5075442362995</v>
      </c>
      <c r="AB279" s="35">
        <f t="shared" si="75"/>
        <v>0.10222283558279838</v>
      </c>
      <c r="AC279" s="5">
        <f t="shared" si="76"/>
        <v>1543.6922937936774</v>
      </c>
      <c r="AD279" s="35">
        <f t="shared" si="77"/>
        <v>0.08</v>
      </c>
      <c r="AE279" s="5">
        <f t="shared" si="109"/>
        <v>249618.66347518499</v>
      </c>
      <c r="AF279" s="5">
        <f t="shared" si="110"/>
        <v>713820.09214502911</v>
      </c>
      <c r="AG279" s="5">
        <f t="shared" si="78"/>
        <v>229581.33652481533</v>
      </c>
      <c r="AH279" s="5">
        <f t="shared" si="79"/>
        <v>963438.75562021416</v>
      </c>
      <c r="AI279" s="150"/>
      <c r="AJ279" s="2">
        <v>274</v>
      </c>
      <c r="AK279" s="118">
        <v>53175</v>
      </c>
      <c r="AL279" s="5">
        <f t="shared" si="111"/>
        <v>227952.57959111509</v>
      </c>
      <c r="AM279" s="5">
        <f t="shared" si="112"/>
        <v>3433.0474807189421</v>
      </c>
      <c r="AN279" s="5">
        <f t="shared" si="80"/>
        <v>1960.8537375263238</v>
      </c>
      <c r="AO279" s="35">
        <f t="shared" si="81"/>
        <v>0.10322429731886668</v>
      </c>
      <c r="AP279" s="5">
        <f t="shared" si="82"/>
        <v>1472.1937431926183</v>
      </c>
      <c r="AQ279" s="35">
        <f t="shared" si="83"/>
        <v>7.7499999999999999E-2</v>
      </c>
      <c r="AR279" s="5">
        <f t="shared" si="113"/>
        <v>253208.27414641104</v>
      </c>
      <c r="AS279" s="5">
        <f t="shared" si="114"/>
        <v>687446.7355705786</v>
      </c>
      <c r="AT279" s="5">
        <f t="shared" si="84"/>
        <v>225991.72585358878</v>
      </c>
      <c r="AU279" s="5">
        <f t="shared" si="85"/>
        <v>940655.00971698971</v>
      </c>
      <c r="AV279" s="150"/>
      <c r="AW279" s="2">
        <v>274</v>
      </c>
      <c r="AX279" s="118">
        <v>53175</v>
      </c>
      <c r="AY279" s="5">
        <f t="shared" si="115"/>
        <v>224331.62122186017</v>
      </c>
      <c r="AZ279" s="5">
        <f t="shared" si="116"/>
        <v>3350.6359249849102</v>
      </c>
      <c r="BA279" s="5">
        <f t="shared" si="86"/>
        <v>1948.5632923482842</v>
      </c>
      <c r="BB279" s="35">
        <f t="shared" si="87"/>
        <v>0.10423300728101215</v>
      </c>
      <c r="BC279" s="5">
        <f t="shared" si="88"/>
        <v>1402.0726326366259</v>
      </c>
      <c r="BD279" s="35">
        <f t="shared" si="89"/>
        <v>7.4999999999999997E-2</v>
      </c>
      <c r="BE279" s="5">
        <f t="shared" si="117"/>
        <v>256816.94207048818</v>
      </c>
      <c r="BF279" s="5">
        <f t="shared" si="118"/>
        <v>661257.30137537757</v>
      </c>
      <c r="BG279" s="5">
        <f t="shared" si="90"/>
        <v>222383.05792951188</v>
      </c>
      <c r="BH279" s="5">
        <f t="shared" si="91"/>
        <v>918074.24344586581</v>
      </c>
      <c r="BI279" s="150"/>
      <c r="BJ279" s="2">
        <v>274</v>
      </c>
      <c r="BK279" s="118">
        <v>53175</v>
      </c>
      <c r="BL279" s="5">
        <f t="shared" si="119"/>
        <v>220692.48643460989</v>
      </c>
      <c r="BM279" s="5">
        <f t="shared" si="120"/>
        <v>3268.9887340292703</v>
      </c>
      <c r="BN279" s="5">
        <f t="shared" si="92"/>
        <v>1935.6382951535022</v>
      </c>
      <c r="BO279" s="35">
        <f t="shared" si="93"/>
        <v>0.10524898204327526</v>
      </c>
      <c r="BP279" s="5">
        <f t="shared" si="94"/>
        <v>1333.3504388757681</v>
      </c>
      <c r="BQ279" s="35">
        <f t="shared" si="95"/>
        <v>7.2499999999999995E-2</v>
      </c>
      <c r="BR279" s="5">
        <f t="shared" si="121"/>
        <v>260443.15186054324</v>
      </c>
      <c r="BS279" s="5">
        <f t="shared" si="122"/>
        <v>635259.76126347668</v>
      </c>
      <c r="BT279" s="5">
        <f t="shared" si="96"/>
        <v>218756.84813945639</v>
      </c>
      <c r="BU279" s="5">
        <f t="shared" si="97"/>
        <v>895702.91312401998</v>
      </c>
      <c r="BV279" s="150"/>
      <c r="BW279" s="2">
        <v>274</v>
      </c>
      <c r="BX279" s="118">
        <v>53175</v>
      </c>
      <c r="BY279" s="5">
        <f t="shared" si="123"/>
        <v>217036.75615480269</v>
      </c>
      <c r="BZ279" s="5">
        <f t="shared" si="124"/>
        <v>3188.1295568986429</v>
      </c>
      <c r="CA279" s="5">
        <f t="shared" si="98"/>
        <v>1922.0818126622939</v>
      </c>
      <c r="CB279" s="35">
        <f t="shared" si="99"/>
        <v>0.10627223775633793</v>
      </c>
      <c r="CC279" s="5">
        <f t="shared" si="100"/>
        <v>1266.047744236349</v>
      </c>
      <c r="CD279" s="35">
        <f t="shared" si="101"/>
        <v>7.0000000000000007E-2</v>
      </c>
      <c r="CE279" s="5">
        <f t="shared" si="125"/>
        <v>264085.32565785904</v>
      </c>
      <c r="CF279" s="5">
        <f t="shared" si="126"/>
        <v>609462.17293236894</v>
      </c>
      <c r="CG279" s="5">
        <f t="shared" si="102"/>
        <v>215114.67434214038</v>
      </c>
      <c r="CH279" s="5">
        <f t="shared" si="103"/>
        <v>873547.49859022791</v>
      </c>
    </row>
    <row r="280" spans="9:86" ht="14.25" customHeight="1">
      <c r="I280" s="150"/>
      <c r="J280" s="2">
        <v>275</v>
      </c>
      <c r="K280" s="118">
        <v>53206</v>
      </c>
      <c r="L280" s="5">
        <f t="shared" si="104"/>
        <v>233150.43817171094</v>
      </c>
      <c r="M280" s="5">
        <f t="shared" si="67"/>
        <v>3600.0695666120341</v>
      </c>
      <c r="N280" s="5">
        <f t="shared" si="68"/>
        <v>1997.1603041815215</v>
      </c>
      <c r="O280" s="35">
        <f t="shared" si="69"/>
        <v>0.10279167321370333</v>
      </c>
      <c r="P280" s="5">
        <f t="shared" si="70"/>
        <v>1602.9092624305126</v>
      </c>
      <c r="Q280" s="35">
        <f t="shared" si="71"/>
        <v>8.2500000000000004E-2</v>
      </c>
      <c r="R280" s="5">
        <f t="shared" si="105"/>
        <v>248046.7221324706</v>
      </c>
      <c r="S280" s="5">
        <f t="shared" si="106"/>
        <v>741972.40868583834</v>
      </c>
      <c r="T280" s="5">
        <f t="shared" si="72"/>
        <v>231153.27786752942</v>
      </c>
      <c r="U280" s="5">
        <f t="shared" si="73"/>
        <v>990019.13081830891</v>
      </c>
      <c r="V280" s="150"/>
      <c r="W280" s="2">
        <v>275</v>
      </c>
      <c r="X280" s="118">
        <v>53206</v>
      </c>
      <c r="Y280" s="5">
        <f t="shared" si="107"/>
        <v>229581.33652481533</v>
      </c>
      <c r="Z280" s="5">
        <f t="shared" si="108"/>
        <v>3516.1998380299769</v>
      </c>
      <c r="AA280" s="5">
        <f t="shared" si="74"/>
        <v>1985.6575945312079</v>
      </c>
      <c r="AB280" s="35">
        <f t="shared" si="75"/>
        <v>0.10378845029416819</v>
      </c>
      <c r="AC280" s="5">
        <f t="shared" si="76"/>
        <v>1530.542243498769</v>
      </c>
      <c r="AD280" s="35">
        <f t="shared" si="77"/>
        <v>0.08</v>
      </c>
      <c r="AE280" s="5">
        <f t="shared" si="109"/>
        <v>251604.32106971621</v>
      </c>
      <c r="AF280" s="5">
        <f t="shared" si="110"/>
        <v>715350.63438852783</v>
      </c>
      <c r="AG280" s="5">
        <f t="shared" si="78"/>
        <v>227595.67893028411</v>
      </c>
      <c r="AH280" s="5">
        <f t="shared" si="79"/>
        <v>966954.95545824408</v>
      </c>
      <c r="AI280" s="150"/>
      <c r="AJ280" s="2">
        <v>275</v>
      </c>
      <c r="AK280" s="118">
        <v>53206</v>
      </c>
      <c r="AL280" s="5">
        <f t="shared" si="111"/>
        <v>225991.72585358878</v>
      </c>
      <c r="AM280" s="5">
        <f t="shared" si="112"/>
        <v>3433.0474807189421</v>
      </c>
      <c r="AN280" s="5">
        <f t="shared" si="80"/>
        <v>1973.5175845811812</v>
      </c>
      <c r="AO280" s="35">
        <f t="shared" si="81"/>
        <v>0.10479238089591367</v>
      </c>
      <c r="AP280" s="5">
        <f t="shared" si="82"/>
        <v>1459.5298961377609</v>
      </c>
      <c r="AQ280" s="35">
        <f t="shared" si="83"/>
        <v>7.7499999999999999E-2</v>
      </c>
      <c r="AR280" s="5">
        <f t="shared" si="113"/>
        <v>255181.79173099223</v>
      </c>
      <c r="AS280" s="5">
        <f t="shared" si="114"/>
        <v>688906.26546671637</v>
      </c>
      <c r="AT280" s="5">
        <f t="shared" si="84"/>
        <v>224018.20826900759</v>
      </c>
      <c r="AU280" s="5">
        <f t="shared" si="85"/>
        <v>944088.05719770864</v>
      </c>
      <c r="AV280" s="150"/>
      <c r="AW280" s="2">
        <v>275</v>
      </c>
      <c r="AX280" s="118">
        <v>53206</v>
      </c>
      <c r="AY280" s="5">
        <f t="shared" si="115"/>
        <v>222383.05792951188</v>
      </c>
      <c r="AZ280" s="5">
        <f t="shared" si="116"/>
        <v>3350.6359249849102</v>
      </c>
      <c r="BA280" s="5">
        <f t="shared" si="86"/>
        <v>1960.7418129254611</v>
      </c>
      <c r="BB280" s="35">
        <f t="shared" si="87"/>
        <v>0.10580348149796295</v>
      </c>
      <c r="BC280" s="5">
        <f t="shared" si="88"/>
        <v>1389.8941120594491</v>
      </c>
      <c r="BD280" s="35">
        <f t="shared" si="89"/>
        <v>7.4999999999999997E-2</v>
      </c>
      <c r="BE280" s="5">
        <f t="shared" si="117"/>
        <v>258777.68388341364</v>
      </c>
      <c r="BF280" s="5">
        <f t="shared" si="118"/>
        <v>662647.19548743707</v>
      </c>
      <c r="BG280" s="5">
        <f t="shared" si="90"/>
        <v>220422.31611658641</v>
      </c>
      <c r="BH280" s="5">
        <f t="shared" si="91"/>
        <v>921424.87937085074</v>
      </c>
      <c r="BI280" s="150"/>
      <c r="BJ280" s="2">
        <v>275</v>
      </c>
      <c r="BK280" s="118">
        <v>53206</v>
      </c>
      <c r="BL280" s="5">
        <f t="shared" si="119"/>
        <v>218756.84813945639</v>
      </c>
      <c r="BM280" s="5">
        <f t="shared" si="120"/>
        <v>3268.9887340292703</v>
      </c>
      <c r="BN280" s="5">
        <f t="shared" si="92"/>
        <v>1947.3327765200547</v>
      </c>
      <c r="BO280" s="35">
        <f t="shared" si="93"/>
        <v>0.1068217681731439</v>
      </c>
      <c r="BP280" s="5">
        <f t="shared" si="94"/>
        <v>1321.6559575092156</v>
      </c>
      <c r="BQ280" s="35">
        <f t="shared" si="95"/>
        <v>7.2499999999999995E-2</v>
      </c>
      <c r="BR280" s="5">
        <f t="shared" si="121"/>
        <v>262390.48463706329</v>
      </c>
      <c r="BS280" s="5">
        <f t="shared" si="122"/>
        <v>636581.41722098587</v>
      </c>
      <c r="BT280" s="5">
        <f t="shared" si="96"/>
        <v>216809.51536293633</v>
      </c>
      <c r="BU280" s="5">
        <f t="shared" si="97"/>
        <v>898971.90185804921</v>
      </c>
      <c r="BV280" s="150"/>
      <c r="BW280" s="2">
        <v>275</v>
      </c>
      <c r="BX280" s="118">
        <v>53206</v>
      </c>
      <c r="BY280" s="5">
        <f t="shared" si="123"/>
        <v>215114.67434214038</v>
      </c>
      <c r="BZ280" s="5">
        <f t="shared" si="124"/>
        <v>3188.1295568986429</v>
      </c>
      <c r="CA280" s="5">
        <f t="shared" si="98"/>
        <v>1933.2939565694905</v>
      </c>
      <c r="CB280" s="35">
        <f t="shared" si="99"/>
        <v>0.10784725658434155</v>
      </c>
      <c r="CC280" s="5">
        <f t="shared" si="100"/>
        <v>1254.8356003291524</v>
      </c>
      <c r="CD280" s="35">
        <f t="shared" si="101"/>
        <v>7.0000000000000007E-2</v>
      </c>
      <c r="CE280" s="5">
        <f t="shared" si="125"/>
        <v>266018.61961442855</v>
      </c>
      <c r="CF280" s="5">
        <f t="shared" si="126"/>
        <v>610717.00853269803</v>
      </c>
      <c r="CG280" s="5">
        <f t="shared" si="102"/>
        <v>213181.3803855709</v>
      </c>
      <c r="CH280" s="5">
        <f t="shared" si="103"/>
        <v>876735.62814712664</v>
      </c>
    </row>
    <row r="281" spans="9:86" ht="14.25" customHeight="1">
      <c r="I281" s="150"/>
      <c r="J281" s="2">
        <v>276</v>
      </c>
      <c r="K281" s="118">
        <v>53236</v>
      </c>
      <c r="L281" s="5">
        <f t="shared" si="104"/>
        <v>231153.27786752942</v>
      </c>
      <c r="M281" s="5">
        <f t="shared" si="67"/>
        <v>3600.0695666120341</v>
      </c>
      <c r="N281" s="5">
        <f t="shared" si="68"/>
        <v>2010.8907812727693</v>
      </c>
      <c r="O281" s="35">
        <f t="shared" si="69"/>
        <v>0.10439259005058185</v>
      </c>
      <c r="P281" s="5">
        <f t="shared" si="70"/>
        <v>1589.1787853392648</v>
      </c>
      <c r="Q281" s="35">
        <f t="shared" si="71"/>
        <v>8.2500000000000004E-2</v>
      </c>
      <c r="R281" s="5">
        <f t="shared" si="105"/>
        <v>250057.61291374336</v>
      </c>
      <c r="S281" s="5">
        <f t="shared" si="106"/>
        <v>743561.58747117757</v>
      </c>
      <c r="T281" s="5">
        <f t="shared" si="72"/>
        <v>229142.38708625667</v>
      </c>
      <c r="U281" s="5">
        <f t="shared" si="73"/>
        <v>993619.20038492093</v>
      </c>
      <c r="V281" s="150"/>
      <c r="W281" s="2">
        <v>276</v>
      </c>
      <c r="X281" s="118">
        <v>53236</v>
      </c>
      <c r="Y281" s="5">
        <f t="shared" si="107"/>
        <v>227595.67893028411</v>
      </c>
      <c r="Z281" s="5">
        <f t="shared" si="108"/>
        <v>3516.1998380299769</v>
      </c>
      <c r="AA281" s="5">
        <f t="shared" si="74"/>
        <v>1998.8953118280829</v>
      </c>
      <c r="AB281" s="35">
        <f t="shared" si="75"/>
        <v>0.10539191189690594</v>
      </c>
      <c r="AC281" s="5">
        <f t="shared" si="76"/>
        <v>1517.3045262018941</v>
      </c>
      <c r="AD281" s="35">
        <f t="shared" si="77"/>
        <v>0.08</v>
      </c>
      <c r="AE281" s="5">
        <f t="shared" si="109"/>
        <v>253603.21638154431</v>
      </c>
      <c r="AF281" s="5">
        <f t="shared" si="110"/>
        <v>716867.93891472975</v>
      </c>
      <c r="AG281" s="5">
        <f t="shared" si="78"/>
        <v>225596.78361845601</v>
      </c>
      <c r="AH281" s="5">
        <f t="shared" si="79"/>
        <v>970471.155296274</v>
      </c>
      <c r="AI281" s="150"/>
      <c r="AJ281" s="2">
        <v>276</v>
      </c>
      <c r="AK281" s="118">
        <v>53236</v>
      </c>
      <c r="AL281" s="5">
        <f t="shared" si="111"/>
        <v>224018.20826900759</v>
      </c>
      <c r="AM281" s="5">
        <f t="shared" si="112"/>
        <v>3433.0474807189421</v>
      </c>
      <c r="AN281" s="5">
        <f t="shared" si="80"/>
        <v>1986.2632189816013</v>
      </c>
      <c r="AO281" s="35">
        <f t="shared" si="81"/>
        <v>0.10639830936937619</v>
      </c>
      <c r="AP281" s="5">
        <f t="shared" si="82"/>
        <v>1446.7842617373408</v>
      </c>
      <c r="AQ281" s="35">
        <f t="shared" si="83"/>
        <v>7.7500000000000013E-2</v>
      </c>
      <c r="AR281" s="5">
        <f t="shared" si="113"/>
        <v>257168.05494997383</v>
      </c>
      <c r="AS281" s="5">
        <f t="shared" si="114"/>
        <v>690353.04972845374</v>
      </c>
      <c r="AT281" s="5">
        <f t="shared" si="84"/>
        <v>222031.945050026</v>
      </c>
      <c r="AU281" s="5">
        <f t="shared" si="85"/>
        <v>947521.10467842757</v>
      </c>
      <c r="AV281" s="150"/>
      <c r="AW281" s="2">
        <v>276</v>
      </c>
      <c r="AX281" s="118">
        <v>53236</v>
      </c>
      <c r="AY281" s="5">
        <f t="shared" si="115"/>
        <v>220422.31611658641</v>
      </c>
      <c r="AZ281" s="5">
        <f t="shared" si="116"/>
        <v>3350.6359249849102</v>
      </c>
      <c r="BA281" s="5">
        <f t="shared" si="86"/>
        <v>1972.9964492562451</v>
      </c>
      <c r="BB281" s="35">
        <f t="shared" si="87"/>
        <v>0.10741179844309497</v>
      </c>
      <c r="BC281" s="5">
        <f t="shared" si="88"/>
        <v>1377.639475728665</v>
      </c>
      <c r="BD281" s="35">
        <f t="shared" si="89"/>
        <v>7.4999999999999997E-2</v>
      </c>
      <c r="BE281" s="5">
        <f t="shared" si="117"/>
        <v>260750.6803326699</v>
      </c>
      <c r="BF281" s="5">
        <f t="shared" si="118"/>
        <v>664024.83496316569</v>
      </c>
      <c r="BG281" s="5">
        <f t="shared" si="90"/>
        <v>218449.31966733016</v>
      </c>
      <c r="BH281" s="5">
        <f t="shared" si="91"/>
        <v>924775.51529583556</v>
      </c>
      <c r="BI281" s="150"/>
      <c r="BJ281" s="2">
        <v>276</v>
      </c>
      <c r="BK281" s="118">
        <v>53236</v>
      </c>
      <c r="BL281" s="5">
        <f t="shared" si="119"/>
        <v>216809.51536293633</v>
      </c>
      <c r="BM281" s="5">
        <f t="shared" si="120"/>
        <v>3268.9887340292703</v>
      </c>
      <c r="BN281" s="5">
        <f t="shared" si="92"/>
        <v>1959.0979120448633</v>
      </c>
      <c r="BO281" s="35">
        <f t="shared" si="93"/>
        <v>0.10843239469994803</v>
      </c>
      <c r="BP281" s="5">
        <f t="shared" si="94"/>
        <v>1309.890821984407</v>
      </c>
      <c r="BQ281" s="35">
        <f t="shared" si="95"/>
        <v>7.2499999999999995E-2</v>
      </c>
      <c r="BR281" s="5">
        <f t="shared" si="121"/>
        <v>264349.58254910813</v>
      </c>
      <c r="BS281" s="5">
        <f t="shared" si="122"/>
        <v>637891.30804297025</v>
      </c>
      <c r="BT281" s="5">
        <f t="shared" si="96"/>
        <v>214850.41745089146</v>
      </c>
      <c r="BU281" s="5">
        <f t="shared" si="97"/>
        <v>902240.89059207845</v>
      </c>
      <c r="BV281" s="150"/>
      <c r="BW281" s="2">
        <v>276</v>
      </c>
      <c r="BX281" s="118">
        <v>53236</v>
      </c>
      <c r="BY281" s="5">
        <f t="shared" si="123"/>
        <v>213181.3803855709</v>
      </c>
      <c r="BZ281" s="5">
        <f t="shared" si="124"/>
        <v>3188.1295568986429</v>
      </c>
      <c r="CA281" s="5">
        <f t="shared" si="98"/>
        <v>1944.5715046494793</v>
      </c>
      <c r="CB281" s="35">
        <f t="shared" si="99"/>
        <v>0.1094601133250433</v>
      </c>
      <c r="CC281" s="5">
        <f t="shared" si="100"/>
        <v>1243.5580522491637</v>
      </c>
      <c r="CD281" s="35">
        <f t="shared" si="101"/>
        <v>7.0000000000000007E-2</v>
      </c>
      <c r="CE281" s="5">
        <f t="shared" si="125"/>
        <v>267963.19111907802</v>
      </c>
      <c r="CF281" s="5">
        <f t="shared" si="126"/>
        <v>611960.56658494717</v>
      </c>
      <c r="CG281" s="5">
        <f t="shared" si="102"/>
        <v>211236.80888092142</v>
      </c>
      <c r="CH281" s="5">
        <f t="shared" si="103"/>
        <v>879923.75770402513</v>
      </c>
    </row>
    <row r="282" spans="9:86" ht="14.25" customHeight="1">
      <c r="I282" s="150"/>
      <c r="J282" s="2">
        <v>277</v>
      </c>
      <c r="K282" s="118">
        <v>53267</v>
      </c>
      <c r="L282" s="5">
        <f t="shared" si="104"/>
        <v>229142.38708625667</v>
      </c>
      <c r="M282" s="5">
        <f t="shared" si="67"/>
        <v>3600.0695666120341</v>
      </c>
      <c r="N282" s="5">
        <f t="shared" si="68"/>
        <v>2024.7156553940194</v>
      </c>
      <c r="O282" s="35">
        <f t="shared" si="69"/>
        <v>0.10603270819371452</v>
      </c>
      <c r="P282" s="5">
        <f t="shared" si="70"/>
        <v>1575.3539112180147</v>
      </c>
      <c r="Q282" s="35">
        <f t="shared" si="71"/>
        <v>8.2500000000000004E-2</v>
      </c>
      <c r="R282" s="5">
        <f t="shared" si="105"/>
        <v>252082.32856913737</v>
      </c>
      <c r="S282" s="5">
        <f t="shared" si="106"/>
        <v>745136.94138239557</v>
      </c>
      <c r="T282" s="5">
        <f t="shared" si="72"/>
        <v>227117.67143086265</v>
      </c>
      <c r="U282" s="5">
        <f t="shared" si="73"/>
        <v>997219.26995153294</v>
      </c>
      <c r="V282" s="150"/>
      <c r="W282" s="2">
        <v>277</v>
      </c>
      <c r="X282" s="118">
        <v>53267</v>
      </c>
      <c r="Y282" s="5">
        <f t="shared" si="107"/>
        <v>225596.78361845601</v>
      </c>
      <c r="Z282" s="5">
        <f t="shared" si="108"/>
        <v>3516.1998380299769</v>
      </c>
      <c r="AA282" s="5">
        <f t="shared" si="74"/>
        <v>2012.2212805736035</v>
      </c>
      <c r="AB282" s="35">
        <f t="shared" si="75"/>
        <v>0.1070345728320384</v>
      </c>
      <c r="AC282" s="5">
        <f t="shared" si="76"/>
        <v>1503.9785574563734</v>
      </c>
      <c r="AD282" s="35">
        <f t="shared" si="77"/>
        <v>0.08</v>
      </c>
      <c r="AE282" s="5">
        <f t="shared" si="109"/>
        <v>255615.43766211791</v>
      </c>
      <c r="AF282" s="5">
        <f t="shared" si="110"/>
        <v>718371.91747218615</v>
      </c>
      <c r="AG282" s="5">
        <f t="shared" si="78"/>
        <v>223584.56233788241</v>
      </c>
      <c r="AH282" s="5">
        <f t="shared" si="79"/>
        <v>973987.35513430403</v>
      </c>
      <c r="AI282" s="150"/>
      <c r="AJ282" s="2">
        <v>277</v>
      </c>
      <c r="AK282" s="118">
        <v>53267</v>
      </c>
      <c r="AL282" s="5">
        <f t="shared" si="111"/>
        <v>222031.945050026</v>
      </c>
      <c r="AM282" s="5">
        <f t="shared" si="112"/>
        <v>3433.0474807189421</v>
      </c>
      <c r="AN282" s="5">
        <f t="shared" si="80"/>
        <v>1999.0911689375241</v>
      </c>
      <c r="AO282" s="35">
        <f t="shared" si="81"/>
        <v>0.1080434350194307</v>
      </c>
      <c r="AP282" s="5">
        <f t="shared" si="82"/>
        <v>1433.956311781418</v>
      </c>
      <c r="AQ282" s="35">
        <f t="shared" si="83"/>
        <v>7.7499999999999999E-2</v>
      </c>
      <c r="AR282" s="5">
        <f t="shared" si="113"/>
        <v>259167.14611891136</v>
      </c>
      <c r="AS282" s="5">
        <f t="shared" si="114"/>
        <v>691787.00604023517</v>
      </c>
      <c r="AT282" s="5">
        <f t="shared" si="84"/>
        <v>220032.85388108846</v>
      </c>
      <c r="AU282" s="5">
        <f t="shared" si="85"/>
        <v>950954.1521591465</v>
      </c>
      <c r="AV282" s="150"/>
      <c r="AW282" s="2">
        <v>277</v>
      </c>
      <c r="AX282" s="118">
        <v>53267</v>
      </c>
      <c r="AY282" s="5">
        <f t="shared" si="115"/>
        <v>218449.31966733016</v>
      </c>
      <c r="AZ282" s="5">
        <f t="shared" si="116"/>
        <v>3350.6359249849102</v>
      </c>
      <c r="BA282" s="5">
        <f t="shared" si="86"/>
        <v>1985.3276770640969</v>
      </c>
      <c r="BB282" s="35">
        <f t="shared" si="87"/>
        <v>0.10905931023749539</v>
      </c>
      <c r="BC282" s="5">
        <f t="shared" si="88"/>
        <v>1365.3082479208133</v>
      </c>
      <c r="BD282" s="35">
        <f t="shared" si="89"/>
        <v>7.4999999999999997E-2</v>
      </c>
      <c r="BE282" s="5">
        <f t="shared" si="117"/>
        <v>262736.00800973398</v>
      </c>
      <c r="BF282" s="5">
        <f t="shared" si="118"/>
        <v>665390.14321108651</v>
      </c>
      <c r="BG282" s="5">
        <f t="shared" si="90"/>
        <v>216463.99199026605</v>
      </c>
      <c r="BH282" s="5">
        <f t="shared" si="91"/>
        <v>928126.15122082049</v>
      </c>
      <c r="BI282" s="150"/>
      <c r="BJ282" s="2">
        <v>277</v>
      </c>
      <c r="BK282" s="118">
        <v>53267</v>
      </c>
      <c r="BL282" s="5">
        <f t="shared" si="119"/>
        <v>214850.41745089146</v>
      </c>
      <c r="BM282" s="5">
        <f t="shared" si="120"/>
        <v>3268.9887340292703</v>
      </c>
      <c r="BN282" s="5">
        <f t="shared" si="92"/>
        <v>1970.9341285968012</v>
      </c>
      <c r="BO282" s="35">
        <f t="shared" si="93"/>
        <v>0.11008221358735593</v>
      </c>
      <c r="BP282" s="5">
        <f t="shared" si="94"/>
        <v>1298.0546054324691</v>
      </c>
      <c r="BQ282" s="35">
        <f t="shared" si="95"/>
        <v>7.2499999999999981E-2</v>
      </c>
      <c r="BR282" s="5">
        <f t="shared" si="121"/>
        <v>266320.51667770493</v>
      </c>
      <c r="BS282" s="5">
        <f t="shared" si="122"/>
        <v>639189.36264840269</v>
      </c>
      <c r="BT282" s="5">
        <f t="shared" si="96"/>
        <v>212879.48332229466</v>
      </c>
      <c r="BU282" s="5">
        <f t="shared" si="97"/>
        <v>905509.87932610768</v>
      </c>
      <c r="BV282" s="150"/>
      <c r="BW282" s="2">
        <v>277</v>
      </c>
      <c r="BX282" s="118">
        <v>53267</v>
      </c>
      <c r="BY282" s="5">
        <f t="shared" si="123"/>
        <v>211236.80888092142</v>
      </c>
      <c r="BZ282" s="5">
        <f t="shared" si="124"/>
        <v>3188.1295568986429</v>
      </c>
      <c r="CA282" s="5">
        <f t="shared" si="98"/>
        <v>1955.9148384266011</v>
      </c>
      <c r="CB282" s="35">
        <f t="shared" si="99"/>
        <v>0.11111215978627234</v>
      </c>
      <c r="CC282" s="5">
        <f t="shared" si="100"/>
        <v>1232.2147184720418</v>
      </c>
      <c r="CD282" s="35">
        <f t="shared" si="101"/>
        <v>7.0000000000000007E-2</v>
      </c>
      <c r="CE282" s="5">
        <f t="shared" si="125"/>
        <v>269919.10595750465</v>
      </c>
      <c r="CF282" s="5">
        <f t="shared" si="126"/>
        <v>613192.78130341927</v>
      </c>
      <c r="CG282" s="5">
        <f t="shared" si="102"/>
        <v>209280.89404249482</v>
      </c>
      <c r="CH282" s="5">
        <f t="shared" si="103"/>
        <v>883111.88726092386</v>
      </c>
    </row>
    <row r="283" spans="9:86" ht="14.25" customHeight="1">
      <c r="I283" s="150"/>
      <c r="J283" s="2">
        <v>278</v>
      </c>
      <c r="K283" s="118">
        <v>53297</v>
      </c>
      <c r="L283" s="5">
        <f t="shared" si="104"/>
        <v>227117.67143086265</v>
      </c>
      <c r="M283" s="5">
        <f t="shared" si="67"/>
        <v>3600.0695666120341</v>
      </c>
      <c r="N283" s="5">
        <f t="shared" si="68"/>
        <v>2038.6355755248533</v>
      </c>
      <c r="O283" s="35">
        <f t="shared" si="69"/>
        <v>0.10771344542313724</v>
      </c>
      <c r="P283" s="5">
        <f t="shared" si="70"/>
        <v>1561.4339910871809</v>
      </c>
      <c r="Q283" s="35">
        <f t="shared" si="71"/>
        <v>8.2500000000000018E-2</v>
      </c>
      <c r="R283" s="5">
        <f t="shared" si="105"/>
        <v>254120.96414466223</v>
      </c>
      <c r="S283" s="5">
        <f t="shared" si="106"/>
        <v>746698.3753734827</v>
      </c>
      <c r="T283" s="5">
        <f t="shared" si="72"/>
        <v>225079.0358553378</v>
      </c>
      <c r="U283" s="5">
        <f t="shared" si="73"/>
        <v>1000819.339518145</v>
      </c>
      <c r="V283" s="150"/>
      <c r="W283" s="2">
        <v>278</v>
      </c>
      <c r="X283" s="118">
        <v>53297</v>
      </c>
      <c r="Y283" s="5">
        <f t="shared" si="107"/>
        <v>223584.56233788241</v>
      </c>
      <c r="Z283" s="5">
        <f t="shared" si="108"/>
        <v>3516.1998380299769</v>
      </c>
      <c r="AA283" s="5">
        <f t="shared" si="74"/>
        <v>2025.6360891107608</v>
      </c>
      <c r="AB283" s="35">
        <f t="shared" si="75"/>
        <v>0.10871785071008291</v>
      </c>
      <c r="AC283" s="5">
        <f t="shared" si="76"/>
        <v>1490.5637489192161</v>
      </c>
      <c r="AD283" s="35">
        <f t="shared" si="77"/>
        <v>0.08</v>
      </c>
      <c r="AE283" s="5">
        <f t="shared" si="109"/>
        <v>257641.07375122866</v>
      </c>
      <c r="AF283" s="5">
        <f t="shared" si="110"/>
        <v>719862.48122110532</v>
      </c>
      <c r="AG283" s="5">
        <f t="shared" si="78"/>
        <v>221558.92624877166</v>
      </c>
      <c r="AH283" s="5">
        <f t="shared" si="79"/>
        <v>977503.55497233395</v>
      </c>
      <c r="AI283" s="150"/>
      <c r="AJ283" s="2">
        <v>278</v>
      </c>
      <c r="AK283" s="118">
        <v>53297</v>
      </c>
      <c r="AL283" s="5">
        <f t="shared" si="111"/>
        <v>220032.85388108846</v>
      </c>
      <c r="AM283" s="5">
        <f t="shared" si="112"/>
        <v>3433.0474807189421</v>
      </c>
      <c r="AN283" s="5">
        <f t="shared" si="80"/>
        <v>2012.0019660702458</v>
      </c>
      <c r="AO283" s="35">
        <f t="shared" si="81"/>
        <v>0.10972917528893669</v>
      </c>
      <c r="AP283" s="5">
        <f t="shared" si="82"/>
        <v>1421.0455146486963</v>
      </c>
      <c r="AQ283" s="35">
        <f t="shared" si="83"/>
        <v>7.7499999999999999E-2</v>
      </c>
      <c r="AR283" s="5">
        <f t="shared" si="113"/>
        <v>261179.1480849816</v>
      </c>
      <c r="AS283" s="5">
        <f t="shared" si="114"/>
        <v>693208.05155488383</v>
      </c>
      <c r="AT283" s="5">
        <f t="shared" si="84"/>
        <v>218020.85191501823</v>
      </c>
      <c r="AU283" s="5">
        <f t="shared" si="85"/>
        <v>954387.19963986543</v>
      </c>
      <c r="AV283" s="150"/>
      <c r="AW283" s="2">
        <v>278</v>
      </c>
      <c r="AX283" s="118">
        <v>53297</v>
      </c>
      <c r="AY283" s="5">
        <f t="shared" si="115"/>
        <v>216463.99199026605</v>
      </c>
      <c r="AZ283" s="5">
        <f t="shared" si="116"/>
        <v>3350.6359249849102</v>
      </c>
      <c r="BA283" s="5">
        <f t="shared" si="86"/>
        <v>1997.7359750457474</v>
      </c>
      <c r="BB283" s="35">
        <f t="shared" si="87"/>
        <v>0.11074743415813462</v>
      </c>
      <c r="BC283" s="5">
        <f t="shared" si="88"/>
        <v>1352.8999499391628</v>
      </c>
      <c r="BD283" s="35">
        <f t="shared" si="89"/>
        <v>7.4999999999999997E-2</v>
      </c>
      <c r="BE283" s="5">
        <f t="shared" si="117"/>
        <v>264733.74398477975</v>
      </c>
      <c r="BF283" s="5">
        <f t="shared" si="118"/>
        <v>666743.04316102562</v>
      </c>
      <c r="BG283" s="5">
        <f t="shared" si="90"/>
        <v>214466.25601522031</v>
      </c>
      <c r="BH283" s="5">
        <f t="shared" si="91"/>
        <v>931476.78714580531</v>
      </c>
      <c r="BI283" s="150"/>
      <c r="BJ283" s="2">
        <v>278</v>
      </c>
      <c r="BK283" s="118">
        <v>53297</v>
      </c>
      <c r="BL283" s="5">
        <f t="shared" si="119"/>
        <v>212879.48332229466</v>
      </c>
      <c r="BM283" s="5">
        <f t="shared" si="120"/>
        <v>3268.9887340292703</v>
      </c>
      <c r="BN283" s="5">
        <f t="shared" si="92"/>
        <v>1982.84185562374</v>
      </c>
      <c r="BO283" s="35">
        <f t="shared" si="93"/>
        <v>0.11177264194812589</v>
      </c>
      <c r="BP283" s="5">
        <f t="shared" si="94"/>
        <v>1286.1468784055303</v>
      </c>
      <c r="BQ283" s="35">
        <f t="shared" si="95"/>
        <v>7.2499999999999995E-2</v>
      </c>
      <c r="BR283" s="5">
        <f t="shared" si="121"/>
        <v>268303.35853332869</v>
      </c>
      <c r="BS283" s="5">
        <f t="shared" si="122"/>
        <v>640475.50952680816</v>
      </c>
      <c r="BT283" s="5">
        <f t="shared" si="96"/>
        <v>210896.64146667093</v>
      </c>
      <c r="BU283" s="5">
        <f t="shared" si="97"/>
        <v>908778.86806013691</v>
      </c>
      <c r="BV283" s="150"/>
      <c r="BW283" s="2">
        <v>278</v>
      </c>
      <c r="BX283" s="118">
        <v>53297</v>
      </c>
      <c r="BY283" s="5">
        <f t="shared" si="123"/>
        <v>209280.89404249482</v>
      </c>
      <c r="BZ283" s="5">
        <f t="shared" si="124"/>
        <v>3188.1295568986429</v>
      </c>
      <c r="CA283" s="5">
        <f t="shared" si="98"/>
        <v>1967.3243416507564</v>
      </c>
      <c r="CB283" s="35">
        <f t="shared" si="99"/>
        <v>0.11280481291816087</v>
      </c>
      <c r="CC283" s="5">
        <f t="shared" si="100"/>
        <v>1220.8052152478865</v>
      </c>
      <c r="CD283" s="35">
        <f t="shared" si="101"/>
        <v>7.0000000000000007E-2</v>
      </c>
      <c r="CE283" s="5">
        <f t="shared" si="125"/>
        <v>271886.43029915541</v>
      </c>
      <c r="CF283" s="5">
        <f t="shared" si="126"/>
        <v>614413.58651866717</v>
      </c>
      <c r="CG283" s="5">
        <f t="shared" si="102"/>
        <v>207313.56970084406</v>
      </c>
      <c r="CH283" s="5">
        <f t="shared" si="103"/>
        <v>886300.01681782259</v>
      </c>
    </row>
    <row r="284" spans="9:86" ht="14.25" customHeight="1">
      <c r="I284" s="150"/>
      <c r="J284" s="2">
        <v>279</v>
      </c>
      <c r="K284" s="118">
        <v>53328</v>
      </c>
      <c r="L284" s="5">
        <f t="shared" si="104"/>
        <v>225079.0358553378</v>
      </c>
      <c r="M284" s="5">
        <f t="shared" si="67"/>
        <v>3600.0695666120341</v>
      </c>
      <c r="N284" s="5">
        <f t="shared" si="68"/>
        <v>2052.6511951065868</v>
      </c>
      <c r="O284" s="35">
        <f t="shared" si="69"/>
        <v>0.1094362886693292</v>
      </c>
      <c r="P284" s="5">
        <f t="shared" si="70"/>
        <v>1547.4183715054473</v>
      </c>
      <c r="Q284" s="35">
        <f t="shared" si="71"/>
        <v>8.2500000000000004E-2</v>
      </c>
      <c r="R284" s="5">
        <f t="shared" si="105"/>
        <v>256173.61533976882</v>
      </c>
      <c r="S284" s="5">
        <f t="shared" si="106"/>
        <v>748245.79374498816</v>
      </c>
      <c r="T284" s="5">
        <f t="shared" si="72"/>
        <v>223026.38466023121</v>
      </c>
      <c r="U284" s="5">
        <f t="shared" si="73"/>
        <v>1004419.409084757</v>
      </c>
      <c r="V284" s="150"/>
      <c r="W284" s="2">
        <v>279</v>
      </c>
      <c r="X284" s="118">
        <v>53328</v>
      </c>
      <c r="Y284" s="5">
        <f t="shared" si="107"/>
        <v>221558.92624877166</v>
      </c>
      <c r="Z284" s="5">
        <f t="shared" si="108"/>
        <v>3516.1998380299769</v>
      </c>
      <c r="AA284" s="5">
        <f t="shared" si="74"/>
        <v>2039.1403297048325</v>
      </c>
      <c r="AB284" s="35">
        <f t="shared" si="75"/>
        <v>0.11044323228477305</v>
      </c>
      <c r="AC284" s="5">
        <f t="shared" si="76"/>
        <v>1477.0595083251444</v>
      </c>
      <c r="AD284" s="35">
        <f t="shared" si="77"/>
        <v>7.9999999999999988E-2</v>
      </c>
      <c r="AE284" s="5">
        <f t="shared" si="109"/>
        <v>259680.21408093348</v>
      </c>
      <c r="AF284" s="5">
        <f t="shared" si="110"/>
        <v>721339.5407294305</v>
      </c>
      <c r="AG284" s="5">
        <f t="shared" si="78"/>
        <v>219519.78591906684</v>
      </c>
      <c r="AH284" s="5">
        <f t="shared" si="79"/>
        <v>981019.75481036399</v>
      </c>
      <c r="AI284" s="150"/>
      <c r="AJ284" s="2">
        <v>279</v>
      </c>
      <c r="AK284" s="118">
        <v>53328</v>
      </c>
      <c r="AL284" s="5">
        <f t="shared" si="111"/>
        <v>218020.85191501823</v>
      </c>
      <c r="AM284" s="5">
        <f t="shared" si="112"/>
        <v>3433.0474807189421</v>
      </c>
      <c r="AN284" s="5">
        <f t="shared" si="80"/>
        <v>2024.9961454344493</v>
      </c>
      <c r="AO284" s="35">
        <f t="shared" si="81"/>
        <v>0.11145701675675135</v>
      </c>
      <c r="AP284" s="5">
        <f t="shared" si="82"/>
        <v>1408.0513352844928</v>
      </c>
      <c r="AQ284" s="35">
        <f t="shared" si="83"/>
        <v>7.7499999999999999E-2</v>
      </c>
      <c r="AR284" s="5">
        <f t="shared" si="113"/>
        <v>263204.14423041604</v>
      </c>
      <c r="AS284" s="5">
        <f t="shared" si="114"/>
        <v>694616.10289016832</v>
      </c>
      <c r="AT284" s="5">
        <f t="shared" si="84"/>
        <v>215995.85576958378</v>
      </c>
      <c r="AU284" s="5">
        <f t="shared" si="85"/>
        <v>957820.24712058436</v>
      </c>
      <c r="AV284" s="150"/>
      <c r="AW284" s="2">
        <v>279</v>
      </c>
      <c r="AX284" s="118">
        <v>53328</v>
      </c>
      <c r="AY284" s="5">
        <f t="shared" si="115"/>
        <v>214466.25601522031</v>
      </c>
      <c r="AZ284" s="5">
        <f t="shared" si="116"/>
        <v>3350.6359249849102</v>
      </c>
      <c r="BA284" s="5">
        <f t="shared" si="86"/>
        <v>2010.2218248897834</v>
      </c>
      <c r="BB284" s="35">
        <f t="shared" si="87"/>
        <v>0.11247765661076985</v>
      </c>
      <c r="BC284" s="5">
        <f t="shared" si="88"/>
        <v>1340.4141000951267</v>
      </c>
      <c r="BD284" s="35">
        <f t="shared" si="89"/>
        <v>7.4999999999999997E-2</v>
      </c>
      <c r="BE284" s="5">
        <f t="shared" si="117"/>
        <v>266743.96580966952</v>
      </c>
      <c r="BF284" s="5">
        <f t="shared" si="118"/>
        <v>668083.45726112078</v>
      </c>
      <c r="BG284" s="5">
        <f t="shared" si="90"/>
        <v>212456.03419033054</v>
      </c>
      <c r="BH284" s="5">
        <f t="shared" si="91"/>
        <v>934827.42307079025</v>
      </c>
      <c r="BI284" s="150"/>
      <c r="BJ284" s="2">
        <v>279</v>
      </c>
      <c r="BK284" s="118">
        <v>53328</v>
      </c>
      <c r="BL284" s="5">
        <f t="shared" si="119"/>
        <v>210896.64146667093</v>
      </c>
      <c r="BM284" s="5">
        <f t="shared" si="120"/>
        <v>3268.9887340292703</v>
      </c>
      <c r="BN284" s="5">
        <f t="shared" si="92"/>
        <v>1994.8215251681333</v>
      </c>
      <c r="BO284" s="35">
        <f t="shared" si="93"/>
        <v>0.1135051660165988</v>
      </c>
      <c r="BP284" s="5">
        <f t="shared" si="94"/>
        <v>1274.1672088611369</v>
      </c>
      <c r="BQ284" s="35">
        <f t="shared" si="95"/>
        <v>7.2499999999999995E-2</v>
      </c>
      <c r="BR284" s="5">
        <f t="shared" si="121"/>
        <v>270298.18005849683</v>
      </c>
      <c r="BS284" s="5">
        <f t="shared" si="122"/>
        <v>641749.67673566926</v>
      </c>
      <c r="BT284" s="5">
        <f t="shared" si="96"/>
        <v>208901.81994150279</v>
      </c>
      <c r="BU284" s="5">
        <f t="shared" si="97"/>
        <v>912047.85679416615</v>
      </c>
      <c r="BV284" s="150"/>
      <c r="BW284" s="2">
        <v>279</v>
      </c>
      <c r="BX284" s="118">
        <v>53328</v>
      </c>
      <c r="BY284" s="5">
        <f t="shared" si="123"/>
        <v>207313.56970084406</v>
      </c>
      <c r="BZ284" s="5">
        <f t="shared" si="124"/>
        <v>3188.1295568986429</v>
      </c>
      <c r="CA284" s="5">
        <f t="shared" si="98"/>
        <v>1978.8004003103858</v>
      </c>
      <c r="CB284" s="35">
        <f t="shared" si="99"/>
        <v>0.11453955878522482</v>
      </c>
      <c r="CC284" s="5">
        <f t="shared" si="100"/>
        <v>1209.3291565882571</v>
      </c>
      <c r="CD284" s="35">
        <f t="shared" si="101"/>
        <v>7.0000000000000007E-2</v>
      </c>
      <c r="CE284" s="5">
        <f t="shared" si="125"/>
        <v>273865.23069946578</v>
      </c>
      <c r="CF284" s="5">
        <f t="shared" si="126"/>
        <v>615622.91567525547</v>
      </c>
      <c r="CG284" s="5">
        <f t="shared" si="102"/>
        <v>205334.76930053366</v>
      </c>
      <c r="CH284" s="5">
        <f t="shared" si="103"/>
        <v>889488.14637472131</v>
      </c>
    </row>
    <row r="285" spans="9:86" ht="14.25" customHeight="1">
      <c r="I285" s="150"/>
      <c r="J285" s="2">
        <v>280</v>
      </c>
      <c r="K285" s="118">
        <v>53359</v>
      </c>
      <c r="L285" s="5">
        <f t="shared" si="104"/>
        <v>223026.38466023121</v>
      </c>
      <c r="M285" s="5">
        <f t="shared" si="67"/>
        <v>3600.0695666120341</v>
      </c>
      <c r="N285" s="5">
        <f t="shared" si="68"/>
        <v>2066.7631720729446</v>
      </c>
      <c r="O285" s="35">
        <f t="shared" si="69"/>
        <v>0.11120279828173055</v>
      </c>
      <c r="P285" s="5">
        <f t="shared" si="70"/>
        <v>1533.3063945390895</v>
      </c>
      <c r="Q285" s="35">
        <f t="shared" si="71"/>
        <v>8.2500000000000004E-2</v>
      </c>
      <c r="R285" s="5">
        <f t="shared" si="105"/>
        <v>258240.37851184176</v>
      </c>
      <c r="S285" s="5">
        <f t="shared" si="106"/>
        <v>749779.10013952723</v>
      </c>
      <c r="T285" s="5">
        <f t="shared" si="72"/>
        <v>220959.62148815827</v>
      </c>
      <c r="U285" s="5">
        <f t="shared" si="73"/>
        <v>1008019.478651369</v>
      </c>
      <c r="V285" s="150"/>
      <c r="W285" s="2">
        <v>280</v>
      </c>
      <c r="X285" s="118">
        <v>53359</v>
      </c>
      <c r="Y285" s="5">
        <f t="shared" si="107"/>
        <v>219519.78591906684</v>
      </c>
      <c r="Z285" s="5">
        <f t="shared" si="108"/>
        <v>3516.1998380299769</v>
      </c>
      <c r="AA285" s="5">
        <f t="shared" si="74"/>
        <v>2052.734598569531</v>
      </c>
      <c r="AB285" s="35">
        <f t="shared" si="75"/>
        <v>0.11221227772113476</v>
      </c>
      <c r="AC285" s="5">
        <f t="shared" si="76"/>
        <v>1463.4652394604457</v>
      </c>
      <c r="AD285" s="35">
        <f t="shared" si="77"/>
        <v>0.08</v>
      </c>
      <c r="AE285" s="5">
        <f t="shared" si="109"/>
        <v>261732.94867950302</v>
      </c>
      <c r="AF285" s="5">
        <f t="shared" si="110"/>
        <v>722803.00596889097</v>
      </c>
      <c r="AG285" s="5">
        <f t="shared" si="78"/>
        <v>217467.0513204973</v>
      </c>
      <c r="AH285" s="5">
        <f t="shared" si="79"/>
        <v>984535.95464839402</v>
      </c>
      <c r="AI285" s="150"/>
      <c r="AJ285" s="2">
        <v>280</v>
      </c>
      <c r="AK285" s="118">
        <v>53359</v>
      </c>
      <c r="AL285" s="5">
        <f t="shared" si="111"/>
        <v>215995.85576958378</v>
      </c>
      <c r="AM285" s="5">
        <f t="shared" si="112"/>
        <v>3433.0474807189421</v>
      </c>
      <c r="AN285" s="5">
        <f t="shared" si="80"/>
        <v>2038.0742455403802</v>
      </c>
      <c r="AO285" s="35">
        <f t="shared" si="81"/>
        <v>0.1132285194053642</v>
      </c>
      <c r="AP285" s="5">
        <f t="shared" si="82"/>
        <v>1394.9732351785619</v>
      </c>
      <c r="AQ285" s="35">
        <f t="shared" si="83"/>
        <v>7.7499999999999999E-2</v>
      </c>
      <c r="AR285" s="5">
        <f t="shared" si="113"/>
        <v>265242.21847595641</v>
      </c>
      <c r="AS285" s="5">
        <f t="shared" si="114"/>
        <v>696011.07612534682</v>
      </c>
      <c r="AT285" s="5">
        <f t="shared" si="84"/>
        <v>213957.78152404341</v>
      </c>
      <c r="AU285" s="5">
        <f t="shared" si="85"/>
        <v>961253.29460130329</v>
      </c>
      <c r="AV285" s="150"/>
      <c r="AW285" s="2">
        <v>280</v>
      </c>
      <c r="AX285" s="118">
        <v>53359</v>
      </c>
      <c r="AY285" s="5">
        <f t="shared" si="115"/>
        <v>212456.03419033054</v>
      </c>
      <c r="AZ285" s="5">
        <f t="shared" si="116"/>
        <v>3350.6359249849102</v>
      </c>
      <c r="BA285" s="5">
        <f t="shared" si="86"/>
        <v>2022.7857112953443</v>
      </c>
      <c r="BB285" s="35">
        <f t="shared" si="87"/>
        <v>0.11425153739713778</v>
      </c>
      <c r="BC285" s="5">
        <f t="shared" si="88"/>
        <v>1327.8502136895659</v>
      </c>
      <c r="BD285" s="35">
        <f t="shared" si="89"/>
        <v>7.5000000000000011E-2</v>
      </c>
      <c r="BE285" s="5">
        <f t="shared" si="117"/>
        <v>268766.75152096484</v>
      </c>
      <c r="BF285" s="5">
        <f t="shared" si="118"/>
        <v>669411.3074748104</v>
      </c>
      <c r="BG285" s="5">
        <f t="shared" si="90"/>
        <v>210433.24847903519</v>
      </c>
      <c r="BH285" s="5">
        <f t="shared" si="91"/>
        <v>938178.05899577518</v>
      </c>
      <c r="BI285" s="150"/>
      <c r="BJ285" s="2">
        <v>280</v>
      </c>
      <c r="BK285" s="118">
        <v>53359</v>
      </c>
      <c r="BL285" s="5">
        <f t="shared" si="119"/>
        <v>208901.81994150279</v>
      </c>
      <c r="BM285" s="5">
        <f t="shared" si="120"/>
        <v>3268.9887340292703</v>
      </c>
      <c r="BN285" s="5">
        <f t="shared" si="92"/>
        <v>2006.8735718826908</v>
      </c>
      <c r="BO285" s="35">
        <f t="shared" si="93"/>
        <v>0.11528134541544888</v>
      </c>
      <c r="BP285" s="5">
        <f t="shared" si="94"/>
        <v>1262.1151621465795</v>
      </c>
      <c r="BQ285" s="35">
        <f t="shared" si="95"/>
        <v>7.2500000000000009E-2</v>
      </c>
      <c r="BR285" s="5">
        <f t="shared" si="121"/>
        <v>272305.05363037949</v>
      </c>
      <c r="BS285" s="5">
        <f t="shared" si="122"/>
        <v>643011.79189781589</v>
      </c>
      <c r="BT285" s="5">
        <f t="shared" si="96"/>
        <v>206894.9463696201</v>
      </c>
      <c r="BU285" s="5">
        <f t="shared" si="97"/>
        <v>915316.84552819538</v>
      </c>
      <c r="BV285" s="150"/>
      <c r="BW285" s="2">
        <v>280</v>
      </c>
      <c r="BX285" s="118">
        <v>53359</v>
      </c>
      <c r="BY285" s="5">
        <f t="shared" si="123"/>
        <v>205334.76930053366</v>
      </c>
      <c r="BZ285" s="5">
        <f t="shared" si="124"/>
        <v>3188.1295568986429</v>
      </c>
      <c r="CA285" s="5">
        <f t="shared" si="98"/>
        <v>1990.3434026455297</v>
      </c>
      <c r="CB285" s="35">
        <f t="shared" si="99"/>
        <v>0.11631795683267307</v>
      </c>
      <c r="CC285" s="5">
        <f t="shared" si="100"/>
        <v>1197.7861542531132</v>
      </c>
      <c r="CD285" s="35">
        <f t="shared" si="101"/>
        <v>7.0000000000000007E-2</v>
      </c>
      <c r="CE285" s="5">
        <f t="shared" si="125"/>
        <v>275855.57410211134</v>
      </c>
      <c r="CF285" s="5">
        <f t="shared" si="126"/>
        <v>616820.70182950853</v>
      </c>
      <c r="CG285" s="5">
        <f t="shared" si="102"/>
        <v>203344.42589788814</v>
      </c>
      <c r="CH285" s="5">
        <f t="shared" si="103"/>
        <v>892676.27593161981</v>
      </c>
    </row>
    <row r="286" spans="9:86" ht="14.25" customHeight="1">
      <c r="I286" s="150"/>
      <c r="J286" s="2">
        <v>281</v>
      </c>
      <c r="K286" s="118">
        <v>53387</v>
      </c>
      <c r="L286" s="5">
        <f t="shared" si="104"/>
        <v>220959.62148815827</v>
      </c>
      <c r="M286" s="5">
        <f t="shared" si="67"/>
        <v>3600.0695666120341</v>
      </c>
      <c r="N286" s="5">
        <f t="shared" si="68"/>
        <v>2080.9721688809459</v>
      </c>
      <c r="O286" s="35">
        <f t="shared" si="69"/>
        <v>0.11301461261739915</v>
      </c>
      <c r="P286" s="5">
        <f t="shared" si="70"/>
        <v>1519.0973977310882</v>
      </c>
      <c r="Q286" s="35">
        <f t="shared" si="71"/>
        <v>8.2500000000000018E-2</v>
      </c>
      <c r="R286" s="5">
        <f t="shared" si="105"/>
        <v>260321.35068072271</v>
      </c>
      <c r="S286" s="5">
        <f t="shared" si="106"/>
        <v>751298.19753725827</v>
      </c>
      <c r="T286" s="5">
        <f t="shared" si="72"/>
        <v>218878.64931927732</v>
      </c>
      <c r="U286" s="5">
        <f t="shared" si="73"/>
        <v>1011619.548217981</v>
      </c>
      <c r="V286" s="150"/>
      <c r="W286" s="2">
        <v>281</v>
      </c>
      <c r="X286" s="118">
        <v>53387</v>
      </c>
      <c r="Y286" s="5">
        <f t="shared" si="107"/>
        <v>217467.0513204973</v>
      </c>
      <c r="Z286" s="5">
        <f t="shared" si="108"/>
        <v>3516.1998380299769</v>
      </c>
      <c r="AA286" s="5">
        <f t="shared" si="74"/>
        <v>2066.4194958933285</v>
      </c>
      <c r="AB286" s="35">
        <f t="shared" si="75"/>
        <v>0.11402662518366846</v>
      </c>
      <c r="AC286" s="5">
        <f t="shared" si="76"/>
        <v>1449.7803421366486</v>
      </c>
      <c r="AD286" s="35">
        <f t="shared" si="77"/>
        <v>0.08</v>
      </c>
      <c r="AE286" s="5">
        <f t="shared" si="109"/>
        <v>263799.36817539635</v>
      </c>
      <c r="AF286" s="5">
        <f t="shared" si="110"/>
        <v>724252.78631102759</v>
      </c>
      <c r="AG286" s="5">
        <f t="shared" si="78"/>
        <v>215400.63182460397</v>
      </c>
      <c r="AH286" s="5">
        <f t="shared" si="79"/>
        <v>988052.15448642394</v>
      </c>
      <c r="AI286" s="150"/>
      <c r="AJ286" s="2">
        <v>281</v>
      </c>
      <c r="AK286" s="118">
        <v>53387</v>
      </c>
      <c r="AL286" s="5">
        <f t="shared" si="111"/>
        <v>213957.78152404341</v>
      </c>
      <c r="AM286" s="5">
        <f t="shared" si="112"/>
        <v>3433.0474807189421</v>
      </c>
      <c r="AN286" s="5">
        <f t="shared" si="80"/>
        <v>2051.2368083761617</v>
      </c>
      <c r="AO286" s="35">
        <f t="shared" si="81"/>
        <v>0.11504532120860422</v>
      </c>
      <c r="AP286" s="5">
        <f t="shared" si="82"/>
        <v>1381.8106723427804</v>
      </c>
      <c r="AQ286" s="35">
        <f t="shared" si="83"/>
        <v>7.7499999999999999E-2</v>
      </c>
      <c r="AR286" s="5">
        <f t="shared" si="113"/>
        <v>267293.45528433257</v>
      </c>
      <c r="AS286" s="5">
        <f t="shared" si="114"/>
        <v>697392.8867976896</v>
      </c>
      <c r="AT286" s="5">
        <f t="shared" si="84"/>
        <v>211906.54471566726</v>
      </c>
      <c r="AU286" s="5">
        <f t="shared" si="85"/>
        <v>964686.34208202222</v>
      </c>
      <c r="AV286" s="150"/>
      <c r="AW286" s="2">
        <v>281</v>
      </c>
      <c r="AX286" s="118">
        <v>53387</v>
      </c>
      <c r="AY286" s="5">
        <f t="shared" si="115"/>
        <v>210433.24847903519</v>
      </c>
      <c r="AZ286" s="5">
        <f t="shared" si="116"/>
        <v>3350.6359249849102</v>
      </c>
      <c r="BA286" s="5">
        <f t="shared" si="86"/>
        <v>2035.4281219909403</v>
      </c>
      <c r="BB286" s="35">
        <f t="shared" si="87"/>
        <v>0.11607071430218729</v>
      </c>
      <c r="BC286" s="5">
        <f t="shared" si="88"/>
        <v>1315.2078029939698</v>
      </c>
      <c r="BD286" s="35">
        <f t="shared" si="89"/>
        <v>7.4999999999999997E-2</v>
      </c>
      <c r="BE286" s="5">
        <f t="shared" si="117"/>
        <v>270802.17964295577</v>
      </c>
      <c r="BF286" s="5">
        <f t="shared" si="118"/>
        <v>670726.51527780434</v>
      </c>
      <c r="BG286" s="5">
        <f t="shared" si="90"/>
        <v>208397.82035704426</v>
      </c>
      <c r="BH286" s="5">
        <f t="shared" si="91"/>
        <v>941528.69492076011</v>
      </c>
      <c r="BI286" s="150"/>
      <c r="BJ286" s="2">
        <v>281</v>
      </c>
      <c r="BK286" s="118">
        <v>53387</v>
      </c>
      <c r="BL286" s="5">
        <f t="shared" si="119"/>
        <v>206894.9463696201</v>
      </c>
      <c r="BM286" s="5">
        <f t="shared" si="120"/>
        <v>3268.9887340292703</v>
      </c>
      <c r="BN286" s="5">
        <f t="shared" si="92"/>
        <v>2018.9984330461489</v>
      </c>
      <c r="BO286" s="35">
        <f t="shared" si="93"/>
        <v>0.11710281774244127</v>
      </c>
      <c r="BP286" s="5">
        <f t="shared" si="94"/>
        <v>1249.9903009831214</v>
      </c>
      <c r="BQ286" s="35">
        <f t="shared" si="95"/>
        <v>7.2499999999999995E-2</v>
      </c>
      <c r="BR286" s="5">
        <f t="shared" si="121"/>
        <v>274324.05206342565</v>
      </c>
      <c r="BS286" s="5">
        <f t="shared" si="122"/>
        <v>644261.78219879896</v>
      </c>
      <c r="BT286" s="5">
        <f t="shared" si="96"/>
        <v>204875.94793657394</v>
      </c>
      <c r="BU286" s="5">
        <f t="shared" si="97"/>
        <v>918585.83426222461</v>
      </c>
      <c r="BV286" s="150"/>
      <c r="BW286" s="2">
        <v>281</v>
      </c>
      <c r="BX286" s="118">
        <v>53387</v>
      </c>
      <c r="BY286" s="5">
        <f t="shared" si="123"/>
        <v>203344.42589788814</v>
      </c>
      <c r="BZ286" s="5">
        <f t="shared" si="124"/>
        <v>3188.1295568986429</v>
      </c>
      <c r="CA286" s="5">
        <f t="shared" si="98"/>
        <v>2001.953739160962</v>
      </c>
      <c r="CB286" s="35">
        <f t="shared" si="99"/>
        <v>0.11814164447268993</v>
      </c>
      <c r="CC286" s="5">
        <f t="shared" si="100"/>
        <v>1186.175817737681</v>
      </c>
      <c r="CD286" s="35">
        <f t="shared" si="101"/>
        <v>7.0000000000000007E-2</v>
      </c>
      <c r="CE286" s="5">
        <f t="shared" si="125"/>
        <v>277857.5278412723</v>
      </c>
      <c r="CF286" s="5">
        <f t="shared" si="126"/>
        <v>618006.87764724623</v>
      </c>
      <c r="CG286" s="5">
        <f t="shared" si="102"/>
        <v>201342.47215872718</v>
      </c>
      <c r="CH286" s="5">
        <f t="shared" si="103"/>
        <v>895864.40548851853</v>
      </c>
    </row>
    <row r="287" spans="9:86" ht="14.25" customHeight="1">
      <c r="I287" s="150"/>
      <c r="J287" s="2">
        <v>282</v>
      </c>
      <c r="K287" s="118">
        <v>53418</v>
      </c>
      <c r="L287" s="5">
        <f t="shared" si="104"/>
        <v>218878.64931927732</v>
      </c>
      <c r="M287" s="5">
        <f t="shared" si="67"/>
        <v>3600.0695666120341</v>
      </c>
      <c r="N287" s="5">
        <f t="shared" si="68"/>
        <v>2095.2788525420028</v>
      </c>
      <c r="O287" s="35">
        <f t="shared" si="69"/>
        <v>0.11487345297817306</v>
      </c>
      <c r="P287" s="5">
        <f t="shared" si="70"/>
        <v>1504.7907140700315</v>
      </c>
      <c r="Q287" s="35">
        <f t="shared" si="71"/>
        <v>8.2500000000000004E-2</v>
      </c>
      <c r="R287" s="5">
        <f t="shared" si="105"/>
        <v>262416.62953326473</v>
      </c>
      <c r="S287" s="5">
        <f t="shared" si="106"/>
        <v>752802.98825132835</v>
      </c>
      <c r="T287" s="5">
        <f t="shared" si="72"/>
        <v>216783.37046673533</v>
      </c>
      <c r="U287" s="5">
        <f t="shared" si="73"/>
        <v>1015219.617784593</v>
      </c>
      <c r="V287" s="150"/>
      <c r="W287" s="2">
        <v>282</v>
      </c>
      <c r="X287" s="118">
        <v>53418</v>
      </c>
      <c r="Y287" s="5">
        <f t="shared" si="107"/>
        <v>215400.63182460397</v>
      </c>
      <c r="Z287" s="5">
        <f t="shared" si="108"/>
        <v>3516.1998380299769</v>
      </c>
      <c r="AA287" s="5">
        <f t="shared" si="74"/>
        <v>2080.1956258659502</v>
      </c>
      <c r="AB287" s="35">
        <f t="shared" si="75"/>
        <v>0.11588799577300077</v>
      </c>
      <c r="AC287" s="5">
        <f t="shared" si="76"/>
        <v>1436.0042121640265</v>
      </c>
      <c r="AD287" s="35">
        <f t="shared" si="77"/>
        <v>0.08</v>
      </c>
      <c r="AE287" s="5">
        <f t="shared" si="109"/>
        <v>265879.56380126229</v>
      </c>
      <c r="AF287" s="5">
        <f t="shared" si="110"/>
        <v>725688.79052319156</v>
      </c>
      <c r="AG287" s="5">
        <f t="shared" si="78"/>
        <v>213320.43619873803</v>
      </c>
      <c r="AH287" s="5">
        <f t="shared" si="79"/>
        <v>991568.35432445386</v>
      </c>
      <c r="AI287" s="150"/>
      <c r="AJ287" s="2">
        <v>282</v>
      </c>
      <c r="AK287" s="118">
        <v>53418</v>
      </c>
      <c r="AL287" s="5">
        <f t="shared" si="111"/>
        <v>211906.54471566726</v>
      </c>
      <c r="AM287" s="5">
        <f t="shared" si="112"/>
        <v>3433.0474807189421</v>
      </c>
      <c r="AN287" s="5">
        <f t="shared" si="80"/>
        <v>2064.4843794302578</v>
      </c>
      <c r="AO287" s="35">
        <f t="shared" si="81"/>
        <v>0.11690914306778108</v>
      </c>
      <c r="AP287" s="5">
        <f t="shared" si="82"/>
        <v>1368.5631012886843</v>
      </c>
      <c r="AQ287" s="35">
        <f t="shared" si="83"/>
        <v>7.7499999999999986E-2</v>
      </c>
      <c r="AR287" s="5">
        <f t="shared" si="113"/>
        <v>269357.93966376281</v>
      </c>
      <c r="AS287" s="5">
        <f t="shared" si="114"/>
        <v>698761.44989897823</v>
      </c>
      <c r="AT287" s="5">
        <f t="shared" si="84"/>
        <v>209842.06033623702</v>
      </c>
      <c r="AU287" s="5">
        <f t="shared" si="85"/>
        <v>968119.38956274104</v>
      </c>
      <c r="AV287" s="150"/>
      <c r="AW287" s="2">
        <v>282</v>
      </c>
      <c r="AX287" s="118">
        <v>53418</v>
      </c>
      <c r="AY287" s="5">
        <f t="shared" si="115"/>
        <v>208397.82035704426</v>
      </c>
      <c r="AZ287" s="5">
        <f t="shared" si="116"/>
        <v>3350.6359249849102</v>
      </c>
      <c r="BA287" s="5">
        <f t="shared" si="86"/>
        <v>2048.1495477533836</v>
      </c>
      <c r="BB287" s="35">
        <f t="shared" si="87"/>
        <v>0.11793690802970927</v>
      </c>
      <c r="BC287" s="5">
        <f t="shared" si="88"/>
        <v>1302.4863772315266</v>
      </c>
      <c r="BD287" s="35">
        <f t="shared" si="89"/>
        <v>7.5000000000000011E-2</v>
      </c>
      <c r="BE287" s="5">
        <f t="shared" si="117"/>
        <v>272850.32919070916</v>
      </c>
      <c r="BF287" s="5">
        <f t="shared" si="118"/>
        <v>672029.00165503589</v>
      </c>
      <c r="BG287" s="5">
        <f t="shared" si="90"/>
        <v>206349.67080929087</v>
      </c>
      <c r="BH287" s="5">
        <f t="shared" si="91"/>
        <v>944879.33084574505</v>
      </c>
      <c r="BI287" s="150"/>
      <c r="BJ287" s="2">
        <v>282</v>
      </c>
      <c r="BK287" s="118">
        <v>53418</v>
      </c>
      <c r="BL287" s="5">
        <f t="shared" si="119"/>
        <v>204875.94793657394</v>
      </c>
      <c r="BM287" s="5">
        <f t="shared" si="120"/>
        <v>3268.9887340292703</v>
      </c>
      <c r="BN287" s="5">
        <f t="shared" si="92"/>
        <v>2031.1965485791361</v>
      </c>
      <c r="BO287" s="35">
        <f t="shared" si="93"/>
        <v>0.11897130350555114</v>
      </c>
      <c r="BP287" s="5">
        <f t="shared" si="94"/>
        <v>1237.7921854501342</v>
      </c>
      <c r="BQ287" s="35">
        <f t="shared" si="95"/>
        <v>7.2499999999999995E-2</v>
      </c>
      <c r="BR287" s="5">
        <f t="shared" si="121"/>
        <v>276355.2486120048</v>
      </c>
      <c r="BS287" s="5">
        <f t="shared" si="122"/>
        <v>645499.57438424905</v>
      </c>
      <c r="BT287" s="5">
        <f t="shared" si="96"/>
        <v>202844.75138799479</v>
      </c>
      <c r="BU287" s="5">
        <f t="shared" si="97"/>
        <v>921854.82299625385</v>
      </c>
      <c r="BV287" s="150"/>
      <c r="BW287" s="2">
        <v>282</v>
      </c>
      <c r="BX287" s="118">
        <v>53418</v>
      </c>
      <c r="BY287" s="5">
        <f t="shared" si="123"/>
        <v>201342.47215872718</v>
      </c>
      <c r="BZ287" s="5">
        <f t="shared" si="124"/>
        <v>3188.1295568986429</v>
      </c>
      <c r="CA287" s="5">
        <f t="shared" si="98"/>
        <v>2013.631802639401</v>
      </c>
      <c r="CB287" s="35">
        <f t="shared" si="99"/>
        <v>0.12001234201904301</v>
      </c>
      <c r="CC287" s="5">
        <f t="shared" si="100"/>
        <v>1174.4977542592419</v>
      </c>
      <c r="CD287" s="35">
        <f t="shared" si="101"/>
        <v>7.0000000000000007E-2</v>
      </c>
      <c r="CE287" s="5">
        <f t="shared" si="125"/>
        <v>279871.1596439117</v>
      </c>
      <c r="CF287" s="5">
        <f t="shared" si="126"/>
        <v>619181.3754015055</v>
      </c>
      <c r="CG287" s="5">
        <f t="shared" si="102"/>
        <v>199328.84035608778</v>
      </c>
      <c r="CH287" s="5">
        <f t="shared" si="103"/>
        <v>899052.53504541726</v>
      </c>
    </row>
    <row r="288" spans="9:86" ht="14.25" customHeight="1">
      <c r="I288" s="150"/>
      <c r="J288" s="2">
        <v>283</v>
      </c>
      <c r="K288" s="118">
        <v>53448</v>
      </c>
      <c r="L288" s="5">
        <f t="shared" si="104"/>
        <v>216783.37046673533</v>
      </c>
      <c r="M288" s="5">
        <f t="shared" si="67"/>
        <v>3600.0695666120341</v>
      </c>
      <c r="N288" s="5">
        <f t="shared" si="68"/>
        <v>2109.6838946532289</v>
      </c>
      <c r="O288" s="35">
        <f t="shared" si="69"/>
        <v>0.11678112892761501</v>
      </c>
      <c r="P288" s="5">
        <f t="shared" si="70"/>
        <v>1490.3856719588055</v>
      </c>
      <c r="Q288" s="35">
        <f t="shared" si="71"/>
        <v>8.2500000000000004E-2</v>
      </c>
      <c r="R288" s="5">
        <f t="shared" si="105"/>
        <v>264526.31342791795</v>
      </c>
      <c r="S288" s="5">
        <f t="shared" si="106"/>
        <v>754293.37392328714</v>
      </c>
      <c r="T288" s="5">
        <f t="shared" si="72"/>
        <v>214673.68657208211</v>
      </c>
      <c r="U288" s="5">
        <f t="shared" si="73"/>
        <v>1018819.6873512052</v>
      </c>
      <c r="V288" s="150"/>
      <c r="W288" s="2">
        <v>283</v>
      </c>
      <c r="X288" s="118">
        <v>53448</v>
      </c>
      <c r="Y288" s="5">
        <f t="shared" si="107"/>
        <v>213320.43619873803</v>
      </c>
      <c r="Z288" s="5">
        <f t="shared" si="108"/>
        <v>3516.1998380299769</v>
      </c>
      <c r="AA288" s="5">
        <f t="shared" si="74"/>
        <v>2094.0635967050566</v>
      </c>
      <c r="AB288" s="35">
        <f t="shared" si="75"/>
        <v>0.11779819884227921</v>
      </c>
      <c r="AC288" s="5">
        <f t="shared" si="76"/>
        <v>1422.1362413249203</v>
      </c>
      <c r="AD288" s="35">
        <f t="shared" si="77"/>
        <v>0.08</v>
      </c>
      <c r="AE288" s="5">
        <f t="shared" si="109"/>
        <v>267973.62739796733</v>
      </c>
      <c r="AF288" s="5">
        <f t="shared" si="110"/>
        <v>727110.92676451651</v>
      </c>
      <c r="AG288" s="5">
        <f t="shared" si="78"/>
        <v>211226.37260203296</v>
      </c>
      <c r="AH288" s="5">
        <f t="shared" si="79"/>
        <v>995084.5541624839</v>
      </c>
      <c r="AI288" s="150"/>
      <c r="AJ288" s="2">
        <v>283</v>
      </c>
      <c r="AK288" s="118">
        <v>53448</v>
      </c>
      <c r="AL288" s="5">
        <f t="shared" si="111"/>
        <v>209842.06033623702</v>
      </c>
      <c r="AM288" s="5">
        <f t="shared" si="112"/>
        <v>3433.0474807189421</v>
      </c>
      <c r="AN288" s="5">
        <f t="shared" si="80"/>
        <v>2077.8175077140781</v>
      </c>
      <c r="AO288" s="35">
        <f t="shared" si="81"/>
        <v>0.1188217941275293</v>
      </c>
      <c r="AP288" s="5">
        <f t="shared" si="82"/>
        <v>1355.229973004864</v>
      </c>
      <c r="AQ288" s="35">
        <f t="shared" si="83"/>
        <v>7.7499999999999986E-2</v>
      </c>
      <c r="AR288" s="5">
        <f t="shared" si="113"/>
        <v>271435.7571714769</v>
      </c>
      <c r="AS288" s="5">
        <f t="shared" si="114"/>
        <v>700116.67987198313</v>
      </c>
      <c r="AT288" s="5">
        <f t="shared" si="84"/>
        <v>207764.24282852293</v>
      </c>
      <c r="AU288" s="5">
        <f t="shared" si="85"/>
        <v>971552.43704346009</v>
      </c>
      <c r="AV288" s="150"/>
      <c r="AW288" s="2">
        <v>283</v>
      </c>
      <c r="AX288" s="118">
        <v>53448</v>
      </c>
      <c r="AY288" s="5">
        <f t="shared" si="115"/>
        <v>206349.67080929087</v>
      </c>
      <c r="AZ288" s="5">
        <f t="shared" si="116"/>
        <v>3350.6359249849102</v>
      </c>
      <c r="BA288" s="5">
        <f t="shared" si="86"/>
        <v>2060.9504824268424</v>
      </c>
      <c r="BB288" s="35">
        <f t="shared" si="87"/>
        <v>0.11985192751763082</v>
      </c>
      <c r="BC288" s="5">
        <f t="shared" si="88"/>
        <v>1289.6854425580677</v>
      </c>
      <c r="BD288" s="35">
        <f t="shared" si="89"/>
        <v>7.4999999999999997E-2</v>
      </c>
      <c r="BE288" s="5">
        <f t="shared" si="117"/>
        <v>274911.27967313601</v>
      </c>
      <c r="BF288" s="5">
        <f t="shared" si="118"/>
        <v>673318.68709759391</v>
      </c>
      <c r="BG288" s="5">
        <f t="shared" si="90"/>
        <v>204288.72032686402</v>
      </c>
      <c r="BH288" s="5">
        <f t="shared" si="91"/>
        <v>948229.96677072998</v>
      </c>
      <c r="BI288" s="150"/>
      <c r="BJ288" s="2">
        <v>283</v>
      </c>
      <c r="BK288" s="118">
        <v>53448</v>
      </c>
      <c r="BL288" s="5">
        <f t="shared" si="119"/>
        <v>202844.75138799479</v>
      </c>
      <c r="BM288" s="5">
        <f t="shared" si="120"/>
        <v>3268.9887340292703</v>
      </c>
      <c r="BN288" s="5">
        <f t="shared" si="92"/>
        <v>2043.4683610601351</v>
      </c>
      <c r="BO288" s="35">
        <f t="shared" si="93"/>
        <v>0.12088861143770718</v>
      </c>
      <c r="BP288" s="5">
        <f t="shared" si="94"/>
        <v>1225.5203729691352</v>
      </c>
      <c r="BQ288" s="35">
        <f t="shared" si="95"/>
        <v>7.2499999999999995E-2</v>
      </c>
      <c r="BR288" s="5">
        <f t="shared" si="121"/>
        <v>278398.71697306493</v>
      </c>
      <c r="BS288" s="5">
        <f t="shared" si="122"/>
        <v>646725.09475721815</v>
      </c>
      <c r="BT288" s="5">
        <f t="shared" si="96"/>
        <v>200801.28302693466</v>
      </c>
      <c r="BU288" s="5">
        <f t="shared" si="97"/>
        <v>925123.81173028308</v>
      </c>
      <c r="BV288" s="150"/>
      <c r="BW288" s="2">
        <v>283</v>
      </c>
      <c r="BX288" s="118">
        <v>53448</v>
      </c>
      <c r="BY288" s="5">
        <f t="shared" si="123"/>
        <v>199328.84035608778</v>
      </c>
      <c r="BZ288" s="5">
        <f t="shared" si="124"/>
        <v>3188.1295568986429</v>
      </c>
      <c r="CA288" s="5">
        <f t="shared" si="98"/>
        <v>2025.3779881547975</v>
      </c>
      <c r="CB288" s="35">
        <f t="shared" si="99"/>
        <v>0.12193185800127632</v>
      </c>
      <c r="CC288" s="5">
        <f t="shared" si="100"/>
        <v>1162.7515687438454</v>
      </c>
      <c r="CD288" s="35">
        <f t="shared" si="101"/>
        <v>7.0000000000000007E-2</v>
      </c>
      <c r="CE288" s="5">
        <f t="shared" si="125"/>
        <v>281896.53763206652</v>
      </c>
      <c r="CF288" s="5">
        <f t="shared" si="126"/>
        <v>620344.12697024934</v>
      </c>
      <c r="CG288" s="5">
        <f t="shared" si="102"/>
        <v>197303.46236793298</v>
      </c>
      <c r="CH288" s="5">
        <f t="shared" si="103"/>
        <v>902240.66460231587</v>
      </c>
    </row>
    <row r="289" spans="9:86" ht="14.25" customHeight="1">
      <c r="I289" s="150"/>
      <c r="J289" s="2">
        <v>284</v>
      </c>
      <c r="K289" s="118">
        <v>53479</v>
      </c>
      <c r="L289" s="5">
        <f t="shared" si="104"/>
        <v>214673.68657208211</v>
      </c>
      <c r="M289" s="5">
        <f t="shared" si="67"/>
        <v>3600.0695666120341</v>
      </c>
      <c r="N289" s="5">
        <f t="shared" si="68"/>
        <v>2124.1879714289698</v>
      </c>
      <c r="O289" s="35">
        <f t="shared" si="69"/>
        <v>0.11873954402226489</v>
      </c>
      <c r="P289" s="5">
        <f t="shared" si="70"/>
        <v>1475.8815951830645</v>
      </c>
      <c r="Q289" s="35">
        <f t="shared" si="71"/>
        <v>8.2500000000000004E-2</v>
      </c>
      <c r="R289" s="5">
        <f t="shared" si="105"/>
        <v>266650.50139934692</v>
      </c>
      <c r="S289" s="5">
        <f t="shared" si="106"/>
        <v>755769.25551847019</v>
      </c>
      <c r="T289" s="5">
        <f t="shared" si="72"/>
        <v>212549.49860065314</v>
      </c>
      <c r="U289" s="5">
        <f t="shared" si="73"/>
        <v>1022419.7569178171</v>
      </c>
      <c r="V289" s="150"/>
      <c r="W289" s="2">
        <v>284</v>
      </c>
      <c r="X289" s="118">
        <v>53479</v>
      </c>
      <c r="Y289" s="5">
        <f t="shared" si="107"/>
        <v>211226.37260203296</v>
      </c>
      <c r="Z289" s="5">
        <f t="shared" si="108"/>
        <v>3516.1998380299769</v>
      </c>
      <c r="AA289" s="5">
        <f t="shared" si="74"/>
        <v>2108.0240206830904</v>
      </c>
      <c r="AB289" s="35">
        <f t="shared" si="75"/>
        <v>0.11975913772783132</v>
      </c>
      <c r="AC289" s="5">
        <f t="shared" si="76"/>
        <v>1408.1758173468866</v>
      </c>
      <c r="AD289" s="35">
        <f t="shared" si="77"/>
        <v>0.08</v>
      </c>
      <c r="AE289" s="5">
        <f t="shared" si="109"/>
        <v>270081.65141865041</v>
      </c>
      <c r="AF289" s="5">
        <f t="shared" si="110"/>
        <v>728519.10258186341</v>
      </c>
      <c r="AG289" s="5">
        <f t="shared" si="78"/>
        <v>209118.34858134988</v>
      </c>
      <c r="AH289" s="5">
        <f t="shared" si="79"/>
        <v>998600.75400051381</v>
      </c>
      <c r="AI289" s="150"/>
      <c r="AJ289" s="2">
        <v>284</v>
      </c>
      <c r="AK289" s="118">
        <v>53479</v>
      </c>
      <c r="AL289" s="5">
        <f t="shared" si="111"/>
        <v>207764.24282852293</v>
      </c>
      <c r="AM289" s="5">
        <f t="shared" si="112"/>
        <v>3433.0474807189421</v>
      </c>
      <c r="AN289" s="5">
        <f t="shared" si="80"/>
        <v>2091.2367457847313</v>
      </c>
      <c r="AO289" s="35">
        <f t="shared" si="81"/>
        <v>0.12078517750587461</v>
      </c>
      <c r="AP289" s="5">
        <f t="shared" si="82"/>
        <v>1341.8107349342106</v>
      </c>
      <c r="AQ289" s="35">
        <f t="shared" si="83"/>
        <v>7.7499999999999999E-2</v>
      </c>
      <c r="AR289" s="5">
        <f t="shared" si="113"/>
        <v>273526.99391726166</v>
      </c>
      <c r="AS289" s="5">
        <f t="shared" si="114"/>
        <v>701458.4906069173</v>
      </c>
      <c r="AT289" s="5">
        <f t="shared" si="84"/>
        <v>205673.0060827382</v>
      </c>
      <c r="AU289" s="5">
        <f t="shared" si="85"/>
        <v>974985.48452417902</v>
      </c>
      <c r="AV289" s="150"/>
      <c r="AW289" s="2">
        <v>284</v>
      </c>
      <c r="AX289" s="118">
        <v>53479</v>
      </c>
      <c r="AY289" s="5">
        <f t="shared" si="115"/>
        <v>204288.72032686402</v>
      </c>
      <c r="AZ289" s="5">
        <f t="shared" si="116"/>
        <v>3350.6359249849102</v>
      </c>
      <c r="BA289" s="5">
        <f t="shared" si="86"/>
        <v>2073.8314229420102</v>
      </c>
      <c r="BB289" s="35">
        <f t="shared" si="87"/>
        <v>0.12181767566748819</v>
      </c>
      <c r="BC289" s="5">
        <f t="shared" si="88"/>
        <v>1276.8045020428999</v>
      </c>
      <c r="BD289" s="35">
        <f t="shared" si="89"/>
        <v>7.4999999999999997E-2</v>
      </c>
      <c r="BE289" s="5">
        <f t="shared" si="117"/>
        <v>276985.11109607801</v>
      </c>
      <c r="BF289" s="5">
        <f t="shared" si="118"/>
        <v>674595.49159963685</v>
      </c>
      <c r="BG289" s="5">
        <f t="shared" si="90"/>
        <v>202214.88890392199</v>
      </c>
      <c r="BH289" s="5">
        <f t="shared" si="91"/>
        <v>951580.60269571492</v>
      </c>
      <c r="BI289" s="150"/>
      <c r="BJ289" s="2">
        <v>284</v>
      </c>
      <c r="BK289" s="118">
        <v>53479</v>
      </c>
      <c r="BL289" s="5">
        <f t="shared" si="119"/>
        <v>200801.28302693466</v>
      </c>
      <c r="BM289" s="5">
        <f t="shared" si="120"/>
        <v>3268.9887340292703</v>
      </c>
      <c r="BN289" s="5">
        <f t="shared" si="92"/>
        <v>2055.8143157415398</v>
      </c>
      <c r="BO289" s="35">
        <f t="shared" si="93"/>
        <v>0.12285664422567148</v>
      </c>
      <c r="BP289" s="5">
        <f t="shared" si="94"/>
        <v>1213.1744182877303</v>
      </c>
      <c r="BQ289" s="35">
        <f t="shared" si="95"/>
        <v>7.2500000000000009E-2</v>
      </c>
      <c r="BR289" s="5">
        <f t="shared" si="121"/>
        <v>280454.53128880647</v>
      </c>
      <c r="BS289" s="5">
        <f t="shared" si="122"/>
        <v>647938.26917550585</v>
      </c>
      <c r="BT289" s="5">
        <f t="shared" si="96"/>
        <v>198745.46871119313</v>
      </c>
      <c r="BU289" s="5">
        <f t="shared" si="97"/>
        <v>928392.80046431231</v>
      </c>
      <c r="BV289" s="150"/>
      <c r="BW289" s="2">
        <v>284</v>
      </c>
      <c r="BX289" s="118">
        <v>53479</v>
      </c>
      <c r="BY289" s="5">
        <f t="shared" si="123"/>
        <v>197303.46236793298</v>
      </c>
      <c r="BZ289" s="5">
        <f t="shared" si="124"/>
        <v>3188.1295568986429</v>
      </c>
      <c r="CA289" s="5">
        <f t="shared" si="98"/>
        <v>2037.1926930857005</v>
      </c>
      <c r="CB289" s="35">
        <f t="shared" si="99"/>
        <v>0.12390209489299654</v>
      </c>
      <c r="CC289" s="5">
        <f t="shared" si="100"/>
        <v>1150.9368638129424</v>
      </c>
      <c r="CD289" s="35">
        <f t="shared" si="101"/>
        <v>7.0000000000000007E-2</v>
      </c>
      <c r="CE289" s="5">
        <f t="shared" si="125"/>
        <v>283933.73032515222</v>
      </c>
      <c r="CF289" s="5">
        <f t="shared" si="126"/>
        <v>621495.06383406231</v>
      </c>
      <c r="CG289" s="5">
        <f t="shared" si="102"/>
        <v>195266.26967484728</v>
      </c>
      <c r="CH289" s="5">
        <f t="shared" si="103"/>
        <v>905428.79415921448</v>
      </c>
    </row>
    <row r="290" spans="9:86" ht="14.25" customHeight="1">
      <c r="I290" s="150"/>
      <c r="J290" s="2">
        <v>285</v>
      </c>
      <c r="K290" s="118">
        <v>53509</v>
      </c>
      <c r="L290" s="5">
        <f t="shared" si="104"/>
        <v>212549.49860065314</v>
      </c>
      <c r="M290" s="5">
        <f t="shared" si="67"/>
        <v>3600.0695666120341</v>
      </c>
      <c r="N290" s="5">
        <f t="shared" si="68"/>
        <v>2138.7917637325436</v>
      </c>
      <c r="O290" s="35">
        <f t="shared" si="69"/>
        <v>0.12075070199535939</v>
      </c>
      <c r="P290" s="5">
        <f t="shared" si="70"/>
        <v>1461.2778028794903</v>
      </c>
      <c r="Q290" s="35">
        <f t="shared" si="71"/>
        <v>8.2500000000000004E-2</v>
      </c>
      <c r="R290" s="5">
        <f t="shared" si="105"/>
        <v>268789.29316307948</v>
      </c>
      <c r="S290" s="5">
        <f t="shared" si="106"/>
        <v>757230.53332134965</v>
      </c>
      <c r="T290" s="5">
        <f t="shared" si="72"/>
        <v>210410.70683692061</v>
      </c>
      <c r="U290" s="5">
        <f t="shared" si="73"/>
        <v>1026019.8264844292</v>
      </c>
      <c r="V290" s="150"/>
      <c r="W290" s="2">
        <v>285</v>
      </c>
      <c r="X290" s="118">
        <v>53509</v>
      </c>
      <c r="Y290" s="5">
        <f t="shared" si="107"/>
        <v>209118.34858134988</v>
      </c>
      <c r="Z290" s="5">
        <f t="shared" si="108"/>
        <v>3516.1998380299769</v>
      </c>
      <c r="AA290" s="5">
        <f t="shared" si="74"/>
        <v>2122.0775141543108</v>
      </c>
      <c r="AB290" s="35">
        <f t="shared" si="75"/>
        <v>0.12177281593224482</v>
      </c>
      <c r="AC290" s="5">
        <f t="shared" si="76"/>
        <v>1394.1223238756661</v>
      </c>
      <c r="AD290" s="35">
        <f t="shared" si="77"/>
        <v>8.0000000000000016E-2</v>
      </c>
      <c r="AE290" s="5">
        <f t="shared" si="109"/>
        <v>272203.72893280472</v>
      </c>
      <c r="AF290" s="5">
        <f t="shared" si="110"/>
        <v>729913.22490573907</v>
      </c>
      <c r="AG290" s="5">
        <f t="shared" si="78"/>
        <v>206996.27106719557</v>
      </c>
      <c r="AH290" s="5">
        <f t="shared" si="79"/>
        <v>1002116.9538385437</v>
      </c>
      <c r="AI290" s="150"/>
      <c r="AJ290" s="2">
        <v>285</v>
      </c>
      <c r="AK290" s="118">
        <v>53509</v>
      </c>
      <c r="AL290" s="5">
        <f t="shared" si="111"/>
        <v>205673.0060827382</v>
      </c>
      <c r="AM290" s="5">
        <f t="shared" si="112"/>
        <v>3433.0474807189421</v>
      </c>
      <c r="AN290" s="5">
        <f t="shared" si="80"/>
        <v>2104.7426497679244</v>
      </c>
      <c r="AO290" s="35">
        <f t="shared" si="81"/>
        <v>0.12280129647667393</v>
      </c>
      <c r="AP290" s="5">
        <f t="shared" si="82"/>
        <v>1328.3048309510175</v>
      </c>
      <c r="AQ290" s="35">
        <f t="shared" si="83"/>
        <v>7.7499999999999999E-2</v>
      </c>
      <c r="AR290" s="5">
        <f t="shared" si="113"/>
        <v>275631.73656702955</v>
      </c>
      <c r="AS290" s="5">
        <f t="shared" si="114"/>
        <v>702786.79543786834</v>
      </c>
      <c r="AT290" s="5">
        <f t="shared" si="84"/>
        <v>203568.26343297027</v>
      </c>
      <c r="AU290" s="5">
        <f t="shared" si="85"/>
        <v>978418.53200489795</v>
      </c>
      <c r="AV290" s="150"/>
      <c r="AW290" s="2">
        <v>285</v>
      </c>
      <c r="AX290" s="118">
        <v>53509</v>
      </c>
      <c r="AY290" s="5">
        <f t="shared" si="115"/>
        <v>202214.88890392199</v>
      </c>
      <c r="AZ290" s="5">
        <f t="shared" si="116"/>
        <v>3350.6359249849102</v>
      </c>
      <c r="BA290" s="5">
        <f t="shared" si="86"/>
        <v>2086.7928693353979</v>
      </c>
      <c r="BB290" s="35">
        <f t="shared" si="87"/>
        <v>0.1238361555262269</v>
      </c>
      <c r="BC290" s="5">
        <f t="shared" si="88"/>
        <v>1263.8430556495123</v>
      </c>
      <c r="BD290" s="35">
        <f t="shared" si="89"/>
        <v>7.4999999999999997E-2</v>
      </c>
      <c r="BE290" s="5">
        <f t="shared" si="117"/>
        <v>279071.9039654134</v>
      </c>
      <c r="BF290" s="5">
        <f t="shared" si="118"/>
        <v>675859.33465528639</v>
      </c>
      <c r="BG290" s="5">
        <f t="shared" si="90"/>
        <v>200128.0960345866</v>
      </c>
      <c r="BH290" s="5">
        <f t="shared" si="91"/>
        <v>954931.23862069985</v>
      </c>
      <c r="BI290" s="150"/>
      <c r="BJ290" s="2">
        <v>285</v>
      </c>
      <c r="BK290" s="118">
        <v>53509</v>
      </c>
      <c r="BL290" s="5">
        <f t="shared" si="119"/>
        <v>198745.46871119313</v>
      </c>
      <c r="BM290" s="5">
        <f t="shared" si="120"/>
        <v>3268.9887340292703</v>
      </c>
      <c r="BN290" s="5">
        <f t="shared" si="92"/>
        <v>2068.2348605658117</v>
      </c>
      <c r="BO290" s="35">
        <f t="shared" si="93"/>
        <v>0.12487740469119923</v>
      </c>
      <c r="BP290" s="5">
        <f t="shared" si="94"/>
        <v>1200.7538734634584</v>
      </c>
      <c r="BQ290" s="35">
        <f t="shared" si="95"/>
        <v>7.2499999999999995E-2</v>
      </c>
      <c r="BR290" s="5">
        <f t="shared" si="121"/>
        <v>282522.76614937227</v>
      </c>
      <c r="BS290" s="5">
        <f t="shared" si="122"/>
        <v>649139.02304896933</v>
      </c>
      <c r="BT290" s="5">
        <f t="shared" si="96"/>
        <v>196677.23385062732</v>
      </c>
      <c r="BU290" s="5">
        <f t="shared" si="97"/>
        <v>931661.78919834155</v>
      </c>
      <c r="BV290" s="150"/>
      <c r="BW290" s="2">
        <v>285</v>
      </c>
      <c r="BX290" s="118">
        <v>53509</v>
      </c>
      <c r="BY290" s="5">
        <f t="shared" si="123"/>
        <v>195266.26967484728</v>
      </c>
      <c r="BZ290" s="5">
        <f t="shared" si="124"/>
        <v>3188.1295568986429</v>
      </c>
      <c r="CA290" s="5">
        <f t="shared" si="98"/>
        <v>2049.0763171287003</v>
      </c>
      <c r="CB290" s="35">
        <f t="shared" si="99"/>
        <v>0.12592505529239267</v>
      </c>
      <c r="CC290" s="5">
        <f t="shared" si="100"/>
        <v>1139.0532397699426</v>
      </c>
      <c r="CD290" s="35">
        <f t="shared" si="101"/>
        <v>7.0000000000000007E-2</v>
      </c>
      <c r="CE290" s="5">
        <f t="shared" si="125"/>
        <v>285982.80664228095</v>
      </c>
      <c r="CF290" s="5">
        <f t="shared" si="126"/>
        <v>622634.11707383231</v>
      </c>
      <c r="CG290" s="5">
        <f t="shared" si="102"/>
        <v>193217.19335771858</v>
      </c>
      <c r="CH290" s="5">
        <f t="shared" si="103"/>
        <v>908616.9237161132</v>
      </c>
    </row>
    <row r="291" spans="9:86" ht="14.25" customHeight="1">
      <c r="I291" s="150"/>
      <c r="J291" s="2">
        <v>286</v>
      </c>
      <c r="K291" s="118">
        <v>53540</v>
      </c>
      <c r="L291" s="5">
        <f t="shared" si="104"/>
        <v>210410.70683692061</v>
      </c>
      <c r="M291" s="5">
        <f t="shared" si="67"/>
        <v>3600.0695666120341</v>
      </c>
      <c r="N291" s="5">
        <f t="shared" si="68"/>
        <v>2153.4959571082049</v>
      </c>
      <c r="O291" s="35">
        <f t="shared" si="69"/>
        <v>0.12281671343524991</v>
      </c>
      <c r="P291" s="5">
        <f t="shared" si="70"/>
        <v>1446.5736095038292</v>
      </c>
      <c r="Q291" s="35">
        <f t="shared" si="71"/>
        <v>8.2500000000000004E-2</v>
      </c>
      <c r="R291" s="5">
        <f t="shared" si="105"/>
        <v>270942.78912018769</v>
      </c>
      <c r="S291" s="5">
        <f t="shared" si="106"/>
        <v>758677.10693085345</v>
      </c>
      <c r="T291" s="5">
        <f t="shared" si="72"/>
        <v>208257.2108798124</v>
      </c>
      <c r="U291" s="5">
        <f t="shared" si="73"/>
        <v>1029619.8960510411</v>
      </c>
      <c r="V291" s="150"/>
      <c r="W291" s="2">
        <v>286</v>
      </c>
      <c r="X291" s="118">
        <v>53540</v>
      </c>
      <c r="Y291" s="5">
        <f t="shared" si="107"/>
        <v>206996.27106719557</v>
      </c>
      <c r="Z291" s="5">
        <f t="shared" si="108"/>
        <v>3516.1998380299769</v>
      </c>
      <c r="AA291" s="5">
        <f t="shared" si="74"/>
        <v>2136.2246975820062</v>
      </c>
      <c r="AB291" s="35">
        <f t="shared" si="75"/>
        <v>0.12384134380209433</v>
      </c>
      <c r="AC291" s="5">
        <f t="shared" si="76"/>
        <v>1379.9751404479705</v>
      </c>
      <c r="AD291" s="35">
        <f t="shared" si="77"/>
        <v>0.08</v>
      </c>
      <c r="AE291" s="5">
        <f t="shared" si="109"/>
        <v>274339.95363038674</v>
      </c>
      <c r="AF291" s="5">
        <f t="shared" si="110"/>
        <v>731293.20004618703</v>
      </c>
      <c r="AG291" s="5">
        <f t="shared" si="78"/>
        <v>204860.04636961356</v>
      </c>
      <c r="AH291" s="5">
        <f t="shared" si="79"/>
        <v>1005633.1536765738</v>
      </c>
      <c r="AI291" s="150"/>
      <c r="AJ291" s="2">
        <v>286</v>
      </c>
      <c r="AK291" s="118">
        <v>53540</v>
      </c>
      <c r="AL291" s="5">
        <f t="shared" si="111"/>
        <v>203568.26343297027</v>
      </c>
      <c r="AM291" s="5">
        <f t="shared" si="112"/>
        <v>3433.0474807189421</v>
      </c>
      <c r="AN291" s="5">
        <f t="shared" si="80"/>
        <v>2118.3357793810092</v>
      </c>
      <c r="AO291" s="35">
        <f t="shared" si="81"/>
        <v>0.124872261146651</v>
      </c>
      <c r="AP291" s="5">
        <f t="shared" si="82"/>
        <v>1314.7117013379329</v>
      </c>
      <c r="AQ291" s="35">
        <f t="shared" si="83"/>
        <v>7.7499999999999999E-2</v>
      </c>
      <c r="AR291" s="5">
        <f t="shared" si="113"/>
        <v>277750.07234641054</v>
      </c>
      <c r="AS291" s="5">
        <f t="shared" si="114"/>
        <v>704101.50713920628</v>
      </c>
      <c r="AT291" s="5">
        <f t="shared" si="84"/>
        <v>201449.92765358926</v>
      </c>
      <c r="AU291" s="5">
        <f t="shared" si="85"/>
        <v>981851.57948561688</v>
      </c>
      <c r="AV291" s="150"/>
      <c r="AW291" s="2">
        <v>286</v>
      </c>
      <c r="AX291" s="118">
        <v>53540</v>
      </c>
      <c r="AY291" s="5">
        <f t="shared" si="115"/>
        <v>200128.0960345866</v>
      </c>
      <c r="AZ291" s="5">
        <f t="shared" si="116"/>
        <v>3350.6359249849102</v>
      </c>
      <c r="BA291" s="5">
        <f t="shared" si="86"/>
        <v>2099.8353247687437</v>
      </c>
      <c r="BB291" s="35">
        <f t="shared" si="87"/>
        <v>0.12590947696254573</v>
      </c>
      <c r="BC291" s="5">
        <f t="shared" si="88"/>
        <v>1250.8006002161662</v>
      </c>
      <c r="BD291" s="35">
        <f t="shared" si="89"/>
        <v>7.4999999999999997E-2</v>
      </c>
      <c r="BE291" s="5">
        <f t="shared" si="117"/>
        <v>281171.73929018213</v>
      </c>
      <c r="BF291" s="5">
        <f t="shared" si="118"/>
        <v>677110.13525550254</v>
      </c>
      <c r="BG291" s="5">
        <f t="shared" si="90"/>
        <v>198028.26070981787</v>
      </c>
      <c r="BH291" s="5">
        <f t="shared" si="91"/>
        <v>958281.87454568467</v>
      </c>
      <c r="BI291" s="150"/>
      <c r="BJ291" s="2">
        <v>286</v>
      </c>
      <c r="BK291" s="118">
        <v>53540</v>
      </c>
      <c r="BL291" s="5">
        <f t="shared" si="119"/>
        <v>196677.23385062732</v>
      </c>
      <c r="BM291" s="5">
        <f t="shared" si="120"/>
        <v>3268.9887340292703</v>
      </c>
      <c r="BN291" s="5">
        <f t="shared" si="92"/>
        <v>2080.7304461817303</v>
      </c>
      <c r="BO291" s="35">
        <f t="shared" si="93"/>
        <v>0.12695300246669156</v>
      </c>
      <c r="BP291" s="5">
        <f t="shared" si="94"/>
        <v>1188.25828784754</v>
      </c>
      <c r="BQ291" s="35">
        <f t="shared" si="95"/>
        <v>7.2499999999999995E-2</v>
      </c>
      <c r="BR291" s="5">
        <f t="shared" si="121"/>
        <v>284603.496595554</v>
      </c>
      <c r="BS291" s="5">
        <f t="shared" si="122"/>
        <v>650327.28133681684</v>
      </c>
      <c r="BT291" s="5">
        <f t="shared" si="96"/>
        <v>194596.5034044456</v>
      </c>
      <c r="BU291" s="5">
        <f t="shared" si="97"/>
        <v>934930.77793237078</v>
      </c>
      <c r="BV291" s="150"/>
      <c r="BW291" s="2">
        <v>286</v>
      </c>
      <c r="BX291" s="118">
        <v>53540</v>
      </c>
      <c r="BY291" s="5">
        <f t="shared" si="123"/>
        <v>193217.19335771858</v>
      </c>
      <c r="BZ291" s="5">
        <f t="shared" si="124"/>
        <v>3188.1295568986429</v>
      </c>
      <c r="CA291" s="5">
        <f t="shared" si="98"/>
        <v>2061.0292623119512</v>
      </c>
      <c r="CB291" s="35">
        <f t="shared" si="99"/>
        <v>0.12800284859719713</v>
      </c>
      <c r="CC291" s="5">
        <f t="shared" si="100"/>
        <v>1127.1002945866917</v>
      </c>
      <c r="CD291" s="35">
        <f t="shared" si="101"/>
        <v>6.9999999999999993E-2</v>
      </c>
      <c r="CE291" s="5">
        <f t="shared" si="125"/>
        <v>288043.83590459288</v>
      </c>
      <c r="CF291" s="5">
        <f t="shared" si="126"/>
        <v>623761.21736841905</v>
      </c>
      <c r="CG291" s="5">
        <f t="shared" si="102"/>
        <v>191156.16409540662</v>
      </c>
      <c r="CH291" s="5">
        <f t="shared" si="103"/>
        <v>911805.05327301193</v>
      </c>
    </row>
    <row r="292" spans="9:86" ht="14.25" customHeight="1">
      <c r="I292" s="150"/>
      <c r="J292" s="2">
        <v>287</v>
      </c>
      <c r="K292" s="118">
        <v>53571</v>
      </c>
      <c r="L292" s="5">
        <f t="shared" si="104"/>
        <v>208257.2108798124</v>
      </c>
      <c r="M292" s="5">
        <f t="shared" si="67"/>
        <v>3600.0695666120341</v>
      </c>
      <c r="N292" s="5">
        <f t="shared" si="68"/>
        <v>2168.3012418133239</v>
      </c>
      <c r="O292" s="35">
        <f t="shared" si="69"/>
        <v>0.12493980300531396</v>
      </c>
      <c r="P292" s="5">
        <f t="shared" si="70"/>
        <v>1431.7683247987102</v>
      </c>
      <c r="Q292" s="35">
        <f t="shared" si="71"/>
        <v>8.2500000000000004E-2</v>
      </c>
      <c r="R292" s="5">
        <f t="shared" si="105"/>
        <v>273111.09036200104</v>
      </c>
      <c r="S292" s="5">
        <f t="shared" si="106"/>
        <v>760108.87525565212</v>
      </c>
      <c r="T292" s="5">
        <f t="shared" si="72"/>
        <v>206088.90963799908</v>
      </c>
      <c r="U292" s="5">
        <f t="shared" si="73"/>
        <v>1033219.9656176532</v>
      </c>
      <c r="V292" s="150"/>
      <c r="W292" s="2">
        <v>287</v>
      </c>
      <c r="X292" s="118">
        <v>53571</v>
      </c>
      <c r="Y292" s="5">
        <f t="shared" si="107"/>
        <v>204860.04636961356</v>
      </c>
      <c r="Z292" s="5">
        <f t="shared" si="108"/>
        <v>3516.1998380299769</v>
      </c>
      <c r="AA292" s="5">
        <f t="shared" si="74"/>
        <v>2150.4661955658867</v>
      </c>
      <c r="AB292" s="35">
        <f t="shared" si="75"/>
        <v>0.12596694574710557</v>
      </c>
      <c r="AC292" s="5">
        <f t="shared" si="76"/>
        <v>1365.7336424640905</v>
      </c>
      <c r="AD292" s="35">
        <f t="shared" si="77"/>
        <v>0.08</v>
      </c>
      <c r="AE292" s="5">
        <f t="shared" si="109"/>
        <v>276490.41982595262</v>
      </c>
      <c r="AF292" s="5">
        <f t="shared" si="110"/>
        <v>732658.93368865107</v>
      </c>
      <c r="AG292" s="5">
        <f t="shared" si="78"/>
        <v>202709.58017404767</v>
      </c>
      <c r="AH292" s="5">
        <f t="shared" si="79"/>
        <v>1009149.3535146037</v>
      </c>
      <c r="AI292" s="150"/>
      <c r="AJ292" s="2">
        <v>287</v>
      </c>
      <c r="AK292" s="118">
        <v>53571</v>
      </c>
      <c r="AL292" s="5">
        <f t="shared" si="111"/>
        <v>201449.92765358926</v>
      </c>
      <c r="AM292" s="5">
        <f t="shared" si="112"/>
        <v>3433.0474807189421</v>
      </c>
      <c r="AN292" s="5">
        <f t="shared" si="80"/>
        <v>2132.0166979561782</v>
      </c>
      <c r="AO292" s="35">
        <f t="shared" si="81"/>
        <v>0.12700029567381332</v>
      </c>
      <c r="AP292" s="5">
        <f t="shared" si="82"/>
        <v>1301.0307827627639</v>
      </c>
      <c r="AQ292" s="35">
        <f t="shared" si="83"/>
        <v>7.7499999999999999E-2</v>
      </c>
      <c r="AR292" s="5">
        <f t="shared" si="113"/>
        <v>279882.08904436673</v>
      </c>
      <c r="AS292" s="5">
        <f t="shared" si="114"/>
        <v>705402.53792196908</v>
      </c>
      <c r="AT292" s="5">
        <f t="shared" si="84"/>
        <v>199317.91095563307</v>
      </c>
      <c r="AU292" s="5">
        <f t="shared" si="85"/>
        <v>985284.62696633581</v>
      </c>
      <c r="AV292" s="150"/>
      <c r="AW292" s="2">
        <v>287</v>
      </c>
      <c r="AX292" s="118">
        <v>53571</v>
      </c>
      <c r="AY292" s="5">
        <f t="shared" si="115"/>
        <v>198028.26070981787</v>
      </c>
      <c r="AZ292" s="5">
        <f t="shared" si="116"/>
        <v>3350.6359249849102</v>
      </c>
      <c r="BA292" s="5">
        <f t="shared" si="86"/>
        <v>2112.9592955485487</v>
      </c>
      <c r="BB292" s="35">
        <f t="shared" si="87"/>
        <v>0.12803986388456678</v>
      </c>
      <c r="BC292" s="5">
        <f t="shared" si="88"/>
        <v>1237.6766294363615</v>
      </c>
      <c r="BD292" s="35">
        <f t="shared" si="89"/>
        <v>7.4999999999999997E-2</v>
      </c>
      <c r="BE292" s="5">
        <f t="shared" si="117"/>
        <v>283284.69858573069</v>
      </c>
      <c r="BF292" s="5">
        <f t="shared" si="118"/>
        <v>678347.81188493886</v>
      </c>
      <c r="BG292" s="5">
        <f t="shared" si="90"/>
        <v>195915.30141426931</v>
      </c>
      <c r="BH292" s="5">
        <f t="shared" si="91"/>
        <v>961632.51047066948</v>
      </c>
      <c r="BI292" s="150"/>
      <c r="BJ292" s="2">
        <v>287</v>
      </c>
      <c r="BK292" s="118">
        <v>53571</v>
      </c>
      <c r="BL292" s="5">
        <f t="shared" si="119"/>
        <v>194596.5034044456</v>
      </c>
      <c r="BM292" s="5">
        <f t="shared" si="120"/>
        <v>3268.9887340292703</v>
      </c>
      <c r="BN292" s="5">
        <f t="shared" si="92"/>
        <v>2093.3015259607446</v>
      </c>
      <c r="BO292" s="35">
        <f t="shared" si="93"/>
        <v>0.12908566121211751</v>
      </c>
      <c r="BP292" s="5">
        <f t="shared" si="94"/>
        <v>1175.6872080685255</v>
      </c>
      <c r="BQ292" s="35">
        <f t="shared" si="95"/>
        <v>7.2499999999999995E-2</v>
      </c>
      <c r="BR292" s="5">
        <f t="shared" si="121"/>
        <v>286696.79812151473</v>
      </c>
      <c r="BS292" s="5">
        <f t="shared" si="122"/>
        <v>651502.9685448854</v>
      </c>
      <c r="BT292" s="5">
        <f t="shared" si="96"/>
        <v>192503.20187848486</v>
      </c>
      <c r="BU292" s="5">
        <f t="shared" si="97"/>
        <v>938199.76666640013</v>
      </c>
      <c r="BV292" s="150"/>
      <c r="BW292" s="2">
        <v>287</v>
      </c>
      <c r="BX292" s="118">
        <v>53571</v>
      </c>
      <c r="BY292" s="5">
        <f t="shared" si="123"/>
        <v>191156.16409540662</v>
      </c>
      <c r="BZ292" s="5">
        <f t="shared" si="124"/>
        <v>3188.1295568986429</v>
      </c>
      <c r="CA292" s="5">
        <f t="shared" si="98"/>
        <v>2073.0519330087709</v>
      </c>
      <c r="CB292" s="35">
        <f t="shared" si="99"/>
        <v>0.13013769822086016</v>
      </c>
      <c r="CC292" s="5">
        <f t="shared" si="100"/>
        <v>1115.077623889872</v>
      </c>
      <c r="CD292" s="35">
        <f t="shared" si="101"/>
        <v>7.0000000000000007E-2</v>
      </c>
      <c r="CE292" s="5">
        <f t="shared" si="125"/>
        <v>290116.88783760165</v>
      </c>
      <c r="CF292" s="5">
        <f t="shared" si="126"/>
        <v>624876.29499230895</v>
      </c>
      <c r="CG292" s="5">
        <f t="shared" si="102"/>
        <v>189083.11216239785</v>
      </c>
      <c r="CH292" s="5">
        <f t="shared" si="103"/>
        <v>914993.18282991066</v>
      </c>
    </row>
    <row r="293" spans="9:86" ht="14.25" customHeight="1">
      <c r="I293" s="150"/>
      <c r="J293" s="2">
        <v>288</v>
      </c>
      <c r="K293" s="118">
        <v>53601</v>
      </c>
      <c r="L293" s="5">
        <f t="shared" si="104"/>
        <v>206088.90963799908</v>
      </c>
      <c r="M293" s="5">
        <f t="shared" si="67"/>
        <v>3600.0695666120341</v>
      </c>
      <c r="N293" s="5">
        <f t="shared" si="68"/>
        <v>2183.2083128507902</v>
      </c>
      <c r="O293" s="35">
        <f t="shared" si="69"/>
        <v>0.12712231725728412</v>
      </c>
      <c r="P293" s="5">
        <f t="shared" si="70"/>
        <v>1416.8612537612437</v>
      </c>
      <c r="Q293" s="35">
        <f t="shared" si="71"/>
        <v>8.2500000000000004E-2</v>
      </c>
      <c r="R293" s="5">
        <f t="shared" si="105"/>
        <v>275294.29867485183</v>
      </c>
      <c r="S293" s="5">
        <f t="shared" si="106"/>
        <v>761525.73650941334</v>
      </c>
      <c r="T293" s="5">
        <f t="shared" si="72"/>
        <v>203905.70132514829</v>
      </c>
      <c r="U293" s="5">
        <f t="shared" si="73"/>
        <v>1036820.0351842651</v>
      </c>
      <c r="V293" s="150"/>
      <c r="W293" s="2">
        <v>288</v>
      </c>
      <c r="X293" s="118">
        <v>53601</v>
      </c>
      <c r="Y293" s="5">
        <f t="shared" si="107"/>
        <v>202709.58017404767</v>
      </c>
      <c r="Z293" s="5">
        <f t="shared" si="108"/>
        <v>3516.1998380299769</v>
      </c>
      <c r="AA293" s="5">
        <f t="shared" si="74"/>
        <v>2164.8026368696592</v>
      </c>
      <c r="AB293" s="35">
        <f t="shared" si="75"/>
        <v>0.12815196805267595</v>
      </c>
      <c r="AC293" s="5">
        <f t="shared" si="76"/>
        <v>1351.397201160318</v>
      </c>
      <c r="AD293" s="35">
        <f t="shared" si="77"/>
        <v>0.08</v>
      </c>
      <c r="AE293" s="5">
        <f t="shared" si="109"/>
        <v>278655.22246282228</v>
      </c>
      <c r="AF293" s="5">
        <f t="shared" si="110"/>
        <v>734010.33088981139</v>
      </c>
      <c r="AG293" s="5">
        <f t="shared" si="78"/>
        <v>200544.77753717802</v>
      </c>
      <c r="AH293" s="5">
        <f t="shared" si="79"/>
        <v>1012665.5533526337</v>
      </c>
      <c r="AI293" s="150"/>
      <c r="AJ293" s="2">
        <v>288</v>
      </c>
      <c r="AK293" s="118">
        <v>53601</v>
      </c>
      <c r="AL293" s="5">
        <f t="shared" si="111"/>
        <v>199317.91095563307</v>
      </c>
      <c r="AM293" s="5">
        <f t="shared" si="112"/>
        <v>3433.0474807189421</v>
      </c>
      <c r="AN293" s="5">
        <f t="shared" si="80"/>
        <v>2145.785972463812</v>
      </c>
      <c r="AO293" s="35">
        <f t="shared" si="81"/>
        <v>0.129187746079164</v>
      </c>
      <c r="AP293" s="5">
        <f t="shared" si="82"/>
        <v>1287.2615082551301</v>
      </c>
      <c r="AQ293" s="35">
        <f t="shared" si="83"/>
        <v>7.7499999999999999E-2</v>
      </c>
      <c r="AR293" s="5">
        <f t="shared" si="113"/>
        <v>282027.87501683057</v>
      </c>
      <c r="AS293" s="5">
        <f t="shared" si="114"/>
        <v>706689.79943022423</v>
      </c>
      <c r="AT293" s="5">
        <f t="shared" si="84"/>
        <v>197172.12498316925</v>
      </c>
      <c r="AU293" s="5">
        <f t="shared" si="85"/>
        <v>988717.67444705474</v>
      </c>
      <c r="AV293" s="150"/>
      <c r="AW293" s="2">
        <v>288</v>
      </c>
      <c r="AX293" s="118">
        <v>53601</v>
      </c>
      <c r="AY293" s="5">
        <f t="shared" si="115"/>
        <v>195915.30141426931</v>
      </c>
      <c r="AZ293" s="5">
        <f t="shared" si="116"/>
        <v>3350.6359249849102</v>
      </c>
      <c r="BA293" s="5">
        <f t="shared" si="86"/>
        <v>2126.1652911457268</v>
      </c>
      <c r="BB293" s="35">
        <f t="shared" si="87"/>
        <v>0.13022966205073777</v>
      </c>
      <c r="BC293" s="5">
        <f t="shared" si="88"/>
        <v>1224.4706338391832</v>
      </c>
      <c r="BD293" s="35">
        <f t="shared" si="89"/>
        <v>7.4999999999999997E-2</v>
      </c>
      <c r="BE293" s="5">
        <f t="shared" si="117"/>
        <v>285410.86387687642</v>
      </c>
      <c r="BF293" s="5">
        <f t="shared" si="118"/>
        <v>679572.282518778</v>
      </c>
      <c r="BG293" s="5">
        <f t="shared" si="90"/>
        <v>193789.13612312358</v>
      </c>
      <c r="BH293" s="5">
        <f t="shared" si="91"/>
        <v>964983.14639565442</v>
      </c>
      <c r="BI293" s="150"/>
      <c r="BJ293" s="2">
        <v>288</v>
      </c>
      <c r="BK293" s="118">
        <v>53601</v>
      </c>
      <c r="BL293" s="5">
        <f t="shared" si="119"/>
        <v>192503.20187848486</v>
      </c>
      <c r="BM293" s="5">
        <f t="shared" si="120"/>
        <v>3268.9887340292703</v>
      </c>
      <c r="BN293" s="5">
        <f t="shared" si="92"/>
        <v>2105.9485560134244</v>
      </c>
      <c r="BO293" s="35">
        <f t="shared" si="93"/>
        <v>0.1312777264251081</v>
      </c>
      <c r="BP293" s="5">
        <f t="shared" si="94"/>
        <v>1163.0401780158461</v>
      </c>
      <c r="BQ293" s="35">
        <f t="shared" si="95"/>
        <v>7.2499999999999995E-2</v>
      </c>
      <c r="BR293" s="5">
        <f t="shared" si="121"/>
        <v>288802.74667752814</v>
      </c>
      <c r="BS293" s="5">
        <f t="shared" si="122"/>
        <v>652666.00872290123</v>
      </c>
      <c r="BT293" s="5">
        <f t="shared" si="96"/>
        <v>190397.25332247143</v>
      </c>
      <c r="BU293" s="5">
        <f t="shared" si="97"/>
        <v>941468.75540042936</v>
      </c>
      <c r="BV293" s="150"/>
      <c r="BW293" s="2">
        <v>288</v>
      </c>
      <c r="BX293" s="118">
        <v>53601</v>
      </c>
      <c r="BY293" s="5">
        <f t="shared" si="123"/>
        <v>189083.11216239785</v>
      </c>
      <c r="BZ293" s="5">
        <f t="shared" si="124"/>
        <v>3188.1295568986429</v>
      </c>
      <c r="CA293" s="5">
        <f t="shared" si="98"/>
        <v>2085.1447359513222</v>
      </c>
      <c r="CB293" s="35">
        <f t="shared" si="99"/>
        <v>0.13233194940183468</v>
      </c>
      <c r="CC293" s="5">
        <f t="shared" si="100"/>
        <v>1102.9848209473209</v>
      </c>
      <c r="CD293" s="35">
        <f t="shared" si="101"/>
        <v>7.0000000000000007E-2</v>
      </c>
      <c r="CE293" s="5">
        <f t="shared" si="125"/>
        <v>292202.03257355298</v>
      </c>
      <c r="CF293" s="5">
        <f t="shared" si="126"/>
        <v>625979.27981325623</v>
      </c>
      <c r="CG293" s="5">
        <f t="shared" si="102"/>
        <v>186997.96742644653</v>
      </c>
      <c r="CH293" s="5">
        <f t="shared" si="103"/>
        <v>918181.31238680915</v>
      </c>
    </row>
    <row r="294" spans="9:86" ht="14.25" customHeight="1">
      <c r="I294" s="150"/>
      <c r="J294" s="2">
        <v>289</v>
      </c>
      <c r="K294" s="118">
        <v>53632</v>
      </c>
      <c r="L294" s="5">
        <f t="shared" si="104"/>
        <v>203905.70132514829</v>
      </c>
      <c r="M294" s="5">
        <f t="shared" si="67"/>
        <v>3600.0695666120341</v>
      </c>
      <c r="N294" s="5">
        <f t="shared" si="68"/>
        <v>2198.2178700016393</v>
      </c>
      <c r="O294" s="35">
        <f t="shared" si="69"/>
        <v>0.12936673309568869</v>
      </c>
      <c r="P294" s="5">
        <f t="shared" si="70"/>
        <v>1401.8516966103946</v>
      </c>
      <c r="Q294" s="35">
        <f t="shared" si="71"/>
        <v>8.2500000000000018E-2</v>
      </c>
      <c r="R294" s="5">
        <f t="shared" si="105"/>
        <v>277492.51654485345</v>
      </c>
      <c r="S294" s="5">
        <f t="shared" si="106"/>
        <v>762927.58820602379</v>
      </c>
      <c r="T294" s="5">
        <f t="shared" si="72"/>
        <v>201707.48345514663</v>
      </c>
      <c r="U294" s="5">
        <f t="shared" si="73"/>
        <v>1040420.1047508772</v>
      </c>
      <c r="V294" s="150"/>
      <c r="W294" s="2">
        <v>289</v>
      </c>
      <c r="X294" s="118">
        <v>53632</v>
      </c>
      <c r="Y294" s="5">
        <f t="shared" si="107"/>
        <v>200544.77753717802</v>
      </c>
      <c r="Z294" s="5">
        <f t="shared" si="108"/>
        <v>3516.1998380299769</v>
      </c>
      <c r="AA294" s="5">
        <f t="shared" si="74"/>
        <v>2179.23465444879</v>
      </c>
      <c r="AB294" s="35">
        <f t="shared" si="75"/>
        <v>0.13039888734343885</v>
      </c>
      <c r="AC294" s="5">
        <f t="shared" si="76"/>
        <v>1336.9651835811869</v>
      </c>
      <c r="AD294" s="35">
        <f t="shared" si="77"/>
        <v>0.08</v>
      </c>
      <c r="AE294" s="5">
        <f t="shared" si="109"/>
        <v>280834.45711727109</v>
      </c>
      <c r="AF294" s="5">
        <f t="shared" si="110"/>
        <v>735347.29607339262</v>
      </c>
      <c r="AG294" s="5">
        <f t="shared" si="78"/>
        <v>198365.54288272923</v>
      </c>
      <c r="AH294" s="5">
        <f t="shared" si="79"/>
        <v>1016181.7531906636</v>
      </c>
      <c r="AI294" s="150"/>
      <c r="AJ294" s="2">
        <v>289</v>
      </c>
      <c r="AK294" s="118">
        <v>53632</v>
      </c>
      <c r="AL294" s="5">
        <f t="shared" si="111"/>
        <v>197172.12498316925</v>
      </c>
      <c r="AM294" s="5">
        <f t="shared" si="112"/>
        <v>3433.0474807189421</v>
      </c>
      <c r="AN294" s="5">
        <f t="shared" si="80"/>
        <v>2159.644173535974</v>
      </c>
      <c r="AO294" s="35">
        <f t="shared" si="81"/>
        <v>0.13143708870938969</v>
      </c>
      <c r="AP294" s="5">
        <f t="shared" si="82"/>
        <v>1273.4033071829681</v>
      </c>
      <c r="AQ294" s="35">
        <f t="shared" si="83"/>
        <v>7.7499999999999999E-2</v>
      </c>
      <c r="AR294" s="5">
        <f t="shared" si="113"/>
        <v>284187.51919036655</v>
      </c>
      <c r="AS294" s="5">
        <f t="shared" si="114"/>
        <v>707963.20273740718</v>
      </c>
      <c r="AT294" s="5">
        <f t="shared" si="84"/>
        <v>195012.48080963327</v>
      </c>
      <c r="AU294" s="5">
        <f t="shared" si="85"/>
        <v>992150.72192777367</v>
      </c>
      <c r="AV294" s="150"/>
      <c r="AW294" s="2">
        <v>289</v>
      </c>
      <c r="AX294" s="118">
        <v>53632</v>
      </c>
      <c r="AY294" s="5">
        <f t="shared" si="115"/>
        <v>193789.13612312358</v>
      </c>
      <c r="AZ294" s="5">
        <f t="shared" si="116"/>
        <v>3350.6359249849102</v>
      </c>
      <c r="BA294" s="5">
        <f t="shared" si="86"/>
        <v>2139.4538242153876</v>
      </c>
      <c r="BB294" s="35">
        <f t="shared" si="87"/>
        <v>0.13248134753164426</v>
      </c>
      <c r="BC294" s="5">
        <f t="shared" si="88"/>
        <v>1211.1821007695223</v>
      </c>
      <c r="BD294" s="35">
        <f t="shared" si="89"/>
        <v>7.4999999999999997E-2</v>
      </c>
      <c r="BE294" s="5">
        <f t="shared" si="117"/>
        <v>287550.31770109182</v>
      </c>
      <c r="BF294" s="5">
        <f t="shared" si="118"/>
        <v>680783.46461954748</v>
      </c>
      <c r="BG294" s="5">
        <f t="shared" si="90"/>
        <v>191649.68229890818</v>
      </c>
      <c r="BH294" s="5">
        <f t="shared" si="91"/>
        <v>968333.78232063935</v>
      </c>
      <c r="BI294" s="150"/>
      <c r="BJ294" s="2">
        <v>289</v>
      </c>
      <c r="BK294" s="118">
        <v>53632</v>
      </c>
      <c r="BL294" s="5">
        <f t="shared" si="119"/>
        <v>190397.25332247143</v>
      </c>
      <c r="BM294" s="5">
        <f t="shared" si="120"/>
        <v>3268.9887340292703</v>
      </c>
      <c r="BN294" s="5">
        <f t="shared" si="92"/>
        <v>2118.6719952060057</v>
      </c>
      <c r="BO294" s="35">
        <f t="shared" si="93"/>
        <v>0.13353167390189144</v>
      </c>
      <c r="BP294" s="5">
        <f t="shared" si="94"/>
        <v>1150.3167388232648</v>
      </c>
      <c r="BQ294" s="35">
        <f t="shared" si="95"/>
        <v>7.2499999999999995E-2</v>
      </c>
      <c r="BR294" s="5">
        <f t="shared" si="121"/>
        <v>290921.41867273411</v>
      </c>
      <c r="BS294" s="5">
        <f t="shared" si="122"/>
        <v>653816.32546172454</v>
      </c>
      <c r="BT294" s="5">
        <f t="shared" si="96"/>
        <v>188278.58132726542</v>
      </c>
      <c r="BU294" s="5">
        <f t="shared" si="97"/>
        <v>944737.74413445871</v>
      </c>
      <c r="BV294" s="150"/>
      <c r="BW294" s="2">
        <v>289</v>
      </c>
      <c r="BX294" s="118">
        <v>53632</v>
      </c>
      <c r="BY294" s="5">
        <f t="shared" si="123"/>
        <v>186997.96742644653</v>
      </c>
      <c r="BZ294" s="5">
        <f t="shared" si="124"/>
        <v>3188.1295568986429</v>
      </c>
      <c r="CA294" s="5">
        <f t="shared" si="98"/>
        <v>2097.3080802443715</v>
      </c>
      <c r="CB294" s="35">
        <f t="shared" si="99"/>
        <v>0.13458807766363493</v>
      </c>
      <c r="CC294" s="5">
        <f t="shared" si="100"/>
        <v>1090.8214766542715</v>
      </c>
      <c r="CD294" s="35">
        <f t="shared" si="101"/>
        <v>7.0000000000000007E-2</v>
      </c>
      <c r="CE294" s="5">
        <f t="shared" si="125"/>
        <v>294299.34065379732</v>
      </c>
      <c r="CF294" s="5">
        <f t="shared" si="126"/>
        <v>627070.1012899105</v>
      </c>
      <c r="CG294" s="5">
        <f t="shared" si="102"/>
        <v>184900.65934620216</v>
      </c>
      <c r="CH294" s="5">
        <f t="shared" si="103"/>
        <v>921369.44194370788</v>
      </c>
    </row>
    <row r="295" spans="9:86" ht="14.25" customHeight="1">
      <c r="I295" s="150"/>
      <c r="J295" s="2">
        <v>290</v>
      </c>
      <c r="K295" s="118">
        <v>53662</v>
      </c>
      <c r="L295" s="5">
        <f t="shared" si="104"/>
        <v>201707.48345514663</v>
      </c>
      <c r="M295" s="5">
        <f t="shared" si="67"/>
        <v>3600.0695666120341</v>
      </c>
      <c r="N295" s="5">
        <f t="shared" si="68"/>
        <v>2213.330617857901</v>
      </c>
      <c r="O295" s="35">
        <f t="shared" si="69"/>
        <v>0.13167566695759658</v>
      </c>
      <c r="P295" s="5">
        <f t="shared" si="70"/>
        <v>1386.7389487541332</v>
      </c>
      <c r="Q295" s="35">
        <f t="shared" si="71"/>
        <v>8.2500000000000004E-2</v>
      </c>
      <c r="R295" s="5">
        <f t="shared" si="105"/>
        <v>279705.84716271138</v>
      </c>
      <c r="S295" s="5">
        <f t="shared" si="106"/>
        <v>764314.32715477794</v>
      </c>
      <c r="T295" s="5">
        <f t="shared" si="72"/>
        <v>199494.15283728874</v>
      </c>
      <c r="U295" s="5">
        <f t="shared" si="73"/>
        <v>1044020.1743174894</v>
      </c>
      <c r="V295" s="150"/>
      <c r="W295" s="2">
        <v>290</v>
      </c>
      <c r="X295" s="118">
        <v>53662</v>
      </c>
      <c r="Y295" s="5">
        <f t="shared" si="107"/>
        <v>198365.54288272923</v>
      </c>
      <c r="Z295" s="5">
        <f t="shared" si="108"/>
        <v>3516.1998380299769</v>
      </c>
      <c r="AA295" s="5">
        <f t="shared" si="74"/>
        <v>2193.7628854784489</v>
      </c>
      <c r="AB295" s="35">
        <f t="shared" si="75"/>
        <v>0.13271031976205883</v>
      </c>
      <c r="AC295" s="5">
        <f t="shared" si="76"/>
        <v>1322.4369525515283</v>
      </c>
      <c r="AD295" s="35">
        <f t="shared" si="77"/>
        <v>0.08</v>
      </c>
      <c r="AE295" s="5">
        <f t="shared" si="109"/>
        <v>283028.22000274953</v>
      </c>
      <c r="AF295" s="5">
        <f t="shared" si="110"/>
        <v>736669.73302594409</v>
      </c>
      <c r="AG295" s="5">
        <f t="shared" si="78"/>
        <v>196171.77999725079</v>
      </c>
      <c r="AH295" s="5">
        <f t="shared" si="79"/>
        <v>1019697.9530286936</v>
      </c>
      <c r="AI295" s="150"/>
      <c r="AJ295" s="2">
        <v>290</v>
      </c>
      <c r="AK295" s="118">
        <v>53662</v>
      </c>
      <c r="AL295" s="5">
        <f t="shared" si="111"/>
        <v>195012.48080963327</v>
      </c>
      <c r="AM295" s="5">
        <f t="shared" si="112"/>
        <v>3433.0474807189421</v>
      </c>
      <c r="AN295" s="5">
        <f t="shared" si="80"/>
        <v>2173.5918754900604</v>
      </c>
      <c r="AO295" s="35">
        <f t="shared" si="81"/>
        <v>0.13375093941470573</v>
      </c>
      <c r="AP295" s="5">
        <f t="shared" si="82"/>
        <v>1259.4556052288815</v>
      </c>
      <c r="AQ295" s="35">
        <f t="shared" si="83"/>
        <v>7.7499999999999999E-2</v>
      </c>
      <c r="AR295" s="5">
        <f t="shared" si="113"/>
        <v>286361.11106585659</v>
      </c>
      <c r="AS295" s="5">
        <f t="shared" si="114"/>
        <v>709222.65834263607</v>
      </c>
      <c r="AT295" s="5">
        <f t="shared" si="84"/>
        <v>192838.88893414321</v>
      </c>
      <c r="AU295" s="5">
        <f t="shared" si="85"/>
        <v>995583.7694084926</v>
      </c>
      <c r="AV295" s="150"/>
      <c r="AW295" s="2">
        <v>290</v>
      </c>
      <c r="AX295" s="118">
        <v>53662</v>
      </c>
      <c r="AY295" s="5">
        <f t="shared" si="115"/>
        <v>191649.68229890818</v>
      </c>
      <c r="AZ295" s="5">
        <f t="shared" si="116"/>
        <v>3350.6359249849102</v>
      </c>
      <c r="BA295" s="5">
        <f t="shared" si="86"/>
        <v>2152.8254106167342</v>
      </c>
      <c r="BB295" s="35">
        <f t="shared" si="87"/>
        <v>0.13479753588690391</v>
      </c>
      <c r="BC295" s="5">
        <f t="shared" si="88"/>
        <v>1197.810514368176</v>
      </c>
      <c r="BD295" s="35">
        <f t="shared" si="89"/>
        <v>7.4999999999999997E-2</v>
      </c>
      <c r="BE295" s="5">
        <f t="shared" si="117"/>
        <v>289703.14311170857</v>
      </c>
      <c r="BF295" s="5">
        <f t="shared" si="118"/>
        <v>681981.27513391571</v>
      </c>
      <c r="BG295" s="5">
        <f t="shared" si="90"/>
        <v>189496.85688829146</v>
      </c>
      <c r="BH295" s="5">
        <f t="shared" si="91"/>
        <v>971684.41824562429</v>
      </c>
      <c r="BI295" s="150"/>
      <c r="BJ295" s="2">
        <v>290</v>
      </c>
      <c r="BK295" s="118">
        <v>53662</v>
      </c>
      <c r="BL295" s="5">
        <f t="shared" si="119"/>
        <v>188278.58132726542</v>
      </c>
      <c r="BM295" s="5">
        <f t="shared" si="120"/>
        <v>3268.9887340292703</v>
      </c>
      <c r="BN295" s="5">
        <f t="shared" si="92"/>
        <v>2131.4723051770416</v>
      </c>
      <c r="BO295" s="35">
        <f t="shared" si="93"/>
        <v>0.13585011891323662</v>
      </c>
      <c r="BP295" s="5">
        <f t="shared" si="94"/>
        <v>1137.5164288522285</v>
      </c>
      <c r="BQ295" s="35">
        <f t="shared" si="95"/>
        <v>7.2499999999999995E-2</v>
      </c>
      <c r="BR295" s="5">
        <f t="shared" si="121"/>
        <v>293052.89097791119</v>
      </c>
      <c r="BS295" s="5">
        <f t="shared" si="122"/>
        <v>654953.84189057676</v>
      </c>
      <c r="BT295" s="5">
        <f t="shared" si="96"/>
        <v>186147.10902208838</v>
      </c>
      <c r="BU295" s="5">
        <f t="shared" si="97"/>
        <v>948006.73286848795</v>
      </c>
      <c r="BV295" s="150"/>
      <c r="BW295" s="2">
        <v>290</v>
      </c>
      <c r="BX295" s="118">
        <v>53662</v>
      </c>
      <c r="BY295" s="5">
        <f t="shared" si="123"/>
        <v>184900.65934620216</v>
      </c>
      <c r="BZ295" s="5">
        <f t="shared" si="124"/>
        <v>3188.1295568986429</v>
      </c>
      <c r="CA295" s="5">
        <f t="shared" si="98"/>
        <v>2109.5423773791304</v>
      </c>
      <c r="CB295" s="35">
        <f t="shared" si="99"/>
        <v>0.13690869798982966</v>
      </c>
      <c r="CC295" s="5">
        <f t="shared" si="100"/>
        <v>1078.5871795195126</v>
      </c>
      <c r="CD295" s="35">
        <f t="shared" si="101"/>
        <v>7.0000000000000007E-2</v>
      </c>
      <c r="CE295" s="5">
        <f t="shared" si="125"/>
        <v>296408.88303117646</v>
      </c>
      <c r="CF295" s="5">
        <f t="shared" si="126"/>
        <v>628148.68846942997</v>
      </c>
      <c r="CG295" s="5">
        <f t="shared" si="102"/>
        <v>182791.11696882301</v>
      </c>
      <c r="CH295" s="5">
        <f t="shared" si="103"/>
        <v>924557.57150060637</v>
      </c>
    </row>
    <row r="296" spans="9:86" ht="14.25" customHeight="1">
      <c r="I296" s="150"/>
      <c r="J296" s="2">
        <v>291</v>
      </c>
      <c r="K296" s="118">
        <v>53693</v>
      </c>
      <c r="L296" s="5">
        <f t="shared" si="104"/>
        <v>199494.15283728874</v>
      </c>
      <c r="M296" s="5">
        <f t="shared" si="67"/>
        <v>3600.0695666120341</v>
      </c>
      <c r="N296" s="5">
        <f t="shared" si="68"/>
        <v>2228.5472658556737</v>
      </c>
      <c r="O296" s="35">
        <f t="shared" si="69"/>
        <v>0.13405188477919869</v>
      </c>
      <c r="P296" s="5">
        <f t="shared" si="70"/>
        <v>1371.5223007563602</v>
      </c>
      <c r="Q296" s="35">
        <f t="shared" si="71"/>
        <v>8.2500000000000018E-2</v>
      </c>
      <c r="R296" s="5">
        <f t="shared" si="105"/>
        <v>281934.39442856703</v>
      </c>
      <c r="S296" s="5">
        <f t="shared" si="106"/>
        <v>765685.84945553425</v>
      </c>
      <c r="T296" s="5">
        <f t="shared" si="72"/>
        <v>197265.60557143306</v>
      </c>
      <c r="U296" s="5">
        <f t="shared" si="73"/>
        <v>1047620.2438841013</v>
      </c>
      <c r="V296" s="150"/>
      <c r="W296" s="2">
        <v>291</v>
      </c>
      <c r="X296" s="118">
        <v>53693</v>
      </c>
      <c r="Y296" s="5">
        <f t="shared" si="107"/>
        <v>196171.77999725079</v>
      </c>
      <c r="Z296" s="5">
        <f t="shared" si="108"/>
        <v>3516.1998380299769</v>
      </c>
      <c r="AA296" s="5">
        <f t="shared" si="74"/>
        <v>2208.3879713816382</v>
      </c>
      <c r="AB296" s="35">
        <f t="shared" si="75"/>
        <v>0.13508903093478097</v>
      </c>
      <c r="AC296" s="5">
        <f t="shared" si="76"/>
        <v>1307.8118666483388</v>
      </c>
      <c r="AD296" s="35">
        <f t="shared" si="77"/>
        <v>0.08</v>
      </c>
      <c r="AE296" s="5">
        <f t="shared" si="109"/>
        <v>285236.60797413118</v>
      </c>
      <c r="AF296" s="5">
        <f t="shared" si="110"/>
        <v>737977.54489259247</v>
      </c>
      <c r="AG296" s="5">
        <f t="shared" si="78"/>
        <v>193963.39202586917</v>
      </c>
      <c r="AH296" s="5">
        <f t="shared" si="79"/>
        <v>1023214.1528667237</v>
      </c>
      <c r="AI296" s="150"/>
      <c r="AJ296" s="2">
        <v>291</v>
      </c>
      <c r="AK296" s="118">
        <v>53693</v>
      </c>
      <c r="AL296" s="5">
        <f t="shared" si="111"/>
        <v>192838.88893414321</v>
      </c>
      <c r="AM296" s="5">
        <f t="shared" si="112"/>
        <v>3433.0474807189421</v>
      </c>
      <c r="AN296" s="5">
        <f t="shared" si="80"/>
        <v>2187.6296563526003</v>
      </c>
      <c r="AO296" s="35">
        <f t="shared" si="81"/>
        <v>0.13613206351337373</v>
      </c>
      <c r="AP296" s="5">
        <f t="shared" si="82"/>
        <v>1245.4178243663416</v>
      </c>
      <c r="AQ296" s="35">
        <f t="shared" si="83"/>
        <v>7.7499999999999999E-2</v>
      </c>
      <c r="AR296" s="5">
        <f t="shared" si="113"/>
        <v>288548.74072220922</v>
      </c>
      <c r="AS296" s="5">
        <f t="shared" si="114"/>
        <v>710468.07616700244</v>
      </c>
      <c r="AT296" s="5">
        <f t="shared" si="84"/>
        <v>190651.25927779061</v>
      </c>
      <c r="AU296" s="5">
        <f t="shared" si="85"/>
        <v>999016.81688921165</v>
      </c>
      <c r="AV296" s="150"/>
      <c r="AW296" s="2">
        <v>291</v>
      </c>
      <c r="AX296" s="118">
        <v>53693</v>
      </c>
      <c r="AY296" s="5">
        <f t="shared" si="115"/>
        <v>189496.85688829146</v>
      </c>
      <c r="AZ296" s="5">
        <f t="shared" si="116"/>
        <v>3350.6359249849102</v>
      </c>
      <c r="BA296" s="5">
        <f t="shared" si="86"/>
        <v>2166.2805694330887</v>
      </c>
      <c r="BB296" s="35">
        <f t="shared" si="87"/>
        <v>0.13718099212865231</v>
      </c>
      <c r="BC296" s="5">
        <f t="shared" si="88"/>
        <v>1184.3553555518215</v>
      </c>
      <c r="BD296" s="35">
        <f t="shared" si="89"/>
        <v>7.4999999999999997E-2</v>
      </c>
      <c r="BE296" s="5">
        <f t="shared" si="117"/>
        <v>291869.42368114163</v>
      </c>
      <c r="BF296" s="5">
        <f t="shared" si="118"/>
        <v>683165.63048946753</v>
      </c>
      <c r="BG296" s="5">
        <f t="shared" si="90"/>
        <v>187330.57631885837</v>
      </c>
      <c r="BH296" s="5">
        <f t="shared" si="91"/>
        <v>975035.05417060922</v>
      </c>
      <c r="BI296" s="150"/>
      <c r="BJ296" s="2">
        <v>291</v>
      </c>
      <c r="BK296" s="118">
        <v>53693</v>
      </c>
      <c r="BL296" s="5">
        <f t="shared" si="119"/>
        <v>186147.10902208838</v>
      </c>
      <c r="BM296" s="5">
        <f t="shared" si="120"/>
        <v>3268.9887340292703</v>
      </c>
      <c r="BN296" s="5">
        <f t="shared" si="92"/>
        <v>2144.349950354153</v>
      </c>
      <c r="BO296" s="35">
        <f t="shared" si="93"/>
        <v>0.13823582616690777</v>
      </c>
      <c r="BP296" s="5">
        <f t="shared" si="94"/>
        <v>1124.6387836751173</v>
      </c>
      <c r="BQ296" s="35">
        <f t="shared" si="95"/>
        <v>7.2499999999999995E-2</v>
      </c>
      <c r="BR296" s="5">
        <f t="shared" si="121"/>
        <v>295197.24092826532</v>
      </c>
      <c r="BS296" s="5">
        <f t="shared" si="122"/>
        <v>656078.48067425191</v>
      </c>
      <c r="BT296" s="5">
        <f t="shared" si="96"/>
        <v>184002.75907173424</v>
      </c>
      <c r="BU296" s="5">
        <f t="shared" si="97"/>
        <v>951275.72160251718</v>
      </c>
      <c r="BV296" s="150"/>
      <c r="BW296" s="2">
        <v>291</v>
      </c>
      <c r="BX296" s="118">
        <v>53693</v>
      </c>
      <c r="BY296" s="5">
        <f t="shared" si="123"/>
        <v>182791.11696882301</v>
      </c>
      <c r="BZ296" s="5">
        <f t="shared" si="124"/>
        <v>3188.1295568986429</v>
      </c>
      <c r="CA296" s="5">
        <f t="shared" si="98"/>
        <v>2121.8480412471754</v>
      </c>
      <c r="CB296" s="35">
        <f t="shared" si="99"/>
        <v>0.13929657478546373</v>
      </c>
      <c r="CC296" s="5">
        <f t="shared" si="100"/>
        <v>1066.2815156514675</v>
      </c>
      <c r="CD296" s="35">
        <f t="shared" si="101"/>
        <v>6.9999999999999993E-2</v>
      </c>
      <c r="CE296" s="5">
        <f t="shared" si="125"/>
        <v>298530.73107242363</v>
      </c>
      <c r="CF296" s="5">
        <f t="shared" si="126"/>
        <v>629214.96998508146</v>
      </c>
      <c r="CG296" s="5">
        <f t="shared" si="102"/>
        <v>180669.26892757585</v>
      </c>
      <c r="CH296" s="5">
        <f t="shared" si="103"/>
        <v>927745.7010575051</v>
      </c>
    </row>
    <row r="297" spans="9:86" ht="14.25" customHeight="1">
      <c r="I297" s="150"/>
      <c r="J297" s="2">
        <v>292</v>
      </c>
      <c r="K297" s="118">
        <v>53724</v>
      </c>
      <c r="L297" s="5">
        <f t="shared" si="104"/>
        <v>197265.60557143306</v>
      </c>
      <c r="M297" s="5">
        <f t="shared" si="67"/>
        <v>3600.0695666120341</v>
      </c>
      <c r="N297" s="5">
        <f t="shared" si="68"/>
        <v>2243.8685283084319</v>
      </c>
      <c r="O297" s="35">
        <f t="shared" si="69"/>
        <v>0.13649831282904862</v>
      </c>
      <c r="P297" s="5">
        <f t="shared" si="70"/>
        <v>1356.2010383036022</v>
      </c>
      <c r="Q297" s="35">
        <f t="shared" si="71"/>
        <v>8.2500000000000004E-2</v>
      </c>
      <c r="R297" s="5">
        <f t="shared" si="105"/>
        <v>284178.26295687543</v>
      </c>
      <c r="S297" s="5">
        <f t="shared" si="106"/>
        <v>767042.0504938378</v>
      </c>
      <c r="T297" s="5">
        <f t="shared" si="72"/>
        <v>195021.73704312462</v>
      </c>
      <c r="U297" s="5">
        <f t="shared" si="73"/>
        <v>1051220.3134507132</v>
      </c>
      <c r="V297" s="150"/>
      <c r="W297" s="2">
        <v>292</v>
      </c>
      <c r="X297" s="118">
        <v>53724</v>
      </c>
      <c r="Y297" s="5">
        <f t="shared" si="107"/>
        <v>193963.39202586917</v>
      </c>
      <c r="Z297" s="5">
        <f t="shared" si="108"/>
        <v>3516.1998380299769</v>
      </c>
      <c r="AA297" s="5">
        <f t="shared" si="74"/>
        <v>2223.1105578575157</v>
      </c>
      <c r="AB297" s="35">
        <f t="shared" si="75"/>
        <v>0.13753794680355041</v>
      </c>
      <c r="AC297" s="5">
        <f t="shared" si="76"/>
        <v>1293.0892801724613</v>
      </c>
      <c r="AD297" s="35">
        <f t="shared" si="77"/>
        <v>0.08</v>
      </c>
      <c r="AE297" s="5">
        <f t="shared" si="109"/>
        <v>287459.71853198868</v>
      </c>
      <c r="AF297" s="5">
        <f t="shared" si="110"/>
        <v>739270.63417276496</v>
      </c>
      <c r="AG297" s="5">
        <f t="shared" si="78"/>
        <v>191740.28146801164</v>
      </c>
      <c r="AH297" s="5">
        <f t="shared" si="79"/>
        <v>1026730.3527047536</v>
      </c>
      <c r="AI297" s="150"/>
      <c r="AJ297" s="2">
        <v>292</v>
      </c>
      <c r="AK297" s="118">
        <v>53724</v>
      </c>
      <c r="AL297" s="5">
        <f t="shared" si="111"/>
        <v>190651.25927779061</v>
      </c>
      <c r="AM297" s="5">
        <f t="shared" si="112"/>
        <v>3433.0474807189421</v>
      </c>
      <c r="AN297" s="5">
        <f t="shared" si="80"/>
        <v>2201.7580978832111</v>
      </c>
      <c r="AO297" s="35">
        <f t="shared" si="81"/>
        <v>0.13858338662269926</v>
      </c>
      <c r="AP297" s="5">
        <f t="shared" si="82"/>
        <v>1231.289382835731</v>
      </c>
      <c r="AQ297" s="35">
        <f t="shared" si="83"/>
        <v>7.7499999999999999E-2</v>
      </c>
      <c r="AR297" s="5">
        <f t="shared" si="113"/>
        <v>290750.49882009241</v>
      </c>
      <c r="AS297" s="5">
        <f t="shared" si="114"/>
        <v>711699.36554983817</v>
      </c>
      <c r="AT297" s="5">
        <f t="shared" si="84"/>
        <v>188449.50117990741</v>
      </c>
      <c r="AU297" s="5">
        <f t="shared" si="85"/>
        <v>1002449.8643699306</v>
      </c>
      <c r="AV297" s="150"/>
      <c r="AW297" s="2">
        <v>292</v>
      </c>
      <c r="AX297" s="118">
        <v>53724</v>
      </c>
      <c r="AY297" s="5">
        <f t="shared" si="115"/>
        <v>187330.57631885837</v>
      </c>
      <c r="AZ297" s="5">
        <f t="shared" si="116"/>
        <v>3350.6359249849102</v>
      </c>
      <c r="BA297" s="5">
        <f t="shared" si="86"/>
        <v>2179.8198229920454</v>
      </c>
      <c r="BB297" s="35">
        <f t="shared" si="87"/>
        <v>0.13963464155141908</v>
      </c>
      <c r="BC297" s="5">
        <f t="shared" si="88"/>
        <v>1170.8161019928648</v>
      </c>
      <c r="BD297" s="35">
        <f t="shared" si="89"/>
        <v>7.5000000000000011E-2</v>
      </c>
      <c r="BE297" s="5">
        <f t="shared" si="117"/>
        <v>294049.24350413366</v>
      </c>
      <c r="BF297" s="5">
        <f t="shared" si="118"/>
        <v>684336.44659146038</v>
      </c>
      <c r="BG297" s="5">
        <f t="shared" si="90"/>
        <v>185150.75649586631</v>
      </c>
      <c r="BH297" s="5">
        <f t="shared" si="91"/>
        <v>978385.69009559404</v>
      </c>
      <c r="BI297" s="150"/>
      <c r="BJ297" s="2">
        <v>292</v>
      </c>
      <c r="BK297" s="118">
        <v>53724</v>
      </c>
      <c r="BL297" s="5">
        <f t="shared" si="119"/>
        <v>184002.75907173424</v>
      </c>
      <c r="BM297" s="5">
        <f t="shared" si="120"/>
        <v>3268.9887340292703</v>
      </c>
      <c r="BN297" s="5">
        <f t="shared" si="92"/>
        <v>2157.3053979708757</v>
      </c>
      <c r="BO297" s="35">
        <f t="shared" si="93"/>
        <v>0.14069172063641772</v>
      </c>
      <c r="BP297" s="5">
        <f t="shared" si="94"/>
        <v>1111.6833360583944</v>
      </c>
      <c r="BQ297" s="35">
        <f t="shared" si="95"/>
        <v>7.2499999999999995E-2</v>
      </c>
      <c r="BR297" s="5">
        <f t="shared" si="121"/>
        <v>297354.54632623622</v>
      </c>
      <c r="BS297" s="5">
        <f t="shared" si="122"/>
        <v>657190.16401031031</v>
      </c>
      <c r="BT297" s="5">
        <f t="shared" si="96"/>
        <v>181845.45367376338</v>
      </c>
      <c r="BU297" s="5">
        <f t="shared" si="97"/>
        <v>954544.71033654653</v>
      </c>
      <c r="BV297" s="150"/>
      <c r="BW297" s="2">
        <v>292</v>
      </c>
      <c r="BX297" s="118">
        <v>53724</v>
      </c>
      <c r="BY297" s="5">
        <f t="shared" si="123"/>
        <v>180669.26892757585</v>
      </c>
      <c r="BZ297" s="5">
        <f t="shared" si="124"/>
        <v>3188.1295568986429</v>
      </c>
      <c r="CA297" s="5">
        <f t="shared" si="98"/>
        <v>2134.2254881544504</v>
      </c>
      <c r="CB297" s="35">
        <f t="shared" si="99"/>
        <v>0.14175463270469016</v>
      </c>
      <c r="CC297" s="5">
        <f t="shared" si="100"/>
        <v>1053.9040687441925</v>
      </c>
      <c r="CD297" s="35">
        <f t="shared" si="101"/>
        <v>7.0000000000000007E-2</v>
      </c>
      <c r="CE297" s="5">
        <f t="shared" si="125"/>
        <v>300664.95656057808</v>
      </c>
      <c r="CF297" s="5">
        <f t="shared" si="126"/>
        <v>630268.87405382562</v>
      </c>
      <c r="CG297" s="5">
        <f t="shared" si="102"/>
        <v>178535.0434394214</v>
      </c>
      <c r="CH297" s="5">
        <f t="shared" si="103"/>
        <v>930933.83061440371</v>
      </c>
    </row>
    <row r="298" spans="9:86" ht="14.25" customHeight="1">
      <c r="I298" s="150"/>
      <c r="J298" s="2">
        <v>293</v>
      </c>
      <c r="K298" s="118">
        <v>53752</v>
      </c>
      <c r="L298" s="5">
        <f t="shared" si="104"/>
        <v>195021.73704312462</v>
      </c>
      <c r="M298" s="5">
        <f t="shared" si="67"/>
        <v>3600.0695666120341</v>
      </c>
      <c r="N298" s="5">
        <f t="shared" si="68"/>
        <v>2259.2951244405522</v>
      </c>
      <c r="O298" s="35">
        <f t="shared" si="69"/>
        <v>0.13901804949717747</v>
      </c>
      <c r="P298" s="5">
        <f t="shared" si="70"/>
        <v>1340.7744421714817</v>
      </c>
      <c r="Q298" s="35">
        <f t="shared" si="71"/>
        <v>8.2500000000000004E-2</v>
      </c>
      <c r="R298" s="5">
        <f t="shared" si="105"/>
        <v>286437.558081316</v>
      </c>
      <c r="S298" s="5">
        <f t="shared" si="106"/>
        <v>768382.82493600924</v>
      </c>
      <c r="T298" s="5">
        <f t="shared" si="72"/>
        <v>192762.44191868408</v>
      </c>
      <c r="U298" s="5">
        <f t="shared" si="73"/>
        <v>1054820.3830173253</v>
      </c>
      <c r="V298" s="150"/>
      <c r="W298" s="2">
        <v>293</v>
      </c>
      <c r="X298" s="118">
        <v>53752</v>
      </c>
      <c r="Y298" s="5">
        <f t="shared" si="107"/>
        <v>191740.28146801164</v>
      </c>
      <c r="Z298" s="5">
        <f t="shared" si="108"/>
        <v>3516.1998380299769</v>
      </c>
      <c r="AA298" s="5">
        <f t="shared" si="74"/>
        <v>2237.9312949098994</v>
      </c>
      <c r="AB298" s="35">
        <f t="shared" si="75"/>
        <v>0.14006016541390698</v>
      </c>
      <c r="AC298" s="5">
        <f t="shared" si="76"/>
        <v>1278.2685431200778</v>
      </c>
      <c r="AD298" s="35">
        <f t="shared" si="77"/>
        <v>0.08</v>
      </c>
      <c r="AE298" s="5">
        <f t="shared" si="109"/>
        <v>289697.64982689859</v>
      </c>
      <c r="AF298" s="5">
        <f t="shared" si="110"/>
        <v>740548.90271588508</v>
      </c>
      <c r="AG298" s="5">
        <f t="shared" si="78"/>
        <v>189502.35017310173</v>
      </c>
      <c r="AH298" s="5">
        <f t="shared" si="79"/>
        <v>1030246.5525427837</v>
      </c>
      <c r="AI298" s="150"/>
      <c r="AJ298" s="2">
        <v>293</v>
      </c>
      <c r="AK298" s="118">
        <v>53752</v>
      </c>
      <c r="AL298" s="5">
        <f t="shared" si="111"/>
        <v>188449.50117990741</v>
      </c>
      <c r="AM298" s="5">
        <f t="shared" si="112"/>
        <v>3433.0474807189421</v>
      </c>
      <c r="AN298" s="5">
        <f t="shared" si="80"/>
        <v>2215.9777855987068</v>
      </c>
      <c r="AO298" s="35">
        <f t="shared" si="81"/>
        <v>0.14110800644570615</v>
      </c>
      <c r="AP298" s="5">
        <f t="shared" si="82"/>
        <v>1217.0696951202353</v>
      </c>
      <c r="AQ298" s="35">
        <f t="shared" si="83"/>
        <v>7.7499999999999999E-2</v>
      </c>
      <c r="AR298" s="5">
        <f t="shared" si="113"/>
        <v>292966.47660569113</v>
      </c>
      <c r="AS298" s="5">
        <f t="shared" si="114"/>
        <v>712916.43524495838</v>
      </c>
      <c r="AT298" s="5">
        <f t="shared" si="84"/>
        <v>186233.52339430869</v>
      </c>
      <c r="AU298" s="5">
        <f t="shared" si="85"/>
        <v>1005882.9118506495</v>
      </c>
      <c r="AV298" s="150"/>
      <c r="AW298" s="2">
        <v>293</v>
      </c>
      <c r="AX298" s="118">
        <v>53752</v>
      </c>
      <c r="AY298" s="5">
        <f t="shared" si="115"/>
        <v>185150.75649586631</v>
      </c>
      <c r="AZ298" s="5">
        <f t="shared" si="116"/>
        <v>3350.6359249849102</v>
      </c>
      <c r="BA298" s="5">
        <f t="shared" si="86"/>
        <v>2193.4436968857458</v>
      </c>
      <c r="BB298" s="35">
        <f t="shared" si="87"/>
        <v>0.14216158151758135</v>
      </c>
      <c r="BC298" s="5">
        <f t="shared" si="88"/>
        <v>1157.1922280991644</v>
      </c>
      <c r="BD298" s="35">
        <f t="shared" si="89"/>
        <v>7.4999999999999997E-2</v>
      </c>
      <c r="BE298" s="5">
        <f t="shared" si="117"/>
        <v>296242.68720101938</v>
      </c>
      <c r="BF298" s="5">
        <f t="shared" si="118"/>
        <v>685493.63881955959</v>
      </c>
      <c r="BG298" s="5">
        <f t="shared" si="90"/>
        <v>182957.31279898057</v>
      </c>
      <c r="BH298" s="5">
        <f t="shared" si="91"/>
        <v>981736.32602057897</v>
      </c>
      <c r="BI298" s="150"/>
      <c r="BJ298" s="2">
        <v>293</v>
      </c>
      <c r="BK298" s="118">
        <v>53752</v>
      </c>
      <c r="BL298" s="5">
        <f t="shared" si="119"/>
        <v>181845.45367376338</v>
      </c>
      <c r="BM298" s="5">
        <f t="shared" si="120"/>
        <v>3268.9887340292703</v>
      </c>
      <c r="BN298" s="5">
        <f t="shared" si="92"/>
        <v>2170.3391180836165</v>
      </c>
      <c r="BO298" s="35">
        <f t="shared" si="93"/>
        <v>0.14322089934526105</v>
      </c>
      <c r="BP298" s="5">
        <f t="shared" si="94"/>
        <v>1098.6496159456537</v>
      </c>
      <c r="BQ298" s="35">
        <f t="shared" si="95"/>
        <v>7.2499999999999995E-2</v>
      </c>
      <c r="BR298" s="5">
        <f t="shared" si="121"/>
        <v>299524.88544431981</v>
      </c>
      <c r="BS298" s="5">
        <f t="shared" si="122"/>
        <v>658288.81362625596</v>
      </c>
      <c r="BT298" s="5">
        <f t="shared" si="96"/>
        <v>179675.11455567976</v>
      </c>
      <c r="BU298" s="5">
        <f t="shared" si="97"/>
        <v>957813.69907057576</v>
      </c>
      <c r="BV298" s="150"/>
      <c r="BW298" s="2">
        <v>293</v>
      </c>
      <c r="BX298" s="118">
        <v>53752</v>
      </c>
      <c r="BY298" s="5">
        <f t="shared" si="123"/>
        <v>178535.0434394214</v>
      </c>
      <c r="BZ298" s="5">
        <f t="shared" si="124"/>
        <v>3188.1295568986429</v>
      </c>
      <c r="CA298" s="5">
        <f t="shared" si="98"/>
        <v>2146.6751368353516</v>
      </c>
      <c r="CB298" s="35">
        <f t="shared" si="99"/>
        <v>0.1442859684337818</v>
      </c>
      <c r="CC298" s="5">
        <f t="shared" si="100"/>
        <v>1041.4544200632915</v>
      </c>
      <c r="CD298" s="35">
        <f t="shared" si="101"/>
        <v>7.0000000000000007E-2</v>
      </c>
      <c r="CE298" s="5">
        <f t="shared" si="125"/>
        <v>302811.63169741345</v>
      </c>
      <c r="CF298" s="5">
        <f t="shared" si="126"/>
        <v>631310.32847388892</v>
      </c>
      <c r="CG298" s="5">
        <f t="shared" si="102"/>
        <v>176388.36830258605</v>
      </c>
      <c r="CH298" s="5">
        <f t="shared" si="103"/>
        <v>934121.96017130231</v>
      </c>
    </row>
    <row r="299" spans="9:86" ht="14.25" customHeight="1">
      <c r="I299" s="150"/>
      <c r="J299" s="2">
        <v>294</v>
      </c>
      <c r="K299" s="118">
        <v>53783</v>
      </c>
      <c r="L299" s="5">
        <f t="shared" si="104"/>
        <v>192762.44191868408</v>
      </c>
      <c r="M299" s="5">
        <f t="shared" si="67"/>
        <v>3600.0695666120341</v>
      </c>
      <c r="N299" s="5">
        <f t="shared" si="68"/>
        <v>2274.8277784210813</v>
      </c>
      <c r="O299" s="35">
        <f t="shared" si="69"/>
        <v>0.14161437813995156</v>
      </c>
      <c r="P299" s="5">
        <f t="shared" si="70"/>
        <v>1325.241788190953</v>
      </c>
      <c r="Q299" s="35">
        <f t="shared" si="71"/>
        <v>8.2500000000000004E-2</v>
      </c>
      <c r="R299" s="5">
        <f t="shared" si="105"/>
        <v>288712.38585973711</v>
      </c>
      <c r="S299" s="5">
        <f t="shared" si="106"/>
        <v>769708.06672420015</v>
      </c>
      <c r="T299" s="5">
        <f t="shared" si="72"/>
        <v>190487.614140263</v>
      </c>
      <c r="U299" s="5">
        <f t="shared" si="73"/>
        <v>1058420.4525839372</v>
      </c>
      <c r="V299" s="150"/>
      <c r="W299" s="2">
        <v>294</v>
      </c>
      <c r="X299" s="118">
        <v>53783</v>
      </c>
      <c r="Y299" s="5">
        <f t="shared" si="107"/>
        <v>189502.35017310173</v>
      </c>
      <c r="Z299" s="5">
        <f t="shared" si="108"/>
        <v>3516.1998380299769</v>
      </c>
      <c r="AA299" s="5">
        <f t="shared" si="74"/>
        <v>2252.8508368759653</v>
      </c>
      <c r="AB299" s="35">
        <f t="shared" si="75"/>
        <v>0.14265896975851261</v>
      </c>
      <c r="AC299" s="5">
        <f t="shared" si="76"/>
        <v>1263.3490011540116</v>
      </c>
      <c r="AD299" s="35">
        <f t="shared" si="77"/>
        <v>0.08</v>
      </c>
      <c r="AE299" s="5">
        <f t="shared" si="109"/>
        <v>291950.50066377455</v>
      </c>
      <c r="AF299" s="5">
        <f t="shared" si="110"/>
        <v>741812.25171703903</v>
      </c>
      <c r="AG299" s="5">
        <f t="shared" si="78"/>
        <v>187249.49933622577</v>
      </c>
      <c r="AH299" s="5">
        <f t="shared" si="79"/>
        <v>1033762.7523808136</v>
      </c>
      <c r="AI299" s="150"/>
      <c r="AJ299" s="2">
        <v>294</v>
      </c>
      <c r="AK299" s="118">
        <v>53783</v>
      </c>
      <c r="AL299" s="5">
        <f t="shared" si="111"/>
        <v>186233.52339430869</v>
      </c>
      <c r="AM299" s="5">
        <f t="shared" si="112"/>
        <v>3433.0474807189421</v>
      </c>
      <c r="AN299" s="5">
        <f t="shared" si="80"/>
        <v>2230.2893087973653</v>
      </c>
      <c r="AO299" s="35">
        <f t="shared" si="81"/>
        <v>0.14370920561333417</v>
      </c>
      <c r="AP299" s="5">
        <f t="shared" si="82"/>
        <v>1202.7581719215771</v>
      </c>
      <c r="AQ299" s="35">
        <f t="shared" si="83"/>
        <v>7.7500000000000013E-2</v>
      </c>
      <c r="AR299" s="5">
        <f t="shared" si="113"/>
        <v>295196.76591448853</v>
      </c>
      <c r="AS299" s="5">
        <f t="shared" si="114"/>
        <v>714119.19341687998</v>
      </c>
      <c r="AT299" s="5">
        <f t="shared" si="84"/>
        <v>184003.23408551133</v>
      </c>
      <c r="AU299" s="5">
        <f t="shared" si="85"/>
        <v>1009315.9593313686</v>
      </c>
      <c r="AV299" s="150"/>
      <c r="AW299" s="2">
        <v>294</v>
      </c>
      <c r="AX299" s="118">
        <v>53783</v>
      </c>
      <c r="AY299" s="5">
        <f t="shared" si="115"/>
        <v>182957.31279898057</v>
      </c>
      <c r="AZ299" s="5">
        <f t="shared" si="116"/>
        <v>3350.6359249849102</v>
      </c>
      <c r="BA299" s="5">
        <f t="shared" si="86"/>
        <v>2207.1527199912816</v>
      </c>
      <c r="BB299" s="35">
        <f t="shared" si="87"/>
        <v>0.14476509429823109</v>
      </c>
      <c r="BC299" s="5">
        <f t="shared" si="88"/>
        <v>1143.4832049936285</v>
      </c>
      <c r="BD299" s="35">
        <f t="shared" si="89"/>
        <v>7.5000000000000011E-2</v>
      </c>
      <c r="BE299" s="5">
        <f t="shared" si="117"/>
        <v>298449.83992101066</v>
      </c>
      <c r="BF299" s="5">
        <f t="shared" si="118"/>
        <v>686637.12202455325</v>
      </c>
      <c r="BG299" s="5">
        <f t="shared" si="90"/>
        <v>180750.16007898928</v>
      </c>
      <c r="BH299" s="5">
        <f t="shared" si="91"/>
        <v>985086.9619455639</v>
      </c>
      <c r="BI299" s="150"/>
      <c r="BJ299" s="2">
        <v>294</v>
      </c>
      <c r="BK299" s="118">
        <v>53783</v>
      </c>
      <c r="BL299" s="5">
        <f t="shared" si="119"/>
        <v>179675.11455567976</v>
      </c>
      <c r="BM299" s="5">
        <f t="shared" si="120"/>
        <v>3268.9887340292703</v>
      </c>
      <c r="BN299" s="5">
        <f t="shared" si="92"/>
        <v>2183.451583588705</v>
      </c>
      <c r="BO299" s="35">
        <f t="shared" si="93"/>
        <v>0.14582664420645114</v>
      </c>
      <c r="BP299" s="5">
        <f t="shared" si="94"/>
        <v>1085.5371504405653</v>
      </c>
      <c r="BQ299" s="35">
        <f t="shared" si="95"/>
        <v>7.2500000000000009E-2</v>
      </c>
      <c r="BR299" s="5">
        <f t="shared" si="121"/>
        <v>301708.33702790854</v>
      </c>
      <c r="BS299" s="5">
        <f t="shared" si="122"/>
        <v>659374.35077669658</v>
      </c>
      <c r="BT299" s="5">
        <f t="shared" si="96"/>
        <v>177491.66297209106</v>
      </c>
      <c r="BU299" s="5">
        <f t="shared" si="97"/>
        <v>961082.68780460511</v>
      </c>
      <c r="BV299" s="150"/>
      <c r="BW299" s="2">
        <v>294</v>
      </c>
      <c r="BX299" s="118">
        <v>53783</v>
      </c>
      <c r="BY299" s="5">
        <f t="shared" si="123"/>
        <v>176388.36830258605</v>
      </c>
      <c r="BZ299" s="5">
        <f t="shared" si="124"/>
        <v>3188.1295568986429</v>
      </c>
      <c r="CA299" s="5">
        <f t="shared" si="98"/>
        <v>2159.1974084668909</v>
      </c>
      <c r="CB299" s="35">
        <f t="shared" si="99"/>
        <v>0.14689386352933803</v>
      </c>
      <c r="CC299" s="5">
        <f t="shared" si="100"/>
        <v>1028.932148431752</v>
      </c>
      <c r="CD299" s="35">
        <f t="shared" si="101"/>
        <v>7.0000000000000007E-2</v>
      </c>
      <c r="CE299" s="5">
        <f t="shared" si="125"/>
        <v>304970.82910588034</v>
      </c>
      <c r="CF299" s="5">
        <f t="shared" si="126"/>
        <v>632339.2606223207</v>
      </c>
      <c r="CG299" s="5">
        <f t="shared" si="102"/>
        <v>174229.17089411916</v>
      </c>
      <c r="CH299" s="5">
        <f t="shared" si="103"/>
        <v>937310.08972820104</v>
      </c>
    </row>
    <row r="300" spans="9:86" ht="14.25" customHeight="1">
      <c r="I300" s="150"/>
      <c r="J300" s="2">
        <v>295</v>
      </c>
      <c r="K300" s="118">
        <v>53813</v>
      </c>
      <c r="L300" s="5">
        <f t="shared" si="104"/>
        <v>190487.614140263</v>
      </c>
      <c r="M300" s="5">
        <f t="shared" si="67"/>
        <v>3600.0695666120341</v>
      </c>
      <c r="N300" s="5">
        <f t="shared" si="68"/>
        <v>2290.4672193977258</v>
      </c>
      <c r="O300" s="35">
        <f t="shared" si="69"/>
        <v>0.1442907810926439</v>
      </c>
      <c r="P300" s="5">
        <f t="shared" si="70"/>
        <v>1309.6023472143081</v>
      </c>
      <c r="Q300" s="35">
        <f t="shared" si="71"/>
        <v>8.2500000000000004E-2</v>
      </c>
      <c r="R300" s="5">
        <f t="shared" si="105"/>
        <v>291002.85307913483</v>
      </c>
      <c r="S300" s="5">
        <f t="shared" si="106"/>
        <v>771017.66907141451</v>
      </c>
      <c r="T300" s="5">
        <f t="shared" si="72"/>
        <v>188197.14692086529</v>
      </c>
      <c r="U300" s="5">
        <f t="shared" si="73"/>
        <v>1062020.5221505493</v>
      </c>
      <c r="V300" s="150"/>
      <c r="W300" s="2">
        <v>295</v>
      </c>
      <c r="X300" s="118">
        <v>53813</v>
      </c>
      <c r="Y300" s="5">
        <f t="shared" si="107"/>
        <v>187249.49933622577</v>
      </c>
      <c r="Z300" s="5">
        <f t="shared" si="108"/>
        <v>3516.1998380299769</v>
      </c>
      <c r="AA300" s="5">
        <f t="shared" si="74"/>
        <v>2267.8698424551385</v>
      </c>
      <c r="AB300" s="35">
        <f t="shared" si="75"/>
        <v>0.14533784178827275</v>
      </c>
      <c r="AC300" s="5">
        <f t="shared" si="76"/>
        <v>1248.3299955748384</v>
      </c>
      <c r="AD300" s="35">
        <f t="shared" si="77"/>
        <v>0.08</v>
      </c>
      <c r="AE300" s="5">
        <f t="shared" si="109"/>
        <v>294218.37050622969</v>
      </c>
      <c r="AF300" s="5">
        <f t="shared" si="110"/>
        <v>743060.58171261393</v>
      </c>
      <c r="AG300" s="5">
        <f t="shared" si="78"/>
        <v>184981.62949377063</v>
      </c>
      <c r="AH300" s="5">
        <f t="shared" si="79"/>
        <v>1037278.9522188436</v>
      </c>
      <c r="AI300" s="150"/>
      <c r="AJ300" s="2">
        <v>295</v>
      </c>
      <c r="AK300" s="118">
        <v>53813</v>
      </c>
      <c r="AL300" s="5">
        <f t="shared" si="111"/>
        <v>184003.23408551133</v>
      </c>
      <c r="AM300" s="5">
        <f t="shared" si="112"/>
        <v>3433.0474807189421</v>
      </c>
      <c r="AN300" s="5">
        <f t="shared" si="80"/>
        <v>2244.6932605833481</v>
      </c>
      <c r="AO300" s="35">
        <f t="shared" si="81"/>
        <v>0.14639046569410913</v>
      </c>
      <c r="AP300" s="5">
        <f t="shared" si="82"/>
        <v>1188.354220135594</v>
      </c>
      <c r="AQ300" s="35">
        <f t="shared" si="83"/>
        <v>7.7499999999999999E-2</v>
      </c>
      <c r="AR300" s="5">
        <f t="shared" si="113"/>
        <v>297441.45917507185</v>
      </c>
      <c r="AS300" s="5">
        <f t="shared" si="114"/>
        <v>715307.54763701558</v>
      </c>
      <c r="AT300" s="5">
        <f t="shared" si="84"/>
        <v>181758.54082492797</v>
      </c>
      <c r="AU300" s="5">
        <f t="shared" si="85"/>
        <v>1012749.0068120875</v>
      </c>
      <c r="AV300" s="150"/>
      <c r="AW300" s="2">
        <v>295</v>
      </c>
      <c r="AX300" s="118">
        <v>53813</v>
      </c>
      <c r="AY300" s="5">
        <f t="shared" si="115"/>
        <v>180750.16007898928</v>
      </c>
      <c r="AZ300" s="5">
        <f t="shared" si="116"/>
        <v>3350.6359249849102</v>
      </c>
      <c r="BA300" s="5">
        <f t="shared" si="86"/>
        <v>2220.9474244912271</v>
      </c>
      <c r="BB300" s="35">
        <f t="shared" si="87"/>
        <v>0.14744866108139468</v>
      </c>
      <c r="BC300" s="5">
        <f t="shared" si="88"/>
        <v>1129.688500493683</v>
      </c>
      <c r="BD300" s="35">
        <f t="shared" si="89"/>
        <v>7.5000000000000011E-2</v>
      </c>
      <c r="BE300" s="5">
        <f t="shared" si="117"/>
        <v>300670.78734550189</v>
      </c>
      <c r="BF300" s="5">
        <f t="shared" si="118"/>
        <v>687766.81052504689</v>
      </c>
      <c r="BG300" s="5">
        <f t="shared" si="90"/>
        <v>178529.21265449806</v>
      </c>
      <c r="BH300" s="5">
        <f t="shared" si="91"/>
        <v>988437.59787054872</v>
      </c>
      <c r="BI300" s="150"/>
      <c r="BJ300" s="2">
        <v>295</v>
      </c>
      <c r="BK300" s="118">
        <v>53813</v>
      </c>
      <c r="BL300" s="5">
        <f t="shared" si="119"/>
        <v>177491.66297209106</v>
      </c>
      <c r="BM300" s="5">
        <f t="shared" si="120"/>
        <v>3268.9887340292703</v>
      </c>
      <c r="BN300" s="5">
        <f t="shared" si="92"/>
        <v>2196.6432702395532</v>
      </c>
      <c r="BO300" s="35">
        <f t="shared" si="93"/>
        <v>0.1485124360292881</v>
      </c>
      <c r="BP300" s="5">
        <f t="shared" si="94"/>
        <v>1072.3454637897169</v>
      </c>
      <c r="BQ300" s="35">
        <f t="shared" si="95"/>
        <v>7.2500000000000009E-2</v>
      </c>
      <c r="BR300" s="5">
        <f t="shared" si="121"/>
        <v>303904.98029814806</v>
      </c>
      <c r="BS300" s="5">
        <f t="shared" si="122"/>
        <v>660446.69624048634</v>
      </c>
      <c r="BT300" s="5">
        <f t="shared" si="96"/>
        <v>175295.0197018515</v>
      </c>
      <c r="BU300" s="5">
        <f t="shared" si="97"/>
        <v>964351.67653863435</v>
      </c>
      <c r="BV300" s="150"/>
      <c r="BW300" s="2">
        <v>295</v>
      </c>
      <c r="BX300" s="118">
        <v>53813</v>
      </c>
      <c r="BY300" s="5">
        <f t="shared" si="123"/>
        <v>174229.17089411916</v>
      </c>
      <c r="BZ300" s="5">
        <f t="shared" si="124"/>
        <v>3188.1295568986429</v>
      </c>
      <c r="CA300" s="5">
        <f t="shared" si="98"/>
        <v>2171.7927266829479</v>
      </c>
      <c r="CB300" s="35">
        <f t="shared" si="99"/>
        <v>0.14958179842360164</v>
      </c>
      <c r="CC300" s="5">
        <f t="shared" si="100"/>
        <v>1016.3368302156952</v>
      </c>
      <c r="CD300" s="35">
        <f t="shared" si="101"/>
        <v>7.0000000000000007E-2</v>
      </c>
      <c r="CE300" s="5">
        <f t="shared" si="125"/>
        <v>307142.62183256331</v>
      </c>
      <c r="CF300" s="5">
        <f t="shared" si="126"/>
        <v>633355.59745253634</v>
      </c>
      <c r="CG300" s="5">
        <f t="shared" si="102"/>
        <v>172057.37816743623</v>
      </c>
      <c r="CH300" s="5">
        <f t="shared" si="103"/>
        <v>940498.21928509965</v>
      </c>
    </row>
    <row r="301" spans="9:86" ht="14.25" customHeight="1">
      <c r="I301" s="150"/>
      <c r="J301" s="2">
        <v>296</v>
      </c>
      <c r="K301" s="118">
        <v>53844</v>
      </c>
      <c r="L301" s="5">
        <f t="shared" si="104"/>
        <v>188197.14692086529</v>
      </c>
      <c r="M301" s="5">
        <f t="shared" si="67"/>
        <v>3600.0695666120341</v>
      </c>
      <c r="N301" s="5">
        <f t="shared" si="68"/>
        <v>2306.2141815310852</v>
      </c>
      <c r="O301" s="35">
        <f t="shared" si="69"/>
        <v>0.14705095497547505</v>
      </c>
      <c r="P301" s="5">
        <f t="shared" si="70"/>
        <v>1293.8553850809487</v>
      </c>
      <c r="Q301" s="35">
        <f t="shared" si="71"/>
        <v>8.249999999999999E-2</v>
      </c>
      <c r="R301" s="5">
        <f t="shared" si="105"/>
        <v>293309.06726066594</v>
      </c>
      <c r="S301" s="5">
        <f t="shared" si="106"/>
        <v>772311.52445649542</v>
      </c>
      <c r="T301" s="5">
        <f t="shared" si="72"/>
        <v>185890.93273933421</v>
      </c>
      <c r="U301" s="5">
        <f t="shared" si="73"/>
        <v>1065620.5917171612</v>
      </c>
      <c r="V301" s="150"/>
      <c r="W301" s="2">
        <v>296</v>
      </c>
      <c r="X301" s="118">
        <v>53844</v>
      </c>
      <c r="Y301" s="5">
        <f t="shared" si="107"/>
        <v>184981.62949377063</v>
      </c>
      <c r="Z301" s="5">
        <f t="shared" si="108"/>
        <v>3516.1998380299769</v>
      </c>
      <c r="AA301" s="5">
        <f t="shared" si="74"/>
        <v>2282.9889747381726</v>
      </c>
      <c r="AB301" s="35">
        <f t="shared" si="75"/>
        <v>0.14810047771679211</v>
      </c>
      <c r="AC301" s="5">
        <f t="shared" si="76"/>
        <v>1233.2108632918043</v>
      </c>
      <c r="AD301" s="35">
        <f t="shared" si="77"/>
        <v>8.0000000000000016E-2</v>
      </c>
      <c r="AE301" s="5">
        <f t="shared" si="109"/>
        <v>296501.35948096786</v>
      </c>
      <c r="AF301" s="5">
        <f t="shared" si="110"/>
        <v>744293.79257590568</v>
      </c>
      <c r="AG301" s="5">
        <f t="shared" si="78"/>
        <v>182698.64051903246</v>
      </c>
      <c r="AH301" s="5">
        <f t="shared" si="79"/>
        <v>1040795.1520568735</v>
      </c>
      <c r="AI301" s="150"/>
      <c r="AJ301" s="2">
        <v>296</v>
      </c>
      <c r="AK301" s="118">
        <v>53844</v>
      </c>
      <c r="AL301" s="5">
        <f t="shared" si="111"/>
        <v>181758.54082492797</v>
      </c>
      <c r="AM301" s="5">
        <f t="shared" si="112"/>
        <v>3433.0474807189421</v>
      </c>
      <c r="AN301" s="5">
        <f t="shared" si="80"/>
        <v>2259.1902378912823</v>
      </c>
      <c r="AO301" s="35">
        <f t="shared" si="81"/>
        <v>0.14915548249701421</v>
      </c>
      <c r="AP301" s="5">
        <f t="shared" si="82"/>
        <v>1173.8572428276598</v>
      </c>
      <c r="AQ301" s="35">
        <f t="shared" si="83"/>
        <v>7.7499999999999999E-2</v>
      </c>
      <c r="AR301" s="5">
        <f t="shared" si="113"/>
        <v>299700.64941296313</v>
      </c>
      <c r="AS301" s="5">
        <f t="shared" si="114"/>
        <v>716481.40487984323</v>
      </c>
      <c r="AT301" s="5">
        <f t="shared" si="84"/>
        <v>179499.35058703669</v>
      </c>
      <c r="AU301" s="5">
        <f t="shared" si="85"/>
        <v>1016182.0542928064</v>
      </c>
      <c r="AV301" s="150"/>
      <c r="AW301" s="2">
        <v>296</v>
      </c>
      <c r="AX301" s="118">
        <v>53844</v>
      </c>
      <c r="AY301" s="5">
        <f t="shared" si="115"/>
        <v>178529.21265449806</v>
      </c>
      <c r="AZ301" s="5">
        <f t="shared" si="116"/>
        <v>3350.6359249849102</v>
      </c>
      <c r="BA301" s="5">
        <f t="shared" si="86"/>
        <v>2234.8283458942974</v>
      </c>
      <c r="BB301" s="35">
        <f t="shared" si="87"/>
        <v>0.15021597727331876</v>
      </c>
      <c r="BC301" s="5">
        <f t="shared" si="88"/>
        <v>1115.8075790906128</v>
      </c>
      <c r="BD301" s="35">
        <f t="shared" si="89"/>
        <v>7.4999999999999997E-2</v>
      </c>
      <c r="BE301" s="5">
        <f t="shared" si="117"/>
        <v>302905.61569139617</v>
      </c>
      <c r="BF301" s="5">
        <f t="shared" si="118"/>
        <v>688882.61810413748</v>
      </c>
      <c r="BG301" s="5">
        <f t="shared" si="90"/>
        <v>176294.38430860377</v>
      </c>
      <c r="BH301" s="5">
        <f t="shared" si="91"/>
        <v>991788.23379553366</v>
      </c>
      <c r="BI301" s="150"/>
      <c r="BJ301" s="2">
        <v>296</v>
      </c>
      <c r="BK301" s="118">
        <v>53844</v>
      </c>
      <c r="BL301" s="5">
        <f t="shared" si="119"/>
        <v>175295.0197018515</v>
      </c>
      <c r="BM301" s="5">
        <f t="shared" si="120"/>
        <v>3268.9887340292703</v>
      </c>
      <c r="BN301" s="5">
        <f t="shared" si="92"/>
        <v>2209.9146566639174</v>
      </c>
      <c r="BO301" s="35">
        <f t="shared" si="93"/>
        <v>0.15128196981905989</v>
      </c>
      <c r="BP301" s="5">
        <f t="shared" si="94"/>
        <v>1059.0740773653529</v>
      </c>
      <c r="BQ301" s="35">
        <f t="shared" si="95"/>
        <v>7.2499999999999995E-2</v>
      </c>
      <c r="BR301" s="5">
        <f t="shared" si="121"/>
        <v>306114.89495481196</v>
      </c>
      <c r="BS301" s="5">
        <f t="shared" si="122"/>
        <v>661505.77031785168</v>
      </c>
      <c r="BT301" s="5">
        <f t="shared" si="96"/>
        <v>173085.10504518758</v>
      </c>
      <c r="BU301" s="5">
        <f t="shared" si="97"/>
        <v>967620.66527266358</v>
      </c>
      <c r="BV301" s="150"/>
      <c r="BW301" s="2">
        <v>296</v>
      </c>
      <c r="BX301" s="118">
        <v>53844</v>
      </c>
      <c r="BY301" s="5">
        <f t="shared" si="123"/>
        <v>172057.37816743623</v>
      </c>
      <c r="BZ301" s="5">
        <f t="shared" si="124"/>
        <v>3188.1295568986429</v>
      </c>
      <c r="CA301" s="5">
        <f t="shared" si="98"/>
        <v>2184.4615175885983</v>
      </c>
      <c r="CB301" s="35">
        <f t="shared" si="99"/>
        <v>0.15235346772257385</v>
      </c>
      <c r="CC301" s="5">
        <f t="shared" si="100"/>
        <v>1003.6680393100447</v>
      </c>
      <c r="CD301" s="35">
        <f t="shared" si="101"/>
        <v>7.0000000000000007E-2</v>
      </c>
      <c r="CE301" s="5">
        <f t="shared" si="125"/>
        <v>309327.08335015189</v>
      </c>
      <c r="CF301" s="5">
        <f t="shared" si="126"/>
        <v>634359.26549184637</v>
      </c>
      <c r="CG301" s="5">
        <f t="shared" si="102"/>
        <v>169872.91664984764</v>
      </c>
      <c r="CH301" s="5">
        <f t="shared" si="103"/>
        <v>943686.34884199826</v>
      </c>
    </row>
    <row r="302" spans="9:86" ht="14.25" customHeight="1">
      <c r="I302" s="150"/>
      <c r="J302" s="2">
        <v>297</v>
      </c>
      <c r="K302" s="118">
        <v>53874</v>
      </c>
      <c r="L302" s="5">
        <f t="shared" si="104"/>
        <v>185890.93273933421</v>
      </c>
      <c r="M302" s="5">
        <f t="shared" si="67"/>
        <v>3600.0695666120341</v>
      </c>
      <c r="N302" s="5">
        <f t="shared" si="68"/>
        <v>2322.0694040291114</v>
      </c>
      <c r="O302" s="35">
        <f t="shared" si="69"/>
        <v>0.14989882743459484</v>
      </c>
      <c r="P302" s="5">
        <f t="shared" si="70"/>
        <v>1278.0001625829227</v>
      </c>
      <c r="Q302" s="35">
        <f t="shared" si="71"/>
        <v>8.2500000000000004E-2</v>
      </c>
      <c r="R302" s="5">
        <f t="shared" si="105"/>
        <v>295631.13666469505</v>
      </c>
      <c r="S302" s="5">
        <f t="shared" si="106"/>
        <v>773589.52461907838</v>
      </c>
      <c r="T302" s="5">
        <f t="shared" si="72"/>
        <v>183568.8633353051</v>
      </c>
      <c r="U302" s="5">
        <f t="shared" si="73"/>
        <v>1069220.6612837734</v>
      </c>
      <c r="V302" s="150"/>
      <c r="W302" s="2">
        <v>297</v>
      </c>
      <c r="X302" s="118">
        <v>53874</v>
      </c>
      <c r="Y302" s="5">
        <f t="shared" si="107"/>
        <v>182698.64051903246</v>
      </c>
      <c r="Z302" s="5">
        <f t="shared" si="108"/>
        <v>3516.1998380299769</v>
      </c>
      <c r="AA302" s="5">
        <f t="shared" si="74"/>
        <v>2298.2089012364272</v>
      </c>
      <c r="AB302" s="35">
        <f t="shared" si="75"/>
        <v>0.15095080475962358</v>
      </c>
      <c r="AC302" s="5">
        <f t="shared" si="76"/>
        <v>1217.9909367935497</v>
      </c>
      <c r="AD302" s="35">
        <f t="shared" si="77"/>
        <v>0.08</v>
      </c>
      <c r="AE302" s="5">
        <f t="shared" si="109"/>
        <v>298799.56838220428</v>
      </c>
      <c r="AF302" s="5">
        <f t="shared" si="110"/>
        <v>745511.78351269918</v>
      </c>
      <c r="AG302" s="5">
        <f t="shared" si="78"/>
        <v>180400.43161779604</v>
      </c>
      <c r="AH302" s="5">
        <f t="shared" si="79"/>
        <v>1044311.3518949035</v>
      </c>
      <c r="AI302" s="150"/>
      <c r="AJ302" s="2">
        <v>297</v>
      </c>
      <c r="AK302" s="118">
        <v>53874</v>
      </c>
      <c r="AL302" s="5">
        <f t="shared" si="111"/>
        <v>179499.35058703669</v>
      </c>
      <c r="AM302" s="5">
        <f t="shared" si="112"/>
        <v>3433.0474807189421</v>
      </c>
      <c r="AN302" s="5">
        <f t="shared" si="80"/>
        <v>2273.7808415109967</v>
      </c>
      <c r="AO302" s="35">
        <f t="shared" si="81"/>
        <v>0.15200818280900505</v>
      </c>
      <c r="AP302" s="5">
        <f t="shared" si="82"/>
        <v>1159.2666392079452</v>
      </c>
      <c r="AQ302" s="35">
        <f t="shared" si="83"/>
        <v>7.7499999999999986E-2</v>
      </c>
      <c r="AR302" s="5">
        <f t="shared" si="113"/>
        <v>301974.43025447411</v>
      </c>
      <c r="AS302" s="5">
        <f t="shared" si="114"/>
        <v>717640.67151905119</v>
      </c>
      <c r="AT302" s="5">
        <f t="shared" si="84"/>
        <v>177225.56974552569</v>
      </c>
      <c r="AU302" s="5">
        <f t="shared" si="85"/>
        <v>1019615.1017735254</v>
      </c>
      <c r="AV302" s="150"/>
      <c r="AW302" s="2">
        <v>297</v>
      </c>
      <c r="AX302" s="118">
        <v>53874</v>
      </c>
      <c r="AY302" s="5">
        <f t="shared" si="115"/>
        <v>176294.38430860377</v>
      </c>
      <c r="AZ302" s="5">
        <f t="shared" si="116"/>
        <v>3350.6359249849102</v>
      </c>
      <c r="BA302" s="5">
        <f t="shared" si="86"/>
        <v>2248.7960230561366</v>
      </c>
      <c r="BB302" s="35">
        <f t="shared" si="87"/>
        <v>0.15307096923425173</v>
      </c>
      <c r="BC302" s="5">
        <f t="shared" si="88"/>
        <v>1101.8399019287735</v>
      </c>
      <c r="BD302" s="35">
        <f t="shared" si="89"/>
        <v>7.5000000000000011E-2</v>
      </c>
      <c r="BE302" s="5">
        <f t="shared" si="117"/>
        <v>305154.41171445232</v>
      </c>
      <c r="BF302" s="5">
        <f t="shared" si="118"/>
        <v>689984.45800606627</v>
      </c>
      <c r="BG302" s="5">
        <f t="shared" si="90"/>
        <v>174045.58828554762</v>
      </c>
      <c r="BH302" s="5">
        <f t="shared" si="91"/>
        <v>995138.86972051859</v>
      </c>
      <c r="BI302" s="150"/>
      <c r="BJ302" s="2">
        <v>297</v>
      </c>
      <c r="BK302" s="118">
        <v>53874</v>
      </c>
      <c r="BL302" s="5">
        <f t="shared" si="119"/>
        <v>173085.10504518758</v>
      </c>
      <c r="BM302" s="5">
        <f t="shared" si="120"/>
        <v>3268.9887340292703</v>
      </c>
      <c r="BN302" s="5">
        <f t="shared" si="92"/>
        <v>2223.266224381262</v>
      </c>
      <c r="BO302" s="35">
        <f t="shared" si="93"/>
        <v>0.15413917151108969</v>
      </c>
      <c r="BP302" s="5">
        <f t="shared" si="94"/>
        <v>1045.7225096480083</v>
      </c>
      <c r="BQ302" s="35">
        <f t="shared" si="95"/>
        <v>7.2499999999999995E-2</v>
      </c>
      <c r="BR302" s="5">
        <f t="shared" si="121"/>
        <v>308338.16117919324</v>
      </c>
      <c r="BS302" s="5">
        <f t="shared" si="122"/>
        <v>662551.49282749963</v>
      </c>
      <c r="BT302" s="5">
        <f t="shared" si="96"/>
        <v>170861.83882080633</v>
      </c>
      <c r="BU302" s="5">
        <f t="shared" si="97"/>
        <v>970889.65400669281</v>
      </c>
      <c r="BV302" s="150"/>
      <c r="BW302" s="2">
        <v>297</v>
      </c>
      <c r="BX302" s="118">
        <v>53874</v>
      </c>
      <c r="BY302" s="5">
        <f t="shared" si="123"/>
        <v>169872.91664984764</v>
      </c>
      <c r="BZ302" s="5">
        <f t="shared" si="124"/>
        <v>3188.1295568986429</v>
      </c>
      <c r="CA302" s="5">
        <f t="shared" si="98"/>
        <v>2197.2042097745316</v>
      </c>
      <c r="CB302" s="35">
        <f t="shared" si="99"/>
        <v>0.15521279693832835</v>
      </c>
      <c r="CC302" s="5">
        <f t="shared" si="100"/>
        <v>990.92534712411123</v>
      </c>
      <c r="CD302" s="35">
        <f t="shared" si="101"/>
        <v>7.0000000000000007E-2</v>
      </c>
      <c r="CE302" s="5">
        <f t="shared" si="125"/>
        <v>311524.28755992645</v>
      </c>
      <c r="CF302" s="5">
        <f t="shared" si="126"/>
        <v>635350.19083897048</v>
      </c>
      <c r="CG302" s="5">
        <f t="shared" si="102"/>
        <v>167675.71244007311</v>
      </c>
      <c r="CH302" s="5">
        <f t="shared" si="103"/>
        <v>946874.47839889699</v>
      </c>
    </row>
    <row r="303" spans="9:86" ht="14.25" customHeight="1">
      <c r="I303" s="150"/>
      <c r="J303" s="2">
        <v>298</v>
      </c>
      <c r="K303" s="118">
        <v>53905</v>
      </c>
      <c r="L303" s="5">
        <f t="shared" si="104"/>
        <v>183568.8633353051</v>
      </c>
      <c r="M303" s="5">
        <f t="shared" si="67"/>
        <v>3600.0695666120341</v>
      </c>
      <c r="N303" s="5">
        <f t="shared" si="68"/>
        <v>2338.0336311818119</v>
      </c>
      <c r="O303" s="35">
        <f t="shared" si="69"/>
        <v>0.15283857547744462</v>
      </c>
      <c r="P303" s="5">
        <f t="shared" si="70"/>
        <v>1262.0359354302225</v>
      </c>
      <c r="Q303" s="35">
        <f t="shared" si="71"/>
        <v>8.2500000000000004E-2</v>
      </c>
      <c r="R303" s="5">
        <f t="shared" si="105"/>
        <v>297969.17029587686</v>
      </c>
      <c r="S303" s="5">
        <f t="shared" si="106"/>
        <v>774851.56055450859</v>
      </c>
      <c r="T303" s="5">
        <f t="shared" si="72"/>
        <v>181230.82970412329</v>
      </c>
      <c r="U303" s="5">
        <f t="shared" si="73"/>
        <v>1072820.7308503855</v>
      </c>
      <c r="V303" s="150"/>
      <c r="W303" s="2">
        <v>298</v>
      </c>
      <c r="X303" s="118">
        <v>53905</v>
      </c>
      <c r="Y303" s="5">
        <f t="shared" si="107"/>
        <v>180400.43161779604</v>
      </c>
      <c r="Z303" s="5">
        <f t="shared" si="108"/>
        <v>3516.1998380299769</v>
      </c>
      <c r="AA303" s="5">
        <f t="shared" si="74"/>
        <v>2313.5302939113367</v>
      </c>
      <c r="AB303" s="35">
        <f t="shared" si="75"/>
        <v>0.15389299946773161</v>
      </c>
      <c r="AC303" s="5">
        <f t="shared" si="76"/>
        <v>1202.6695441186403</v>
      </c>
      <c r="AD303" s="35">
        <f t="shared" si="77"/>
        <v>7.9999999999999988E-2</v>
      </c>
      <c r="AE303" s="5">
        <f t="shared" si="109"/>
        <v>301113.09867611562</v>
      </c>
      <c r="AF303" s="5">
        <f t="shared" si="110"/>
        <v>746714.45305681787</v>
      </c>
      <c r="AG303" s="5">
        <f t="shared" si="78"/>
        <v>178086.9013238847</v>
      </c>
      <c r="AH303" s="5">
        <f t="shared" si="79"/>
        <v>1047827.5517329335</v>
      </c>
      <c r="AI303" s="150"/>
      <c r="AJ303" s="2">
        <v>298</v>
      </c>
      <c r="AK303" s="118">
        <v>53905</v>
      </c>
      <c r="AL303" s="5">
        <f t="shared" si="111"/>
        <v>177225.56974552569</v>
      </c>
      <c r="AM303" s="5">
        <f t="shared" si="112"/>
        <v>3433.0474807189421</v>
      </c>
      <c r="AN303" s="5">
        <f t="shared" si="80"/>
        <v>2288.465676112422</v>
      </c>
      <c r="AO303" s="35">
        <f t="shared" si="81"/>
        <v>0.15495274272657472</v>
      </c>
      <c r="AP303" s="5">
        <f t="shared" si="82"/>
        <v>1144.5818046065201</v>
      </c>
      <c r="AQ303" s="35">
        <f t="shared" si="83"/>
        <v>7.7499999999999999E-2</v>
      </c>
      <c r="AR303" s="5">
        <f t="shared" si="113"/>
        <v>304262.89593058656</v>
      </c>
      <c r="AS303" s="5">
        <f t="shared" si="114"/>
        <v>718785.25332365767</v>
      </c>
      <c r="AT303" s="5">
        <f t="shared" si="84"/>
        <v>174937.10406941327</v>
      </c>
      <c r="AU303" s="5">
        <f t="shared" si="85"/>
        <v>1023048.1492542443</v>
      </c>
      <c r="AV303" s="150"/>
      <c r="AW303" s="2">
        <v>298</v>
      </c>
      <c r="AX303" s="118">
        <v>53905</v>
      </c>
      <c r="AY303" s="5">
        <f t="shared" si="115"/>
        <v>174045.58828554762</v>
      </c>
      <c r="AZ303" s="5">
        <f t="shared" si="116"/>
        <v>3350.6359249849102</v>
      </c>
      <c r="BA303" s="5">
        <f t="shared" si="86"/>
        <v>2262.8509982002379</v>
      </c>
      <c r="BB303" s="35">
        <f t="shared" si="87"/>
        <v>0.1560178126081101</v>
      </c>
      <c r="BC303" s="5">
        <f t="shared" si="88"/>
        <v>1087.7849267846725</v>
      </c>
      <c r="BD303" s="35">
        <f t="shared" si="89"/>
        <v>7.4999999999999997E-2</v>
      </c>
      <c r="BE303" s="5">
        <f t="shared" si="117"/>
        <v>307417.26271265256</v>
      </c>
      <c r="BF303" s="5">
        <f t="shared" si="118"/>
        <v>691072.24293285096</v>
      </c>
      <c r="BG303" s="5">
        <f t="shared" si="90"/>
        <v>171782.73728734738</v>
      </c>
      <c r="BH303" s="5">
        <f t="shared" si="91"/>
        <v>998489.50564550352</v>
      </c>
      <c r="BI303" s="150"/>
      <c r="BJ303" s="2">
        <v>298</v>
      </c>
      <c r="BK303" s="118">
        <v>53905</v>
      </c>
      <c r="BL303" s="5">
        <f t="shared" si="119"/>
        <v>170861.83882080633</v>
      </c>
      <c r="BM303" s="5">
        <f t="shared" si="120"/>
        <v>3268.9887340292703</v>
      </c>
      <c r="BN303" s="5">
        <f t="shared" si="92"/>
        <v>2236.6984578202319</v>
      </c>
      <c r="BO303" s="35">
        <f t="shared" si="93"/>
        <v>0.157088216298503</v>
      </c>
      <c r="BP303" s="5">
        <f t="shared" si="94"/>
        <v>1032.2902762090382</v>
      </c>
      <c r="BQ303" s="35">
        <f t="shared" si="95"/>
        <v>7.2499999999999995E-2</v>
      </c>
      <c r="BR303" s="5">
        <f t="shared" si="121"/>
        <v>310574.85963701346</v>
      </c>
      <c r="BS303" s="5">
        <f t="shared" si="122"/>
        <v>663583.78310370864</v>
      </c>
      <c r="BT303" s="5">
        <f t="shared" si="96"/>
        <v>168625.1403629861</v>
      </c>
      <c r="BU303" s="5">
        <f t="shared" si="97"/>
        <v>974158.64274072205</v>
      </c>
      <c r="BV303" s="150"/>
      <c r="BW303" s="2">
        <v>298</v>
      </c>
      <c r="BX303" s="118">
        <v>53905</v>
      </c>
      <c r="BY303" s="5">
        <f t="shared" si="123"/>
        <v>167675.71244007311</v>
      </c>
      <c r="BZ303" s="5">
        <f t="shared" si="124"/>
        <v>3188.1295568986429</v>
      </c>
      <c r="CA303" s="5">
        <f t="shared" si="98"/>
        <v>2210.0212343315497</v>
      </c>
      <c r="CB303" s="35">
        <f t="shared" si="99"/>
        <v>0.15816396081487874</v>
      </c>
      <c r="CC303" s="5">
        <f t="shared" si="100"/>
        <v>978.10832256709318</v>
      </c>
      <c r="CD303" s="35">
        <f t="shared" si="101"/>
        <v>7.0000000000000007E-2</v>
      </c>
      <c r="CE303" s="5">
        <f t="shared" si="125"/>
        <v>313734.30879425799</v>
      </c>
      <c r="CF303" s="5">
        <f t="shared" si="126"/>
        <v>636328.29916153755</v>
      </c>
      <c r="CG303" s="5">
        <f t="shared" si="102"/>
        <v>165465.69120574158</v>
      </c>
      <c r="CH303" s="5">
        <f t="shared" si="103"/>
        <v>950062.60795579548</v>
      </c>
    </row>
    <row r="304" spans="9:86" ht="14.25" customHeight="1">
      <c r="I304" s="150"/>
      <c r="J304" s="2">
        <v>299</v>
      </c>
      <c r="K304" s="118">
        <v>53936</v>
      </c>
      <c r="L304" s="5">
        <f t="shared" si="104"/>
        <v>181230.82970412329</v>
      </c>
      <c r="M304" s="5">
        <f t="shared" si="67"/>
        <v>3600.0695666120341</v>
      </c>
      <c r="N304" s="5">
        <f t="shared" si="68"/>
        <v>2354.1076123961866</v>
      </c>
      <c r="O304" s="35">
        <f t="shared" si="69"/>
        <v>0.15587464558250888</v>
      </c>
      <c r="P304" s="5">
        <f t="shared" si="70"/>
        <v>1245.9619542158475</v>
      </c>
      <c r="Q304" s="35">
        <f t="shared" si="71"/>
        <v>8.249999999999999E-2</v>
      </c>
      <c r="R304" s="5">
        <f t="shared" si="105"/>
        <v>300323.27790827304</v>
      </c>
      <c r="S304" s="5">
        <f t="shared" si="106"/>
        <v>776097.52250872448</v>
      </c>
      <c r="T304" s="5">
        <f t="shared" si="72"/>
        <v>178876.7220917271</v>
      </c>
      <c r="U304" s="5">
        <f t="shared" si="73"/>
        <v>1076420.8004169976</v>
      </c>
      <c r="V304" s="150"/>
      <c r="W304" s="2">
        <v>299</v>
      </c>
      <c r="X304" s="118">
        <v>53936</v>
      </c>
      <c r="Y304" s="5">
        <f t="shared" si="107"/>
        <v>178086.9013238847</v>
      </c>
      <c r="Z304" s="5">
        <f t="shared" si="108"/>
        <v>3516.1998380299769</v>
      </c>
      <c r="AA304" s="5">
        <f t="shared" si="74"/>
        <v>2328.9538292040788</v>
      </c>
      <c r="AB304" s="35">
        <f t="shared" si="75"/>
        <v>0.15693150783516208</v>
      </c>
      <c r="AC304" s="5">
        <f t="shared" si="76"/>
        <v>1187.2460088258981</v>
      </c>
      <c r="AD304" s="35">
        <f t="shared" si="77"/>
        <v>0.08</v>
      </c>
      <c r="AE304" s="5">
        <f t="shared" si="109"/>
        <v>303442.05250531971</v>
      </c>
      <c r="AF304" s="5">
        <f t="shared" si="110"/>
        <v>747901.69906564383</v>
      </c>
      <c r="AG304" s="5">
        <f t="shared" si="78"/>
        <v>175757.94749468061</v>
      </c>
      <c r="AH304" s="5">
        <f t="shared" si="79"/>
        <v>1051343.7515709635</v>
      </c>
      <c r="AI304" s="150"/>
      <c r="AJ304" s="2">
        <v>299</v>
      </c>
      <c r="AK304" s="118">
        <v>53936</v>
      </c>
      <c r="AL304" s="5">
        <f t="shared" si="111"/>
        <v>174937.10406941327</v>
      </c>
      <c r="AM304" s="5">
        <f t="shared" si="112"/>
        <v>3433.0474807189421</v>
      </c>
      <c r="AN304" s="5">
        <f t="shared" si="80"/>
        <v>2303.245350270648</v>
      </c>
      <c r="AO304" s="35">
        <f t="shared" si="81"/>
        <v>0.15799360776134103</v>
      </c>
      <c r="AP304" s="5">
        <f t="shared" si="82"/>
        <v>1129.8021304482941</v>
      </c>
      <c r="AQ304" s="35">
        <f t="shared" si="83"/>
        <v>7.7499999999999999E-2</v>
      </c>
      <c r="AR304" s="5">
        <f t="shared" si="113"/>
        <v>306566.14128085721</v>
      </c>
      <c r="AS304" s="5">
        <f t="shared" si="114"/>
        <v>719915.05545410595</v>
      </c>
      <c r="AT304" s="5">
        <f t="shared" si="84"/>
        <v>172633.85871914262</v>
      </c>
      <c r="AU304" s="5">
        <f t="shared" si="85"/>
        <v>1026481.1967349632</v>
      </c>
      <c r="AV304" s="150"/>
      <c r="AW304" s="2">
        <v>299</v>
      </c>
      <c r="AX304" s="118">
        <v>53936</v>
      </c>
      <c r="AY304" s="5">
        <f t="shared" si="115"/>
        <v>171782.73728734738</v>
      </c>
      <c r="AZ304" s="5">
        <f t="shared" si="116"/>
        <v>3350.6359249849102</v>
      </c>
      <c r="BA304" s="5">
        <f t="shared" si="86"/>
        <v>2276.9938169389889</v>
      </c>
      <c r="BB304" s="35">
        <f t="shared" si="87"/>
        <v>0.15906095242598284</v>
      </c>
      <c r="BC304" s="5">
        <f t="shared" si="88"/>
        <v>1073.6421080459211</v>
      </c>
      <c r="BD304" s="35">
        <f t="shared" si="89"/>
        <v>7.4999999999999997E-2</v>
      </c>
      <c r="BE304" s="5">
        <f t="shared" si="117"/>
        <v>309694.25652959157</v>
      </c>
      <c r="BF304" s="5">
        <f t="shared" si="118"/>
        <v>692145.88504089683</v>
      </c>
      <c r="BG304" s="5">
        <f t="shared" si="90"/>
        <v>169505.7434704084</v>
      </c>
      <c r="BH304" s="5">
        <f t="shared" si="91"/>
        <v>1001840.1415704885</v>
      </c>
      <c r="BI304" s="150"/>
      <c r="BJ304" s="2">
        <v>299</v>
      </c>
      <c r="BK304" s="118">
        <v>53936</v>
      </c>
      <c r="BL304" s="5">
        <f t="shared" si="119"/>
        <v>168625.1403629861</v>
      </c>
      <c r="BM304" s="5">
        <f t="shared" si="120"/>
        <v>3268.9887340292703</v>
      </c>
      <c r="BN304" s="5">
        <f t="shared" si="92"/>
        <v>2250.2118443362292</v>
      </c>
      <c r="BO304" s="35">
        <f t="shared" si="93"/>
        <v>0.16013354873364968</v>
      </c>
      <c r="BP304" s="5">
        <f t="shared" si="94"/>
        <v>1018.776889693041</v>
      </c>
      <c r="BQ304" s="35">
        <f t="shared" si="95"/>
        <v>7.2499999999999995E-2</v>
      </c>
      <c r="BR304" s="5">
        <f t="shared" si="121"/>
        <v>312825.0714813497</v>
      </c>
      <c r="BS304" s="5">
        <f t="shared" si="122"/>
        <v>664602.55999340164</v>
      </c>
      <c r="BT304" s="5">
        <f t="shared" si="96"/>
        <v>166374.92851864986</v>
      </c>
      <c r="BU304" s="5">
        <f t="shared" si="97"/>
        <v>977427.63147475128</v>
      </c>
      <c r="BV304" s="150"/>
      <c r="BW304" s="2">
        <v>299</v>
      </c>
      <c r="BX304" s="118">
        <v>53936</v>
      </c>
      <c r="BY304" s="5">
        <f t="shared" si="123"/>
        <v>165465.69120574158</v>
      </c>
      <c r="BZ304" s="5">
        <f t="shared" si="124"/>
        <v>3188.1295568986429</v>
      </c>
      <c r="CA304" s="5">
        <f t="shared" si="98"/>
        <v>2222.9130248651504</v>
      </c>
      <c r="CB304" s="35">
        <f t="shared" si="99"/>
        <v>0.16121140342751727</v>
      </c>
      <c r="CC304" s="5">
        <f t="shared" si="100"/>
        <v>965.21653203349251</v>
      </c>
      <c r="CD304" s="35">
        <f t="shared" si="101"/>
        <v>7.0000000000000007E-2</v>
      </c>
      <c r="CE304" s="5">
        <f t="shared" si="125"/>
        <v>315957.22181912314</v>
      </c>
      <c r="CF304" s="5">
        <f t="shared" si="126"/>
        <v>637293.51569357107</v>
      </c>
      <c r="CG304" s="5">
        <f t="shared" si="102"/>
        <v>163242.77818087643</v>
      </c>
      <c r="CH304" s="5">
        <f t="shared" si="103"/>
        <v>953250.73751269421</v>
      </c>
    </row>
    <row r="305" spans="9:86" ht="14.25" customHeight="1">
      <c r="I305" s="150"/>
      <c r="J305" s="2">
        <v>300</v>
      </c>
      <c r="K305" s="118">
        <v>53966</v>
      </c>
      <c r="L305" s="5">
        <f t="shared" si="104"/>
        <v>178876.7220917271</v>
      </c>
      <c r="M305" s="5">
        <f t="shared" si="67"/>
        <v>3600.0695666120341</v>
      </c>
      <c r="N305" s="5">
        <f t="shared" si="68"/>
        <v>2370.2921022314104</v>
      </c>
      <c r="O305" s="35">
        <f t="shared" si="69"/>
        <v>0.15901177578707662</v>
      </c>
      <c r="P305" s="5">
        <f t="shared" si="70"/>
        <v>1229.7774643806238</v>
      </c>
      <c r="Q305" s="35">
        <f t="shared" si="71"/>
        <v>8.249999999999999E-2</v>
      </c>
      <c r="R305" s="5">
        <f t="shared" si="105"/>
        <v>302693.57001050445</v>
      </c>
      <c r="S305" s="5">
        <f t="shared" si="106"/>
        <v>777327.29997310508</v>
      </c>
      <c r="T305" s="5">
        <f t="shared" si="72"/>
        <v>176506.42998949569</v>
      </c>
      <c r="U305" s="5">
        <f t="shared" si="73"/>
        <v>1080020.8699836095</v>
      </c>
      <c r="V305" s="150"/>
      <c r="W305" s="2">
        <v>300</v>
      </c>
      <c r="X305" s="118">
        <v>53966</v>
      </c>
      <c r="Y305" s="5">
        <f t="shared" si="107"/>
        <v>175757.94749468061</v>
      </c>
      <c r="Z305" s="5">
        <f t="shared" si="108"/>
        <v>3516.1998380299769</v>
      </c>
      <c r="AA305" s="5">
        <f t="shared" si="74"/>
        <v>2344.4801880654395</v>
      </c>
      <c r="AB305" s="35">
        <f t="shared" si="75"/>
        <v>0.16007106738451615</v>
      </c>
      <c r="AC305" s="5">
        <f t="shared" si="76"/>
        <v>1171.7196499645374</v>
      </c>
      <c r="AD305" s="35">
        <f t="shared" si="77"/>
        <v>0.08</v>
      </c>
      <c r="AE305" s="5">
        <f t="shared" si="109"/>
        <v>305786.53269338515</v>
      </c>
      <c r="AF305" s="5">
        <f t="shared" si="110"/>
        <v>749073.41871560842</v>
      </c>
      <c r="AG305" s="5">
        <f t="shared" si="78"/>
        <v>173413.46730661517</v>
      </c>
      <c r="AH305" s="5">
        <f t="shared" si="79"/>
        <v>1054859.9514089935</v>
      </c>
      <c r="AI305" s="150"/>
      <c r="AJ305" s="2">
        <v>300</v>
      </c>
      <c r="AK305" s="118">
        <v>53966</v>
      </c>
      <c r="AL305" s="5">
        <f t="shared" si="111"/>
        <v>172633.85871914262</v>
      </c>
      <c r="AM305" s="5">
        <f t="shared" si="112"/>
        <v>3433.0474807189421</v>
      </c>
      <c r="AN305" s="5">
        <f t="shared" si="80"/>
        <v>2318.1204764911463</v>
      </c>
      <c r="AO305" s="35">
        <f t="shared" si="81"/>
        <v>0.1611355149232333</v>
      </c>
      <c r="AP305" s="5">
        <f t="shared" si="82"/>
        <v>1114.927004227796</v>
      </c>
      <c r="AQ305" s="35">
        <f t="shared" si="83"/>
        <v>7.7499999999999999E-2</v>
      </c>
      <c r="AR305" s="5">
        <f t="shared" si="113"/>
        <v>308884.26175734837</v>
      </c>
      <c r="AS305" s="5">
        <f t="shared" si="114"/>
        <v>721029.98245833372</v>
      </c>
      <c r="AT305" s="5">
        <f t="shared" si="84"/>
        <v>170315.73824265148</v>
      </c>
      <c r="AU305" s="5">
        <f t="shared" si="85"/>
        <v>1029914.2442156821</v>
      </c>
      <c r="AV305" s="150"/>
      <c r="AW305" s="2">
        <v>300</v>
      </c>
      <c r="AX305" s="118">
        <v>53966</v>
      </c>
      <c r="AY305" s="5">
        <f t="shared" si="115"/>
        <v>169505.7434704084</v>
      </c>
      <c r="AZ305" s="5">
        <f t="shared" si="116"/>
        <v>3350.6359249849102</v>
      </c>
      <c r="BA305" s="5">
        <f t="shared" si="86"/>
        <v>2291.225028294858</v>
      </c>
      <c r="BB305" s="35">
        <f t="shared" si="87"/>
        <v>0.16220512518703065</v>
      </c>
      <c r="BC305" s="5">
        <f t="shared" si="88"/>
        <v>1059.4108966900524</v>
      </c>
      <c r="BD305" s="35">
        <f t="shared" si="89"/>
        <v>7.4999999999999997E-2</v>
      </c>
      <c r="BE305" s="5">
        <f t="shared" si="117"/>
        <v>311985.48155788641</v>
      </c>
      <c r="BF305" s="5">
        <f t="shared" si="118"/>
        <v>693205.29593758692</v>
      </c>
      <c r="BG305" s="5">
        <f t="shared" si="90"/>
        <v>167214.51844211353</v>
      </c>
      <c r="BH305" s="5">
        <f t="shared" si="91"/>
        <v>1005190.7774954734</v>
      </c>
      <c r="BI305" s="150"/>
      <c r="BJ305" s="2">
        <v>300</v>
      </c>
      <c r="BK305" s="118">
        <v>53966</v>
      </c>
      <c r="BL305" s="5">
        <f t="shared" si="119"/>
        <v>166374.92851864986</v>
      </c>
      <c r="BM305" s="5">
        <f t="shared" si="120"/>
        <v>3268.9887340292703</v>
      </c>
      <c r="BN305" s="5">
        <f t="shared" si="92"/>
        <v>2263.8068742290943</v>
      </c>
      <c r="BO305" s="35">
        <f t="shared" si="93"/>
        <v>0.16327990480671484</v>
      </c>
      <c r="BP305" s="5">
        <f t="shared" si="94"/>
        <v>1005.1818598001762</v>
      </c>
      <c r="BQ305" s="35">
        <f t="shared" si="95"/>
        <v>7.2499999999999995E-2</v>
      </c>
      <c r="BR305" s="5">
        <f t="shared" si="121"/>
        <v>315088.87835557881</v>
      </c>
      <c r="BS305" s="5">
        <f t="shared" si="122"/>
        <v>665607.74185320176</v>
      </c>
      <c r="BT305" s="5">
        <f t="shared" si="96"/>
        <v>164111.12164442075</v>
      </c>
      <c r="BU305" s="5">
        <f t="shared" si="97"/>
        <v>980696.62020878051</v>
      </c>
      <c r="BV305" s="150"/>
      <c r="BW305" s="2">
        <v>300</v>
      </c>
      <c r="BX305" s="118">
        <v>53966</v>
      </c>
      <c r="BY305" s="5">
        <f t="shared" si="123"/>
        <v>163242.77818087643</v>
      </c>
      <c r="BZ305" s="5">
        <f t="shared" si="124"/>
        <v>3188.1295568986429</v>
      </c>
      <c r="CA305" s="5">
        <f t="shared" si="98"/>
        <v>2235.8800175101969</v>
      </c>
      <c r="CB305" s="35">
        <f t="shared" si="99"/>
        <v>0.16435986025913832</v>
      </c>
      <c r="CC305" s="5">
        <f t="shared" si="100"/>
        <v>952.2495393884459</v>
      </c>
      <c r="CD305" s="35">
        <f t="shared" si="101"/>
        <v>7.0000000000000007E-2</v>
      </c>
      <c r="CE305" s="5">
        <f t="shared" si="125"/>
        <v>318193.10183663334</v>
      </c>
      <c r="CF305" s="5">
        <f t="shared" si="126"/>
        <v>638245.76523295953</v>
      </c>
      <c r="CG305" s="5">
        <f t="shared" si="102"/>
        <v>161006.89816336622</v>
      </c>
      <c r="CH305" s="5">
        <f t="shared" si="103"/>
        <v>956438.86706959293</v>
      </c>
    </row>
    <row r="306" spans="9:86" ht="14.25" customHeight="1">
      <c r="I306" s="150"/>
      <c r="J306" s="2">
        <v>301</v>
      </c>
      <c r="K306" s="118">
        <v>53997</v>
      </c>
      <c r="L306" s="5">
        <f t="shared" si="104"/>
        <v>176506.42998949569</v>
      </c>
      <c r="M306" s="5">
        <f t="shared" si="67"/>
        <v>3600.0695666120341</v>
      </c>
      <c r="N306" s="5">
        <f t="shared" si="68"/>
        <v>2386.5878604342515</v>
      </c>
      <c r="O306" s="35">
        <f t="shared" si="69"/>
        <v>0.16225501998377848</v>
      </c>
      <c r="P306" s="5">
        <f t="shared" si="70"/>
        <v>1213.4817061777828</v>
      </c>
      <c r="Q306" s="35">
        <f t="shared" si="71"/>
        <v>8.2500000000000004E-2</v>
      </c>
      <c r="R306" s="5">
        <f t="shared" si="105"/>
        <v>305080.15787093871</v>
      </c>
      <c r="S306" s="5">
        <f t="shared" si="106"/>
        <v>778540.7816792829</v>
      </c>
      <c r="T306" s="5">
        <f t="shared" si="72"/>
        <v>174119.84212906144</v>
      </c>
      <c r="U306" s="5">
        <f t="shared" si="73"/>
        <v>1083620.9395502217</v>
      </c>
      <c r="V306" s="150"/>
      <c r="W306" s="2">
        <v>301</v>
      </c>
      <c r="X306" s="118">
        <v>53997</v>
      </c>
      <c r="Y306" s="5">
        <f t="shared" si="107"/>
        <v>173413.46730661517</v>
      </c>
      <c r="Z306" s="5">
        <f t="shared" si="108"/>
        <v>3516.1998380299769</v>
      </c>
      <c r="AA306" s="5">
        <f t="shared" si="74"/>
        <v>2360.110055985876</v>
      </c>
      <c r="AB306" s="35">
        <f t="shared" si="75"/>
        <v>0.16331673146097198</v>
      </c>
      <c r="AC306" s="5">
        <f t="shared" si="76"/>
        <v>1156.0897820441012</v>
      </c>
      <c r="AD306" s="35">
        <f t="shared" si="77"/>
        <v>0.08</v>
      </c>
      <c r="AE306" s="5">
        <f t="shared" si="109"/>
        <v>308146.64274937101</v>
      </c>
      <c r="AF306" s="5">
        <f t="shared" si="110"/>
        <v>750229.50849765248</v>
      </c>
      <c r="AG306" s="5">
        <f t="shared" si="78"/>
        <v>171053.35725062928</v>
      </c>
      <c r="AH306" s="5">
        <f t="shared" si="79"/>
        <v>1058376.1512470236</v>
      </c>
      <c r="AI306" s="150"/>
      <c r="AJ306" s="2">
        <v>301</v>
      </c>
      <c r="AK306" s="118">
        <v>53997</v>
      </c>
      <c r="AL306" s="5">
        <f t="shared" si="111"/>
        <v>170315.73824265148</v>
      </c>
      <c r="AM306" s="5">
        <f t="shared" si="112"/>
        <v>3433.0474807189421</v>
      </c>
      <c r="AN306" s="5">
        <f t="shared" si="80"/>
        <v>2333.0916712351514</v>
      </c>
      <c r="AO306" s="35">
        <f t="shared" si="81"/>
        <v>0.16438351701199752</v>
      </c>
      <c r="AP306" s="5">
        <f t="shared" si="82"/>
        <v>1099.9558094837907</v>
      </c>
      <c r="AQ306" s="35">
        <f t="shared" si="83"/>
        <v>7.7499999999999999E-2</v>
      </c>
      <c r="AR306" s="5">
        <f t="shared" si="113"/>
        <v>311217.35342858353</v>
      </c>
      <c r="AS306" s="5">
        <f t="shared" si="114"/>
        <v>722129.93826781749</v>
      </c>
      <c r="AT306" s="5">
        <f t="shared" si="84"/>
        <v>167982.64657141632</v>
      </c>
      <c r="AU306" s="5">
        <f t="shared" si="85"/>
        <v>1033347.2916964011</v>
      </c>
      <c r="AV306" s="150"/>
      <c r="AW306" s="2">
        <v>301</v>
      </c>
      <c r="AX306" s="118">
        <v>53997</v>
      </c>
      <c r="AY306" s="5">
        <f t="shared" si="115"/>
        <v>167214.51844211353</v>
      </c>
      <c r="AZ306" s="5">
        <f t="shared" si="116"/>
        <v>3350.6359249849102</v>
      </c>
      <c r="BA306" s="5">
        <f t="shared" si="86"/>
        <v>2305.5451847217009</v>
      </c>
      <c r="BB306" s="35">
        <f t="shared" si="87"/>
        <v>0.16545538314747496</v>
      </c>
      <c r="BC306" s="5">
        <f t="shared" si="88"/>
        <v>1045.0907402632095</v>
      </c>
      <c r="BD306" s="35">
        <f t="shared" si="89"/>
        <v>7.4999999999999997E-2</v>
      </c>
      <c r="BE306" s="5">
        <f t="shared" si="117"/>
        <v>314291.02674260811</v>
      </c>
      <c r="BF306" s="5">
        <f t="shared" si="118"/>
        <v>694250.38667785015</v>
      </c>
      <c r="BG306" s="5">
        <f t="shared" si="90"/>
        <v>164908.97325739183</v>
      </c>
      <c r="BH306" s="5">
        <f t="shared" si="91"/>
        <v>1008541.4134204583</v>
      </c>
      <c r="BI306" s="150"/>
      <c r="BJ306" s="2">
        <v>301</v>
      </c>
      <c r="BK306" s="118">
        <v>53997</v>
      </c>
      <c r="BL306" s="5">
        <f t="shared" si="119"/>
        <v>164111.12164442075</v>
      </c>
      <c r="BM306" s="5">
        <f t="shared" si="120"/>
        <v>3268.9887340292703</v>
      </c>
      <c r="BN306" s="5">
        <f t="shared" si="92"/>
        <v>2277.4840407608949</v>
      </c>
      <c r="BO306" s="35">
        <f t="shared" si="93"/>
        <v>0.16653233623219141</v>
      </c>
      <c r="BP306" s="5">
        <f t="shared" si="94"/>
        <v>991.50469326837538</v>
      </c>
      <c r="BQ306" s="35">
        <f t="shared" si="95"/>
        <v>7.2499999999999995E-2</v>
      </c>
      <c r="BR306" s="5">
        <f t="shared" si="121"/>
        <v>317366.36239633971</v>
      </c>
      <c r="BS306" s="5">
        <f t="shared" si="122"/>
        <v>666599.24654647009</v>
      </c>
      <c r="BT306" s="5">
        <f t="shared" si="96"/>
        <v>161833.63760365985</v>
      </c>
      <c r="BU306" s="5">
        <f t="shared" si="97"/>
        <v>983965.60894280975</v>
      </c>
      <c r="BV306" s="150"/>
      <c r="BW306" s="2">
        <v>301</v>
      </c>
      <c r="BX306" s="118">
        <v>53997</v>
      </c>
      <c r="BY306" s="5">
        <f t="shared" si="123"/>
        <v>161006.89816336622</v>
      </c>
      <c r="BZ306" s="5">
        <f t="shared" si="124"/>
        <v>3188.1295568986429</v>
      </c>
      <c r="CA306" s="5">
        <f t="shared" si="98"/>
        <v>2248.922650945673</v>
      </c>
      <c r="CB306" s="35">
        <f t="shared" si="99"/>
        <v>0.16761438248419361</v>
      </c>
      <c r="CC306" s="5">
        <f t="shared" si="100"/>
        <v>939.20690595296969</v>
      </c>
      <c r="CD306" s="35">
        <f t="shared" si="101"/>
        <v>7.0000000000000007E-2</v>
      </c>
      <c r="CE306" s="5">
        <f t="shared" si="125"/>
        <v>320442.02448757901</v>
      </c>
      <c r="CF306" s="5">
        <f t="shared" si="126"/>
        <v>639184.97213891253</v>
      </c>
      <c r="CG306" s="5">
        <f t="shared" si="102"/>
        <v>158757.97551242055</v>
      </c>
      <c r="CH306" s="5">
        <f t="shared" si="103"/>
        <v>959626.99662649154</v>
      </c>
    </row>
    <row r="307" spans="9:86" ht="14.25" customHeight="1">
      <c r="I307" s="150"/>
      <c r="J307" s="2">
        <v>302</v>
      </c>
      <c r="K307" s="118">
        <v>54027</v>
      </c>
      <c r="L307" s="5">
        <f t="shared" si="104"/>
        <v>174119.84212906144</v>
      </c>
      <c r="M307" s="5">
        <f t="shared" si="67"/>
        <v>3600.0695666120341</v>
      </c>
      <c r="N307" s="5">
        <f t="shared" si="68"/>
        <v>2402.9956519747366</v>
      </c>
      <c r="O307" s="35">
        <f t="shared" si="69"/>
        <v>0.1656097746879589</v>
      </c>
      <c r="P307" s="5">
        <f t="shared" si="70"/>
        <v>1197.0739146372973</v>
      </c>
      <c r="Q307" s="35">
        <f t="shared" si="71"/>
        <v>8.2500000000000004E-2</v>
      </c>
      <c r="R307" s="5">
        <f t="shared" si="105"/>
        <v>307483.15352291346</v>
      </c>
      <c r="S307" s="5">
        <f t="shared" si="106"/>
        <v>779737.85559392022</v>
      </c>
      <c r="T307" s="5">
        <f t="shared" si="72"/>
        <v>171716.84647708668</v>
      </c>
      <c r="U307" s="5">
        <f t="shared" si="73"/>
        <v>1087221.0091168336</v>
      </c>
      <c r="V307" s="150"/>
      <c r="W307" s="2">
        <v>302</v>
      </c>
      <c r="X307" s="118">
        <v>54027</v>
      </c>
      <c r="Y307" s="5">
        <f t="shared" si="107"/>
        <v>171053.35725062928</v>
      </c>
      <c r="Z307" s="5">
        <f t="shared" si="108"/>
        <v>3516.1998380299769</v>
      </c>
      <c r="AA307" s="5">
        <f t="shared" si="74"/>
        <v>2375.8441230257818</v>
      </c>
      <c r="AB307" s="35">
        <f t="shared" si="75"/>
        <v>0.1666738959968849</v>
      </c>
      <c r="AC307" s="5">
        <f t="shared" si="76"/>
        <v>1140.3557150041952</v>
      </c>
      <c r="AD307" s="35">
        <f t="shared" si="77"/>
        <v>7.9999999999999988E-2</v>
      </c>
      <c r="AE307" s="5">
        <f t="shared" si="109"/>
        <v>310522.48687239678</v>
      </c>
      <c r="AF307" s="5">
        <f t="shared" si="110"/>
        <v>751369.86421265663</v>
      </c>
      <c r="AG307" s="5">
        <f t="shared" si="78"/>
        <v>168677.51312760351</v>
      </c>
      <c r="AH307" s="5">
        <f t="shared" si="79"/>
        <v>1061892.3510850533</v>
      </c>
      <c r="AI307" s="150"/>
      <c r="AJ307" s="2">
        <v>302</v>
      </c>
      <c r="AK307" s="118">
        <v>54027</v>
      </c>
      <c r="AL307" s="5">
        <f t="shared" si="111"/>
        <v>167982.64657141632</v>
      </c>
      <c r="AM307" s="5">
        <f t="shared" si="112"/>
        <v>3433.0474807189421</v>
      </c>
      <c r="AN307" s="5">
        <f t="shared" si="80"/>
        <v>2348.1595549452118</v>
      </c>
      <c r="AO307" s="35">
        <f t="shared" si="81"/>
        <v>0.16774300937902506</v>
      </c>
      <c r="AP307" s="5">
        <f t="shared" si="82"/>
        <v>1084.8879257737303</v>
      </c>
      <c r="AQ307" s="35">
        <f t="shared" si="83"/>
        <v>7.7499999999999999E-2</v>
      </c>
      <c r="AR307" s="5">
        <f t="shared" si="113"/>
        <v>313565.51298352872</v>
      </c>
      <c r="AS307" s="5">
        <f t="shared" si="114"/>
        <v>723214.82619359123</v>
      </c>
      <c r="AT307" s="5">
        <f t="shared" si="84"/>
        <v>165634.4870164711</v>
      </c>
      <c r="AU307" s="5">
        <f t="shared" si="85"/>
        <v>1036780.33917712</v>
      </c>
      <c r="AV307" s="150"/>
      <c r="AW307" s="2">
        <v>302</v>
      </c>
      <c r="AX307" s="118">
        <v>54027</v>
      </c>
      <c r="AY307" s="5">
        <f t="shared" si="115"/>
        <v>164908.97325739183</v>
      </c>
      <c r="AZ307" s="5">
        <f t="shared" si="116"/>
        <v>3350.6359249849102</v>
      </c>
      <c r="BA307" s="5">
        <f t="shared" si="86"/>
        <v>2319.9548421262116</v>
      </c>
      <c r="BB307" s="35">
        <f t="shared" si="87"/>
        <v>0.16881712107965399</v>
      </c>
      <c r="BC307" s="5">
        <f t="shared" si="88"/>
        <v>1030.6810828586988</v>
      </c>
      <c r="BD307" s="35">
        <f t="shared" si="89"/>
        <v>7.4999999999999997E-2</v>
      </c>
      <c r="BE307" s="5">
        <f t="shared" si="117"/>
        <v>316610.98158473434</v>
      </c>
      <c r="BF307" s="5">
        <f t="shared" si="118"/>
        <v>695281.06776070886</v>
      </c>
      <c r="BG307" s="5">
        <f t="shared" si="90"/>
        <v>162589.01841526563</v>
      </c>
      <c r="BH307" s="5">
        <f t="shared" si="91"/>
        <v>1011892.0493454433</v>
      </c>
      <c r="BI307" s="150"/>
      <c r="BJ307" s="2">
        <v>302</v>
      </c>
      <c r="BK307" s="118">
        <v>54027</v>
      </c>
      <c r="BL307" s="5">
        <f t="shared" si="119"/>
        <v>161833.63760365985</v>
      </c>
      <c r="BM307" s="5">
        <f t="shared" si="120"/>
        <v>3268.9887340292703</v>
      </c>
      <c r="BN307" s="5">
        <f t="shared" si="92"/>
        <v>2291.2438401738254</v>
      </c>
      <c r="BO307" s="35">
        <f t="shared" si="93"/>
        <v>0.16989623720516378</v>
      </c>
      <c r="BP307" s="5">
        <f t="shared" si="94"/>
        <v>977.74489385544496</v>
      </c>
      <c r="BQ307" s="35">
        <f t="shared" si="95"/>
        <v>7.2499999999999995E-2</v>
      </c>
      <c r="BR307" s="5">
        <f t="shared" si="121"/>
        <v>319657.60623651353</v>
      </c>
      <c r="BS307" s="5">
        <f t="shared" si="122"/>
        <v>667576.99144032551</v>
      </c>
      <c r="BT307" s="5">
        <f t="shared" si="96"/>
        <v>159542.39376348603</v>
      </c>
      <c r="BU307" s="5">
        <f t="shared" si="97"/>
        <v>987234.59767683898</v>
      </c>
      <c r="BV307" s="150"/>
      <c r="BW307" s="2">
        <v>302</v>
      </c>
      <c r="BX307" s="118">
        <v>54027</v>
      </c>
      <c r="BY307" s="5">
        <f t="shared" si="123"/>
        <v>158757.97551242055</v>
      </c>
      <c r="BZ307" s="5">
        <f t="shared" si="124"/>
        <v>3188.1295568986429</v>
      </c>
      <c r="CA307" s="5">
        <f t="shared" si="98"/>
        <v>2262.0413664095231</v>
      </c>
      <c r="CB307" s="35">
        <f t="shared" si="99"/>
        <v>0.1709803637222031</v>
      </c>
      <c r="CC307" s="5">
        <f t="shared" si="100"/>
        <v>926.08819048911994</v>
      </c>
      <c r="CD307" s="35">
        <f t="shared" si="101"/>
        <v>7.0000000000000007E-2</v>
      </c>
      <c r="CE307" s="5">
        <f t="shared" si="125"/>
        <v>322704.06585398852</v>
      </c>
      <c r="CF307" s="5">
        <f t="shared" si="126"/>
        <v>640111.06032940163</v>
      </c>
      <c r="CG307" s="5">
        <f t="shared" si="102"/>
        <v>156495.93414601104</v>
      </c>
      <c r="CH307" s="5">
        <f t="shared" si="103"/>
        <v>962815.12618339015</v>
      </c>
    </row>
    <row r="308" spans="9:86" ht="14.25" customHeight="1">
      <c r="I308" s="150"/>
      <c r="J308" s="2">
        <v>303</v>
      </c>
      <c r="K308" s="118">
        <v>54058</v>
      </c>
      <c r="L308" s="5">
        <f t="shared" si="104"/>
        <v>171716.84647708668</v>
      </c>
      <c r="M308" s="5">
        <f t="shared" si="67"/>
        <v>3600.0695666120341</v>
      </c>
      <c r="N308" s="5">
        <f t="shared" si="68"/>
        <v>2419.5162470820633</v>
      </c>
      <c r="O308" s="35">
        <f t="shared" si="69"/>
        <v>0.16908180857408761</v>
      </c>
      <c r="P308" s="5">
        <f t="shared" si="70"/>
        <v>1180.5533195299711</v>
      </c>
      <c r="Q308" s="35">
        <f t="shared" si="71"/>
        <v>8.2500000000000018E-2</v>
      </c>
      <c r="R308" s="5">
        <f t="shared" si="105"/>
        <v>309902.6697699955</v>
      </c>
      <c r="S308" s="5">
        <f t="shared" si="106"/>
        <v>780918.4089134502</v>
      </c>
      <c r="T308" s="5">
        <f t="shared" si="72"/>
        <v>169297.33023000462</v>
      </c>
      <c r="U308" s="5">
        <f t="shared" si="73"/>
        <v>1090821.0786834457</v>
      </c>
      <c r="V308" s="150"/>
      <c r="W308" s="2">
        <v>303</v>
      </c>
      <c r="X308" s="118">
        <v>54058</v>
      </c>
      <c r="Y308" s="5">
        <f t="shared" si="107"/>
        <v>168677.51312760351</v>
      </c>
      <c r="Z308" s="5">
        <f t="shared" si="108"/>
        <v>3516.1998380299769</v>
      </c>
      <c r="AA308" s="5">
        <f t="shared" si="74"/>
        <v>2391.6830838459537</v>
      </c>
      <c r="AB308" s="35">
        <f t="shared" si="75"/>
        <v>0.17014832904514024</v>
      </c>
      <c r="AC308" s="5">
        <f t="shared" si="76"/>
        <v>1124.5167541840235</v>
      </c>
      <c r="AD308" s="35">
        <f t="shared" si="77"/>
        <v>0.08</v>
      </c>
      <c r="AE308" s="5">
        <f t="shared" si="109"/>
        <v>312914.16995624272</v>
      </c>
      <c r="AF308" s="5">
        <f t="shared" si="110"/>
        <v>752494.38096684066</v>
      </c>
      <c r="AG308" s="5">
        <f t="shared" si="78"/>
        <v>166285.83004375757</v>
      </c>
      <c r="AH308" s="5">
        <f t="shared" si="79"/>
        <v>1065408.5509230834</v>
      </c>
      <c r="AI308" s="150"/>
      <c r="AJ308" s="2">
        <v>303</v>
      </c>
      <c r="AK308" s="118">
        <v>54058</v>
      </c>
      <c r="AL308" s="5">
        <f t="shared" si="111"/>
        <v>165634.4870164711</v>
      </c>
      <c r="AM308" s="5">
        <f t="shared" si="112"/>
        <v>3433.0474807189421</v>
      </c>
      <c r="AN308" s="5">
        <f t="shared" si="80"/>
        <v>2363.3247520708996</v>
      </c>
      <c r="AO308" s="35">
        <f t="shared" si="81"/>
        <v>0.17121975945764614</v>
      </c>
      <c r="AP308" s="5">
        <f t="shared" si="82"/>
        <v>1069.7227286480424</v>
      </c>
      <c r="AQ308" s="35">
        <f t="shared" si="83"/>
        <v>7.7499999999999986E-2</v>
      </c>
      <c r="AR308" s="5">
        <f t="shared" si="113"/>
        <v>315928.83773559961</v>
      </c>
      <c r="AS308" s="5">
        <f t="shared" si="114"/>
        <v>724284.54892223922</v>
      </c>
      <c r="AT308" s="5">
        <f t="shared" si="84"/>
        <v>163271.16226440019</v>
      </c>
      <c r="AU308" s="5">
        <f t="shared" si="85"/>
        <v>1040213.3866578388</v>
      </c>
      <c r="AV308" s="150"/>
      <c r="AW308" s="2">
        <v>303</v>
      </c>
      <c r="AX308" s="118">
        <v>54058</v>
      </c>
      <c r="AY308" s="5">
        <f t="shared" si="115"/>
        <v>162589.01841526563</v>
      </c>
      <c r="AZ308" s="5">
        <f t="shared" si="116"/>
        <v>3350.6359249849102</v>
      </c>
      <c r="BA308" s="5">
        <f t="shared" si="86"/>
        <v>2334.4545598895002</v>
      </c>
      <c r="BB308" s="35">
        <f t="shared" si="87"/>
        <v>0.1722961057992573</v>
      </c>
      <c r="BC308" s="5">
        <f t="shared" si="88"/>
        <v>1016.1813650954101</v>
      </c>
      <c r="BD308" s="35">
        <f t="shared" si="89"/>
        <v>7.4999999999999997E-2</v>
      </c>
      <c r="BE308" s="5">
        <f t="shared" si="117"/>
        <v>318945.43614462385</v>
      </c>
      <c r="BF308" s="5">
        <f t="shared" si="118"/>
        <v>696297.24912580429</v>
      </c>
      <c r="BG308" s="5">
        <f t="shared" si="90"/>
        <v>160254.56385537612</v>
      </c>
      <c r="BH308" s="5">
        <f t="shared" si="91"/>
        <v>1015242.6852704282</v>
      </c>
      <c r="BI308" s="150"/>
      <c r="BJ308" s="2">
        <v>303</v>
      </c>
      <c r="BK308" s="118">
        <v>54058</v>
      </c>
      <c r="BL308" s="5">
        <f t="shared" si="119"/>
        <v>159542.39376348603</v>
      </c>
      <c r="BM308" s="5">
        <f t="shared" si="120"/>
        <v>3268.9887340292703</v>
      </c>
      <c r="BN308" s="5">
        <f t="shared" si="92"/>
        <v>2305.0867717082087</v>
      </c>
      <c r="BO308" s="35">
        <f t="shared" si="93"/>
        <v>0.17337737392548264</v>
      </c>
      <c r="BP308" s="5">
        <f t="shared" si="94"/>
        <v>963.90196232106143</v>
      </c>
      <c r="BQ308" s="35">
        <f t="shared" si="95"/>
        <v>7.2499999999999995E-2</v>
      </c>
      <c r="BR308" s="5">
        <f t="shared" si="121"/>
        <v>321962.69300822174</v>
      </c>
      <c r="BS308" s="5">
        <f t="shared" si="122"/>
        <v>668540.89340264653</v>
      </c>
      <c r="BT308" s="5">
        <f t="shared" si="96"/>
        <v>157237.30699177782</v>
      </c>
      <c r="BU308" s="5">
        <f t="shared" si="97"/>
        <v>990503.58641086821</v>
      </c>
      <c r="BV308" s="150"/>
      <c r="BW308" s="2">
        <v>303</v>
      </c>
      <c r="BX308" s="118">
        <v>54058</v>
      </c>
      <c r="BY308" s="5">
        <f t="shared" si="123"/>
        <v>156495.93414601104</v>
      </c>
      <c r="BZ308" s="5">
        <f t="shared" si="124"/>
        <v>3188.1295568986429</v>
      </c>
      <c r="CA308" s="5">
        <f t="shared" si="98"/>
        <v>2275.2366077135785</v>
      </c>
      <c r="CB308" s="35">
        <f t="shared" si="99"/>
        <v>0.17446356955887005</v>
      </c>
      <c r="CC308" s="5">
        <f t="shared" si="100"/>
        <v>912.89294918506448</v>
      </c>
      <c r="CD308" s="35">
        <f t="shared" si="101"/>
        <v>7.0000000000000007E-2</v>
      </c>
      <c r="CE308" s="5">
        <f t="shared" si="125"/>
        <v>324979.30246170209</v>
      </c>
      <c r="CF308" s="5">
        <f t="shared" si="126"/>
        <v>641023.95327858673</v>
      </c>
      <c r="CG308" s="5">
        <f t="shared" si="102"/>
        <v>154220.69753829748</v>
      </c>
      <c r="CH308" s="5">
        <f t="shared" si="103"/>
        <v>966003.25574028888</v>
      </c>
    </row>
    <row r="309" spans="9:86" ht="14.25" customHeight="1">
      <c r="I309" s="150"/>
      <c r="J309" s="2">
        <v>304</v>
      </c>
      <c r="K309" s="118">
        <v>54089</v>
      </c>
      <c r="L309" s="5">
        <f t="shared" si="104"/>
        <v>169297.33023000462</v>
      </c>
      <c r="M309" s="5">
        <f t="shared" si="67"/>
        <v>3600.0695666120341</v>
      </c>
      <c r="N309" s="5">
        <f t="shared" si="68"/>
        <v>2436.1504212807522</v>
      </c>
      <c r="O309" s="35">
        <f t="shared" si="69"/>
        <v>0.17267729512126653</v>
      </c>
      <c r="P309" s="5">
        <f t="shared" si="70"/>
        <v>1163.9191453312817</v>
      </c>
      <c r="Q309" s="35">
        <f t="shared" si="71"/>
        <v>8.2500000000000004E-2</v>
      </c>
      <c r="R309" s="5">
        <f t="shared" si="105"/>
        <v>312338.82019127626</v>
      </c>
      <c r="S309" s="5">
        <f t="shared" si="106"/>
        <v>782082.32805878145</v>
      </c>
      <c r="T309" s="5">
        <f t="shared" si="72"/>
        <v>166861.17980872386</v>
      </c>
      <c r="U309" s="5">
        <f t="shared" si="73"/>
        <v>1094421.1482500578</v>
      </c>
      <c r="V309" s="150"/>
      <c r="W309" s="2">
        <v>304</v>
      </c>
      <c r="X309" s="118">
        <v>54089</v>
      </c>
      <c r="Y309" s="5">
        <f t="shared" si="107"/>
        <v>166285.83004375757</v>
      </c>
      <c r="Z309" s="5">
        <f t="shared" si="108"/>
        <v>3516.1998380299769</v>
      </c>
      <c r="AA309" s="5">
        <f t="shared" si="74"/>
        <v>2407.6276377382601</v>
      </c>
      <c r="AB309" s="35">
        <f t="shared" si="75"/>
        <v>0.17374620342128017</v>
      </c>
      <c r="AC309" s="5">
        <f t="shared" si="76"/>
        <v>1108.5722002917171</v>
      </c>
      <c r="AD309" s="35">
        <f t="shared" si="77"/>
        <v>7.9999999999999988E-2</v>
      </c>
      <c r="AE309" s="5">
        <f t="shared" si="109"/>
        <v>315321.79759398097</v>
      </c>
      <c r="AF309" s="5">
        <f t="shared" si="110"/>
        <v>753602.95316713233</v>
      </c>
      <c r="AG309" s="5">
        <f t="shared" si="78"/>
        <v>163878.20240601932</v>
      </c>
      <c r="AH309" s="5">
        <f t="shared" si="79"/>
        <v>1068924.7507611134</v>
      </c>
      <c r="AI309" s="150"/>
      <c r="AJ309" s="2">
        <v>304</v>
      </c>
      <c r="AK309" s="118">
        <v>54089</v>
      </c>
      <c r="AL309" s="5">
        <f t="shared" si="111"/>
        <v>163271.16226440019</v>
      </c>
      <c r="AM309" s="5">
        <f t="shared" si="112"/>
        <v>3433.0474807189421</v>
      </c>
      <c r="AN309" s="5">
        <f t="shared" si="80"/>
        <v>2378.5878910946908</v>
      </c>
      <c r="AO309" s="35">
        <f t="shared" si="81"/>
        <v>0.1748199394018759</v>
      </c>
      <c r="AP309" s="5">
        <f t="shared" si="82"/>
        <v>1054.4595896242513</v>
      </c>
      <c r="AQ309" s="35">
        <f t="shared" si="83"/>
        <v>7.7499999999999999E-2</v>
      </c>
      <c r="AR309" s="5">
        <f t="shared" si="113"/>
        <v>318307.42562669428</v>
      </c>
      <c r="AS309" s="5">
        <f t="shared" si="114"/>
        <v>725339.00851186342</v>
      </c>
      <c r="AT309" s="5">
        <f t="shared" si="84"/>
        <v>160892.57437330551</v>
      </c>
      <c r="AU309" s="5">
        <f t="shared" si="85"/>
        <v>1043646.4341385576</v>
      </c>
      <c r="AV309" s="150"/>
      <c r="AW309" s="2">
        <v>304</v>
      </c>
      <c r="AX309" s="118">
        <v>54089</v>
      </c>
      <c r="AY309" s="5">
        <f t="shared" si="115"/>
        <v>160254.56385537612</v>
      </c>
      <c r="AZ309" s="5">
        <f t="shared" si="116"/>
        <v>3350.6359249849102</v>
      </c>
      <c r="BA309" s="5">
        <f t="shared" si="86"/>
        <v>2349.0449008888095</v>
      </c>
      <c r="BB309" s="35">
        <f t="shared" si="87"/>
        <v>0.17589850880069063</v>
      </c>
      <c r="BC309" s="5">
        <f t="shared" si="88"/>
        <v>1001.5910240961007</v>
      </c>
      <c r="BD309" s="35">
        <f t="shared" si="89"/>
        <v>7.4999999999999997E-2</v>
      </c>
      <c r="BE309" s="5">
        <f t="shared" si="117"/>
        <v>321294.48104551266</v>
      </c>
      <c r="BF309" s="5">
        <f t="shared" si="118"/>
        <v>697298.84014990041</v>
      </c>
      <c r="BG309" s="5">
        <f t="shared" si="90"/>
        <v>157905.51895448731</v>
      </c>
      <c r="BH309" s="5">
        <f t="shared" si="91"/>
        <v>1018593.3211954131</v>
      </c>
      <c r="BI309" s="150"/>
      <c r="BJ309" s="2">
        <v>304</v>
      </c>
      <c r="BK309" s="118">
        <v>54089</v>
      </c>
      <c r="BL309" s="5">
        <f t="shared" si="119"/>
        <v>157237.30699177782</v>
      </c>
      <c r="BM309" s="5">
        <f t="shared" si="120"/>
        <v>3268.9887340292703</v>
      </c>
      <c r="BN309" s="5">
        <f t="shared" si="92"/>
        <v>2319.0133376206127</v>
      </c>
      <c r="BO309" s="35">
        <f t="shared" si="93"/>
        <v>0.17698191722974835</v>
      </c>
      <c r="BP309" s="5">
        <f t="shared" si="94"/>
        <v>949.97539640865762</v>
      </c>
      <c r="BQ309" s="35">
        <f t="shared" si="95"/>
        <v>7.2499999999999995E-2</v>
      </c>
      <c r="BR309" s="5">
        <f t="shared" si="121"/>
        <v>324281.70634584234</v>
      </c>
      <c r="BS309" s="5">
        <f t="shared" si="122"/>
        <v>669490.86879905523</v>
      </c>
      <c r="BT309" s="5">
        <f t="shared" si="96"/>
        <v>154918.2936541572</v>
      </c>
      <c r="BU309" s="5">
        <f t="shared" si="97"/>
        <v>993772.57514489756</v>
      </c>
      <c r="BV309" s="150"/>
      <c r="BW309" s="2">
        <v>304</v>
      </c>
      <c r="BX309" s="118">
        <v>54089</v>
      </c>
      <c r="BY309" s="5">
        <f t="shared" si="123"/>
        <v>154220.69753829748</v>
      </c>
      <c r="BZ309" s="5">
        <f t="shared" si="124"/>
        <v>3188.1295568986429</v>
      </c>
      <c r="CA309" s="5">
        <f t="shared" si="98"/>
        <v>2288.5088212585742</v>
      </c>
      <c r="CB309" s="35">
        <f t="shared" si="99"/>
        <v>0.17807017017468263</v>
      </c>
      <c r="CC309" s="5">
        <f t="shared" si="100"/>
        <v>899.62073564006869</v>
      </c>
      <c r="CD309" s="35">
        <f t="shared" si="101"/>
        <v>7.0000000000000007E-2</v>
      </c>
      <c r="CE309" s="5">
        <f t="shared" si="125"/>
        <v>327267.81128296064</v>
      </c>
      <c r="CF309" s="5">
        <f t="shared" si="126"/>
        <v>641923.57401422679</v>
      </c>
      <c r="CG309" s="5">
        <f t="shared" si="102"/>
        <v>151932.18871703889</v>
      </c>
      <c r="CH309" s="5">
        <f t="shared" si="103"/>
        <v>969191.38529718737</v>
      </c>
    </row>
    <row r="310" spans="9:86" ht="14.25" customHeight="1">
      <c r="I310" s="150"/>
      <c r="J310" s="2">
        <v>305</v>
      </c>
      <c r="K310" s="118">
        <v>54118</v>
      </c>
      <c r="L310" s="5">
        <f t="shared" si="104"/>
        <v>166861.17980872386</v>
      </c>
      <c r="M310" s="5">
        <f t="shared" si="67"/>
        <v>3600.0695666120341</v>
      </c>
      <c r="N310" s="5">
        <f t="shared" si="68"/>
        <v>2452.8989554270574</v>
      </c>
      <c r="O310" s="35">
        <f t="shared" si="69"/>
        <v>0.17640284875647139</v>
      </c>
      <c r="P310" s="5">
        <f t="shared" si="70"/>
        <v>1147.1706111849765</v>
      </c>
      <c r="Q310" s="35">
        <f t="shared" si="71"/>
        <v>8.2500000000000004E-2</v>
      </c>
      <c r="R310" s="5">
        <f t="shared" si="105"/>
        <v>314791.71914670331</v>
      </c>
      <c r="S310" s="5">
        <f t="shared" si="106"/>
        <v>783229.49866996647</v>
      </c>
      <c r="T310" s="5">
        <f t="shared" si="72"/>
        <v>164408.2808532968</v>
      </c>
      <c r="U310" s="5">
        <f t="shared" si="73"/>
        <v>1098021.2178166697</v>
      </c>
      <c r="V310" s="150"/>
      <c r="W310" s="2">
        <v>305</v>
      </c>
      <c r="X310" s="118">
        <v>54118</v>
      </c>
      <c r="Y310" s="5">
        <f t="shared" si="107"/>
        <v>163878.20240601932</v>
      </c>
      <c r="Z310" s="5">
        <f t="shared" si="108"/>
        <v>3516.1998380299769</v>
      </c>
      <c r="AA310" s="5">
        <f t="shared" si="74"/>
        <v>2423.6784886565147</v>
      </c>
      <c r="AB310" s="35">
        <f t="shared" si="75"/>
        <v>0.17747413284300159</v>
      </c>
      <c r="AC310" s="5">
        <f t="shared" si="76"/>
        <v>1092.5213493734623</v>
      </c>
      <c r="AD310" s="35">
        <f t="shared" si="77"/>
        <v>0.08</v>
      </c>
      <c r="AE310" s="5">
        <f t="shared" si="109"/>
        <v>317745.4760826375</v>
      </c>
      <c r="AF310" s="5">
        <f t="shared" si="110"/>
        <v>754695.47451650584</v>
      </c>
      <c r="AG310" s="5">
        <f t="shared" si="78"/>
        <v>161454.52391736279</v>
      </c>
      <c r="AH310" s="5">
        <f t="shared" si="79"/>
        <v>1072440.9505991433</v>
      </c>
      <c r="AI310" s="150"/>
      <c r="AJ310" s="2">
        <v>305</v>
      </c>
      <c r="AK310" s="118">
        <v>54118</v>
      </c>
      <c r="AL310" s="5">
        <f t="shared" si="111"/>
        <v>160892.57437330551</v>
      </c>
      <c r="AM310" s="5">
        <f t="shared" si="112"/>
        <v>3433.0474807189421</v>
      </c>
      <c r="AN310" s="5">
        <f t="shared" si="80"/>
        <v>2393.9496045580108</v>
      </c>
      <c r="AO310" s="35">
        <f t="shared" si="81"/>
        <v>0.17855016222216924</v>
      </c>
      <c r="AP310" s="5">
        <f t="shared" si="82"/>
        <v>1039.0978761609315</v>
      </c>
      <c r="AQ310" s="35">
        <f t="shared" si="83"/>
        <v>7.7499999999999999E-2</v>
      </c>
      <c r="AR310" s="5">
        <f t="shared" si="113"/>
        <v>320701.37523125228</v>
      </c>
      <c r="AS310" s="5">
        <f t="shared" si="114"/>
        <v>726378.1063880244</v>
      </c>
      <c r="AT310" s="5">
        <f t="shared" si="84"/>
        <v>158498.62476874751</v>
      </c>
      <c r="AU310" s="5">
        <f t="shared" si="85"/>
        <v>1047079.4816192767</v>
      </c>
      <c r="AV310" s="150"/>
      <c r="AW310" s="2">
        <v>305</v>
      </c>
      <c r="AX310" s="118">
        <v>54118</v>
      </c>
      <c r="AY310" s="5">
        <f t="shared" si="115"/>
        <v>157905.51895448731</v>
      </c>
      <c r="AZ310" s="5">
        <f t="shared" si="116"/>
        <v>3350.6359249849102</v>
      </c>
      <c r="BA310" s="5">
        <f t="shared" si="86"/>
        <v>2363.7264315193643</v>
      </c>
      <c r="BB310" s="35">
        <f t="shared" si="87"/>
        <v>0.17963094238908683</v>
      </c>
      <c r="BC310" s="5">
        <f t="shared" si="88"/>
        <v>986.90949346554567</v>
      </c>
      <c r="BD310" s="35">
        <f t="shared" si="89"/>
        <v>7.4999999999999997E-2</v>
      </c>
      <c r="BE310" s="5">
        <f t="shared" si="117"/>
        <v>323658.20747703203</v>
      </c>
      <c r="BF310" s="5">
        <f t="shared" si="118"/>
        <v>698285.74964336597</v>
      </c>
      <c r="BG310" s="5">
        <f t="shared" si="90"/>
        <v>155541.79252296794</v>
      </c>
      <c r="BH310" s="5">
        <f t="shared" si="91"/>
        <v>1021943.9571203981</v>
      </c>
      <c r="BI310" s="150"/>
      <c r="BJ310" s="2">
        <v>305</v>
      </c>
      <c r="BK310" s="118">
        <v>54118</v>
      </c>
      <c r="BL310" s="5">
        <f t="shared" si="119"/>
        <v>154918.2936541572</v>
      </c>
      <c r="BM310" s="5">
        <f t="shared" si="120"/>
        <v>3268.9887340292703</v>
      </c>
      <c r="BN310" s="5">
        <f t="shared" si="92"/>
        <v>2333.0240432020705</v>
      </c>
      <c r="BO310" s="35">
        <f t="shared" si="93"/>
        <v>0.18071647871957808</v>
      </c>
      <c r="BP310" s="5">
        <f t="shared" si="94"/>
        <v>935.96469082719977</v>
      </c>
      <c r="BQ310" s="35">
        <f t="shared" si="95"/>
        <v>7.2499999999999995E-2</v>
      </c>
      <c r="BR310" s="5">
        <f t="shared" si="121"/>
        <v>326614.73038904439</v>
      </c>
      <c r="BS310" s="5">
        <f t="shared" si="122"/>
        <v>670426.83348988241</v>
      </c>
      <c r="BT310" s="5">
        <f t="shared" si="96"/>
        <v>152585.26961095512</v>
      </c>
      <c r="BU310" s="5">
        <f t="shared" si="97"/>
        <v>997041.5638789268</v>
      </c>
      <c r="BV310" s="150"/>
      <c r="BW310" s="2">
        <v>305</v>
      </c>
      <c r="BX310" s="118">
        <v>54118</v>
      </c>
      <c r="BY310" s="5">
        <f t="shared" si="123"/>
        <v>151932.18871703889</v>
      </c>
      <c r="BZ310" s="5">
        <f t="shared" si="124"/>
        <v>3188.1295568986429</v>
      </c>
      <c r="CA310" s="5">
        <f t="shared" si="98"/>
        <v>2301.8584560492491</v>
      </c>
      <c r="CB310" s="35">
        <f t="shared" si="99"/>
        <v>0.18180677646943685</v>
      </c>
      <c r="CC310" s="5">
        <f t="shared" si="100"/>
        <v>886.27110084939363</v>
      </c>
      <c r="CD310" s="35">
        <f t="shared" si="101"/>
        <v>7.0000000000000007E-2</v>
      </c>
      <c r="CE310" s="5">
        <f t="shared" si="125"/>
        <v>329569.66973900987</v>
      </c>
      <c r="CF310" s="5">
        <f t="shared" si="126"/>
        <v>642809.84511507617</v>
      </c>
      <c r="CG310" s="5">
        <f t="shared" si="102"/>
        <v>149630.33026098963</v>
      </c>
      <c r="CH310" s="5">
        <f t="shared" si="103"/>
        <v>972379.5148540861</v>
      </c>
    </row>
    <row r="311" spans="9:86" ht="14.25" customHeight="1">
      <c r="I311" s="150"/>
      <c r="J311" s="2">
        <v>306</v>
      </c>
      <c r="K311" s="118">
        <v>54149</v>
      </c>
      <c r="L311" s="5">
        <f t="shared" si="104"/>
        <v>164408.2808532968</v>
      </c>
      <c r="M311" s="5">
        <f t="shared" si="67"/>
        <v>3600.0695666120341</v>
      </c>
      <c r="N311" s="5">
        <f t="shared" si="68"/>
        <v>2469.7626357456184</v>
      </c>
      <c r="O311" s="35">
        <f t="shared" si="69"/>
        <v>0.18026556494069149</v>
      </c>
      <c r="P311" s="5">
        <f t="shared" si="70"/>
        <v>1130.3069308664155</v>
      </c>
      <c r="Q311" s="35">
        <f t="shared" si="71"/>
        <v>8.2500000000000004E-2</v>
      </c>
      <c r="R311" s="5">
        <f t="shared" si="105"/>
        <v>317261.48178244894</v>
      </c>
      <c r="S311" s="5">
        <f t="shared" si="106"/>
        <v>784359.80560083291</v>
      </c>
      <c r="T311" s="5">
        <f t="shared" si="72"/>
        <v>161938.51821755117</v>
      </c>
      <c r="U311" s="5">
        <f t="shared" si="73"/>
        <v>1101621.2873832819</v>
      </c>
      <c r="V311" s="150"/>
      <c r="W311" s="2">
        <v>306</v>
      </c>
      <c r="X311" s="118">
        <v>54149</v>
      </c>
      <c r="Y311" s="5">
        <f t="shared" si="107"/>
        <v>161454.52391736279</v>
      </c>
      <c r="Z311" s="5">
        <f t="shared" si="108"/>
        <v>3516.1998380299769</v>
      </c>
      <c r="AA311" s="5">
        <f t="shared" si="74"/>
        <v>2439.8363452475583</v>
      </c>
      <c r="AB311" s="35">
        <f t="shared" si="75"/>
        <v>0.1813392120121457</v>
      </c>
      <c r="AC311" s="5">
        <f t="shared" si="76"/>
        <v>1076.3634927824187</v>
      </c>
      <c r="AD311" s="35">
        <f t="shared" si="77"/>
        <v>0.08</v>
      </c>
      <c r="AE311" s="5">
        <f t="shared" si="109"/>
        <v>320185.31242788507</v>
      </c>
      <c r="AF311" s="5">
        <f t="shared" si="110"/>
        <v>755771.8380092883</v>
      </c>
      <c r="AG311" s="5">
        <f t="shared" si="78"/>
        <v>159014.68757211525</v>
      </c>
      <c r="AH311" s="5">
        <f t="shared" si="79"/>
        <v>1075957.1504371734</v>
      </c>
      <c r="AI311" s="150"/>
      <c r="AJ311" s="2">
        <v>306</v>
      </c>
      <c r="AK311" s="118">
        <v>54149</v>
      </c>
      <c r="AL311" s="5">
        <f t="shared" si="111"/>
        <v>158498.62476874751</v>
      </c>
      <c r="AM311" s="5">
        <f t="shared" si="112"/>
        <v>3433.0474807189421</v>
      </c>
      <c r="AN311" s="5">
        <f t="shared" si="80"/>
        <v>2409.4105290874477</v>
      </c>
      <c r="AO311" s="35">
        <f t="shared" si="81"/>
        <v>0.1824175218632583</v>
      </c>
      <c r="AP311" s="5">
        <f t="shared" si="82"/>
        <v>1023.6369516314943</v>
      </c>
      <c r="AQ311" s="35">
        <f t="shared" si="83"/>
        <v>7.7499999999999999E-2</v>
      </c>
      <c r="AR311" s="5">
        <f t="shared" si="113"/>
        <v>323110.78576033976</v>
      </c>
      <c r="AS311" s="5">
        <f t="shared" si="114"/>
        <v>727401.74333965592</v>
      </c>
      <c r="AT311" s="5">
        <f t="shared" si="84"/>
        <v>156089.21423966007</v>
      </c>
      <c r="AU311" s="5">
        <f t="shared" si="85"/>
        <v>1050512.5290999957</v>
      </c>
      <c r="AV311" s="150"/>
      <c r="AW311" s="2">
        <v>306</v>
      </c>
      <c r="AX311" s="118">
        <v>54149</v>
      </c>
      <c r="AY311" s="5">
        <f t="shared" si="115"/>
        <v>155541.79252296794</v>
      </c>
      <c r="AZ311" s="5">
        <f t="shared" si="116"/>
        <v>3350.6359249849102</v>
      </c>
      <c r="BA311" s="5">
        <f t="shared" si="86"/>
        <v>2378.4997217163609</v>
      </c>
      <c r="BB311" s="35">
        <f t="shared" si="87"/>
        <v>0.18350049975399185</v>
      </c>
      <c r="BC311" s="5">
        <f t="shared" si="88"/>
        <v>972.13620326854948</v>
      </c>
      <c r="BD311" s="35">
        <f t="shared" si="89"/>
        <v>7.4999999999999997E-2</v>
      </c>
      <c r="BE311" s="5">
        <f t="shared" si="117"/>
        <v>326036.70719874837</v>
      </c>
      <c r="BF311" s="5">
        <f t="shared" si="118"/>
        <v>699257.88584663451</v>
      </c>
      <c r="BG311" s="5">
        <f t="shared" si="90"/>
        <v>153163.29280125158</v>
      </c>
      <c r="BH311" s="5">
        <f t="shared" si="91"/>
        <v>1025294.5930453829</v>
      </c>
      <c r="BI311" s="150"/>
      <c r="BJ311" s="2">
        <v>306</v>
      </c>
      <c r="BK311" s="118">
        <v>54149</v>
      </c>
      <c r="BL311" s="5">
        <f t="shared" si="119"/>
        <v>152585.26961095512</v>
      </c>
      <c r="BM311" s="5">
        <f t="shared" si="120"/>
        <v>3268.9887340292703</v>
      </c>
      <c r="BN311" s="5">
        <f t="shared" si="92"/>
        <v>2347.1193967964164</v>
      </c>
      <c r="BO311" s="35">
        <f t="shared" si="93"/>
        <v>0.184588150831139</v>
      </c>
      <c r="BP311" s="5">
        <f t="shared" si="94"/>
        <v>921.86933723285381</v>
      </c>
      <c r="BQ311" s="35">
        <f t="shared" si="95"/>
        <v>7.2499999999999995E-2</v>
      </c>
      <c r="BR311" s="5">
        <f t="shared" si="121"/>
        <v>328961.84978584078</v>
      </c>
      <c r="BS311" s="5">
        <f t="shared" si="122"/>
        <v>671348.70282711531</v>
      </c>
      <c r="BT311" s="5">
        <f t="shared" si="96"/>
        <v>150238.1502141587</v>
      </c>
      <c r="BU311" s="5">
        <f t="shared" si="97"/>
        <v>1000310.5526129561</v>
      </c>
      <c r="BV311" s="150"/>
      <c r="BW311" s="2">
        <v>306</v>
      </c>
      <c r="BX311" s="118">
        <v>54149</v>
      </c>
      <c r="BY311" s="5">
        <f t="shared" si="123"/>
        <v>149630.33026098963</v>
      </c>
      <c r="BZ311" s="5">
        <f t="shared" si="124"/>
        <v>3188.1295568986429</v>
      </c>
      <c r="CA311" s="5">
        <f t="shared" si="98"/>
        <v>2315.2859637095366</v>
      </c>
      <c r="CB311" s="35">
        <f t="shared" si="99"/>
        <v>0.1856804801276169</v>
      </c>
      <c r="CC311" s="5">
        <f t="shared" si="100"/>
        <v>872.84359318910629</v>
      </c>
      <c r="CD311" s="35">
        <f t="shared" si="101"/>
        <v>7.0000000000000007E-2</v>
      </c>
      <c r="CE311" s="5">
        <f t="shared" si="125"/>
        <v>331884.9557027194</v>
      </c>
      <c r="CF311" s="5">
        <f t="shared" si="126"/>
        <v>643682.68870826531</v>
      </c>
      <c r="CG311" s="5">
        <f t="shared" si="102"/>
        <v>147315.04429728011</v>
      </c>
      <c r="CH311" s="5">
        <f t="shared" si="103"/>
        <v>975567.64441098471</v>
      </c>
    </row>
    <row r="312" spans="9:86" ht="14.25" customHeight="1">
      <c r="I312" s="150"/>
      <c r="J312" s="2">
        <v>307</v>
      </c>
      <c r="K312" s="118">
        <v>54179</v>
      </c>
      <c r="L312" s="5">
        <f t="shared" si="104"/>
        <v>161938.51821755117</v>
      </c>
      <c r="M312" s="5">
        <f t="shared" si="67"/>
        <v>3600.0695666120341</v>
      </c>
      <c r="N312" s="5">
        <f t="shared" si="68"/>
        <v>2486.7422538663695</v>
      </c>
      <c r="O312" s="35">
        <f t="shared" si="69"/>
        <v>0.18427306470908678</v>
      </c>
      <c r="P312" s="5">
        <f t="shared" si="70"/>
        <v>1113.3273127456644</v>
      </c>
      <c r="Q312" s="35">
        <f t="shared" si="71"/>
        <v>8.2500000000000004E-2</v>
      </c>
      <c r="R312" s="5">
        <f t="shared" si="105"/>
        <v>319748.22403631534</v>
      </c>
      <c r="S312" s="5">
        <f t="shared" si="106"/>
        <v>785473.13291357853</v>
      </c>
      <c r="T312" s="5">
        <f t="shared" si="72"/>
        <v>159451.77596368481</v>
      </c>
      <c r="U312" s="5">
        <f t="shared" si="73"/>
        <v>1105221.3569498938</v>
      </c>
      <c r="V312" s="150"/>
      <c r="W312" s="2">
        <v>307</v>
      </c>
      <c r="X312" s="118">
        <v>54179</v>
      </c>
      <c r="Y312" s="5">
        <f t="shared" si="107"/>
        <v>159014.68757211525</v>
      </c>
      <c r="Z312" s="5">
        <f t="shared" si="108"/>
        <v>3516.1998380299769</v>
      </c>
      <c r="AA312" s="5">
        <f t="shared" si="74"/>
        <v>2456.1019208825419</v>
      </c>
      <c r="AB312" s="35">
        <f t="shared" si="75"/>
        <v>0.1853490611502413</v>
      </c>
      <c r="AC312" s="5">
        <f t="shared" si="76"/>
        <v>1060.0979171474351</v>
      </c>
      <c r="AD312" s="35">
        <f t="shared" si="77"/>
        <v>0.08</v>
      </c>
      <c r="AE312" s="5">
        <f t="shared" si="109"/>
        <v>322641.4143487676</v>
      </c>
      <c r="AF312" s="5">
        <f t="shared" si="110"/>
        <v>756831.93592643575</v>
      </c>
      <c r="AG312" s="5">
        <f t="shared" si="78"/>
        <v>156558.58565123272</v>
      </c>
      <c r="AH312" s="5">
        <f t="shared" si="79"/>
        <v>1079473.3502752034</v>
      </c>
      <c r="AI312" s="150"/>
      <c r="AJ312" s="2">
        <v>307</v>
      </c>
      <c r="AK312" s="118">
        <v>54179</v>
      </c>
      <c r="AL312" s="5">
        <f t="shared" si="111"/>
        <v>156089.21423966007</v>
      </c>
      <c r="AM312" s="5">
        <f t="shared" si="112"/>
        <v>3433.0474807189421</v>
      </c>
      <c r="AN312" s="5">
        <f t="shared" si="80"/>
        <v>2424.9713054211375</v>
      </c>
      <c r="AO312" s="35">
        <f t="shared" si="81"/>
        <v>0.18642963773508342</v>
      </c>
      <c r="AP312" s="5">
        <f t="shared" si="82"/>
        <v>1008.0761752978046</v>
      </c>
      <c r="AQ312" s="35">
        <f t="shared" si="83"/>
        <v>7.7499999999999999E-2</v>
      </c>
      <c r="AR312" s="5">
        <f t="shared" si="113"/>
        <v>325535.7570657609</v>
      </c>
      <c r="AS312" s="5">
        <f t="shared" si="114"/>
        <v>728409.81951495376</v>
      </c>
      <c r="AT312" s="5">
        <f t="shared" si="84"/>
        <v>153664.24293423892</v>
      </c>
      <c r="AU312" s="5">
        <f t="shared" si="85"/>
        <v>1053945.5765807147</v>
      </c>
      <c r="AV312" s="150"/>
      <c r="AW312" s="2">
        <v>307</v>
      </c>
      <c r="AX312" s="118">
        <v>54179</v>
      </c>
      <c r="AY312" s="5">
        <f t="shared" si="115"/>
        <v>153163.29280125158</v>
      </c>
      <c r="AZ312" s="5">
        <f t="shared" si="116"/>
        <v>3350.6359249849102</v>
      </c>
      <c r="BA312" s="5">
        <f t="shared" si="86"/>
        <v>2393.3653449770882</v>
      </c>
      <c r="BB312" s="35">
        <f t="shared" si="87"/>
        <v>0.18751479949568156</v>
      </c>
      <c r="BC312" s="5">
        <f t="shared" si="88"/>
        <v>957.27058000782222</v>
      </c>
      <c r="BD312" s="35">
        <f t="shared" si="89"/>
        <v>7.4999999999999997E-2</v>
      </c>
      <c r="BE312" s="5">
        <f t="shared" si="117"/>
        <v>328430.07254372543</v>
      </c>
      <c r="BF312" s="5">
        <f t="shared" si="118"/>
        <v>700215.15642664232</v>
      </c>
      <c r="BG312" s="5">
        <f t="shared" si="90"/>
        <v>150769.92745627448</v>
      </c>
      <c r="BH312" s="5">
        <f t="shared" si="91"/>
        <v>1028645.2289703677</v>
      </c>
      <c r="BI312" s="150"/>
      <c r="BJ312" s="2">
        <v>307</v>
      </c>
      <c r="BK312" s="118">
        <v>54179</v>
      </c>
      <c r="BL312" s="5">
        <f t="shared" si="119"/>
        <v>150238.1502141587</v>
      </c>
      <c r="BM312" s="5">
        <f t="shared" si="120"/>
        <v>3268.9887340292703</v>
      </c>
      <c r="BN312" s="5">
        <f t="shared" si="92"/>
        <v>2361.2999098187283</v>
      </c>
      <c r="BO312" s="35">
        <f t="shared" si="93"/>
        <v>0.188604551356852</v>
      </c>
      <c r="BP312" s="5">
        <f t="shared" si="94"/>
        <v>907.68882421054207</v>
      </c>
      <c r="BQ312" s="35">
        <f t="shared" si="95"/>
        <v>7.2499999999999995E-2</v>
      </c>
      <c r="BR312" s="5">
        <f t="shared" si="121"/>
        <v>331323.14969565952</v>
      </c>
      <c r="BS312" s="5">
        <f t="shared" si="122"/>
        <v>672256.39165132586</v>
      </c>
      <c r="BT312" s="5">
        <f t="shared" si="96"/>
        <v>147876.85030433995</v>
      </c>
      <c r="BU312" s="5">
        <f t="shared" si="97"/>
        <v>1003579.5413469854</v>
      </c>
      <c r="BV312" s="150"/>
      <c r="BW312" s="2">
        <v>307</v>
      </c>
      <c r="BX312" s="118">
        <v>54179</v>
      </c>
      <c r="BY312" s="5">
        <f t="shared" si="123"/>
        <v>147315.04429728011</v>
      </c>
      <c r="BZ312" s="5">
        <f t="shared" si="124"/>
        <v>3188.1295568986429</v>
      </c>
      <c r="CA312" s="5">
        <f t="shared" si="98"/>
        <v>2328.7917984978421</v>
      </c>
      <c r="CB312" s="35">
        <f t="shared" si="99"/>
        <v>0.18969889813548438</v>
      </c>
      <c r="CC312" s="5">
        <f t="shared" si="100"/>
        <v>859.33775840080068</v>
      </c>
      <c r="CD312" s="35">
        <f t="shared" si="101"/>
        <v>7.0000000000000007E-2</v>
      </c>
      <c r="CE312" s="5">
        <f t="shared" si="125"/>
        <v>334213.74750121724</v>
      </c>
      <c r="CF312" s="5">
        <f t="shared" si="126"/>
        <v>644542.02646666614</v>
      </c>
      <c r="CG312" s="5">
        <f t="shared" si="102"/>
        <v>144986.25249878227</v>
      </c>
      <c r="CH312" s="5">
        <f t="shared" si="103"/>
        <v>978755.77396788332</v>
      </c>
    </row>
    <row r="313" spans="9:86" ht="14.25" customHeight="1">
      <c r="I313" s="150"/>
      <c r="J313" s="2">
        <v>308</v>
      </c>
      <c r="K313" s="118">
        <v>54210</v>
      </c>
      <c r="L313" s="5">
        <f t="shared" si="104"/>
        <v>159451.77596368481</v>
      </c>
      <c r="M313" s="5">
        <f t="shared" si="67"/>
        <v>3600.0695666120341</v>
      </c>
      <c r="N313" s="5">
        <f t="shared" si="68"/>
        <v>2503.838606861701</v>
      </c>
      <c r="O313" s="35">
        <f t="shared" si="69"/>
        <v>0.18843354425342626</v>
      </c>
      <c r="P313" s="5">
        <f t="shared" si="70"/>
        <v>1096.2309597503331</v>
      </c>
      <c r="Q313" s="35">
        <f t="shared" si="71"/>
        <v>8.2500000000000004E-2</v>
      </c>
      <c r="R313" s="5">
        <f t="shared" si="105"/>
        <v>322252.06264317705</v>
      </c>
      <c r="S313" s="5">
        <f t="shared" si="106"/>
        <v>786569.3638733289</v>
      </c>
      <c r="T313" s="5">
        <f t="shared" si="72"/>
        <v>156947.93735682309</v>
      </c>
      <c r="U313" s="5">
        <f t="shared" si="73"/>
        <v>1108821.4265165059</v>
      </c>
      <c r="V313" s="150"/>
      <c r="W313" s="2">
        <v>308</v>
      </c>
      <c r="X313" s="118">
        <v>54210</v>
      </c>
      <c r="Y313" s="5">
        <f t="shared" si="107"/>
        <v>156558.58565123272</v>
      </c>
      <c r="Z313" s="5">
        <f t="shared" si="108"/>
        <v>3516.1998380299769</v>
      </c>
      <c r="AA313" s="5">
        <f t="shared" si="74"/>
        <v>2472.4759336884254</v>
      </c>
      <c r="AB313" s="35">
        <f t="shared" si="75"/>
        <v>0.18951187557580934</v>
      </c>
      <c r="AC313" s="5">
        <f t="shared" si="76"/>
        <v>1043.7239043415516</v>
      </c>
      <c r="AD313" s="35">
        <f t="shared" si="77"/>
        <v>8.0000000000000016E-2</v>
      </c>
      <c r="AE313" s="5">
        <f t="shared" si="109"/>
        <v>325113.89028245601</v>
      </c>
      <c r="AF313" s="5">
        <f t="shared" si="110"/>
        <v>757875.65983077732</v>
      </c>
      <c r="AG313" s="5">
        <f t="shared" si="78"/>
        <v>154086.10971754428</v>
      </c>
      <c r="AH313" s="5">
        <f t="shared" si="79"/>
        <v>1082989.5501132333</v>
      </c>
      <c r="AI313" s="150"/>
      <c r="AJ313" s="2">
        <v>308</v>
      </c>
      <c r="AK313" s="118">
        <v>54210</v>
      </c>
      <c r="AL313" s="5">
        <f t="shared" si="111"/>
        <v>153664.24293423892</v>
      </c>
      <c r="AM313" s="5">
        <f t="shared" si="112"/>
        <v>3433.0474807189421</v>
      </c>
      <c r="AN313" s="5">
        <f t="shared" si="80"/>
        <v>2440.6325784353157</v>
      </c>
      <c r="AO313" s="35">
        <f t="shared" si="81"/>
        <v>0.19059470428496175</v>
      </c>
      <c r="AP313" s="5">
        <f t="shared" si="82"/>
        <v>992.41490228362636</v>
      </c>
      <c r="AQ313" s="35">
        <f t="shared" si="83"/>
        <v>7.7499999999999999E-2</v>
      </c>
      <c r="AR313" s="5">
        <f t="shared" si="113"/>
        <v>327976.3896441962</v>
      </c>
      <c r="AS313" s="5">
        <f t="shared" si="114"/>
        <v>729402.23441723734</v>
      </c>
      <c r="AT313" s="5">
        <f t="shared" si="84"/>
        <v>151223.6103558036</v>
      </c>
      <c r="AU313" s="5">
        <f t="shared" si="85"/>
        <v>1057378.6240614336</v>
      </c>
      <c r="AV313" s="150"/>
      <c r="AW313" s="2">
        <v>308</v>
      </c>
      <c r="AX313" s="118">
        <v>54210</v>
      </c>
      <c r="AY313" s="5">
        <f t="shared" si="115"/>
        <v>150769.92745627448</v>
      </c>
      <c r="AZ313" s="5">
        <f t="shared" si="116"/>
        <v>3350.6359249849102</v>
      </c>
      <c r="BA313" s="5">
        <f t="shared" si="86"/>
        <v>2408.3238783831948</v>
      </c>
      <c r="BB313" s="35">
        <f t="shared" si="87"/>
        <v>0.19168203519219529</v>
      </c>
      <c r="BC313" s="5">
        <f t="shared" si="88"/>
        <v>942.31204660171545</v>
      </c>
      <c r="BD313" s="35">
        <f t="shared" si="89"/>
        <v>7.4999999999999997E-2</v>
      </c>
      <c r="BE313" s="5">
        <f t="shared" si="117"/>
        <v>330838.39642210864</v>
      </c>
      <c r="BF313" s="5">
        <f t="shared" si="118"/>
        <v>701157.46847324399</v>
      </c>
      <c r="BG313" s="5">
        <f t="shared" si="90"/>
        <v>148361.60357789128</v>
      </c>
      <c r="BH313" s="5">
        <f t="shared" si="91"/>
        <v>1031995.8648953526</v>
      </c>
      <c r="BI313" s="150"/>
      <c r="BJ313" s="2">
        <v>308</v>
      </c>
      <c r="BK313" s="118">
        <v>54210</v>
      </c>
      <c r="BL313" s="5">
        <f t="shared" si="119"/>
        <v>147876.85030433995</v>
      </c>
      <c r="BM313" s="5">
        <f t="shared" si="120"/>
        <v>3268.9887340292703</v>
      </c>
      <c r="BN313" s="5">
        <f t="shared" si="92"/>
        <v>2375.5660967738831</v>
      </c>
      <c r="BO313" s="35">
        <f t="shared" si="93"/>
        <v>0.19277387300728818</v>
      </c>
      <c r="BP313" s="5">
        <f t="shared" si="94"/>
        <v>893.42263725538726</v>
      </c>
      <c r="BQ313" s="35">
        <f t="shared" si="95"/>
        <v>7.2499999999999995E-2</v>
      </c>
      <c r="BR313" s="5">
        <f t="shared" si="121"/>
        <v>333698.71579243342</v>
      </c>
      <c r="BS313" s="5">
        <f t="shared" si="122"/>
        <v>673149.81428858126</v>
      </c>
      <c r="BT313" s="5">
        <f t="shared" si="96"/>
        <v>145501.28420756606</v>
      </c>
      <c r="BU313" s="5">
        <f t="shared" si="97"/>
        <v>1006848.5300810146</v>
      </c>
      <c r="BV313" s="150"/>
      <c r="BW313" s="2">
        <v>308</v>
      </c>
      <c r="BX313" s="118">
        <v>54210</v>
      </c>
      <c r="BY313" s="5">
        <f t="shared" si="123"/>
        <v>144986.25249878227</v>
      </c>
      <c r="BZ313" s="5">
        <f t="shared" si="124"/>
        <v>3188.1295568986429</v>
      </c>
      <c r="CA313" s="5">
        <f t="shared" si="98"/>
        <v>2342.3764173224131</v>
      </c>
      <c r="CB313" s="35">
        <f t="shared" si="99"/>
        <v>0.19387022233783882</v>
      </c>
      <c r="CC313" s="5">
        <f t="shared" si="100"/>
        <v>845.75313957622996</v>
      </c>
      <c r="CD313" s="35">
        <f t="shared" si="101"/>
        <v>7.0000000000000007E-2</v>
      </c>
      <c r="CE313" s="5">
        <f t="shared" si="125"/>
        <v>336556.12391853967</v>
      </c>
      <c r="CF313" s="5">
        <f t="shared" si="126"/>
        <v>645387.77960624231</v>
      </c>
      <c r="CG313" s="5">
        <f t="shared" si="102"/>
        <v>142643.87608145986</v>
      </c>
      <c r="CH313" s="5">
        <f t="shared" si="103"/>
        <v>981943.90352478204</v>
      </c>
    </row>
    <row r="314" spans="9:86" ht="14.25" customHeight="1">
      <c r="I314" s="150"/>
      <c r="J314" s="2">
        <v>309</v>
      </c>
      <c r="K314" s="118">
        <v>54240</v>
      </c>
      <c r="L314" s="5">
        <f t="shared" si="104"/>
        <v>156947.93735682309</v>
      </c>
      <c r="M314" s="5">
        <f t="shared" si="67"/>
        <v>3600.0695666120341</v>
      </c>
      <c r="N314" s="5">
        <f t="shared" si="68"/>
        <v>2521.0524972838753</v>
      </c>
      <c r="O314" s="35">
        <f t="shared" si="69"/>
        <v>0.19275583022557835</v>
      </c>
      <c r="P314" s="5">
        <f t="shared" si="70"/>
        <v>1079.0170693281589</v>
      </c>
      <c r="Q314" s="35">
        <f t="shared" si="71"/>
        <v>8.2500000000000018E-2</v>
      </c>
      <c r="R314" s="5">
        <f t="shared" si="105"/>
        <v>324773.1151404609</v>
      </c>
      <c r="S314" s="5">
        <f t="shared" si="106"/>
        <v>787648.38094265701</v>
      </c>
      <c r="T314" s="5">
        <f t="shared" si="72"/>
        <v>154426.88485953922</v>
      </c>
      <c r="U314" s="5">
        <f t="shared" si="73"/>
        <v>1112421.496083118</v>
      </c>
      <c r="V314" s="150"/>
      <c r="W314" s="2">
        <v>309</v>
      </c>
      <c r="X314" s="118">
        <v>54240</v>
      </c>
      <c r="Y314" s="5">
        <f t="shared" si="107"/>
        <v>154086.10971754428</v>
      </c>
      <c r="Z314" s="5">
        <f t="shared" si="108"/>
        <v>3516.1998380299769</v>
      </c>
      <c r="AA314" s="5">
        <f t="shared" si="74"/>
        <v>2488.9591065796817</v>
      </c>
      <c r="AB314" s="35">
        <f t="shared" si="75"/>
        <v>0.19383648100212539</v>
      </c>
      <c r="AC314" s="5">
        <f t="shared" si="76"/>
        <v>1027.2407314502952</v>
      </c>
      <c r="AD314" s="35">
        <f t="shared" si="77"/>
        <v>0.08</v>
      </c>
      <c r="AE314" s="5">
        <f t="shared" si="109"/>
        <v>327602.84938903566</v>
      </c>
      <c r="AF314" s="5">
        <f t="shared" si="110"/>
        <v>758902.90056222759</v>
      </c>
      <c r="AG314" s="5">
        <f t="shared" si="78"/>
        <v>151597.1506109646</v>
      </c>
      <c r="AH314" s="5">
        <f t="shared" si="79"/>
        <v>1086505.7499512632</v>
      </c>
      <c r="AI314" s="150"/>
      <c r="AJ314" s="2">
        <v>309</v>
      </c>
      <c r="AK314" s="118">
        <v>54240</v>
      </c>
      <c r="AL314" s="5">
        <f t="shared" si="111"/>
        <v>151223.6103558036</v>
      </c>
      <c r="AM314" s="5">
        <f t="shared" si="112"/>
        <v>3433.0474807189421</v>
      </c>
      <c r="AN314" s="5">
        <f t="shared" si="80"/>
        <v>2456.394997171044</v>
      </c>
      <c r="AO314" s="35">
        <f t="shared" si="81"/>
        <v>0.19492154628962199</v>
      </c>
      <c r="AP314" s="5">
        <f t="shared" si="82"/>
        <v>976.65248354789821</v>
      </c>
      <c r="AQ314" s="35">
        <f t="shared" si="83"/>
        <v>7.7499999999999999E-2</v>
      </c>
      <c r="AR314" s="5">
        <f t="shared" si="113"/>
        <v>330432.78464136727</v>
      </c>
      <c r="AS314" s="5">
        <f t="shared" si="114"/>
        <v>730378.88690078526</v>
      </c>
      <c r="AT314" s="5">
        <f t="shared" si="84"/>
        <v>148767.21535863256</v>
      </c>
      <c r="AU314" s="5">
        <f t="shared" si="85"/>
        <v>1060811.6715421525</v>
      </c>
      <c r="AV314" s="150"/>
      <c r="AW314" s="2">
        <v>309</v>
      </c>
      <c r="AX314" s="118">
        <v>54240</v>
      </c>
      <c r="AY314" s="5">
        <f t="shared" si="115"/>
        <v>148361.60357789128</v>
      </c>
      <c r="AZ314" s="5">
        <f t="shared" si="116"/>
        <v>3350.6359249849102</v>
      </c>
      <c r="BA314" s="5">
        <f t="shared" si="86"/>
        <v>2423.3759026230896</v>
      </c>
      <c r="BB314" s="35">
        <f t="shared" si="87"/>
        <v>0.19601103068564185</v>
      </c>
      <c r="BC314" s="5">
        <f t="shared" si="88"/>
        <v>927.26002236182046</v>
      </c>
      <c r="BD314" s="35">
        <f t="shared" si="89"/>
        <v>7.4999999999999997E-2</v>
      </c>
      <c r="BE314" s="5">
        <f t="shared" si="117"/>
        <v>333261.77232473175</v>
      </c>
      <c r="BF314" s="5">
        <f t="shared" si="118"/>
        <v>702084.72849560576</v>
      </c>
      <c r="BG314" s="5">
        <f t="shared" si="90"/>
        <v>145938.22767526819</v>
      </c>
      <c r="BH314" s="5">
        <f t="shared" si="91"/>
        <v>1035346.5008203376</v>
      </c>
      <c r="BI314" s="150"/>
      <c r="BJ314" s="2">
        <v>309</v>
      </c>
      <c r="BK314" s="118">
        <v>54240</v>
      </c>
      <c r="BL314" s="5">
        <f t="shared" si="119"/>
        <v>145501.28420756606</v>
      </c>
      <c r="BM314" s="5">
        <f t="shared" si="120"/>
        <v>3268.9887340292703</v>
      </c>
      <c r="BN314" s="5">
        <f t="shared" si="92"/>
        <v>2389.9184752752253</v>
      </c>
      <c r="BO314" s="35">
        <f t="shared" si="93"/>
        <v>0.19710493869174658</v>
      </c>
      <c r="BP314" s="5">
        <f t="shared" si="94"/>
        <v>879.07025875404497</v>
      </c>
      <c r="BQ314" s="35">
        <f t="shared" si="95"/>
        <v>7.2499999999999995E-2</v>
      </c>
      <c r="BR314" s="5">
        <f t="shared" si="121"/>
        <v>336088.63426770864</v>
      </c>
      <c r="BS314" s="5">
        <f t="shared" si="122"/>
        <v>674028.88454733533</v>
      </c>
      <c r="BT314" s="5">
        <f t="shared" si="96"/>
        <v>143111.36573229084</v>
      </c>
      <c r="BU314" s="5">
        <f t="shared" si="97"/>
        <v>1010117.518815044</v>
      </c>
      <c r="BV314" s="150"/>
      <c r="BW314" s="2">
        <v>309</v>
      </c>
      <c r="BX314" s="118">
        <v>54240</v>
      </c>
      <c r="BY314" s="5">
        <f t="shared" si="123"/>
        <v>142643.87608145986</v>
      </c>
      <c r="BZ314" s="5">
        <f t="shared" si="124"/>
        <v>3188.1295568986429</v>
      </c>
      <c r="CA314" s="5">
        <f t="shared" si="98"/>
        <v>2356.0402797567936</v>
      </c>
      <c r="CB314" s="35">
        <f t="shared" si="99"/>
        <v>0.19820327471286542</v>
      </c>
      <c r="CC314" s="5">
        <f t="shared" si="100"/>
        <v>832.08927714184927</v>
      </c>
      <c r="CD314" s="35">
        <f t="shared" si="101"/>
        <v>7.0000000000000007E-2</v>
      </c>
      <c r="CE314" s="5">
        <f t="shared" si="125"/>
        <v>338912.16419829644</v>
      </c>
      <c r="CF314" s="5">
        <f t="shared" si="126"/>
        <v>646219.86888338416</v>
      </c>
      <c r="CG314" s="5">
        <f t="shared" si="102"/>
        <v>140287.83580170307</v>
      </c>
      <c r="CH314" s="5">
        <f t="shared" si="103"/>
        <v>985132.03308168054</v>
      </c>
    </row>
    <row r="315" spans="9:86" ht="14.25" customHeight="1">
      <c r="I315" s="150"/>
      <c r="J315" s="2">
        <v>310</v>
      </c>
      <c r="K315" s="118">
        <v>54271</v>
      </c>
      <c r="L315" s="5">
        <f t="shared" si="104"/>
        <v>154426.88485953922</v>
      </c>
      <c r="M315" s="5">
        <f t="shared" si="67"/>
        <v>3600.0695666120341</v>
      </c>
      <c r="N315" s="5">
        <f t="shared" si="68"/>
        <v>2538.3847332027017</v>
      </c>
      <c r="O315" s="35">
        <f t="shared" si="69"/>
        <v>0.19724944154729426</v>
      </c>
      <c r="P315" s="5">
        <f t="shared" si="70"/>
        <v>1061.6848334093322</v>
      </c>
      <c r="Q315" s="35">
        <f t="shared" si="71"/>
        <v>8.2500000000000018E-2</v>
      </c>
      <c r="R315" s="5">
        <f t="shared" si="105"/>
        <v>327311.49987366359</v>
      </c>
      <c r="S315" s="5">
        <f t="shared" si="106"/>
        <v>788710.06577606639</v>
      </c>
      <c r="T315" s="5">
        <f t="shared" si="72"/>
        <v>151888.50012633653</v>
      </c>
      <c r="U315" s="5">
        <f t="shared" si="73"/>
        <v>1116021.5656497299</v>
      </c>
      <c r="V315" s="150"/>
      <c r="W315" s="2">
        <v>310</v>
      </c>
      <c r="X315" s="118">
        <v>54271</v>
      </c>
      <c r="Y315" s="5">
        <f t="shared" si="107"/>
        <v>151597.1506109646</v>
      </c>
      <c r="Z315" s="5">
        <f t="shared" si="108"/>
        <v>3516.1998380299769</v>
      </c>
      <c r="AA315" s="5">
        <f t="shared" si="74"/>
        <v>2505.5521672902128</v>
      </c>
      <c r="AB315" s="35">
        <f t="shared" si="75"/>
        <v>0.1983323953406016</v>
      </c>
      <c r="AC315" s="5">
        <f t="shared" si="76"/>
        <v>1010.6476707397641</v>
      </c>
      <c r="AD315" s="35">
        <f t="shared" si="77"/>
        <v>0.08</v>
      </c>
      <c r="AE315" s="5">
        <f t="shared" si="109"/>
        <v>330108.4015563259</v>
      </c>
      <c r="AF315" s="5">
        <f t="shared" si="110"/>
        <v>759913.54823296738</v>
      </c>
      <c r="AG315" s="5">
        <f t="shared" si="78"/>
        <v>149091.59844367439</v>
      </c>
      <c r="AH315" s="5">
        <f t="shared" si="79"/>
        <v>1090021.9497892933</v>
      </c>
      <c r="AI315" s="150"/>
      <c r="AJ315" s="2">
        <v>310</v>
      </c>
      <c r="AK315" s="118">
        <v>54271</v>
      </c>
      <c r="AL315" s="5">
        <f t="shared" si="111"/>
        <v>148767.21535863256</v>
      </c>
      <c r="AM315" s="5">
        <f t="shared" si="112"/>
        <v>3433.0474807189421</v>
      </c>
      <c r="AN315" s="5">
        <f t="shared" si="80"/>
        <v>2472.2592148611066</v>
      </c>
      <c r="AO315" s="35">
        <f t="shared" si="81"/>
        <v>0.19941968065218463</v>
      </c>
      <c r="AP315" s="5">
        <f t="shared" si="82"/>
        <v>960.78826585783531</v>
      </c>
      <c r="AQ315" s="35">
        <f t="shared" si="83"/>
        <v>7.7499999999999999E-2</v>
      </c>
      <c r="AR315" s="5">
        <f t="shared" si="113"/>
        <v>332905.04385622835</v>
      </c>
      <c r="AS315" s="5">
        <f t="shared" si="114"/>
        <v>731339.67516664311</v>
      </c>
      <c r="AT315" s="5">
        <f t="shared" si="84"/>
        <v>146294.95614377144</v>
      </c>
      <c r="AU315" s="5">
        <f t="shared" si="85"/>
        <v>1064244.7190228715</v>
      </c>
      <c r="AV315" s="150"/>
      <c r="AW315" s="2">
        <v>310</v>
      </c>
      <c r="AX315" s="118">
        <v>54271</v>
      </c>
      <c r="AY315" s="5">
        <f t="shared" si="115"/>
        <v>145938.22767526819</v>
      </c>
      <c r="AZ315" s="5">
        <f t="shared" si="116"/>
        <v>3350.6359249849102</v>
      </c>
      <c r="BA315" s="5">
        <f t="shared" si="86"/>
        <v>2438.5220020144839</v>
      </c>
      <c r="BB315" s="35">
        <f t="shared" si="87"/>
        <v>0.20051130187277733</v>
      </c>
      <c r="BC315" s="5">
        <f t="shared" si="88"/>
        <v>912.11392297042619</v>
      </c>
      <c r="BD315" s="35">
        <f t="shared" si="89"/>
        <v>7.4999999999999997E-2</v>
      </c>
      <c r="BE315" s="5">
        <f t="shared" si="117"/>
        <v>335700.29432674625</v>
      </c>
      <c r="BF315" s="5">
        <f t="shared" si="118"/>
        <v>702996.84241857613</v>
      </c>
      <c r="BG315" s="5">
        <f t="shared" si="90"/>
        <v>143499.70567325372</v>
      </c>
      <c r="BH315" s="5">
        <f t="shared" si="91"/>
        <v>1038697.1367453224</v>
      </c>
      <c r="BI315" s="150"/>
      <c r="BJ315" s="2">
        <v>310</v>
      </c>
      <c r="BK315" s="118">
        <v>54271</v>
      </c>
      <c r="BL315" s="5">
        <f t="shared" si="119"/>
        <v>143111.36573229084</v>
      </c>
      <c r="BM315" s="5">
        <f t="shared" si="120"/>
        <v>3268.9887340292703</v>
      </c>
      <c r="BN315" s="5">
        <f t="shared" si="92"/>
        <v>2404.3575660633464</v>
      </c>
      <c r="BO315" s="35">
        <f t="shared" si="93"/>
        <v>0.20160726330242887</v>
      </c>
      <c r="BP315" s="5">
        <f t="shared" si="94"/>
        <v>864.63116796592385</v>
      </c>
      <c r="BQ315" s="35">
        <f t="shared" si="95"/>
        <v>7.2499999999999995E-2</v>
      </c>
      <c r="BR315" s="5">
        <f t="shared" si="121"/>
        <v>338492.99183377199</v>
      </c>
      <c r="BS315" s="5">
        <f t="shared" si="122"/>
        <v>674893.51571530127</v>
      </c>
      <c r="BT315" s="5">
        <f t="shared" si="96"/>
        <v>140707.00816622749</v>
      </c>
      <c r="BU315" s="5">
        <f t="shared" si="97"/>
        <v>1013386.5075490733</v>
      </c>
      <c r="BV315" s="150"/>
      <c r="BW315" s="2">
        <v>310</v>
      </c>
      <c r="BX315" s="118">
        <v>54271</v>
      </c>
      <c r="BY315" s="5">
        <f t="shared" si="123"/>
        <v>140287.83580170307</v>
      </c>
      <c r="BZ315" s="5">
        <f t="shared" si="124"/>
        <v>3188.1295568986429</v>
      </c>
      <c r="CA315" s="5">
        <f t="shared" si="98"/>
        <v>2369.7838480553751</v>
      </c>
      <c r="CB315" s="35">
        <f t="shared" si="99"/>
        <v>0.20270756914990684</v>
      </c>
      <c r="CC315" s="5">
        <f t="shared" si="100"/>
        <v>818.34570884326797</v>
      </c>
      <c r="CD315" s="35">
        <f t="shared" si="101"/>
        <v>7.0000000000000007E-2</v>
      </c>
      <c r="CE315" s="5">
        <f t="shared" si="125"/>
        <v>341281.94804635178</v>
      </c>
      <c r="CF315" s="5">
        <f t="shared" si="126"/>
        <v>647038.21459222748</v>
      </c>
      <c r="CG315" s="5">
        <f t="shared" si="102"/>
        <v>137918.05195364769</v>
      </c>
      <c r="CH315" s="5">
        <f t="shared" si="103"/>
        <v>988320.16263857926</v>
      </c>
    </row>
    <row r="316" spans="9:86" ht="14.25" customHeight="1">
      <c r="I316" s="150"/>
      <c r="J316" s="2">
        <v>311</v>
      </c>
      <c r="K316" s="118">
        <v>54302</v>
      </c>
      <c r="L316" s="5">
        <f t="shared" si="104"/>
        <v>151888.50012633653</v>
      </c>
      <c r="M316" s="5">
        <f t="shared" si="67"/>
        <v>3600.0695666120341</v>
      </c>
      <c r="N316" s="5">
        <f t="shared" si="68"/>
        <v>2555.8361282434707</v>
      </c>
      <c r="O316" s="35">
        <f t="shared" si="69"/>
        <v>0.20192465863716599</v>
      </c>
      <c r="P316" s="5">
        <f t="shared" si="70"/>
        <v>1044.2334383685636</v>
      </c>
      <c r="Q316" s="35">
        <f t="shared" si="71"/>
        <v>8.2500000000000004E-2</v>
      </c>
      <c r="R316" s="5">
        <f t="shared" si="105"/>
        <v>329867.33600190707</v>
      </c>
      <c r="S316" s="5">
        <f t="shared" si="106"/>
        <v>789754.29921443493</v>
      </c>
      <c r="T316" s="5">
        <f t="shared" si="72"/>
        <v>149332.66399809305</v>
      </c>
      <c r="U316" s="5">
        <f t="shared" si="73"/>
        <v>1119621.6352163421</v>
      </c>
      <c r="V316" s="150"/>
      <c r="W316" s="2">
        <v>311</v>
      </c>
      <c r="X316" s="118">
        <v>54302</v>
      </c>
      <c r="Y316" s="5">
        <f t="shared" si="107"/>
        <v>149091.59844367439</v>
      </c>
      <c r="Z316" s="5">
        <f t="shared" si="108"/>
        <v>3516.1998380299769</v>
      </c>
      <c r="AA316" s="5">
        <f t="shared" si="74"/>
        <v>2522.2558484054807</v>
      </c>
      <c r="AB316" s="35">
        <f t="shared" si="75"/>
        <v>0.2030098979205755</v>
      </c>
      <c r="AC316" s="5">
        <f t="shared" si="76"/>
        <v>993.943989624496</v>
      </c>
      <c r="AD316" s="35">
        <f t="shared" si="77"/>
        <v>0.08</v>
      </c>
      <c r="AE316" s="5">
        <f t="shared" si="109"/>
        <v>332630.65740473138</v>
      </c>
      <c r="AF316" s="5">
        <f t="shared" si="110"/>
        <v>760907.49222259189</v>
      </c>
      <c r="AG316" s="5">
        <f t="shared" si="78"/>
        <v>146569.34259526891</v>
      </c>
      <c r="AH316" s="5">
        <f t="shared" si="79"/>
        <v>1093538.1496273233</v>
      </c>
      <c r="AI316" s="150"/>
      <c r="AJ316" s="2">
        <v>311</v>
      </c>
      <c r="AK316" s="118">
        <v>54302</v>
      </c>
      <c r="AL316" s="5">
        <f t="shared" si="111"/>
        <v>146294.95614377144</v>
      </c>
      <c r="AM316" s="5">
        <f t="shared" si="112"/>
        <v>3433.0474807189421</v>
      </c>
      <c r="AN316" s="5">
        <f t="shared" si="80"/>
        <v>2488.2258889570849</v>
      </c>
      <c r="AO316" s="35">
        <f t="shared" si="81"/>
        <v>0.20409938561478055</v>
      </c>
      <c r="AP316" s="5">
        <f t="shared" si="82"/>
        <v>944.82159176185723</v>
      </c>
      <c r="AQ316" s="35">
        <f t="shared" si="83"/>
        <v>7.7499999999999999E-2</v>
      </c>
      <c r="AR316" s="5">
        <f t="shared" si="113"/>
        <v>335393.26974518545</v>
      </c>
      <c r="AS316" s="5">
        <f t="shared" si="114"/>
        <v>732284.496758405</v>
      </c>
      <c r="AT316" s="5">
        <f t="shared" si="84"/>
        <v>143806.73025481435</v>
      </c>
      <c r="AU316" s="5">
        <f t="shared" si="85"/>
        <v>1067677.7665035904</v>
      </c>
      <c r="AV316" s="150"/>
      <c r="AW316" s="2">
        <v>311</v>
      </c>
      <c r="AX316" s="118">
        <v>54302</v>
      </c>
      <c r="AY316" s="5">
        <f t="shared" si="115"/>
        <v>143499.70567325372</v>
      </c>
      <c r="AZ316" s="5">
        <f t="shared" si="116"/>
        <v>3350.6359249849102</v>
      </c>
      <c r="BA316" s="5">
        <f t="shared" si="86"/>
        <v>2453.7627645270745</v>
      </c>
      <c r="BB316" s="35">
        <f t="shared" si="87"/>
        <v>0.20519312591045297</v>
      </c>
      <c r="BC316" s="5">
        <f t="shared" si="88"/>
        <v>896.87316045783564</v>
      </c>
      <c r="BD316" s="35">
        <f t="shared" si="89"/>
        <v>7.4999999999999997E-2</v>
      </c>
      <c r="BE316" s="5">
        <f t="shared" si="117"/>
        <v>338154.05709127331</v>
      </c>
      <c r="BF316" s="5">
        <f t="shared" si="118"/>
        <v>703893.71557903395</v>
      </c>
      <c r="BG316" s="5">
        <f t="shared" si="90"/>
        <v>141045.94290872663</v>
      </c>
      <c r="BH316" s="5">
        <f t="shared" si="91"/>
        <v>1042047.7726703072</v>
      </c>
      <c r="BI316" s="150"/>
      <c r="BJ316" s="2">
        <v>311</v>
      </c>
      <c r="BK316" s="118">
        <v>54302</v>
      </c>
      <c r="BL316" s="5">
        <f t="shared" si="119"/>
        <v>140707.00816622749</v>
      </c>
      <c r="BM316" s="5">
        <f t="shared" si="120"/>
        <v>3268.9887340292703</v>
      </c>
      <c r="BN316" s="5">
        <f t="shared" si="92"/>
        <v>2418.8838930249794</v>
      </c>
      <c r="BO316" s="35">
        <f t="shared" si="93"/>
        <v>0.2062911229127159</v>
      </c>
      <c r="BP316" s="5">
        <f t="shared" si="94"/>
        <v>850.10484100429107</v>
      </c>
      <c r="BQ316" s="35">
        <f t="shared" si="95"/>
        <v>7.2499999999999995E-2</v>
      </c>
      <c r="BR316" s="5">
        <f t="shared" si="121"/>
        <v>340911.87572679698</v>
      </c>
      <c r="BS316" s="5">
        <f t="shared" si="122"/>
        <v>675743.62055630551</v>
      </c>
      <c r="BT316" s="5">
        <f t="shared" si="96"/>
        <v>138288.1242732025</v>
      </c>
      <c r="BU316" s="5">
        <f t="shared" si="97"/>
        <v>1016655.4962831025</v>
      </c>
      <c r="BV316" s="150"/>
      <c r="BW316" s="2">
        <v>311</v>
      </c>
      <c r="BX316" s="118">
        <v>54302</v>
      </c>
      <c r="BY316" s="5">
        <f t="shared" si="123"/>
        <v>137918.05195364769</v>
      </c>
      <c r="BZ316" s="5">
        <f t="shared" si="124"/>
        <v>3188.1295568986429</v>
      </c>
      <c r="CA316" s="5">
        <f t="shared" si="98"/>
        <v>2383.6075871690314</v>
      </c>
      <c r="CB316" s="35">
        <f t="shared" si="99"/>
        <v>0.20739338064056717</v>
      </c>
      <c r="CC316" s="5">
        <f t="shared" si="100"/>
        <v>804.52196972961156</v>
      </c>
      <c r="CD316" s="35">
        <f t="shared" si="101"/>
        <v>7.0000000000000007E-2</v>
      </c>
      <c r="CE316" s="5">
        <f t="shared" si="125"/>
        <v>343665.55563352082</v>
      </c>
      <c r="CF316" s="5">
        <f t="shared" si="126"/>
        <v>647842.73656195705</v>
      </c>
      <c r="CG316" s="5">
        <f t="shared" si="102"/>
        <v>135534.44436647865</v>
      </c>
      <c r="CH316" s="5">
        <f t="shared" si="103"/>
        <v>991508.29219547787</v>
      </c>
    </row>
    <row r="317" spans="9:86" ht="14.25" customHeight="1">
      <c r="I317" s="150"/>
      <c r="J317" s="2">
        <v>312</v>
      </c>
      <c r="K317" s="118">
        <v>54332</v>
      </c>
      <c r="L317" s="5">
        <f t="shared" si="104"/>
        <v>149332.66399809305</v>
      </c>
      <c r="M317" s="5">
        <f t="shared" si="67"/>
        <v>3600.0695666120341</v>
      </c>
      <c r="N317" s="5">
        <f t="shared" si="68"/>
        <v>2573.4075016251445</v>
      </c>
      <c r="O317" s="35">
        <f t="shared" si="69"/>
        <v>0.20679260111435549</v>
      </c>
      <c r="P317" s="5">
        <f t="shared" si="70"/>
        <v>1026.6620649868896</v>
      </c>
      <c r="Q317" s="35">
        <f t="shared" si="71"/>
        <v>8.249999999999999E-2</v>
      </c>
      <c r="R317" s="5">
        <f t="shared" si="105"/>
        <v>332440.7435035322</v>
      </c>
      <c r="S317" s="5">
        <f t="shared" si="106"/>
        <v>790780.96127942181</v>
      </c>
      <c r="T317" s="5">
        <f t="shared" si="72"/>
        <v>146759.25649646792</v>
      </c>
      <c r="U317" s="5">
        <f t="shared" si="73"/>
        <v>1123221.704782954</v>
      </c>
      <c r="V317" s="150"/>
      <c r="W317" s="2">
        <v>312</v>
      </c>
      <c r="X317" s="118">
        <v>54332</v>
      </c>
      <c r="Y317" s="5">
        <f t="shared" si="107"/>
        <v>146569.34259526891</v>
      </c>
      <c r="Z317" s="5">
        <f t="shared" si="108"/>
        <v>3516.1998380299769</v>
      </c>
      <c r="AA317" s="5">
        <f t="shared" si="74"/>
        <v>2539.0708873948506</v>
      </c>
      <c r="AB317" s="35">
        <f t="shared" si="75"/>
        <v>0.20788010718499125</v>
      </c>
      <c r="AC317" s="5">
        <f t="shared" si="76"/>
        <v>977.1289506351261</v>
      </c>
      <c r="AD317" s="35">
        <f t="shared" si="77"/>
        <v>0.08</v>
      </c>
      <c r="AE317" s="5">
        <f t="shared" si="109"/>
        <v>335169.72829212621</v>
      </c>
      <c r="AF317" s="5">
        <f t="shared" si="110"/>
        <v>761884.62117322697</v>
      </c>
      <c r="AG317" s="5">
        <f t="shared" si="78"/>
        <v>144030.27170787405</v>
      </c>
      <c r="AH317" s="5">
        <f t="shared" si="79"/>
        <v>1097054.3494653532</v>
      </c>
      <c r="AI317" s="150"/>
      <c r="AJ317" s="2">
        <v>312</v>
      </c>
      <c r="AK317" s="118">
        <v>54332</v>
      </c>
      <c r="AL317" s="5">
        <f t="shared" si="111"/>
        <v>143806.73025481435</v>
      </c>
      <c r="AM317" s="5">
        <f t="shared" si="112"/>
        <v>3433.0474807189421</v>
      </c>
      <c r="AN317" s="5">
        <f t="shared" si="80"/>
        <v>2504.2956811565996</v>
      </c>
      <c r="AO317" s="35">
        <f t="shared" si="81"/>
        <v>0.20897177844618386</v>
      </c>
      <c r="AP317" s="5">
        <f t="shared" si="82"/>
        <v>928.75179956234263</v>
      </c>
      <c r="AQ317" s="35">
        <f t="shared" si="83"/>
        <v>7.7499999999999999E-2</v>
      </c>
      <c r="AR317" s="5">
        <f t="shared" si="113"/>
        <v>337897.56542634207</v>
      </c>
      <c r="AS317" s="5">
        <f t="shared" si="114"/>
        <v>733213.24855796737</v>
      </c>
      <c r="AT317" s="5">
        <f t="shared" si="84"/>
        <v>141302.43457365775</v>
      </c>
      <c r="AU317" s="5">
        <f t="shared" si="85"/>
        <v>1071110.8139843093</v>
      </c>
      <c r="AV317" s="150"/>
      <c r="AW317" s="2">
        <v>312</v>
      </c>
      <c r="AX317" s="118">
        <v>54332</v>
      </c>
      <c r="AY317" s="5">
        <f t="shared" si="115"/>
        <v>141045.94290872663</v>
      </c>
      <c r="AZ317" s="5">
        <f t="shared" si="116"/>
        <v>3350.6359249849102</v>
      </c>
      <c r="BA317" s="5">
        <f t="shared" si="86"/>
        <v>2469.0987818053686</v>
      </c>
      <c r="BB317" s="35">
        <f t="shared" si="87"/>
        <v>0.21006761889519926</v>
      </c>
      <c r="BC317" s="5">
        <f t="shared" si="88"/>
        <v>881.53714317954143</v>
      </c>
      <c r="BD317" s="35">
        <f t="shared" si="89"/>
        <v>7.4999999999999997E-2</v>
      </c>
      <c r="BE317" s="5">
        <f t="shared" si="117"/>
        <v>340623.15587307868</v>
      </c>
      <c r="BF317" s="5">
        <f t="shared" si="118"/>
        <v>704775.25272221351</v>
      </c>
      <c r="BG317" s="5">
        <f t="shared" si="90"/>
        <v>138576.84412692126</v>
      </c>
      <c r="BH317" s="5">
        <f t="shared" si="91"/>
        <v>1045398.4085952921</v>
      </c>
      <c r="BI317" s="150"/>
      <c r="BJ317" s="2">
        <v>312</v>
      </c>
      <c r="BK317" s="118">
        <v>54332</v>
      </c>
      <c r="BL317" s="5">
        <f t="shared" si="119"/>
        <v>138288.1242732025</v>
      </c>
      <c r="BM317" s="5">
        <f t="shared" si="120"/>
        <v>3268.9887340292703</v>
      </c>
      <c r="BN317" s="5">
        <f t="shared" si="92"/>
        <v>2433.4979832120052</v>
      </c>
      <c r="BO317" s="35">
        <f t="shared" si="93"/>
        <v>0.2111676324487021</v>
      </c>
      <c r="BP317" s="5">
        <f t="shared" si="94"/>
        <v>835.49075081726505</v>
      </c>
      <c r="BQ317" s="35">
        <f t="shared" si="95"/>
        <v>7.2499999999999995E-2</v>
      </c>
      <c r="BR317" s="5">
        <f t="shared" si="121"/>
        <v>343345.37371000898</v>
      </c>
      <c r="BS317" s="5">
        <f t="shared" si="122"/>
        <v>676579.11130712274</v>
      </c>
      <c r="BT317" s="5">
        <f t="shared" si="96"/>
        <v>135854.6262899905</v>
      </c>
      <c r="BU317" s="5">
        <f t="shared" si="97"/>
        <v>1019924.4850171318</v>
      </c>
      <c r="BV317" s="150"/>
      <c r="BW317" s="2">
        <v>312</v>
      </c>
      <c r="BX317" s="118">
        <v>54332</v>
      </c>
      <c r="BY317" s="5">
        <f t="shared" si="123"/>
        <v>135534.44436647865</v>
      </c>
      <c r="BZ317" s="5">
        <f t="shared" si="124"/>
        <v>3188.1295568986429</v>
      </c>
      <c r="CA317" s="5">
        <f t="shared" si="98"/>
        <v>2397.5119647608508</v>
      </c>
      <c r="CB317" s="35">
        <f t="shared" si="99"/>
        <v>0.21227182294219701</v>
      </c>
      <c r="CC317" s="5">
        <f t="shared" si="100"/>
        <v>790.61759213779214</v>
      </c>
      <c r="CD317" s="35">
        <f t="shared" si="101"/>
        <v>7.0000000000000007E-2</v>
      </c>
      <c r="CE317" s="5">
        <f t="shared" si="125"/>
        <v>346063.06759828166</v>
      </c>
      <c r="CF317" s="5">
        <f t="shared" si="126"/>
        <v>648633.35415409482</v>
      </c>
      <c r="CG317" s="5">
        <f t="shared" si="102"/>
        <v>133136.93240171782</v>
      </c>
      <c r="CH317" s="5">
        <f t="shared" si="103"/>
        <v>994696.42175237648</v>
      </c>
    </row>
    <row r="318" spans="9:86" ht="14.25" customHeight="1">
      <c r="I318" s="150"/>
      <c r="J318" s="2">
        <v>313</v>
      </c>
      <c r="K318" s="118">
        <v>54363</v>
      </c>
      <c r="L318" s="5">
        <f t="shared" si="104"/>
        <v>146759.25649646792</v>
      </c>
      <c r="M318" s="5">
        <f t="shared" si="67"/>
        <v>3600.0695666120341</v>
      </c>
      <c r="N318" s="5">
        <f t="shared" si="68"/>
        <v>2591.0996781988169</v>
      </c>
      <c r="O318" s="35">
        <f t="shared" si="69"/>
        <v>0.2118653152152902</v>
      </c>
      <c r="P318" s="5">
        <f t="shared" si="70"/>
        <v>1008.9698884132169</v>
      </c>
      <c r="Q318" s="35">
        <f t="shared" si="71"/>
        <v>8.2500000000000004E-2</v>
      </c>
      <c r="R318" s="5">
        <f t="shared" si="105"/>
        <v>335031.843181731</v>
      </c>
      <c r="S318" s="5">
        <f t="shared" si="106"/>
        <v>791789.93116783502</v>
      </c>
      <c r="T318" s="5">
        <f t="shared" si="72"/>
        <v>144168.15681826911</v>
      </c>
      <c r="U318" s="5">
        <f t="shared" si="73"/>
        <v>1126821.7743495661</v>
      </c>
      <c r="V318" s="150"/>
      <c r="W318" s="2">
        <v>313</v>
      </c>
      <c r="X318" s="118">
        <v>54363</v>
      </c>
      <c r="Y318" s="5">
        <f t="shared" si="107"/>
        <v>144030.27170787405</v>
      </c>
      <c r="Z318" s="5">
        <f t="shared" si="108"/>
        <v>3516.1998380299769</v>
      </c>
      <c r="AA318" s="5">
        <f t="shared" si="74"/>
        <v>2555.9980266441498</v>
      </c>
      <c r="AB318" s="35">
        <f t="shared" si="75"/>
        <v>0.21295506809804188</v>
      </c>
      <c r="AC318" s="5">
        <f t="shared" si="76"/>
        <v>960.20181138582711</v>
      </c>
      <c r="AD318" s="35">
        <f t="shared" si="77"/>
        <v>0.08</v>
      </c>
      <c r="AE318" s="5">
        <f t="shared" si="109"/>
        <v>337725.72631877038</v>
      </c>
      <c r="AF318" s="5">
        <f t="shared" si="110"/>
        <v>762844.82298461278</v>
      </c>
      <c r="AG318" s="5">
        <f t="shared" si="78"/>
        <v>141474.27368122991</v>
      </c>
      <c r="AH318" s="5">
        <f t="shared" si="79"/>
        <v>1100570.5493033831</v>
      </c>
      <c r="AI318" s="150"/>
      <c r="AJ318" s="2">
        <v>313</v>
      </c>
      <c r="AK318" s="118">
        <v>54363</v>
      </c>
      <c r="AL318" s="5">
        <f t="shared" si="111"/>
        <v>141302.43457365775</v>
      </c>
      <c r="AM318" s="5">
        <f t="shared" si="112"/>
        <v>3433.0474807189421</v>
      </c>
      <c r="AN318" s="5">
        <f t="shared" si="80"/>
        <v>2520.4692574307355</v>
      </c>
      <c r="AO318" s="35">
        <f t="shared" si="81"/>
        <v>0.21404890284039985</v>
      </c>
      <c r="AP318" s="5">
        <f t="shared" si="82"/>
        <v>912.57822328820635</v>
      </c>
      <c r="AQ318" s="35">
        <f t="shared" si="83"/>
        <v>7.7499999999999999E-2</v>
      </c>
      <c r="AR318" s="5">
        <f t="shared" si="113"/>
        <v>340418.03468377283</v>
      </c>
      <c r="AS318" s="5">
        <f t="shared" si="114"/>
        <v>734125.82678125554</v>
      </c>
      <c r="AT318" s="5">
        <f t="shared" si="84"/>
        <v>138781.96531622703</v>
      </c>
      <c r="AU318" s="5">
        <f t="shared" si="85"/>
        <v>1074543.8614650285</v>
      </c>
      <c r="AV318" s="150"/>
      <c r="AW318" s="2">
        <v>313</v>
      </c>
      <c r="AX318" s="118">
        <v>54363</v>
      </c>
      <c r="AY318" s="5">
        <f t="shared" si="115"/>
        <v>138576.84412692126</v>
      </c>
      <c r="AZ318" s="5">
        <f t="shared" si="116"/>
        <v>3350.6359249849102</v>
      </c>
      <c r="BA318" s="5">
        <f t="shared" si="86"/>
        <v>2484.5306491916522</v>
      </c>
      <c r="BB318" s="35">
        <f t="shared" si="87"/>
        <v>0.21514682325275875</v>
      </c>
      <c r="BC318" s="5">
        <f t="shared" si="88"/>
        <v>866.10527579325787</v>
      </c>
      <c r="BD318" s="35">
        <f t="shared" si="89"/>
        <v>7.4999999999999997E-2</v>
      </c>
      <c r="BE318" s="5">
        <f t="shared" si="117"/>
        <v>343107.68652227032</v>
      </c>
      <c r="BF318" s="5">
        <f t="shared" si="118"/>
        <v>705641.35799800674</v>
      </c>
      <c r="BG318" s="5">
        <f t="shared" si="90"/>
        <v>136092.31347772962</v>
      </c>
      <c r="BH318" s="5">
        <f t="shared" si="91"/>
        <v>1048749.0445202771</v>
      </c>
      <c r="BI318" s="150"/>
      <c r="BJ318" s="2">
        <v>313</v>
      </c>
      <c r="BK318" s="118">
        <v>54363</v>
      </c>
      <c r="BL318" s="5">
        <f t="shared" si="119"/>
        <v>135854.6262899905</v>
      </c>
      <c r="BM318" s="5">
        <f t="shared" si="120"/>
        <v>3268.9887340292703</v>
      </c>
      <c r="BN318" s="5">
        <f t="shared" si="92"/>
        <v>2448.2003668605776</v>
      </c>
      <c r="BO318" s="35">
        <f t="shared" si="93"/>
        <v>0.21624883306967274</v>
      </c>
      <c r="BP318" s="5">
        <f t="shared" si="94"/>
        <v>820.78836716869262</v>
      </c>
      <c r="BQ318" s="35">
        <f t="shared" si="95"/>
        <v>7.2499999999999995E-2</v>
      </c>
      <c r="BR318" s="5">
        <f t="shared" si="121"/>
        <v>345793.57407686958</v>
      </c>
      <c r="BS318" s="5">
        <f t="shared" si="122"/>
        <v>677399.89967429149</v>
      </c>
      <c r="BT318" s="5">
        <f t="shared" si="96"/>
        <v>133406.42592312992</v>
      </c>
      <c r="BU318" s="5">
        <f t="shared" si="97"/>
        <v>1023193.473751161</v>
      </c>
      <c r="BV318" s="150"/>
      <c r="BW318" s="2">
        <v>313</v>
      </c>
      <c r="BX318" s="118">
        <v>54363</v>
      </c>
      <c r="BY318" s="5">
        <f t="shared" si="123"/>
        <v>133136.93240171782</v>
      </c>
      <c r="BZ318" s="5">
        <f t="shared" si="124"/>
        <v>3188.1295568986429</v>
      </c>
      <c r="CA318" s="5">
        <f t="shared" si="98"/>
        <v>2411.4974512219555</v>
      </c>
      <c r="CB318" s="35">
        <f t="shared" si="99"/>
        <v>0.21735493594931357</v>
      </c>
      <c r="CC318" s="5">
        <f t="shared" si="100"/>
        <v>776.63210567668727</v>
      </c>
      <c r="CD318" s="35">
        <f t="shared" si="101"/>
        <v>7.0000000000000007E-2</v>
      </c>
      <c r="CE318" s="5">
        <f t="shared" si="125"/>
        <v>348474.56504950364</v>
      </c>
      <c r="CF318" s="5">
        <f t="shared" si="126"/>
        <v>649409.98625977151</v>
      </c>
      <c r="CG318" s="5">
        <f t="shared" si="102"/>
        <v>130725.43495049587</v>
      </c>
      <c r="CH318" s="5">
        <f t="shared" si="103"/>
        <v>997884.55130927521</v>
      </c>
    </row>
    <row r="319" spans="9:86" ht="14.25" customHeight="1">
      <c r="I319" s="150"/>
      <c r="J319" s="2">
        <v>314</v>
      </c>
      <c r="K319" s="118">
        <v>54393</v>
      </c>
      <c r="L319" s="5">
        <f t="shared" si="104"/>
        <v>144168.15681826911</v>
      </c>
      <c r="M319" s="5">
        <f t="shared" si="67"/>
        <v>3600.0695666120341</v>
      </c>
      <c r="N319" s="5">
        <f t="shared" si="68"/>
        <v>2608.9134884864338</v>
      </c>
      <c r="O319" s="35">
        <f t="shared" si="69"/>
        <v>0.21715587236993766</v>
      </c>
      <c r="P319" s="5">
        <f t="shared" si="70"/>
        <v>991.15607812560017</v>
      </c>
      <c r="Q319" s="35">
        <f t="shared" si="71"/>
        <v>8.2500000000000004E-2</v>
      </c>
      <c r="R319" s="5">
        <f t="shared" si="105"/>
        <v>337640.75667021744</v>
      </c>
      <c r="S319" s="5">
        <f t="shared" si="106"/>
        <v>792781.0872459606</v>
      </c>
      <c r="T319" s="5">
        <f t="shared" si="72"/>
        <v>141559.24332978268</v>
      </c>
      <c r="U319" s="5">
        <f t="shared" si="73"/>
        <v>1130421.843916178</v>
      </c>
      <c r="V319" s="150"/>
      <c r="W319" s="2">
        <v>314</v>
      </c>
      <c r="X319" s="118">
        <v>54393</v>
      </c>
      <c r="Y319" s="5">
        <f t="shared" si="107"/>
        <v>141474.27368122991</v>
      </c>
      <c r="Z319" s="5">
        <f t="shared" si="108"/>
        <v>3516.1998380299769</v>
      </c>
      <c r="AA319" s="5">
        <f t="shared" si="74"/>
        <v>2573.038013488444</v>
      </c>
      <c r="AB319" s="35">
        <f t="shared" si="75"/>
        <v>0.21824785071123404</v>
      </c>
      <c r="AC319" s="5">
        <f t="shared" si="76"/>
        <v>943.16182454153284</v>
      </c>
      <c r="AD319" s="35">
        <f t="shared" si="77"/>
        <v>0.08</v>
      </c>
      <c r="AE319" s="5">
        <f t="shared" si="109"/>
        <v>340298.76433225884</v>
      </c>
      <c r="AF319" s="5">
        <f t="shared" si="110"/>
        <v>763787.9848091543</v>
      </c>
      <c r="AG319" s="5">
        <f t="shared" si="78"/>
        <v>138901.23566774148</v>
      </c>
      <c r="AH319" s="5">
        <f t="shared" si="79"/>
        <v>1104086.7491414133</v>
      </c>
      <c r="AI319" s="150"/>
      <c r="AJ319" s="2">
        <v>314</v>
      </c>
      <c r="AK319" s="118">
        <v>54393</v>
      </c>
      <c r="AL319" s="5">
        <f t="shared" si="111"/>
        <v>138781.96531622703</v>
      </c>
      <c r="AM319" s="5">
        <f t="shared" si="112"/>
        <v>3433.0474807189421</v>
      </c>
      <c r="AN319" s="5">
        <f t="shared" si="80"/>
        <v>2536.7472880516425</v>
      </c>
      <c r="AO319" s="35">
        <f t="shared" si="81"/>
        <v>0.21934382747251968</v>
      </c>
      <c r="AP319" s="5">
        <f t="shared" si="82"/>
        <v>896.30019266729948</v>
      </c>
      <c r="AQ319" s="35">
        <f t="shared" si="83"/>
        <v>7.7499999999999999E-2</v>
      </c>
      <c r="AR319" s="5">
        <f t="shared" si="113"/>
        <v>342954.78197182447</v>
      </c>
      <c r="AS319" s="5">
        <f t="shared" si="114"/>
        <v>735022.12697392283</v>
      </c>
      <c r="AT319" s="5">
        <f t="shared" si="84"/>
        <v>136245.21802817538</v>
      </c>
      <c r="AU319" s="5">
        <f t="shared" si="85"/>
        <v>1077976.9089457472</v>
      </c>
      <c r="AV319" s="150"/>
      <c r="AW319" s="2">
        <v>314</v>
      </c>
      <c r="AX319" s="118">
        <v>54393</v>
      </c>
      <c r="AY319" s="5">
        <f t="shared" si="115"/>
        <v>136092.31347772962</v>
      </c>
      <c r="AZ319" s="5">
        <f t="shared" si="116"/>
        <v>3350.6359249849102</v>
      </c>
      <c r="BA319" s="5">
        <f t="shared" si="86"/>
        <v>2500.0589657491</v>
      </c>
      <c r="BB319" s="35">
        <f t="shared" si="87"/>
        <v>0.22044380628372939</v>
      </c>
      <c r="BC319" s="5">
        <f t="shared" si="88"/>
        <v>850.57695923581002</v>
      </c>
      <c r="BD319" s="35">
        <f t="shared" si="89"/>
        <v>7.4999999999999997E-2</v>
      </c>
      <c r="BE319" s="5">
        <f t="shared" si="117"/>
        <v>345607.74548801943</v>
      </c>
      <c r="BF319" s="5">
        <f t="shared" si="118"/>
        <v>706491.93495724257</v>
      </c>
      <c r="BG319" s="5">
        <f t="shared" si="90"/>
        <v>133592.25451198051</v>
      </c>
      <c r="BH319" s="5">
        <f t="shared" si="91"/>
        <v>1052099.680445262</v>
      </c>
      <c r="BI319" s="150"/>
      <c r="BJ319" s="2">
        <v>314</v>
      </c>
      <c r="BK319" s="118">
        <v>54393</v>
      </c>
      <c r="BL319" s="5">
        <f t="shared" si="119"/>
        <v>133406.42592312992</v>
      </c>
      <c r="BM319" s="5">
        <f t="shared" si="120"/>
        <v>3268.9887340292703</v>
      </c>
      <c r="BN319" s="5">
        <f t="shared" si="92"/>
        <v>2462.9915774103602</v>
      </c>
      <c r="BO319" s="35">
        <f t="shared" si="93"/>
        <v>0.22154779070353564</v>
      </c>
      <c r="BP319" s="5">
        <f t="shared" si="94"/>
        <v>805.99715661890991</v>
      </c>
      <c r="BQ319" s="35">
        <f t="shared" si="95"/>
        <v>7.2499999999999995E-2</v>
      </c>
      <c r="BR319" s="5">
        <f t="shared" si="121"/>
        <v>348256.56565427996</v>
      </c>
      <c r="BS319" s="5">
        <f t="shared" si="122"/>
        <v>678205.89683091035</v>
      </c>
      <c r="BT319" s="5">
        <f t="shared" si="96"/>
        <v>130943.43434571956</v>
      </c>
      <c r="BU319" s="5">
        <f t="shared" si="97"/>
        <v>1026462.4624851902</v>
      </c>
      <c r="BV319" s="150"/>
      <c r="BW319" s="2">
        <v>314</v>
      </c>
      <c r="BX319" s="118">
        <v>54393</v>
      </c>
      <c r="BY319" s="5">
        <f t="shared" si="123"/>
        <v>130725.43495049587</v>
      </c>
      <c r="BZ319" s="5">
        <f t="shared" si="124"/>
        <v>3188.1295568986429</v>
      </c>
      <c r="CA319" s="5">
        <f t="shared" si="98"/>
        <v>2425.564519687417</v>
      </c>
      <c r="CB319" s="35">
        <f t="shared" si="99"/>
        <v>0.22265578421882004</v>
      </c>
      <c r="CC319" s="5">
        <f t="shared" si="100"/>
        <v>762.5650372112259</v>
      </c>
      <c r="CD319" s="35">
        <f t="shared" si="101"/>
        <v>7.0000000000000007E-2</v>
      </c>
      <c r="CE319" s="5">
        <f t="shared" si="125"/>
        <v>350900.12956919108</v>
      </c>
      <c r="CF319" s="5">
        <f t="shared" si="126"/>
        <v>650172.55129698268</v>
      </c>
      <c r="CG319" s="5">
        <f t="shared" si="102"/>
        <v>128299.87043080846</v>
      </c>
      <c r="CH319" s="5">
        <f t="shared" si="103"/>
        <v>1001072.6808661737</v>
      </c>
    </row>
    <row r="320" spans="9:86" ht="14.25" customHeight="1">
      <c r="I320" s="150"/>
      <c r="J320" s="2">
        <v>315</v>
      </c>
      <c r="K320" s="118">
        <v>54424</v>
      </c>
      <c r="L320" s="5">
        <f t="shared" si="104"/>
        <v>141559.24332978268</v>
      </c>
      <c r="M320" s="5">
        <f t="shared" si="67"/>
        <v>3600.0695666120341</v>
      </c>
      <c r="N320" s="5">
        <f t="shared" si="68"/>
        <v>2626.8497687197782</v>
      </c>
      <c r="O320" s="35">
        <f t="shared" si="69"/>
        <v>0.22267848063585527</v>
      </c>
      <c r="P320" s="5">
        <f t="shared" si="70"/>
        <v>973.21979789225588</v>
      </c>
      <c r="Q320" s="35">
        <f t="shared" si="71"/>
        <v>8.2500000000000004E-2</v>
      </c>
      <c r="R320" s="5">
        <f t="shared" si="105"/>
        <v>340267.60643893719</v>
      </c>
      <c r="S320" s="5">
        <f t="shared" si="106"/>
        <v>793754.30704385287</v>
      </c>
      <c r="T320" s="5">
        <f t="shared" si="72"/>
        <v>138932.3935610629</v>
      </c>
      <c r="U320" s="5">
        <f t="shared" si="73"/>
        <v>1134021.9134827901</v>
      </c>
      <c r="V320" s="150"/>
      <c r="W320" s="2">
        <v>315</v>
      </c>
      <c r="X320" s="118">
        <v>54424</v>
      </c>
      <c r="Y320" s="5">
        <f t="shared" si="107"/>
        <v>138901.23566774148</v>
      </c>
      <c r="Z320" s="5">
        <f t="shared" si="108"/>
        <v>3516.1998380299769</v>
      </c>
      <c r="AA320" s="5">
        <f t="shared" si="74"/>
        <v>2590.1916002450334</v>
      </c>
      <c r="AB320" s="35">
        <f t="shared" si="75"/>
        <v>0.22377266158589673</v>
      </c>
      <c r="AC320" s="5">
        <f t="shared" si="76"/>
        <v>926.00823778494328</v>
      </c>
      <c r="AD320" s="35">
        <f t="shared" si="77"/>
        <v>0.08</v>
      </c>
      <c r="AE320" s="5">
        <f t="shared" si="109"/>
        <v>342888.95593250386</v>
      </c>
      <c r="AF320" s="5">
        <f t="shared" si="110"/>
        <v>764713.99304693926</v>
      </c>
      <c r="AG320" s="5">
        <f t="shared" si="78"/>
        <v>136311.04406749643</v>
      </c>
      <c r="AH320" s="5">
        <f t="shared" si="79"/>
        <v>1107602.9489794432</v>
      </c>
      <c r="AI320" s="150"/>
      <c r="AJ320" s="2">
        <v>315</v>
      </c>
      <c r="AK320" s="118">
        <v>54424</v>
      </c>
      <c r="AL320" s="5">
        <f t="shared" si="111"/>
        <v>136245.21802817538</v>
      </c>
      <c r="AM320" s="5">
        <f t="shared" si="112"/>
        <v>3433.0474807189421</v>
      </c>
      <c r="AN320" s="5">
        <f t="shared" si="80"/>
        <v>2553.1304476203095</v>
      </c>
      <c r="AO320" s="35">
        <f t="shared" si="81"/>
        <v>0.22487075740968682</v>
      </c>
      <c r="AP320" s="5">
        <f t="shared" si="82"/>
        <v>879.91703309863271</v>
      </c>
      <c r="AQ320" s="35">
        <f t="shared" si="83"/>
        <v>7.7499999999999999E-2</v>
      </c>
      <c r="AR320" s="5">
        <f t="shared" si="113"/>
        <v>345507.91241944476</v>
      </c>
      <c r="AS320" s="5">
        <f t="shared" si="114"/>
        <v>735902.04400702147</v>
      </c>
      <c r="AT320" s="5">
        <f t="shared" si="84"/>
        <v>133692.08758055506</v>
      </c>
      <c r="AU320" s="5">
        <f t="shared" si="85"/>
        <v>1081409.9564264663</v>
      </c>
      <c r="AV320" s="150"/>
      <c r="AW320" s="2">
        <v>315</v>
      </c>
      <c r="AX320" s="118">
        <v>54424</v>
      </c>
      <c r="AY320" s="5">
        <f t="shared" si="115"/>
        <v>133592.25451198051</v>
      </c>
      <c r="AZ320" s="5">
        <f t="shared" si="116"/>
        <v>3350.6359249849102</v>
      </c>
      <c r="BA320" s="5">
        <f t="shared" si="86"/>
        <v>2515.684334285032</v>
      </c>
      <c r="BB320" s="35">
        <f t="shared" si="87"/>
        <v>0.22597277156298842</v>
      </c>
      <c r="BC320" s="5">
        <f t="shared" si="88"/>
        <v>834.95159069987812</v>
      </c>
      <c r="BD320" s="35">
        <f t="shared" si="89"/>
        <v>7.4999999999999997E-2</v>
      </c>
      <c r="BE320" s="5">
        <f t="shared" si="117"/>
        <v>348123.42982230446</v>
      </c>
      <c r="BF320" s="5">
        <f t="shared" si="118"/>
        <v>707326.88654794241</v>
      </c>
      <c r="BG320" s="5">
        <f t="shared" si="90"/>
        <v>131076.57017769548</v>
      </c>
      <c r="BH320" s="5">
        <f t="shared" si="91"/>
        <v>1055450.3163702469</v>
      </c>
      <c r="BI320" s="150"/>
      <c r="BJ320" s="2">
        <v>315</v>
      </c>
      <c r="BK320" s="118">
        <v>54424</v>
      </c>
      <c r="BL320" s="5">
        <f t="shared" si="119"/>
        <v>130943.43434571956</v>
      </c>
      <c r="BM320" s="5">
        <f t="shared" si="120"/>
        <v>3268.9887340292703</v>
      </c>
      <c r="BN320" s="5">
        <f t="shared" si="92"/>
        <v>2477.8721515238813</v>
      </c>
      <c r="BO320" s="35">
        <f t="shared" si="93"/>
        <v>0.2270787074347006</v>
      </c>
      <c r="BP320" s="5">
        <f t="shared" si="94"/>
        <v>791.11658250538903</v>
      </c>
      <c r="BQ320" s="35">
        <f t="shared" si="95"/>
        <v>7.2499999999999995E-2</v>
      </c>
      <c r="BR320" s="5">
        <f t="shared" si="121"/>
        <v>350734.43780580384</v>
      </c>
      <c r="BS320" s="5">
        <f t="shared" si="122"/>
        <v>678997.01341341576</v>
      </c>
      <c r="BT320" s="5">
        <f t="shared" si="96"/>
        <v>128465.56219419568</v>
      </c>
      <c r="BU320" s="5">
        <f t="shared" si="97"/>
        <v>1029731.4512192196</v>
      </c>
      <c r="BV320" s="150"/>
      <c r="BW320" s="2">
        <v>315</v>
      </c>
      <c r="BX320" s="118">
        <v>54424</v>
      </c>
      <c r="BY320" s="5">
        <f t="shared" si="123"/>
        <v>128299.87043080846</v>
      </c>
      <c r="BZ320" s="5">
        <f t="shared" si="124"/>
        <v>3188.1295568986429</v>
      </c>
      <c r="CA320" s="5">
        <f t="shared" si="98"/>
        <v>2439.7136460522602</v>
      </c>
      <c r="CB320" s="35">
        <f t="shared" si="99"/>
        <v>0.22818856834634016</v>
      </c>
      <c r="CC320" s="5">
        <f t="shared" si="100"/>
        <v>748.41591084638264</v>
      </c>
      <c r="CD320" s="35">
        <f t="shared" si="101"/>
        <v>7.0000000000000007E-2</v>
      </c>
      <c r="CE320" s="5">
        <f t="shared" si="125"/>
        <v>353339.84321524337</v>
      </c>
      <c r="CF320" s="5">
        <f t="shared" si="126"/>
        <v>650920.96720782912</v>
      </c>
      <c r="CG320" s="5">
        <f t="shared" si="102"/>
        <v>125860.1567847562</v>
      </c>
      <c r="CH320" s="5">
        <f t="shared" si="103"/>
        <v>1004260.8104230724</v>
      </c>
    </row>
    <row r="321" spans="9:86" ht="14.25" customHeight="1">
      <c r="I321" s="150"/>
      <c r="J321" s="2">
        <v>316</v>
      </c>
      <c r="K321" s="118">
        <v>54455</v>
      </c>
      <c r="L321" s="5">
        <f t="shared" si="104"/>
        <v>138932.3935610629</v>
      </c>
      <c r="M321" s="5">
        <f t="shared" si="67"/>
        <v>3600.0695666120341</v>
      </c>
      <c r="N321" s="5">
        <f t="shared" si="68"/>
        <v>2644.9093608797266</v>
      </c>
      <c r="O321" s="35">
        <f t="shared" si="69"/>
        <v>0.22844861099011429</v>
      </c>
      <c r="P321" s="5">
        <f t="shared" si="70"/>
        <v>955.16020573230742</v>
      </c>
      <c r="Q321" s="35">
        <f t="shared" si="71"/>
        <v>8.2500000000000004E-2</v>
      </c>
      <c r="R321" s="5">
        <f t="shared" si="105"/>
        <v>342912.51579981693</v>
      </c>
      <c r="S321" s="5">
        <f t="shared" si="106"/>
        <v>794709.4672495852</v>
      </c>
      <c r="T321" s="5">
        <f t="shared" si="72"/>
        <v>136287.48420018319</v>
      </c>
      <c r="U321" s="5">
        <f t="shared" si="73"/>
        <v>1137621.983049402</v>
      </c>
      <c r="V321" s="150"/>
      <c r="W321" s="2">
        <v>316</v>
      </c>
      <c r="X321" s="118">
        <v>54455</v>
      </c>
      <c r="Y321" s="5">
        <f t="shared" si="107"/>
        <v>136311.04406749643</v>
      </c>
      <c r="Z321" s="5">
        <f t="shared" si="108"/>
        <v>3516.1998380299769</v>
      </c>
      <c r="AA321" s="5">
        <f t="shared" si="74"/>
        <v>2607.4595442466671</v>
      </c>
      <c r="AB321" s="35">
        <f t="shared" si="75"/>
        <v>0.2295449700720254</v>
      </c>
      <c r="AC321" s="5">
        <f t="shared" si="76"/>
        <v>908.74029378330965</v>
      </c>
      <c r="AD321" s="35">
        <f t="shared" si="77"/>
        <v>0.08</v>
      </c>
      <c r="AE321" s="5">
        <f t="shared" si="109"/>
        <v>345496.41547675052</v>
      </c>
      <c r="AF321" s="5">
        <f t="shared" si="110"/>
        <v>765622.73334072251</v>
      </c>
      <c r="AG321" s="5">
        <f t="shared" si="78"/>
        <v>133703.58452324977</v>
      </c>
      <c r="AH321" s="5">
        <f t="shared" si="79"/>
        <v>1111119.1488174731</v>
      </c>
      <c r="AI321" s="150"/>
      <c r="AJ321" s="2">
        <v>316</v>
      </c>
      <c r="AK321" s="118">
        <v>54455</v>
      </c>
      <c r="AL321" s="5">
        <f t="shared" si="111"/>
        <v>133692.08758055506</v>
      </c>
      <c r="AM321" s="5">
        <f t="shared" si="112"/>
        <v>3433.0474807189421</v>
      </c>
      <c r="AN321" s="5">
        <f t="shared" si="80"/>
        <v>2569.6194150945239</v>
      </c>
      <c r="AO321" s="35">
        <f t="shared" si="81"/>
        <v>0.23064516037685961</v>
      </c>
      <c r="AP321" s="5">
        <f t="shared" si="82"/>
        <v>863.42806562441808</v>
      </c>
      <c r="AQ321" s="35">
        <f t="shared" si="83"/>
        <v>7.7499999999999999E-2</v>
      </c>
      <c r="AR321" s="5">
        <f t="shared" si="113"/>
        <v>348077.53183453932</v>
      </c>
      <c r="AS321" s="5">
        <f t="shared" si="114"/>
        <v>736765.47207264591</v>
      </c>
      <c r="AT321" s="5">
        <f t="shared" si="84"/>
        <v>131122.46816546054</v>
      </c>
      <c r="AU321" s="5">
        <f t="shared" si="85"/>
        <v>1084843.0039071853</v>
      </c>
      <c r="AV321" s="150"/>
      <c r="AW321" s="2">
        <v>316</v>
      </c>
      <c r="AX321" s="118">
        <v>54455</v>
      </c>
      <c r="AY321" s="5">
        <f t="shared" si="115"/>
        <v>131076.57017769548</v>
      </c>
      <c r="AZ321" s="5">
        <f t="shared" si="116"/>
        <v>3350.6359249849102</v>
      </c>
      <c r="BA321" s="5">
        <f t="shared" si="86"/>
        <v>2531.4073613743135</v>
      </c>
      <c r="BB321" s="35">
        <f t="shared" si="87"/>
        <v>0.2317491851923725</v>
      </c>
      <c r="BC321" s="5">
        <f t="shared" si="88"/>
        <v>819.22856361059667</v>
      </c>
      <c r="BD321" s="35">
        <f t="shared" si="89"/>
        <v>7.4999999999999997E-2</v>
      </c>
      <c r="BE321" s="5">
        <f t="shared" si="117"/>
        <v>350654.83718367876</v>
      </c>
      <c r="BF321" s="5">
        <f t="shared" si="118"/>
        <v>708146.11511155299</v>
      </c>
      <c r="BG321" s="5">
        <f t="shared" si="90"/>
        <v>128545.16281632117</v>
      </c>
      <c r="BH321" s="5">
        <f t="shared" si="91"/>
        <v>1058800.9522952316</v>
      </c>
      <c r="BI321" s="150"/>
      <c r="BJ321" s="2">
        <v>316</v>
      </c>
      <c r="BK321" s="118">
        <v>54455</v>
      </c>
      <c r="BL321" s="5">
        <f t="shared" si="119"/>
        <v>128465.56219419568</v>
      </c>
      <c r="BM321" s="5">
        <f t="shared" si="120"/>
        <v>3268.9887340292703</v>
      </c>
      <c r="BN321" s="5">
        <f t="shared" si="92"/>
        <v>2492.842629106005</v>
      </c>
      <c r="BO321" s="35">
        <f t="shared" si="93"/>
        <v>0.23285704774367644</v>
      </c>
      <c r="BP321" s="5">
        <f t="shared" si="94"/>
        <v>776.14610492326551</v>
      </c>
      <c r="BQ321" s="35">
        <f t="shared" si="95"/>
        <v>7.2499999999999995E-2</v>
      </c>
      <c r="BR321" s="5">
        <f t="shared" si="121"/>
        <v>353227.28043490986</v>
      </c>
      <c r="BS321" s="5">
        <f t="shared" si="122"/>
        <v>679773.15951833897</v>
      </c>
      <c r="BT321" s="5">
        <f t="shared" si="96"/>
        <v>125972.71956508968</v>
      </c>
      <c r="BU321" s="5">
        <f t="shared" si="97"/>
        <v>1033000.4399532488</v>
      </c>
      <c r="BV321" s="150"/>
      <c r="BW321" s="2">
        <v>316</v>
      </c>
      <c r="BX321" s="118">
        <v>54455</v>
      </c>
      <c r="BY321" s="5">
        <f t="shared" si="123"/>
        <v>125860.1567847562</v>
      </c>
      <c r="BZ321" s="5">
        <f t="shared" si="124"/>
        <v>3188.1295568986429</v>
      </c>
      <c r="CA321" s="5">
        <f t="shared" si="98"/>
        <v>2453.9453089875651</v>
      </c>
      <c r="CB321" s="35">
        <f t="shared" si="99"/>
        <v>0.23396875119273133</v>
      </c>
      <c r="CC321" s="5">
        <f t="shared" si="100"/>
        <v>734.18424791107782</v>
      </c>
      <c r="CD321" s="35">
        <f t="shared" si="101"/>
        <v>7.0000000000000007E-2</v>
      </c>
      <c r="CE321" s="5">
        <f t="shared" si="125"/>
        <v>355793.78852423094</v>
      </c>
      <c r="CF321" s="5">
        <f t="shared" si="126"/>
        <v>651655.15145574021</v>
      </c>
      <c r="CG321" s="5">
        <f t="shared" si="102"/>
        <v>123406.21147576864</v>
      </c>
      <c r="CH321" s="5">
        <f t="shared" si="103"/>
        <v>1007448.9399799712</v>
      </c>
    </row>
    <row r="322" spans="9:86" ht="14.25" customHeight="1">
      <c r="I322" s="150"/>
      <c r="J322" s="2">
        <v>317</v>
      </c>
      <c r="K322" s="118">
        <v>54483</v>
      </c>
      <c r="L322" s="5">
        <f t="shared" si="104"/>
        <v>136287.48420018319</v>
      </c>
      <c r="M322" s="5">
        <f t="shared" si="67"/>
        <v>3600.0695666120341</v>
      </c>
      <c r="N322" s="5">
        <f t="shared" si="68"/>
        <v>2663.0931127357749</v>
      </c>
      <c r="O322" s="35">
        <f t="shared" si="69"/>
        <v>0.23448314084285038</v>
      </c>
      <c r="P322" s="5">
        <f t="shared" si="70"/>
        <v>936.97645387625937</v>
      </c>
      <c r="Q322" s="35">
        <f t="shared" si="71"/>
        <v>8.2500000000000004E-2</v>
      </c>
      <c r="R322" s="5">
        <f t="shared" si="105"/>
        <v>345575.60891255271</v>
      </c>
      <c r="S322" s="5">
        <f t="shared" si="106"/>
        <v>795646.44370346144</v>
      </c>
      <c r="T322" s="5">
        <f t="shared" si="72"/>
        <v>133624.39108744741</v>
      </c>
      <c r="U322" s="5">
        <f t="shared" si="73"/>
        <v>1141222.0526160141</v>
      </c>
      <c r="V322" s="150"/>
      <c r="W322" s="2">
        <v>317</v>
      </c>
      <c r="X322" s="118">
        <v>54483</v>
      </c>
      <c r="Y322" s="5">
        <f t="shared" si="107"/>
        <v>133703.58452324977</v>
      </c>
      <c r="Z322" s="5">
        <f t="shared" si="108"/>
        <v>3516.1998380299769</v>
      </c>
      <c r="AA322" s="5">
        <f t="shared" si="74"/>
        <v>2624.8426078749785</v>
      </c>
      <c r="AB322" s="35">
        <f t="shared" si="75"/>
        <v>0.235581651806968</v>
      </c>
      <c r="AC322" s="5">
        <f t="shared" si="76"/>
        <v>891.35723015499855</v>
      </c>
      <c r="AD322" s="35">
        <f t="shared" si="77"/>
        <v>0.08</v>
      </c>
      <c r="AE322" s="5">
        <f t="shared" si="109"/>
        <v>348121.25808462553</v>
      </c>
      <c r="AF322" s="5">
        <f t="shared" si="110"/>
        <v>766514.09057087754</v>
      </c>
      <c r="AG322" s="5">
        <f t="shared" si="78"/>
        <v>131078.74191537479</v>
      </c>
      <c r="AH322" s="5">
        <f t="shared" si="79"/>
        <v>1114635.348655503</v>
      </c>
      <c r="AI322" s="150"/>
      <c r="AJ322" s="2">
        <v>317</v>
      </c>
      <c r="AK322" s="118">
        <v>54483</v>
      </c>
      <c r="AL322" s="5">
        <f t="shared" si="111"/>
        <v>131122.46816546054</v>
      </c>
      <c r="AM322" s="5">
        <f t="shared" si="112"/>
        <v>3433.0474807189421</v>
      </c>
      <c r="AN322" s="5">
        <f t="shared" si="80"/>
        <v>2586.2148738170094</v>
      </c>
      <c r="AO322" s="35">
        <f t="shared" si="81"/>
        <v>0.23668391024063296</v>
      </c>
      <c r="AP322" s="5">
        <f t="shared" si="82"/>
        <v>846.83260690193265</v>
      </c>
      <c r="AQ322" s="35">
        <f t="shared" si="83"/>
        <v>7.7499999999999999E-2</v>
      </c>
      <c r="AR322" s="5">
        <f t="shared" si="113"/>
        <v>350663.74670835631</v>
      </c>
      <c r="AS322" s="5">
        <f t="shared" si="114"/>
        <v>737612.30467954779</v>
      </c>
      <c r="AT322" s="5">
        <f t="shared" si="84"/>
        <v>128536.25329164353</v>
      </c>
      <c r="AU322" s="5">
        <f t="shared" si="85"/>
        <v>1088276.0513879042</v>
      </c>
      <c r="AV322" s="150"/>
      <c r="AW322" s="2">
        <v>317</v>
      </c>
      <c r="AX322" s="118">
        <v>54483</v>
      </c>
      <c r="AY322" s="5">
        <f t="shared" si="115"/>
        <v>128545.16281632117</v>
      </c>
      <c r="AZ322" s="5">
        <f t="shared" si="116"/>
        <v>3350.6359249849102</v>
      </c>
      <c r="BA322" s="5">
        <f t="shared" si="86"/>
        <v>2547.2286573829028</v>
      </c>
      <c r="BB322" s="35">
        <f t="shared" si="87"/>
        <v>0.23778991926963294</v>
      </c>
      <c r="BC322" s="5">
        <f t="shared" si="88"/>
        <v>803.40726760200721</v>
      </c>
      <c r="BD322" s="35">
        <f t="shared" si="89"/>
        <v>7.4999999999999997E-2</v>
      </c>
      <c r="BE322" s="5">
        <f t="shared" si="117"/>
        <v>353202.06584106165</v>
      </c>
      <c r="BF322" s="5">
        <f t="shared" si="118"/>
        <v>708949.52237915504</v>
      </c>
      <c r="BG322" s="5">
        <f t="shared" si="90"/>
        <v>125997.93415893827</v>
      </c>
      <c r="BH322" s="5">
        <f t="shared" si="91"/>
        <v>1062151.5882202168</v>
      </c>
      <c r="BI322" s="150"/>
      <c r="BJ322" s="2">
        <v>317</v>
      </c>
      <c r="BK322" s="118">
        <v>54483</v>
      </c>
      <c r="BL322" s="5">
        <f t="shared" si="119"/>
        <v>125972.71956508968</v>
      </c>
      <c r="BM322" s="5">
        <f t="shared" si="120"/>
        <v>3268.9887340292703</v>
      </c>
      <c r="BN322" s="5">
        <f t="shared" si="92"/>
        <v>2507.9035533235201</v>
      </c>
      <c r="BO322" s="35">
        <f t="shared" si="93"/>
        <v>0.23889968196115935</v>
      </c>
      <c r="BP322" s="5">
        <f t="shared" si="94"/>
        <v>761.08518070575008</v>
      </c>
      <c r="BQ322" s="35">
        <f t="shared" si="95"/>
        <v>7.2499999999999995E-2</v>
      </c>
      <c r="BR322" s="5">
        <f t="shared" si="121"/>
        <v>355735.18398823339</v>
      </c>
      <c r="BS322" s="5">
        <f t="shared" si="122"/>
        <v>680534.24469904474</v>
      </c>
      <c r="BT322" s="5">
        <f t="shared" si="96"/>
        <v>123464.81601176616</v>
      </c>
      <c r="BU322" s="5">
        <f t="shared" si="97"/>
        <v>1036269.4286872782</v>
      </c>
      <c r="BV322" s="150"/>
      <c r="BW322" s="2">
        <v>317</v>
      </c>
      <c r="BX322" s="118">
        <v>54483</v>
      </c>
      <c r="BY322" s="5">
        <f t="shared" si="123"/>
        <v>123406.21147576864</v>
      </c>
      <c r="BZ322" s="5">
        <f t="shared" si="124"/>
        <v>3188.1295568986429</v>
      </c>
      <c r="CA322" s="5">
        <f t="shared" si="98"/>
        <v>2468.2599899566594</v>
      </c>
      <c r="CB322" s="35">
        <f t="shared" si="99"/>
        <v>0.24001320132330423</v>
      </c>
      <c r="CC322" s="5">
        <f t="shared" si="100"/>
        <v>719.86956694198375</v>
      </c>
      <c r="CD322" s="35">
        <f t="shared" si="101"/>
        <v>7.0000000000000007E-2</v>
      </c>
      <c r="CE322" s="5">
        <f t="shared" si="125"/>
        <v>358262.04851418763</v>
      </c>
      <c r="CF322" s="5">
        <f t="shared" si="126"/>
        <v>652375.02102268219</v>
      </c>
      <c r="CG322" s="5">
        <f t="shared" si="102"/>
        <v>120937.95148581198</v>
      </c>
      <c r="CH322" s="5">
        <f t="shared" si="103"/>
        <v>1010637.0695368699</v>
      </c>
    </row>
    <row r="323" spans="9:86" ht="14.25" customHeight="1">
      <c r="I323" s="150"/>
      <c r="J323" s="2">
        <v>318</v>
      </c>
      <c r="K323" s="118">
        <v>54514</v>
      </c>
      <c r="L323" s="5">
        <f t="shared" si="104"/>
        <v>133624.39108744741</v>
      </c>
      <c r="M323" s="5">
        <f t="shared" si="67"/>
        <v>3600.0695666120341</v>
      </c>
      <c r="N323" s="5">
        <f t="shared" si="68"/>
        <v>2681.4018778858331</v>
      </c>
      <c r="O323" s="35">
        <f t="shared" si="69"/>
        <v>0.24080051757596121</v>
      </c>
      <c r="P323" s="5">
        <f t="shared" si="70"/>
        <v>918.66768872620094</v>
      </c>
      <c r="Q323" s="35">
        <f t="shared" si="71"/>
        <v>8.2500000000000004E-2</v>
      </c>
      <c r="R323" s="5">
        <f t="shared" si="105"/>
        <v>348257.01079043857</v>
      </c>
      <c r="S323" s="5">
        <f t="shared" si="106"/>
        <v>796565.11139218765</v>
      </c>
      <c r="T323" s="5">
        <f t="shared" si="72"/>
        <v>130942.98920956158</v>
      </c>
      <c r="U323" s="5">
        <f t="shared" si="73"/>
        <v>1144822.1221826263</v>
      </c>
      <c r="V323" s="150"/>
      <c r="W323" s="2">
        <v>318</v>
      </c>
      <c r="X323" s="118">
        <v>54514</v>
      </c>
      <c r="Y323" s="5">
        <f t="shared" si="107"/>
        <v>131078.74191537479</v>
      </c>
      <c r="Z323" s="5">
        <f t="shared" si="108"/>
        <v>3516.1998380299769</v>
      </c>
      <c r="AA323" s="5">
        <f t="shared" si="74"/>
        <v>2642.3415585941448</v>
      </c>
      <c r="AB323" s="35">
        <f t="shared" si="75"/>
        <v>0.24190115223718484</v>
      </c>
      <c r="AC323" s="5">
        <f t="shared" si="76"/>
        <v>873.85827943583195</v>
      </c>
      <c r="AD323" s="35">
        <f t="shared" si="77"/>
        <v>0.08</v>
      </c>
      <c r="AE323" s="5">
        <f t="shared" si="109"/>
        <v>350763.59964321967</v>
      </c>
      <c r="AF323" s="5">
        <f t="shared" si="110"/>
        <v>767387.94885031332</v>
      </c>
      <c r="AG323" s="5">
        <f t="shared" si="78"/>
        <v>128436.40035678065</v>
      </c>
      <c r="AH323" s="5">
        <f t="shared" si="79"/>
        <v>1118151.5484935329</v>
      </c>
      <c r="AI323" s="150"/>
      <c r="AJ323" s="2">
        <v>318</v>
      </c>
      <c r="AK323" s="118">
        <v>54514</v>
      </c>
      <c r="AL323" s="5">
        <f t="shared" si="111"/>
        <v>128536.25329164353</v>
      </c>
      <c r="AM323" s="5">
        <f t="shared" si="112"/>
        <v>3433.0474807189421</v>
      </c>
      <c r="AN323" s="5">
        <f t="shared" si="80"/>
        <v>2602.9175115437442</v>
      </c>
      <c r="AO323" s="35">
        <f t="shared" si="81"/>
        <v>0.2430054505140582</v>
      </c>
      <c r="AP323" s="5">
        <f t="shared" si="82"/>
        <v>830.12996917519774</v>
      </c>
      <c r="AQ323" s="35">
        <f t="shared" si="83"/>
        <v>7.7499999999999999E-2</v>
      </c>
      <c r="AR323" s="5">
        <f t="shared" si="113"/>
        <v>353266.66421990003</v>
      </c>
      <c r="AS323" s="5">
        <f t="shared" si="114"/>
        <v>738442.43464872299</v>
      </c>
      <c r="AT323" s="5">
        <f t="shared" si="84"/>
        <v>125933.33578009979</v>
      </c>
      <c r="AU323" s="5">
        <f t="shared" si="85"/>
        <v>1091709.0988686229</v>
      </c>
      <c r="AV323" s="150"/>
      <c r="AW323" s="2">
        <v>318</v>
      </c>
      <c r="AX323" s="118">
        <v>54514</v>
      </c>
      <c r="AY323" s="5">
        <f t="shared" si="115"/>
        <v>125997.93415893827</v>
      </c>
      <c r="AZ323" s="5">
        <f t="shared" si="116"/>
        <v>3350.6359249849102</v>
      </c>
      <c r="BA323" s="5">
        <f t="shared" si="86"/>
        <v>2563.1488364915458</v>
      </c>
      <c r="BB323" s="35">
        <f t="shared" si="87"/>
        <v>0.24411341537631551</v>
      </c>
      <c r="BC323" s="5">
        <f t="shared" si="88"/>
        <v>787.48708849336413</v>
      </c>
      <c r="BD323" s="35">
        <f t="shared" si="89"/>
        <v>7.4999999999999997E-2</v>
      </c>
      <c r="BE323" s="5">
        <f t="shared" si="117"/>
        <v>355765.21467755322</v>
      </c>
      <c r="BF323" s="5">
        <f t="shared" si="118"/>
        <v>709737.00946764846</v>
      </c>
      <c r="BG323" s="5">
        <f t="shared" si="90"/>
        <v>123434.78532244673</v>
      </c>
      <c r="BH323" s="5">
        <f t="shared" si="91"/>
        <v>1065502.2241452017</v>
      </c>
      <c r="BI323" s="150"/>
      <c r="BJ323" s="2">
        <v>318</v>
      </c>
      <c r="BK323" s="118">
        <v>54514</v>
      </c>
      <c r="BL323" s="5">
        <f t="shared" si="119"/>
        <v>123464.81601176616</v>
      </c>
      <c r="BM323" s="5">
        <f t="shared" si="120"/>
        <v>3268.9887340292703</v>
      </c>
      <c r="BN323" s="5">
        <f t="shared" si="92"/>
        <v>2523.0554706248495</v>
      </c>
      <c r="BO323" s="35">
        <f t="shared" si="93"/>
        <v>0.24522504973897047</v>
      </c>
      <c r="BP323" s="5">
        <f t="shared" si="94"/>
        <v>745.93326340442059</v>
      </c>
      <c r="BQ323" s="35">
        <f t="shared" si="95"/>
        <v>7.2499999999999995E-2</v>
      </c>
      <c r="BR323" s="5">
        <f t="shared" si="121"/>
        <v>358258.23945885821</v>
      </c>
      <c r="BS323" s="5">
        <f t="shared" si="122"/>
        <v>681280.17796244915</v>
      </c>
      <c r="BT323" s="5">
        <f t="shared" si="96"/>
        <v>120941.76054114131</v>
      </c>
      <c r="BU323" s="5">
        <f t="shared" si="97"/>
        <v>1039538.4174213074</v>
      </c>
      <c r="BV323" s="150"/>
      <c r="BW323" s="2">
        <v>318</v>
      </c>
      <c r="BX323" s="118">
        <v>54514</v>
      </c>
      <c r="BY323" s="5">
        <f t="shared" si="123"/>
        <v>120937.95148581198</v>
      </c>
      <c r="BZ323" s="5">
        <f t="shared" si="124"/>
        <v>3188.1295568986429</v>
      </c>
      <c r="CA323" s="5">
        <f t="shared" si="98"/>
        <v>2482.6581732314062</v>
      </c>
      <c r="CB323" s="35">
        <f t="shared" si="99"/>
        <v>0.24634035646181718</v>
      </c>
      <c r="CC323" s="5">
        <f t="shared" si="100"/>
        <v>705.47138366723664</v>
      </c>
      <c r="CD323" s="35">
        <f t="shared" si="101"/>
        <v>7.0000000000000007E-2</v>
      </c>
      <c r="CE323" s="5">
        <f t="shared" si="125"/>
        <v>360744.70668741904</v>
      </c>
      <c r="CF323" s="5">
        <f t="shared" si="126"/>
        <v>653080.4924063494</v>
      </c>
      <c r="CG323" s="5">
        <f t="shared" si="102"/>
        <v>118455.29331258057</v>
      </c>
      <c r="CH323" s="5">
        <f t="shared" si="103"/>
        <v>1013825.1990937684</v>
      </c>
    </row>
    <row r="324" spans="9:86" ht="14.25" customHeight="1">
      <c r="I324" s="150"/>
      <c r="J324" s="2">
        <v>319</v>
      </c>
      <c r="K324" s="118">
        <v>54544</v>
      </c>
      <c r="L324" s="5">
        <f t="shared" si="104"/>
        <v>130942.98920956158</v>
      </c>
      <c r="M324" s="5">
        <f t="shared" si="67"/>
        <v>3600.0695666120341</v>
      </c>
      <c r="N324" s="5">
        <f t="shared" si="68"/>
        <v>2699.836515796298</v>
      </c>
      <c r="O324" s="35">
        <f t="shared" si="69"/>
        <v>0.24742094544447624</v>
      </c>
      <c r="P324" s="5">
        <f t="shared" si="70"/>
        <v>900.23305081573585</v>
      </c>
      <c r="Q324" s="35">
        <f t="shared" si="71"/>
        <v>8.2500000000000004E-2</v>
      </c>
      <c r="R324" s="5">
        <f t="shared" si="105"/>
        <v>350956.84730623488</v>
      </c>
      <c r="S324" s="5">
        <f t="shared" si="106"/>
        <v>797465.34444300341</v>
      </c>
      <c r="T324" s="5">
        <f t="shared" si="72"/>
        <v>128243.15269376528</v>
      </c>
      <c r="U324" s="5">
        <f t="shared" si="73"/>
        <v>1148422.1917492384</v>
      </c>
      <c r="V324" s="150"/>
      <c r="W324" s="2">
        <v>319</v>
      </c>
      <c r="X324" s="118">
        <v>54544</v>
      </c>
      <c r="Y324" s="5">
        <f t="shared" si="107"/>
        <v>128436.40035678065</v>
      </c>
      <c r="Z324" s="5">
        <f t="shared" si="108"/>
        <v>3516.1998380299769</v>
      </c>
      <c r="AA324" s="5">
        <f t="shared" si="74"/>
        <v>2659.9571689847726</v>
      </c>
      <c r="AB324" s="35">
        <f t="shared" si="75"/>
        <v>0.24852367350026031</v>
      </c>
      <c r="AC324" s="5">
        <f t="shared" si="76"/>
        <v>856.24266904520437</v>
      </c>
      <c r="AD324" s="35">
        <f t="shared" si="77"/>
        <v>0.08</v>
      </c>
      <c r="AE324" s="5">
        <f t="shared" si="109"/>
        <v>353423.55681220442</v>
      </c>
      <c r="AF324" s="5">
        <f t="shared" si="110"/>
        <v>768244.19151935854</v>
      </c>
      <c r="AG324" s="5">
        <f t="shared" si="78"/>
        <v>125776.44318779587</v>
      </c>
      <c r="AH324" s="5">
        <f t="shared" si="79"/>
        <v>1121667.7483315631</v>
      </c>
      <c r="AI324" s="150"/>
      <c r="AJ324" s="2">
        <v>319</v>
      </c>
      <c r="AK324" s="118">
        <v>54544</v>
      </c>
      <c r="AL324" s="5">
        <f t="shared" si="111"/>
        <v>125933.33578009979</v>
      </c>
      <c r="AM324" s="5">
        <f t="shared" si="112"/>
        <v>3433.0474807189421</v>
      </c>
      <c r="AN324" s="5">
        <f t="shared" si="80"/>
        <v>2619.7280204724643</v>
      </c>
      <c r="AO324" s="35">
        <f t="shared" si="81"/>
        <v>0.24962998121929575</v>
      </c>
      <c r="AP324" s="5">
        <f t="shared" si="82"/>
        <v>813.31946024647777</v>
      </c>
      <c r="AQ324" s="35">
        <f t="shared" si="83"/>
        <v>7.7499999999999999E-2</v>
      </c>
      <c r="AR324" s="5">
        <f t="shared" si="113"/>
        <v>355886.39224037249</v>
      </c>
      <c r="AS324" s="5">
        <f t="shared" si="114"/>
        <v>739255.75410896947</v>
      </c>
      <c r="AT324" s="5">
        <f t="shared" si="84"/>
        <v>123313.60775962732</v>
      </c>
      <c r="AU324" s="5">
        <f t="shared" si="85"/>
        <v>1095142.1463493421</v>
      </c>
      <c r="AV324" s="150"/>
      <c r="AW324" s="2">
        <v>319</v>
      </c>
      <c r="AX324" s="118">
        <v>54544</v>
      </c>
      <c r="AY324" s="5">
        <f t="shared" si="115"/>
        <v>123434.78532244673</v>
      </c>
      <c r="AZ324" s="5">
        <f t="shared" si="116"/>
        <v>3350.6359249849102</v>
      </c>
      <c r="BA324" s="5">
        <f t="shared" si="86"/>
        <v>2579.1685167196183</v>
      </c>
      <c r="BB324" s="35">
        <f t="shared" si="87"/>
        <v>0.25073987142105175</v>
      </c>
      <c r="BC324" s="5">
        <f t="shared" si="88"/>
        <v>771.46740826529197</v>
      </c>
      <c r="BD324" s="35">
        <f t="shared" si="89"/>
        <v>7.4999999999999997E-2</v>
      </c>
      <c r="BE324" s="5">
        <f t="shared" si="117"/>
        <v>358344.38319427281</v>
      </c>
      <c r="BF324" s="5">
        <f t="shared" si="118"/>
        <v>710508.4768759138</v>
      </c>
      <c r="BG324" s="5">
        <f t="shared" si="90"/>
        <v>120855.61680572711</v>
      </c>
      <c r="BH324" s="5">
        <f t="shared" si="91"/>
        <v>1068852.8600701867</v>
      </c>
      <c r="BI324" s="150"/>
      <c r="BJ324" s="2">
        <v>319</v>
      </c>
      <c r="BK324" s="118">
        <v>54544</v>
      </c>
      <c r="BL324" s="5">
        <f t="shared" si="119"/>
        <v>120941.76054114131</v>
      </c>
      <c r="BM324" s="5">
        <f t="shared" si="120"/>
        <v>3268.9887340292703</v>
      </c>
      <c r="BN324" s="5">
        <f t="shared" si="92"/>
        <v>2538.298930759875</v>
      </c>
      <c r="BO324" s="35">
        <f t="shared" si="93"/>
        <v>0.25185334687398508</v>
      </c>
      <c r="BP324" s="5">
        <f t="shared" si="94"/>
        <v>730.68980326939538</v>
      </c>
      <c r="BQ324" s="35">
        <f t="shared" si="95"/>
        <v>7.2499999999999995E-2</v>
      </c>
      <c r="BR324" s="5">
        <f t="shared" si="121"/>
        <v>360796.5383896181</v>
      </c>
      <c r="BS324" s="5">
        <f t="shared" si="122"/>
        <v>682010.86776571849</v>
      </c>
      <c r="BT324" s="5">
        <f t="shared" si="96"/>
        <v>118403.46161038143</v>
      </c>
      <c r="BU324" s="5">
        <f t="shared" si="97"/>
        <v>1042807.4061553366</v>
      </c>
      <c r="BV324" s="150"/>
      <c r="BW324" s="2">
        <v>319</v>
      </c>
      <c r="BX324" s="118">
        <v>54544</v>
      </c>
      <c r="BY324" s="5">
        <f t="shared" si="123"/>
        <v>118455.29331258057</v>
      </c>
      <c r="BZ324" s="5">
        <f t="shared" si="124"/>
        <v>3188.1295568986429</v>
      </c>
      <c r="CA324" s="5">
        <f t="shared" si="98"/>
        <v>2497.1403459085896</v>
      </c>
      <c r="CB324" s="35">
        <f t="shared" si="99"/>
        <v>0.25297041029504219</v>
      </c>
      <c r="CC324" s="5">
        <f t="shared" si="100"/>
        <v>690.98921099005338</v>
      </c>
      <c r="CD324" s="35">
        <f t="shared" si="101"/>
        <v>7.0000000000000007E-2</v>
      </c>
      <c r="CE324" s="5">
        <f t="shared" si="125"/>
        <v>363241.84703332762</v>
      </c>
      <c r="CF324" s="5">
        <f t="shared" si="126"/>
        <v>653771.48161733942</v>
      </c>
      <c r="CG324" s="5">
        <f t="shared" si="102"/>
        <v>115958.15296667199</v>
      </c>
      <c r="CH324" s="5">
        <f t="shared" si="103"/>
        <v>1017013.3286506671</v>
      </c>
    </row>
    <row r="325" spans="9:86" ht="14.25" customHeight="1">
      <c r="I325" s="150"/>
      <c r="J325" s="2">
        <v>320</v>
      </c>
      <c r="K325" s="118">
        <v>54575</v>
      </c>
      <c r="L325" s="5">
        <f t="shared" si="104"/>
        <v>128243.15269376528</v>
      </c>
      <c r="M325" s="5">
        <f t="shared" si="67"/>
        <v>3600.0695666120341</v>
      </c>
      <c r="N325" s="5">
        <f t="shared" si="68"/>
        <v>2718.3978918423977</v>
      </c>
      <c r="O325" s="35">
        <f t="shared" si="69"/>
        <v>0.25436659982934651</v>
      </c>
      <c r="P325" s="5">
        <f t="shared" si="70"/>
        <v>881.6716747696363</v>
      </c>
      <c r="Q325" s="35">
        <f t="shared" si="71"/>
        <v>8.2500000000000004E-2</v>
      </c>
      <c r="R325" s="5">
        <f t="shared" si="105"/>
        <v>353675.24519807729</v>
      </c>
      <c r="S325" s="5">
        <f t="shared" si="106"/>
        <v>798347.01611777302</v>
      </c>
      <c r="T325" s="5">
        <f t="shared" si="72"/>
        <v>125524.75480192289</v>
      </c>
      <c r="U325" s="5">
        <f t="shared" si="73"/>
        <v>1152022.2613158503</v>
      </c>
      <c r="V325" s="150"/>
      <c r="W325" s="2">
        <v>320</v>
      </c>
      <c r="X325" s="118">
        <v>54575</v>
      </c>
      <c r="Y325" s="5">
        <f t="shared" si="107"/>
        <v>125776.44318779587</v>
      </c>
      <c r="Z325" s="5">
        <f t="shared" si="108"/>
        <v>3516.1998380299769</v>
      </c>
      <c r="AA325" s="5">
        <f t="shared" si="74"/>
        <v>2677.6902167780045</v>
      </c>
      <c r="AB325" s="35">
        <f t="shared" si="75"/>
        <v>0.2554713886555019</v>
      </c>
      <c r="AC325" s="5">
        <f t="shared" si="76"/>
        <v>838.50962125197248</v>
      </c>
      <c r="AD325" s="35">
        <f t="shared" si="77"/>
        <v>0.08</v>
      </c>
      <c r="AE325" s="5">
        <f t="shared" si="109"/>
        <v>356101.24702898244</v>
      </c>
      <c r="AF325" s="5">
        <f t="shared" si="110"/>
        <v>769082.7011406105</v>
      </c>
      <c r="AG325" s="5">
        <f t="shared" si="78"/>
        <v>123098.75297101786</v>
      </c>
      <c r="AH325" s="5">
        <f t="shared" si="79"/>
        <v>1125183.948169593</v>
      </c>
      <c r="AI325" s="150"/>
      <c r="AJ325" s="2">
        <v>320</v>
      </c>
      <c r="AK325" s="118">
        <v>54575</v>
      </c>
      <c r="AL325" s="5">
        <f t="shared" si="111"/>
        <v>123313.60775962732</v>
      </c>
      <c r="AM325" s="5">
        <f t="shared" si="112"/>
        <v>3433.0474807189421</v>
      </c>
      <c r="AN325" s="5">
        <f t="shared" si="80"/>
        <v>2636.6470972713487</v>
      </c>
      <c r="AO325" s="35">
        <f t="shared" si="81"/>
        <v>0.25657967309602137</v>
      </c>
      <c r="AP325" s="5">
        <f t="shared" si="82"/>
        <v>796.40038344759319</v>
      </c>
      <c r="AQ325" s="35">
        <f t="shared" si="83"/>
        <v>7.7500000000000013E-2</v>
      </c>
      <c r="AR325" s="5">
        <f t="shared" si="113"/>
        <v>358523.03933764383</v>
      </c>
      <c r="AS325" s="5">
        <f t="shared" si="114"/>
        <v>740052.15449241712</v>
      </c>
      <c r="AT325" s="5">
        <f t="shared" si="84"/>
        <v>120676.96066235598</v>
      </c>
      <c r="AU325" s="5">
        <f t="shared" si="85"/>
        <v>1098575.193830061</v>
      </c>
      <c r="AV325" s="150"/>
      <c r="AW325" s="2">
        <v>320</v>
      </c>
      <c r="AX325" s="118">
        <v>54575</v>
      </c>
      <c r="AY325" s="5">
        <f t="shared" si="115"/>
        <v>120855.61680572711</v>
      </c>
      <c r="AZ325" s="5">
        <f t="shared" si="116"/>
        <v>3350.6359249849102</v>
      </c>
      <c r="BA325" s="5">
        <f t="shared" si="86"/>
        <v>2595.2883199491157</v>
      </c>
      <c r="BB325" s="35">
        <f t="shared" si="87"/>
        <v>0.25769145582577141</v>
      </c>
      <c r="BC325" s="5">
        <f t="shared" si="88"/>
        <v>755.34760503579434</v>
      </c>
      <c r="BD325" s="35">
        <f t="shared" si="89"/>
        <v>7.4999999999999997E-2</v>
      </c>
      <c r="BE325" s="5">
        <f t="shared" si="117"/>
        <v>360939.67151422193</v>
      </c>
      <c r="BF325" s="5">
        <f t="shared" si="118"/>
        <v>711263.82448094955</v>
      </c>
      <c r="BG325" s="5">
        <f t="shared" si="90"/>
        <v>118260.32848577799</v>
      </c>
      <c r="BH325" s="5">
        <f t="shared" si="91"/>
        <v>1072203.4959951714</v>
      </c>
      <c r="BI325" s="150"/>
      <c r="BJ325" s="2">
        <v>320</v>
      </c>
      <c r="BK325" s="118">
        <v>54575</v>
      </c>
      <c r="BL325" s="5">
        <f t="shared" si="119"/>
        <v>118403.46161038143</v>
      </c>
      <c r="BM325" s="5">
        <f t="shared" si="120"/>
        <v>3268.9887340292703</v>
      </c>
      <c r="BN325" s="5">
        <f t="shared" si="92"/>
        <v>2553.6344867998823</v>
      </c>
      <c r="BO325" s="35">
        <f t="shared" si="93"/>
        <v>0.25880673947214905</v>
      </c>
      <c r="BP325" s="5">
        <f t="shared" si="94"/>
        <v>715.35424722938785</v>
      </c>
      <c r="BQ325" s="35">
        <f t="shared" si="95"/>
        <v>7.2499999999999995E-2</v>
      </c>
      <c r="BR325" s="5">
        <f t="shared" si="121"/>
        <v>363350.17287641799</v>
      </c>
      <c r="BS325" s="5">
        <f t="shared" si="122"/>
        <v>682726.2220129479</v>
      </c>
      <c r="BT325" s="5">
        <f t="shared" si="96"/>
        <v>115849.82712358155</v>
      </c>
      <c r="BU325" s="5">
        <f t="shared" si="97"/>
        <v>1046076.3948893659</v>
      </c>
      <c r="BV325" s="150"/>
      <c r="BW325" s="2">
        <v>320</v>
      </c>
      <c r="BX325" s="118">
        <v>54575</v>
      </c>
      <c r="BY325" s="5">
        <f t="shared" si="123"/>
        <v>115958.15296667199</v>
      </c>
      <c r="BZ325" s="5">
        <f t="shared" si="124"/>
        <v>3188.1295568986429</v>
      </c>
      <c r="CA325" s="5">
        <f t="shared" si="98"/>
        <v>2511.7069979263897</v>
      </c>
      <c r="CB325" s="35">
        <f t="shared" si="99"/>
        <v>0.25992552661458379</v>
      </c>
      <c r="CC325" s="5">
        <f t="shared" si="100"/>
        <v>676.42255897225334</v>
      </c>
      <c r="CD325" s="35">
        <f t="shared" si="101"/>
        <v>7.0000000000000007E-2</v>
      </c>
      <c r="CE325" s="5">
        <f t="shared" si="125"/>
        <v>365753.55403125403</v>
      </c>
      <c r="CF325" s="5">
        <f t="shared" si="126"/>
        <v>654447.90417631168</v>
      </c>
      <c r="CG325" s="5">
        <f t="shared" si="102"/>
        <v>113446.4459687456</v>
      </c>
      <c r="CH325" s="5">
        <f t="shared" si="103"/>
        <v>1020201.4582075657</v>
      </c>
    </row>
    <row r="326" spans="9:86" ht="14.25" customHeight="1">
      <c r="I326" s="150"/>
      <c r="J326" s="2">
        <v>321</v>
      </c>
      <c r="K326" s="118">
        <v>54605</v>
      </c>
      <c r="L326" s="5">
        <f t="shared" si="104"/>
        <v>125524.75480192289</v>
      </c>
      <c r="M326" s="5">
        <f t="shared" si="67"/>
        <v>3600.0695666120341</v>
      </c>
      <c r="N326" s="5">
        <f t="shared" si="68"/>
        <v>2737.0868773488141</v>
      </c>
      <c r="O326" s="35">
        <f t="shared" si="69"/>
        <v>0.26166187362815407</v>
      </c>
      <c r="P326" s="5">
        <f t="shared" si="70"/>
        <v>862.98268926321987</v>
      </c>
      <c r="Q326" s="35">
        <f t="shared" si="71"/>
        <v>8.2500000000000004E-2</v>
      </c>
      <c r="R326" s="5">
        <f t="shared" si="105"/>
        <v>356412.33207542612</v>
      </c>
      <c r="S326" s="5">
        <f t="shared" si="106"/>
        <v>799209.9988070362</v>
      </c>
      <c r="T326" s="5">
        <f t="shared" si="72"/>
        <v>122787.66792457407</v>
      </c>
      <c r="U326" s="5">
        <f t="shared" si="73"/>
        <v>1155622.3308824622</v>
      </c>
      <c r="V326" s="150"/>
      <c r="W326" s="2">
        <v>321</v>
      </c>
      <c r="X326" s="118">
        <v>54605</v>
      </c>
      <c r="Y326" s="5">
        <f t="shared" si="107"/>
        <v>123098.75297101786</v>
      </c>
      <c r="Z326" s="5">
        <f t="shared" si="108"/>
        <v>3516.1998380299769</v>
      </c>
      <c r="AA326" s="5">
        <f t="shared" si="74"/>
        <v>2695.5414848898577</v>
      </c>
      <c r="AB326" s="35">
        <f t="shared" si="75"/>
        <v>0.26276868804912984</v>
      </c>
      <c r="AC326" s="5">
        <f t="shared" si="76"/>
        <v>820.65835314011917</v>
      </c>
      <c r="AD326" s="35">
        <f t="shared" si="77"/>
        <v>0.08</v>
      </c>
      <c r="AE326" s="5">
        <f t="shared" si="109"/>
        <v>358796.78851387231</v>
      </c>
      <c r="AF326" s="5">
        <f t="shared" si="110"/>
        <v>769903.35949375061</v>
      </c>
      <c r="AG326" s="5">
        <f t="shared" si="78"/>
        <v>120403.21148612801</v>
      </c>
      <c r="AH326" s="5">
        <f t="shared" si="79"/>
        <v>1128700.1480076229</v>
      </c>
      <c r="AI326" s="150"/>
      <c r="AJ326" s="2">
        <v>321</v>
      </c>
      <c r="AK326" s="118">
        <v>54605</v>
      </c>
      <c r="AL326" s="5">
        <f t="shared" si="111"/>
        <v>120676.96066235598</v>
      </c>
      <c r="AM326" s="5">
        <f t="shared" si="112"/>
        <v>3433.0474807189421</v>
      </c>
      <c r="AN326" s="5">
        <f t="shared" si="80"/>
        <v>2653.675443107893</v>
      </c>
      <c r="AO326" s="35">
        <f t="shared" si="81"/>
        <v>0.26387891394109481</v>
      </c>
      <c r="AP326" s="5">
        <f t="shared" si="82"/>
        <v>779.372037611049</v>
      </c>
      <c r="AQ326" s="35">
        <f t="shared" si="83"/>
        <v>7.7499999999999999E-2</v>
      </c>
      <c r="AR326" s="5">
        <f t="shared" si="113"/>
        <v>361176.71478075173</v>
      </c>
      <c r="AS326" s="5">
        <f t="shared" si="114"/>
        <v>740831.5265300282</v>
      </c>
      <c r="AT326" s="5">
        <f t="shared" si="84"/>
        <v>118023.28521924809</v>
      </c>
      <c r="AU326" s="5">
        <f t="shared" si="85"/>
        <v>1102008.2413107799</v>
      </c>
      <c r="AV326" s="150"/>
      <c r="AW326" s="2">
        <v>321</v>
      </c>
      <c r="AX326" s="118">
        <v>54605</v>
      </c>
      <c r="AY326" s="5">
        <f t="shared" si="115"/>
        <v>118260.32848577799</v>
      </c>
      <c r="AZ326" s="5">
        <f t="shared" si="116"/>
        <v>3350.6359249849102</v>
      </c>
      <c r="BA326" s="5">
        <f t="shared" si="86"/>
        <v>2611.5088719487976</v>
      </c>
      <c r="BB326" s="35">
        <f t="shared" si="87"/>
        <v>0.26499255383984743</v>
      </c>
      <c r="BC326" s="5">
        <f t="shared" si="88"/>
        <v>739.12705303611244</v>
      </c>
      <c r="BD326" s="35">
        <f t="shared" si="89"/>
        <v>7.4999999999999997E-2</v>
      </c>
      <c r="BE326" s="5">
        <f t="shared" si="117"/>
        <v>363551.18038617074</v>
      </c>
      <c r="BF326" s="5">
        <f t="shared" si="118"/>
        <v>712002.95153398567</v>
      </c>
      <c r="BG326" s="5">
        <f t="shared" si="90"/>
        <v>115648.8196138292</v>
      </c>
      <c r="BH326" s="5">
        <f t="shared" si="91"/>
        <v>1075554.1319201565</v>
      </c>
      <c r="BI326" s="150"/>
      <c r="BJ326" s="2">
        <v>321</v>
      </c>
      <c r="BK326" s="118">
        <v>54605</v>
      </c>
      <c r="BL326" s="5">
        <f t="shared" si="119"/>
        <v>115849.82712358155</v>
      </c>
      <c r="BM326" s="5">
        <f t="shared" si="120"/>
        <v>3268.9887340292703</v>
      </c>
      <c r="BN326" s="5">
        <f t="shared" si="92"/>
        <v>2569.0626951576319</v>
      </c>
      <c r="BO326" s="35">
        <f t="shared" si="93"/>
        <v>0.266109610237099</v>
      </c>
      <c r="BP326" s="5">
        <f t="shared" si="94"/>
        <v>699.92603887163853</v>
      </c>
      <c r="BQ326" s="35">
        <f t="shared" si="95"/>
        <v>7.2499999999999995E-2</v>
      </c>
      <c r="BR326" s="5">
        <f t="shared" si="121"/>
        <v>365919.23557157564</v>
      </c>
      <c r="BS326" s="5">
        <f t="shared" si="122"/>
        <v>683426.14805181953</v>
      </c>
      <c r="BT326" s="5">
        <f t="shared" si="96"/>
        <v>113280.76442842392</v>
      </c>
      <c r="BU326" s="5">
        <f t="shared" si="97"/>
        <v>1049345.3836233951</v>
      </c>
      <c r="BV326" s="150"/>
      <c r="BW326" s="2">
        <v>321</v>
      </c>
      <c r="BX326" s="118">
        <v>54605</v>
      </c>
      <c r="BY326" s="5">
        <f t="shared" si="123"/>
        <v>113446.4459687456</v>
      </c>
      <c r="BZ326" s="5">
        <f t="shared" si="124"/>
        <v>3188.1295568986429</v>
      </c>
      <c r="CA326" s="5">
        <f t="shared" si="98"/>
        <v>2526.3586220809602</v>
      </c>
      <c r="CB326" s="35">
        <f t="shared" si="99"/>
        <v>0.26723008557997174</v>
      </c>
      <c r="CC326" s="5">
        <f t="shared" si="100"/>
        <v>661.7709348176827</v>
      </c>
      <c r="CD326" s="35">
        <f t="shared" si="101"/>
        <v>7.0000000000000007E-2</v>
      </c>
      <c r="CE326" s="5">
        <f t="shared" si="125"/>
        <v>368279.91265333496</v>
      </c>
      <c r="CF326" s="5">
        <f t="shared" si="126"/>
        <v>655109.67511112941</v>
      </c>
      <c r="CG326" s="5">
        <f t="shared" si="102"/>
        <v>110920.08734666463</v>
      </c>
      <c r="CH326" s="5">
        <f t="shared" si="103"/>
        <v>1023389.5877644643</v>
      </c>
    </row>
    <row r="327" spans="9:86" ht="14.25" customHeight="1">
      <c r="I327" s="150"/>
      <c r="J327" s="2">
        <v>322</v>
      </c>
      <c r="K327" s="118">
        <v>54636</v>
      </c>
      <c r="L327" s="5">
        <f t="shared" si="104"/>
        <v>122787.66792457407</v>
      </c>
      <c r="M327" s="5">
        <f t="shared" si="67"/>
        <v>3600.0695666120341</v>
      </c>
      <c r="N327" s="5">
        <f t="shared" si="68"/>
        <v>2755.9043496305876</v>
      </c>
      <c r="O327" s="35">
        <f t="shared" si="69"/>
        <v>0.26933366155208516</v>
      </c>
      <c r="P327" s="5">
        <f t="shared" si="70"/>
        <v>844.16521698144675</v>
      </c>
      <c r="Q327" s="35">
        <f t="shared" si="71"/>
        <v>8.2500000000000004E-2</v>
      </c>
      <c r="R327" s="5">
        <f t="shared" si="105"/>
        <v>359168.2364250567</v>
      </c>
      <c r="S327" s="5">
        <f t="shared" si="106"/>
        <v>800054.16402401763</v>
      </c>
      <c r="T327" s="5">
        <f t="shared" si="72"/>
        <v>120031.76357494348</v>
      </c>
      <c r="U327" s="5">
        <f t="shared" si="73"/>
        <v>1159222.4004490743</v>
      </c>
      <c r="V327" s="150"/>
      <c r="W327" s="2">
        <v>322</v>
      </c>
      <c r="X327" s="118">
        <v>54636</v>
      </c>
      <c r="Y327" s="5">
        <f t="shared" si="107"/>
        <v>120403.21148612801</v>
      </c>
      <c r="Z327" s="5">
        <f t="shared" si="108"/>
        <v>3516.1998380299769</v>
      </c>
      <c r="AA327" s="5">
        <f t="shared" si="74"/>
        <v>2713.5117614557903</v>
      </c>
      <c r="AB327" s="35">
        <f t="shared" si="75"/>
        <v>0.27044246358180452</v>
      </c>
      <c r="AC327" s="5">
        <f t="shared" si="76"/>
        <v>802.68807657418677</v>
      </c>
      <c r="AD327" s="35">
        <f t="shared" si="77"/>
        <v>0.08</v>
      </c>
      <c r="AE327" s="5">
        <f t="shared" si="109"/>
        <v>361510.3002753281</v>
      </c>
      <c r="AF327" s="5">
        <f t="shared" si="110"/>
        <v>770706.04757032485</v>
      </c>
      <c r="AG327" s="5">
        <f t="shared" si="78"/>
        <v>117689.69972467222</v>
      </c>
      <c r="AH327" s="5">
        <f t="shared" si="79"/>
        <v>1132216.3478456531</v>
      </c>
      <c r="AI327" s="150"/>
      <c r="AJ327" s="2">
        <v>322</v>
      </c>
      <c r="AK327" s="118">
        <v>54636</v>
      </c>
      <c r="AL327" s="5">
        <f t="shared" si="111"/>
        <v>118023.28521924809</v>
      </c>
      <c r="AM327" s="5">
        <f t="shared" si="112"/>
        <v>3433.0474807189421</v>
      </c>
      <c r="AN327" s="5">
        <f t="shared" si="80"/>
        <v>2670.8137636779647</v>
      </c>
      <c r="AO327" s="35">
        <f t="shared" si="81"/>
        <v>0.2715545928466383</v>
      </c>
      <c r="AP327" s="5">
        <f t="shared" si="82"/>
        <v>762.23371704097724</v>
      </c>
      <c r="AQ327" s="35">
        <f t="shared" si="83"/>
        <v>7.7499999999999999E-2</v>
      </c>
      <c r="AR327" s="5">
        <f t="shared" si="113"/>
        <v>363847.52854442969</v>
      </c>
      <c r="AS327" s="5">
        <f t="shared" si="114"/>
        <v>741593.76024706918</v>
      </c>
      <c r="AT327" s="5">
        <f t="shared" si="84"/>
        <v>115352.47145557014</v>
      </c>
      <c r="AU327" s="5">
        <f t="shared" si="85"/>
        <v>1105441.2887914989</v>
      </c>
      <c r="AV327" s="150"/>
      <c r="AW327" s="2">
        <v>322</v>
      </c>
      <c r="AX327" s="118">
        <v>54636</v>
      </c>
      <c r="AY327" s="5">
        <f t="shared" si="115"/>
        <v>115648.8196138292</v>
      </c>
      <c r="AZ327" s="5">
        <f t="shared" si="116"/>
        <v>3350.6359249849102</v>
      </c>
      <c r="BA327" s="5">
        <f t="shared" si="86"/>
        <v>2627.8308023984778</v>
      </c>
      <c r="BB327" s="35">
        <f t="shared" si="87"/>
        <v>0.27267005174872466</v>
      </c>
      <c r="BC327" s="5">
        <f t="shared" si="88"/>
        <v>722.80512258643239</v>
      </c>
      <c r="BD327" s="35">
        <f t="shared" si="89"/>
        <v>7.4999999999999997E-2</v>
      </c>
      <c r="BE327" s="5">
        <f t="shared" si="117"/>
        <v>366179.01118856925</v>
      </c>
      <c r="BF327" s="5">
        <f t="shared" si="118"/>
        <v>712725.75665657211</v>
      </c>
      <c r="BG327" s="5">
        <f t="shared" si="90"/>
        <v>113020.98881143073</v>
      </c>
      <c r="BH327" s="5">
        <f t="shared" si="91"/>
        <v>1078904.7678451412</v>
      </c>
      <c r="BI327" s="150"/>
      <c r="BJ327" s="2">
        <v>322</v>
      </c>
      <c r="BK327" s="118">
        <v>54636</v>
      </c>
      <c r="BL327" s="5">
        <f t="shared" si="119"/>
        <v>113280.76442842392</v>
      </c>
      <c r="BM327" s="5">
        <f t="shared" si="120"/>
        <v>3268.9887340292703</v>
      </c>
      <c r="BN327" s="5">
        <f t="shared" si="92"/>
        <v>2584.5841156075426</v>
      </c>
      <c r="BO327" s="35">
        <f t="shared" si="93"/>
        <v>0.27378884264933823</v>
      </c>
      <c r="BP327" s="5">
        <f t="shared" si="94"/>
        <v>684.40461842172783</v>
      </c>
      <c r="BQ327" s="35">
        <f t="shared" si="95"/>
        <v>7.2499999999999995E-2</v>
      </c>
      <c r="BR327" s="5">
        <f t="shared" si="121"/>
        <v>368503.81968718319</v>
      </c>
      <c r="BS327" s="5">
        <f t="shared" si="122"/>
        <v>684110.55267024122</v>
      </c>
      <c r="BT327" s="5">
        <f t="shared" si="96"/>
        <v>110696.18031281637</v>
      </c>
      <c r="BU327" s="5">
        <f t="shared" si="97"/>
        <v>1052614.3723574243</v>
      </c>
      <c r="BV327" s="150"/>
      <c r="BW327" s="2">
        <v>322</v>
      </c>
      <c r="BX327" s="118">
        <v>54636</v>
      </c>
      <c r="BY327" s="5">
        <f t="shared" si="123"/>
        <v>110920.08734666463</v>
      </c>
      <c r="BZ327" s="5">
        <f t="shared" si="124"/>
        <v>3188.1295568986429</v>
      </c>
      <c r="CA327" s="5">
        <f t="shared" si="98"/>
        <v>2541.0957140430992</v>
      </c>
      <c r="CB327" s="35">
        <f t="shared" si="99"/>
        <v>0.27491096786838332</v>
      </c>
      <c r="CC327" s="5">
        <f t="shared" si="100"/>
        <v>647.03384285554375</v>
      </c>
      <c r="CD327" s="35">
        <f t="shared" si="101"/>
        <v>7.0000000000000007E-2</v>
      </c>
      <c r="CE327" s="5">
        <f t="shared" si="125"/>
        <v>370821.00836737809</v>
      </c>
      <c r="CF327" s="5">
        <f t="shared" si="126"/>
        <v>655756.70895398501</v>
      </c>
      <c r="CG327" s="5">
        <f t="shared" si="102"/>
        <v>108378.99163262153</v>
      </c>
      <c r="CH327" s="5">
        <f t="shared" si="103"/>
        <v>1026577.717321363</v>
      </c>
    </row>
    <row r="328" spans="9:86" ht="14.25" customHeight="1">
      <c r="I328" s="150"/>
      <c r="J328" s="2">
        <v>323</v>
      </c>
      <c r="K328" s="118">
        <v>54667</v>
      </c>
      <c r="L328" s="5">
        <f t="shared" si="104"/>
        <v>120031.76357494348</v>
      </c>
      <c r="M328" s="5">
        <f t="shared" si="67"/>
        <v>3600.0695666120341</v>
      </c>
      <c r="N328" s="5">
        <f t="shared" si="68"/>
        <v>2774.8511920342976</v>
      </c>
      <c r="O328" s="35">
        <f t="shared" si="69"/>
        <v>0.2774116893118993</v>
      </c>
      <c r="P328" s="5">
        <f t="shared" si="70"/>
        <v>825.21837457773643</v>
      </c>
      <c r="Q328" s="35">
        <f t="shared" si="71"/>
        <v>8.2500000000000004E-2</v>
      </c>
      <c r="R328" s="5">
        <f t="shared" si="105"/>
        <v>361943.08761709102</v>
      </c>
      <c r="S328" s="5">
        <f t="shared" si="106"/>
        <v>800879.38239859533</v>
      </c>
      <c r="T328" s="5">
        <f t="shared" si="72"/>
        <v>117256.91238290918</v>
      </c>
      <c r="U328" s="5">
        <f t="shared" si="73"/>
        <v>1162822.4700156865</v>
      </c>
      <c r="V328" s="150"/>
      <c r="W328" s="2">
        <v>323</v>
      </c>
      <c r="X328" s="118">
        <v>54667</v>
      </c>
      <c r="Y328" s="5">
        <f t="shared" si="107"/>
        <v>117689.69972467222</v>
      </c>
      <c r="Z328" s="5">
        <f t="shared" si="108"/>
        <v>3516.1998380299769</v>
      </c>
      <c r="AA328" s="5">
        <f t="shared" si="74"/>
        <v>2731.6018398654955</v>
      </c>
      <c r="AB328" s="35">
        <f t="shared" si="75"/>
        <v>0.27852243786050018</v>
      </c>
      <c r="AC328" s="5">
        <f t="shared" si="76"/>
        <v>784.59799816448151</v>
      </c>
      <c r="AD328" s="35">
        <f t="shared" si="77"/>
        <v>0.08</v>
      </c>
      <c r="AE328" s="5">
        <f t="shared" si="109"/>
        <v>364241.9021151936</v>
      </c>
      <c r="AF328" s="5">
        <f t="shared" si="110"/>
        <v>771490.64556848933</v>
      </c>
      <c r="AG328" s="5">
        <f t="shared" si="78"/>
        <v>114958.09788480672</v>
      </c>
      <c r="AH328" s="5">
        <f t="shared" si="79"/>
        <v>1135732.547683683</v>
      </c>
      <c r="AI328" s="150"/>
      <c r="AJ328" s="2">
        <v>323</v>
      </c>
      <c r="AK328" s="118">
        <v>54667</v>
      </c>
      <c r="AL328" s="5">
        <f t="shared" si="111"/>
        <v>115352.47145557014</v>
      </c>
      <c r="AM328" s="5">
        <f t="shared" si="112"/>
        <v>3433.0474807189421</v>
      </c>
      <c r="AN328" s="5">
        <f t="shared" si="80"/>
        <v>2688.0627692350517</v>
      </c>
      <c r="AO328" s="35">
        <f t="shared" si="81"/>
        <v>0.27963642931781335</v>
      </c>
      <c r="AP328" s="5">
        <f t="shared" si="82"/>
        <v>744.98471148389046</v>
      </c>
      <c r="AQ328" s="35">
        <f t="shared" si="83"/>
        <v>7.7499999999999999E-2</v>
      </c>
      <c r="AR328" s="5">
        <f t="shared" si="113"/>
        <v>366535.59131366474</v>
      </c>
      <c r="AS328" s="5">
        <f t="shared" si="114"/>
        <v>742338.74495855311</v>
      </c>
      <c r="AT328" s="5">
        <f t="shared" si="84"/>
        <v>112664.40868633508</v>
      </c>
      <c r="AU328" s="5">
        <f t="shared" si="85"/>
        <v>1108874.3362722178</v>
      </c>
      <c r="AV328" s="150"/>
      <c r="AW328" s="2">
        <v>323</v>
      </c>
      <c r="AX328" s="118">
        <v>54667</v>
      </c>
      <c r="AY328" s="5">
        <f t="shared" si="115"/>
        <v>113020.98881143073</v>
      </c>
      <c r="AZ328" s="5">
        <f t="shared" si="116"/>
        <v>3350.6359249849102</v>
      </c>
      <c r="BA328" s="5">
        <f t="shared" si="86"/>
        <v>2644.2547449134681</v>
      </c>
      <c r="BB328" s="35">
        <f t="shared" si="87"/>
        <v>0.28075366595759599</v>
      </c>
      <c r="BC328" s="5">
        <f t="shared" si="88"/>
        <v>706.38118007144192</v>
      </c>
      <c r="BD328" s="35">
        <f t="shared" si="89"/>
        <v>7.4999999999999983E-2</v>
      </c>
      <c r="BE328" s="5">
        <f t="shared" si="117"/>
        <v>368823.26593348273</v>
      </c>
      <c r="BF328" s="5">
        <f t="shared" si="118"/>
        <v>713432.13783664349</v>
      </c>
      <c r="BG328" s="5">
        <f t="shared" si="90"/>
        <v>110376.73406651725</v>
      </c>
      <c r="BH328" s="5">
        <f t="shared" si="91"/>
        <v>1082255.4037701262</v>
      </c>
      <c r="BI328" s="150"/>
      <c r="BJ328" s="2">
        <v>323</v>
      </c>
      <c r="BK328" s="118">
        <v>54667</v>
      </c>
      <c r="BL328" s="5">
        <f t="shared" si="119"/>
        <v>110696.18031281637</v>
      </c>
      <c r="BM328" s="5">
        <f t="shared" si="120"/>
        <v>3268.9887340292703</v>
      </c>
      <c r="BN328" s="5">
        <f t="shared" si="92"/>
        <v>2600.1993113060048</v>
      </c>
      <c r="BO328" s="35">
        <f t="shared" si="93"/>
        <v>0.2818741500158109</v>
      </c>
      <c r="BP328" s="5">
        <f t="shared" si="94"/>
        <v>668.7894227232656</v>
      </c>
      <c r="BQ328" s="35">
        <f t="shared" si="95"/>
        <v>7.2499999999999995E-2</v>
      </c>
      <c r="BR328" s="5">
        <f t="shared" si="121"/>
        <v>371104.01899848919</v>
      </c>
      <c r="BS328" s="5">
        <f t="shared" si="122"/>
        <v>684779.34209296445</v>
      </c>
      <c r="BT328" s="5">
        <f t="shared" si="96"/>
        <v>108095.98100151037</v>
      </c>
      <c r="BU328" s="5">
        <f t="shared" si="97"/>
        <v>1055883.3610914536</v>
      </c>
      <c r="BV328" s="150"/>
      <c r="BW328" s="2">
        <v>323</v>
      </c>
      <c r="BX328" s="118">
        <v>54667</v>
      </c>
      <c r="BY328" s="5">
        <f t="shared" si="123"/>
        <v>108378.99163262153</v>
      </c>
      <c r="BZ328" s="5">
        <f t="shared" si="124"/>
        <v>3188.1295568986429</v>
      </c>
      <c r="CA328" s="5">
        <f t="shared" si="98"/>
        <v>2555.9187723750174</v>
      </c>
      <c r="CB328" s="35">
        <f t="shared" si="99"/>
        <v>0.28299788369011164</v>
      </c>
      <c r="CC328" s="5">
        <f t="shared" si="100"/>
        <v>632.21078452362565</v>
      </c>
      <c r="CD328" s="35">
        <f t="shared" si="101"/>
        <v>7.0000000000000007E-2</v>
      </c>
      <c r="CE328" s="5">
        <f t="shared" si="125"/>
        <v>373376.92713975313</v>
      </c>
      <c r="CF328" s="5">
        <f t="shared" si="126"/>
        <v>656388.91973850864</v>
      </c>
      <c r="CG328" s="5">
        <f t="shared" si="102"/>
        <v>105823.07286024651</v>
      </c>
      <c r="CH328" s="5">
        <f t="shared" si="103"/>
        <v>1029765.8468782618</v>
      </c>
    </row>
    <row r="329" spans="9:86" ht="14.25" customHeight="1">
      <c r="I329" s="150"/>
      <c r="J329" s="2">
        <v>324</v>
      </c>
      <c r="K329" s="118">
        <v>54697</v>
      </c>
      <c r="L329" s="5">
        <f t="shared" si="104"/>
        <v>117256.91238290918</v>
      </c>
      <c r="M329" s="5">
        <f t="shared" si="67"/>
        <v>3600.0695666120341</v>
      </c>
      <c r="N329" s="5">
        <f t="shared" si="68"/>
        <v>2793.9282939795335</v>
      </c>
      <c r="O329" s="35">
        <f t="shared" si="69"/>
        <v>0.28592889618540868</v>
      </c>
      <c r="P329" s="5">
        <f t="shared" si="70"/>
        <v>806.14127263250066</v>
      </c>
      <c r="Q329" s="35">
        <f t="shared" si="71"/>
        <v>8.2500000000000004E-2</v>
      </c>
      <c r="R329" s="5">
        <f t="shared" si="105"/>
        <v>364737.01591107057</v>
      </c>
      <c r="S329" s="5">
        <f t="shared" si="106"/>
        <v>801685.52367122786</v>
      </c>
      <c r="T329" s="5">
        <f t="shared" si="72"/>
        <v>114462.98408892965</v>
      </c>
      <c r="U329" s="5">
        <f t="shared" si="73"/>
        <v>1166422.5395822984</v>
      </c>
      <c r="V329" s="150"/>
      <c r="W329" s="2">
        <v>324</v>
      </c>
      <c r="X329" s="118">
        <v>54697</v>
      </c>
      <c r="Y329" s="5">
        <f t="shared" si="107"/>
        <v>114958.09788480672</v>
      </c>
      <c r="Z329" s="5">
        <f t="shared" si="108"/>
        <v>3516.1998380299769</v>
      </c>
      <c r="AA329" s="5">
        <f t="shared" si="74"/>
        <v>2749.8125187979322</v>
      </c>
      <c r="AB329" s="35">
        <f t="shared" si="75"/>
        <v>0.28704154672635973</v>
      </c>
      <c r="AC329" s="5">
        <f t="shared" si="76"/>
        <v>766.38731923204477</v>
      </c>
      <c r="AD329" s="35">
        <f t="shared" si="77"/>
        <v>7.9999999999999988E-2</v>
      </c>
      <c r="AE329" s="5">
        <f t="shared" si="109"/>
        <v>366991.71463399153</v>
      </c>
      <c r="AF329" s="5">
        <f t="shared" si="110"/>
        <v>772257.03288772132</v>
      </c>
      <c r="AG329" s="5">
        <f t="shared" si="78"/>
        <v>112208.28536600879</v>
      </c>
      <c r="AH329" s="5">
        <f t="shared" si="79"/>
        <v>1139248.7475217129</v>
      </c>
      <c r="AI329" s="150"/>
      <c r="AJ329" s="2">
        <v>324</v>
      </c>
      <c r="AK329" s="118">
        <v>54697</v>
      </c>
      <c r="AL329" s="5">
        <f t="shared" si="111"/>
        <v>112664.40868633508</v>
      </c>
      <c r="AM329" s="5">
        <f t="shared" si="112"/>
        <v>3433.0474807189421</v>
      </c>
      <c r="AN329" s="5">
        <f t="shared" si="80"/>
        <v>2705.4231746196947</v>
      </c>
      <c r="AO329" s="35">
        <f t="shared" si="81"/>
        <v>0.28815735576104773</v>
      </c>
      <c r="AP329" s="5">
        <f t="shared" si="82"/>
        <v>727.62430609924741</v>
      </c>
      <c r="AQ329" s="35">
        <f t="shared" si="83"/>
        <v>7.7499999999999999E-2</v>
      </c>
      <c r="AR329" s="5">
        <f t="shared" si="113"/>
        <v>369241.01448828442</v>
      </c>
      <c r="AS329" s="5">
        <f t="shared" si="114"/>
        <v>743066.36926465237</v>
      </c>
      <c r="AT329" s="5">
        <f t="shared" si="84"/>
        <v>109958.98551171539</v>
      </c>
      <c r="AU329" s="5">
        <f t="shared" si="85"/>
        <v>1112307.3837529367</v>
      </c>
      <c r="AV329" s="150"/>
      <c r="AW329" s="2">
        <v>324</v>
      </c>
      <c r="AX329" s="118">
        <v>54697</v>
      </c>
      <c r="AY329" s="5">
        <f t="shared" si="115"/>
        <v>110376.73406651725</v>
      </c>
      <c r="AZ329" s="5">
        <f t="shared" si="116"/>
        <v>3350.6359249849102</v>
      </c>
      <c r="BA329" s="5">
        <f t="shared" si="86"/>
        <v>2660.7813370691774</v>
      </c>
      <c r="BB329" s="35">
        <f t="shared" si="87"/>
        <v>0.28927632543999954</v>
      </c>
      <c r="BC329" s="5">
        <f t="shared" si="88"/>
        <v>689.85458791573274</v>
      </c>
      <c r="BD329" s="35">
        <f t="shared" si="89"/>
        <v>7.4999999999999997E-2</v>
      </c>
      <c r="BE329" s="5">
        <f t="shared" si="117"/>
        <v>371484.04727055191</v>
      </c>
      <c r="BF329" s="5">
        <f t="shared" si="118"/>
        <v>714121.9924245592</v>
      </c>
      <c r="BG329" s="5">
        <f t="shared" si="90"/>
        <v>107715.95272944808</v>
      </c>
      <c r="BH329" s="5">
        <f t="shared" si="91"/>
        <v>1085606.0396951111</v>
      </c>
      <c r="BI329" s="150"/>
      <c r="BJ329" s="2">
        <v>324</v>
      </c>
      <c r="BK329" s="118">
        <v>54697</v>
      </c>
      <c r="BL329" s="5">
        <f t="shared" si="119"/>
        <v>108095.98100151037</v>
      </c>
      <c r="BM329" s="5">
        <f t="shared" si="120"/>
        <v>3268.9887340292703</v>
      </c>
      <c r="BN329" s="5">
        <f t="shared" si="92"/>
        <v>2615.9088488118118</v>
      </c>
      <c r="BO329" s="35">
        <f t="shared" si="93"/>
        <v>0.29039845787886537</v>
      </c>
      <c r="BP329" s="5">
        <f t="shared" si="94"/>
        <v>653.07988521745847</v>
      </c>
      <c r="BQ329" s="35">
        <f t="shared" si="95"/>
        <v>7.2499999999999995E-2</v>
      </c>
      <c r="BR329" s="5">
        <f t="shared" si="121"/>
        <v>373719.92784730101</v>
      </c>
      <c r="BS329" s="5">
        <f t="shared" si="122"/>
        <v>685432.42197818193</v>
      </c>
      <c r="BT329" s="5">
        <f t="shared" si="96"/>
        <v>105480.07215269856</v>
      </c>
      <c r="BU329" s="5">
        <f t="shared" si="97"/>
        <v>1059152.3498254828</v>
      </c>
      <c r="BV329" s="150"/>
      <c r="BW329" s="2">
        <v>324</v>
      </c>
      <c r="BX329" s="118">
        <v>54697</v>
      </c>
      <c r="BY329" s="5">
        <f t="shared" si="123"/>
        <v>105823.07286024651</v>
      </c>
      <c r="BZ329" s="5">
        <f t="shared" si="124"/>
        <v>3188.1295568986429</v>
      </c>
      <c r="CA329" s="5">
        <f t="shared" si="98"/>
        <v>2570.8282985472051</v>
      </c>
      <c r="CB329" s="35">
        <f t="shared" si="99"/>
        <v>0.2915237551578938</v>
      </c>
      <c r="CC329" s="5">
        <f t="shared" si="100"/>
        <v>617.30125835143804</v>
      </c>
      <c r="CD329" s="35">
        <f t="shared" si="101"/>
        <v>7.0000000000000007E-2</v>
      </c>
      <c r="CE329" s="5">
        <f t="shared" si="125"/>
        <v>375947.75543830032</v>
      </c>
      <c r="CF329" s="5">
        <f t="shared" si="126"/>
        <v>657006.22099686007</v>
      </c>
      <c r="CG329" s="5">
        <f t="shared" si="102"/>
        <v>103252.24456169931</v>
      </c>
      <c r="CH329" s="5">
        <f t="shared" si="103"/>
        <v>1032953.9764351604</v>
      </c>
    </row>
    <row r="330" spans="9:86" ht="14.25" customHeight="1">
      <c r="I330" s="150"/>
      <c r="J330" s="2">
        <v>325</v>
      </c>
      <c r="K330" s="118">
        <v>54728</v>
      </c>
      <c r="L330" s="5">
        <f t="shared" si="104"/>
        <v>114462.98408892965</v>
      </c>
      <c r="M330" s="5">
        <f t="shared" si="67"/>
        <v>3600.0695666120341</v>
      </c>
      <c r="N330" s="5">
        <f t="shared" si="68"/>
        <v>2813.1365510006426</v>
      </c>
      <c r="O330" s="35">
        <f t="shared" si="69"/>
        <v>0.29492188134620367</v>
      </c>
      <c r="P330" s="5">
        <f t="shared" si="70"/>
        <v>786.93301561139128</v>
      </c>
      <c r="Q330" s="35">
        <f t="shared" si="71"/>
        <v>8.2500000000000004E-2</v>
      </c>
      <c r="R330" s="5">
        <f t="shared" si="105"/>
        <v>367550.15246207122</v>
      </c>
      <c r="S330" s="5">
        <f t="shared" si="106"/>
        <v>802472.45668683923</v>
      </c>
      <c r="T330" s="5">
        <f t="shared" si="72"/>
        <v>111649.847537929</v>
      </c>
      <c r="U330" s="5">
        <f t="shared" si="73"/>
        <v>1170022.6091489105</v>
      </c>
      <c r="V330" s="150"/>
      <c r="W330" s="2">
        <v>325</v>
      </c>
      <c r="X330" s="118">
        <v>54728</v>
      </c>
      <c r="Y330" s="5">
        <f t="shared" si="107"/>
        <v>112208.28536600879</v>
      </c>
      <c r="Z330" s="5">
        <f t="shared" si="108"/>
        <v>3516.1998380299769</v>
      </c>
      <c r="AA330" s="5">
        <f t="shared" si="74"/>
        <v>2768.1446022565851</v>
      </c>
      <c r="AB330" s="35">
        <f t="shared" si="75"/>
        <v>0.29603638553719186</v>
      </c>
      <c r="AC330" s="5">
        <f t="shared" si="76"/>
        <v>748.05523577339193</v>
      </c>
      <c r="AD330" s="35">
        <f t="shared" si="77"/>
        <v>0.08</v>
      </c>
      <c r="AE330" s="5">
        <f t="shared" si="109"/>
        <v>369759.85923624813</v>
      </c>
      <c r="AF330" s="5">
        <f t="shared" si="110"/>
        <v>773005.08812349476</v>
      </c>
      <c r="AG330" s="5">
        <f t="shared" si="78"/>
        <v>109440.14076375221</v>
      </c>
      <c r="AH330" s="5">
        <f t="shared" si="79"/>
        <v>1142764.9473597428</v>
      </c>
      <c r="AI330" s="150"/>
      <c r="AJ330" s="2">
        <v>325</v>
      </c>
      <c r="AK330" s="118">
        <v>54728</v>
      </c>
      <c r="AL330" s="5">
        <f t="shared" si="111"/>
        <v>109958.98551171539</v>
      </c>
      <c r="AM330" s="5">
        <f t="shared" si="112"/>
        <v>3433.0474807189421</v>
      </c>
      <c r="AN330" s="5">
        <f t="shared" si="80"/>
        <v>2722.8956992891135</v>
      </c>
      <c r="AO330" s="35">
        <f t="shared" si="81"/>
        <v>0.29715396372030084</v>
      </c>
      <c r="AP330" s="5">
        <f t="shared" si="82"/>
        <v>710.15178142982859</v>
      </c>
      <c r="AQ330" s="35">
        <f t="shared" si="83"/>
        <v>7.7499999999999999E-2</v>
      </c>
      <c r="AR330" s="5">
        <f t="shared" si="113"/>
        <v>371963.91018757352</v>
      </c>
      <c r="AS330" s="5">
        <f t="shared" si="114"/>
        <v>743776.52104608226</v>
      </c>
      <c r="AT330" s="5">
        <f t="shared" si="84"/>
        <v>107236.08981242627</v>
      </c>
      <c r="AU330" s="5">
        <f t="shared" si="85"/>
        <v>1115740.4312336557</v>
      </c>
      <c r="AV330" s="150"/>
      <c r="AW330" s="2">
        <v>325</v>
      </c>
      <c r="AX330" s="118">
        <v>54728</v>
      </c>
      <c r="AY330" s="5">
        <f t="shared" si="115"/>
        <v>107715.95272944808</v>
      </c>
      <c r="AZ330" s="5">
        <f t="shared" si="116"/>
        <v>3350.6359249849102</v>
      </c>
      <c r="BA330" s="5">
        <f t="shared" si="86"/>
        <v>2677.4112204258599</v>
      </c>
      <c r="BB330" s="35">
        <f t="shared" si="87"/>
        <v>0.29827461792784854</v>
      </c>
      <c r="BC330" s="5">
        <f t="shared" si="88"/>
        <v>673.22470455905045</v>
      </c>
      <c r="BD330" s="35">
        <f t="shared" si="89"/>
        <v>7.4999999999999997E-2</v>
      </c>
      <c r="BE330" s="5">
        <f t="shared" si="117"/>
        <v>374161.45849097776</v>
      </c>
      <c r="BF330" s="5">
        <f t="shared" si="118"/>
        <v>714795.21712911827</v>
      </c>
      <c r="BG330" s="5">
        <f t="shared" si="90"/>
        <v>105038.54150902222</v>
      </c>
      <c r="BH330" s="5">
        <f t="shared" si="91"/>
        <v>1088956.675620096</v>
      </c>
      <c r="BI330" s="150"/>
      <c r="BJ330" s="2">
        <v>325</v>
      </c>
      <c r="BK330" s="118">
        <v>54728</v>
      </c>
      <c r="BL330" s="5">
        <f t="shared" si="119"/>
        <v>105480.07215269856</v>
      </c>
      <c r="BM330" s="5">
        <f t="shared" si="120"/>
        <v>3268.9887340292703</v>
      </c>
      <c r="BN330" s="5">
        <f t="shared" si="92"/>
        <v>2631.7132981067166</v>
      </c>
      <c r="BO330" s="35">
        <f t="shared" si="93"/>
        <v>0.2993983501600464</v>
      </c>
      <c r="BP330" s="5">
        <f t="shared" si="94"/>
        <v>637.27543592255381</v>
      </c>
      <c r="BQ330" s="35">
        <f t="shared" si="95"/>
        <v>7.2499999999999995E-2</v>
      </c>
      <c r="BR330" s="5">
        <f t="shared" si="121"/>
        <v>376351.64114540775</v>
      </c>
      <c r="BS330" s="5">
        <f t="shared" si="122"/>
        <v>686069.69741410448</v>
      </c>
      <c r="BT330" s="5">
        <f t="shared" si="96"/>
        <v>102848.35885459185</v>
      </c>
      <c r="BU330" s="5">
        <f t="shared" si="97"/>
        <v>1062421.3385595123</v>
      </c>
      <c r="BV330" s="150"/>
      <c r="BW330" s="2">
        <v>325</v>
      </c>
      <c r="BX330" s="118">
        <v>54728</v>
      </c>
      <c r="BY330" s="5">
        <f t="shared" si="123"/>
        <v>103252.24456169931</v>
      </c>
      <c r="BZ330" s="5">
        <f t="shared" si="124"/>
        <v>3188.1295568986429</v>
      </c>
      <c r="CA330" s="5">
        <f t="shared" si="98"/>
        <v>2585.8247969553968</v>
      </c>
      <c r="CB330" s="35">
        <f t="shared" si="99"/>
        <v>0.30052516238446098</v>
      </c>
      <c r="CC330" s="5">
        <f t="shared" si="100"/>
        <v>602.30475994324593</v>
      </c>
      <c r="CD330" s="35">
        <f t="shared" si="101"/>
        <v>6.9999999999999993E-2</v>
      </c>
      <c r="CE330" s="5">
        <f t="shared" si="125"/>
        <v>378533.58023525571</v>
      </c>
      <c r="CF330" s="5">
        <f t="shared" si="126"/>
        <v>657608.52575680334</v>
      </c>
      <c r="CG330" s="5">
        <f t="shared" si="102"/>
        <v>100666.41976474391</v>
      </c>
      <c r="CH330" s="5">
        <f t="shared" si="103"/>
        <v>1036142.105992059</v>
      </c>
    </row>
    <row r="331" spans="9:86" ht="14.25" customHeight="1">
      <c r="I331" s="150"/>
      <c r="J331" s="2">
        <v>326</v>
      </c>
      <c r="K331" s="118">
        <v>54758</v>
      </c>
      <c r="L331" s="5">
        <f t="shared" si="104"/>
        <v>111649.847537929</v>
      </c>
      <c r="M331" s="5">
        <f t="shared" si="67"/>
        <v>3600.0695666120341</v>
      </c>
      <c r="N331" s="5">
        <f t="shared" si="68"/>
        <v>2832.4768647887722</v>
      </c>
      <c r="O331" s="35">
        <f t="shared" si="69"/>
        <v>0.30443142670587603</v>
      </c>
      <c r="P331" s="5">
        <f t="shared" si="70"/>
        <v>767.5927018232619</v>
      </c>
      <c r="Q331" s="35">
        <f t="shared" si="71"/>
        <v>8.2500000000000004E-2</v>
      </c>
      <c r="R331" s="5">
        <f t="shared" si="105"/>
        <v>370382.62932686001</v>
      </c>
      <c r="S331" s="5">
        <f t="shared" si="106"/>
        <v>803240.04938866245</v>
      </c>
      <c r="T331" s="5">
        <f t="shared" si="72"/>
        <v>108817.37067314023</v>
      </c>
      <c r="U331" s="5">
        <f t="shared" si="73"/>
        <v>1173622.6787155224</v>
      </c>
      <c r="V331" s="150"/>
      <c r="W331" s="2">
        <v>326</v>
      </c>
      <c r="X331" s="118">
        <v>54758</v>
      </c>
      <c r="Y331" s="5">
        <f t="shared" si="107"/>
        <v>109440.14076375221</v>
      </c>
      <c r="Z331" s="5">
        <f t="shared" si="108"/>
        <v>3516.1998380299769</v>
      </c>
      <c r="AA331" s="5">
        <f t="shared" si="74"/>
        <v>2786.5988996049623</v>
      </c>
      <c r="AB331" s="35">
        <f t="shared" si="75"/>
        <v>0.30554773195554019</v>
      </c>
      <c r="AC331" s="5">
        <f t="shared" si="76"/>
        <v>729.60093842501476</v>
      </c>
      <c r="AD331" s="35">
        <f t="shared" si="77"/>
        <v>0.08</v>
      </c>
      <c r="AE331" s="5">
        <f t="shared" si="109"/>
        <v>372546.45813585311</v>
      </c>
      <c r="AF331" s="5">
        <f t="shared" si="110"/>
        <v>773734.68906191981</v>
      </c>
      <c r="AG331" s="5">
        <f t="shared" si="78"/>
        <v>106653.54186414725</v>
      </c>
      <c r="AH331" s="5">
        <f t="shared" si="79"/>
        <v>1146281.147197773</v>
      </c>
      <c r="AI331" s="150"/>
      <c r="AJ331" s="2">
        <v>326</v>
      </c>
      <c r="AK331" s="118">
        <v>54758</v>
      </c>
      <c r="AL331" s="5">
        <f t="shared" si="111"/>
        <v>107236.08981242627</v>
      </c>
      <c r="AM331" s="5">
        <f t="shared" si="112"/>
        <v>3433.0474807189421</v>
      </c>
      <c r="AN331" s="5">
        <f t="shared" si="80"/>
        <v>2740.4810673470224</v>
      </c>
      <c r="AO331" s="35">
        <f t="shared" si="81"/>
        <v>0.30666702661097534</v>
      </c>
      <c r="AP331" s="5">
        <f t="shared" si="82"/>
        <v>692.56641337191968</v>
      </c>
      <c r="AQ331" s="35">
        <f t="shared" si="83"/>
        <v>7.7499999999999999E-2</v>
      </c>
      <c r="AR331" s="5">
        <f t="shared" si="113"/>
        <v>374704.39125492057</v>
      </c>
      <c r="AS331" s="5">
        <f t="shared" si="114"/>
        <v>744469.0874594542</v>
      </c>
      <c r="AT331" s="5">
        <f t="shared" si="84"/>
        <v>104495.60874507925</v>
      </c>
      <c r="AU331" s="5">
        <f t="shared" si="85"/>
        <v>1119173.4787143748</v>
      </c>
      <c r="AV331" s="150"/>
      <c r="AW331" s="2">
        <v>326</v>
      </c>
      <c r="AX331" s="118">
        <v>54758</v>
      </c>
      <c r="AY331" s="5">
        <f t="shared" si="115"/>
        <v>105038.54150902222</v>
      </c>
      <c r="AZ331" s="5">
        <f t="shared" si="116"/>
        <v>3350.6359249849102</v>
      </c>
      <c r="BA331" s="5">
        <f t="shared" si="86"/>
        <v>2694.1450405535215</v>
      </c>
      <c r="BB331" s="35">
        <f t="shared" si="87"/>
        <v>0.3077893125911817</v>
      </c>
      <c r="BC331" s="5">
        <f t="shared" si="88"/>
        <v>656.49088443138885</v>
      </c>
      <c r="BD331" s="35">
        <f t="shared" si="89"/>
        <v>7.4999999999999997E-2</v>
      </c>
      <c r="BE331" s="5">
        <f t="shared" si="117"/>
        <v>376855.60353153129</v>
      </c>
      <c r="BF331" s="5">
        <f t="shared" si="118"/>
        <v>715451.70801354968</v>
      </c>
      <c r="BG331" s="5">
        <f t="shared" si="90"/>
        <v>102344.39646846871</v>
      </c>
      <c r="BH331" s="5">
        <f t="shared" si="91"/>
        <v>1092307.311545081</v>
      </c>
      <c r="BI331" s="150"/>
      <c r="BJ331" s="2">
        <v>326</v>
      </c>
      <c r="BK331" s="118">
        <v>54758</v>
      </c>
      <c r="BL331" s="5">
        <f t="shared" si="119"/>
        <v>102848.35885459185</v>
      </c>
      <c r="BM331" s="5">
        <f t="shared" si="120"/>
        <v>3268.9887340292703</v>
      </c>
      <c r="BN331" s="5">
        <f t="shared" si="92"/>
        <v>2647.6132326161114</v>
      </c>
      <c r="BO331" s="35">
        <f t="shared" si="93"/>
        <v>0.3089145917856797</v>
      </c>
      <c r="BP331" s="5">
        <f t="shared" si="94"/>
        <v>621.3755014131591</v>
      </c>
      <c r="BQ331" s="35">
        <f t="shared" si="95"/>
        <v>7.2499999999999995E-2</v>
      </c>
      <c r="BR331" s="5">
        <f t="shared" si="121"/>
        <v>378999.25437802385</v>
      </c>
      <c r="BS331" s="5">
        <f t="shared" si="122"/>
        <v>686691.07291551761</v>
      </c>
      <c r="BT331" s="5">
        <f t="shared" si="96"/>
        <v>100200.74562197573</v>
      </c>
      <c r="BU331" s="5">
        <f t="shared" si="97"/>
        <v>1065690.3272935415</v>
      </c>
      <c r="BV331" s="150"/>
      <c r="BW331" s="2">
        <v>326</v>
      </c>
      <c r="BX331" s="118">
        <v>54758</v>
      </c>
      <c r="BY331" s="5">
        <f t="shared" si="123"/>
        <v>100666.41976474391</v>
      </c>
      <c r="BZ331" s="5">
        <f t="shared" si="124"/>
        <v>3188.1295568986429</v>
      </c>
      <c r="CA331" s="5">
        <f t="shared" si="98"/>
        <v>2600.9087749376367</v>
      </c>
      <c r="CB331" s="35">
        <f t="shared" si="99"/>
        <v>0.31004286605395437</v>
      </c>
      <c r="CC331" s="5">
        <f t="shared" si="100"/>
        <v>587.2207819610062</v>
      </c>
      <c r="CD331" s="35">
        <f t="shared" si="101"/>
        <v>7.0000000000000007E-2</v>
      </c>
      <c r="CE331" s="5">
        <f t="shared" si="125"/>
        <v>381134.48901019333</v>
      </c>
      <c r="CF331" s="5">
        <f t="shared" si="126"/>
        <v>658195.74653876433</v>
      </c>
      <c r="CG331" s="5">
        <f t="shared" si="102"/>
        <v>98065.51098980628</v>
      </c>
      <c r="CH331" s="5">
        <f t="shared" si="103"/>
        <v>1039330.2355489577</v>
      </c>
    </row>
    <row r="332" spans="9:86" ht="14.25" customHeight="1">
      <c r="I332" s="150"/>
      <c r="J332" s="2">
        <v>327</v>
      </c>
      <c r="K332" s="118">
        <v>54789</v>
      </c>
      <c r="L332" s="5">
        <f t="shared" si="104"/>
        <v>108817.37067314023</v>
      </c>
      <c r="M332" s="5">
        <f t="shared" si="67"/>
        <v>3600.0695666120341</v>
      </c>
      <c r="N332" s="5">
        <f t="shared" si="68"/>
        <v>2851.9501432341949</v>
      </c>
      <c r="O332" s="35">
        <f t="shared" si="69"/>
        <v>0.31450311202251663</v>
      </c>
      <c r="P332" s="5">
        <f t="shared" si="70"/>
        <v>748.1194233778391</v>
      </c>
      <c r="Q332" s="35">
        <f t="shared" si="71"/>
        <v>8.2500000000000004E-2</v>
      </c>
      <c r="R332" s="5">
        <f t="shared" si="105"/>
        <v>373234.57947009424</v>
      </c>
      <c r="S332" s="5">
        <f t="shared" si="106"/>
        <v>803988.16881204024</v>
      </c>
      <c r="T332" s="5">
        <f t="shared" si="72"/>
        <v>105965.42052990604</v>
      </c>
      <c r="U332" s="5">
        <f t="shared" si="73"/>
        <v>1177222.7482821345</v>
      </c>
      <c r="V332" s="150"/>
      <c r="W332" s="2">
        <v>327</v>
      </c>
      <c r="X332" s="118">
        <v>54789</v>
      </c>
      <c r="Y332" s="5">
        <f t="shared" si="107"/>
        <v>106653.54186414725</v>
      </c>
      <c r="Z332" s="5">
        <f t="shared" si="108"/>
        <v>3516.1998380299769</v>
      </c>
      <c r="AA332" s="5">
        <f t="shared" si="74"/>
        <v>2805.1762256023285</v>
      </c>
      <c r="AB332" s="35">
        <f t="shared" si="75"/>
        <v>0.31562116099347121</v>
      </c>
      <c r="AC332" s="5">
        <f t="shared" si="76"/>
        <v>711.02361242764835</v>
      </c>
      <c r="AD332" s="35">
        <f t="shared" si="77"/>
        <v>0.08</v>
      </c>
      <c r="AE332" s="5">
        <f t="shared" si="109"/>
        <v>375351.63436145545</v>
      </c>
      <c r="AF332" s="5">
        <f t="shared" si="110"/>
        <v>774445.71267434745</v>
      </c>
      <c r="AG332" s="5">
        <f t="shared" si="78"/>
        <v>103848.36563854493</v>
      </c>
      <c r="AH332" s="5">
        <f t="shared" si="79"/>
        <v>1149797.3470358029</v>
      </c>
      <c r="AI332" s="150"/>
      <c r="AJ332" s="2">
        <v>327</v>
      </c>
      <c r="AK332" s="118">
        <v>54789</v>
      </c>
      <c r="AL332" s="5">
        <f t="shared" si="111"/>
        <v>104495.60874507925</v>
      </c>
      <c r="AM332" s="5">
        <f t="shared" si="112"/>
        <v>3433.0474807189421</v>
      </c>
      <c r="AN332" s="5">
        <f t="shared" si="80"/>
        <v>2758.1800075736387</v>
      </c>
      <c r="AO332" s="35">
        <f t="shared" si="81"/>
        <v>0.31674211470098995</v>
      </c>
      <c r="AP332" s="5">
        <f t="shared" si="82"/>
        <v>674.86747314530351</v>
      </c>
      <c r="AQ332" s="35">
        <f t="shared" si="83"/>
        <v>7.7499999999999999E-2</v>
      </c>
      <c r="AR332" s="5">
        <f t="shared" si="113"/>
        <v>377462.5712624942</v>
      </c>
      <c r="AS332" s="5">
        <f t="shared" si="114"/>
        <v>745143.95493259944</v>
      </c>
      <c r="AT332" s="5">
        <f t="shared" si="84"/>
        <v>101737.42873750562</v>
      </c>
      <c r="AU332" s="5">
        <f t="shared" si="85"/>
        <v>1122606.5261950935</v>
      </c>
      <c r="AV332" s="150"/>
      <c r="AW332" s="2">
        <v>327</v>
      </c>
      <c r="AX332" s="118">
        <v>54789</v>
      </c>
      <c r="AY332" s="5">
        <f t="shared" si="115"/>
        <v>102344.39646846871</v>
      </c>
      <c r="AZ332" s="5">
        <f t="shared" si="116"/>
        <v>3350.6359249849102</v>
      </c>
      <c r="BA332" s="5">
        <f t="shared" si="86"/>
        <v>2710.9834470569808</v>
      </c>
      <c r="BB332" s="35">
        <f t="shared" si="87"/>
        <v>0.31786597495551694</v>
      </c>
      <c r="BC332" s="5">
        <f t="shared" si="88"/>
        <v>639.65247792792934</v>
      </c>
      <c r="BD332" s="35">
        <f t="shared" si="89"/>
        <v>7.4999999999999997E-2</v>
      </c>
      <c r="BE332" s="5">
        <f t="shared" si="117"/>
        <v>379566.58697858825</v>
      </c>
      <c r="BF332" s="5">
        <f t="shared" si="118"/>
        <v>716091.36049147765</v>
      </c>
      <c r="BG332" s="5">
        <f t="shared" si="90"/>
        <v>99633.413021411732</v>
      </c>
      <c r="BH332" s="5">
        <f t="shared" si="91"/>
        <v>1095657.9474700659</v>
      </c>
      <c r="BI332" s="150"/>
      <c r="BJ332" s="2">
        <v>327</v>
      </c>
      <c r="BK332" s="118">
        <v>54789</v>
      </c>
      <c r="BL332" s="5">
        <f t="shared" si="119"/>
        <v>100200.74562197573</v>
      </c>
      <c r="BM332" s="5">
        <f t="shared" si="120"/>
        <v>3268.9887340292703</v>
      </c>
      <c r="BN332" s="5">
        <f t="shared" si="92"/>
        <v>2663.6092292298335</v>
      </c>
      <c r="BO332" s="35">
        <f t="shared" si="93"/>
        <v>0.31899274354050217</v>
      </c>
      <c r="BP332" s="5">
        <f t="shared" si="94"/>
        <v>605.37950479943663</v>
      </c>
      <c r="BQ332" s="35">
        <f t="shared" si="95"/>
        <v>7.2499999999999981E-2</v>
      </c>
      <c r="BR332" s="5">
        <f t="shared" si="121"/>
        <v>381662.8636072537</v>
      </c>
      <c r="BS332" s="5">
        <f t="shared" si="122"/>
        <v>687296.4524203171</v>
      </c>
      <c r="BT332" s="5">
        <f t="shared" si="96"/>
        <v>97537.136392745902</v>
      </c>
      <c r="BU332" s="5">
        <f t="shared" si="97"/>
        <v>1068959.3160275707</v>
      </c>
      <c r="BV332" s="150"/>
      <c r="BW332" s="2">
        <v>327</v>
      </c>
      <c r="BX332" s="118">
        <v>54789</v>
      </c>
      <c r="BY332" s="5">
        <f t="shared" si="123"/>
        <v>98065.51098980628</v>
      </c>
      <c r="BZ332" s="5">
        <f t="shared" si="124"/>
        <v>3188.1295568986429</v>
      </c>
      <c r="CA332" s="5">
        <f t="shared" si="98"/>
        <v>2616.0807427914397</v>
      </c>
      <c r="CB332" s="35">
        <f t="shared" si="99"/>
        <v>0.32012242221182646</v>
      </c>
      <c r="CC332" s="5">
        <f t="shared" si="100"/>
        <v>572.04881410720327</v>
      </c>
      <c r="CD332" s="35">
        <f t="shared" si="101"/>
        <v>6.9999999999999993E-2</v>
      </c>
      <c r="CE332" s="5">
        <f t="shared" si="125"/>
        <v>383750.56975298474</v>
      </c>
      <c r="CF332" s="5">
        <f t="shared" si="126"/>
        <v>658767.79535287153</v>
      </c>
      <c r="CG332" s="5">
        <f t="shared" si="102"/>
        <v>95449.43024701484</v>
      </c>
      <c r="CH332" s="5">
        <f t="shared" si="103"/>
        <v>1042518.3651058562</v>
      </c>
    </row>
    <row r="333" spans="9:86" ht="14.25" customHeight="1">
      <c r="I333" s="150"/>
      <c r="J333" s="2">
        <v>328</v>
      </c>
      <c r="K333" s="118">
        <v>54820</v>
      </c>
      <c r="L333" s="5">
        <f t="shared" si="104"/>
        <v>105965.42052990604</v>
      </c>
      <c r="M333" s="5">
        <f t="shared" si="67"/>
        <v>3600.0695666120341</v>
      </c>
      <c r="N333" s="5">
        <f t="shared" si="68"/>
        <v>2871.55730046893</v>
      </c>
      <c r="O333" s="35">
        <f t="shared" si="69"/>
        <v>0.3251880418471238</v>
      </c>
      <c r="P333" s="5">
        <f t="shared" si="70"/>
        <v>728.51226614310406</v>
      </c>
      <c r="Q333" s="35">
        <f t="shared" si="71"/>
        <v>8.2500000000000004E-2</v>
      </c>
      <c r="R333" s="5">
        <f t="shared" si="105"/>
        <v>376106.13677056314</v>
      </c>
      <c r="S333" s="5">
        <f t="shared" si="106"/>
        <v>804716.68107818335</v>
      </c>
      <c r="T333" s="5">
        <f t="shared" si="72"/>
        <v>103093.86322943711</v>
      </c>
      <c r="U333" s="5">
        <f t="shared" si="73"/>
        <v>1180822.8178487464</v>
      </c>
      <c r="V333" s="150"/>
      <c r="W333" s="2">
        <v>328</v>
      </c>
      <c r="X333" s="118">
        <v>54820</v>
      </c>
      <c r="Y333" s="5">
        <f t="shared" si="107"/>
        <v>103848.36563854493</v>
      </c>
      <c r="Z333" s="5">
        <f t="shared" si="108"/>
        <v>3516.1998380299769</v>
      </c>
      <c r="AA333" s="5">
        <f t="shared" si="74"/>
        <v>2823.8774004396773</v>
      </c>
      <c r="AB333" s="35">
        <f t="shared" si="75"/>
        <v>0.32630777188368787</v>
      </c>
      <c r="AC333" s="5">
        <f t="shared" si="76"/>
        <v>692.32243759029961</v>
      </c>
      <c r="AD333" s="35">
        <f t="shared" si="77"/>
        <v>8.0000000000000016E-2</v>
      </c>
      <c r="AE333" s="5">
        <f t="shared" si="109"/>
        <v>378175.51176189515</v>
      </c>
      <c r="AF333" s="5">
        <f t="shared" si="110"/>
        <v>775138.03511193779</v>
      </c>
      <c r="AG333" s="5">
        <f t="shared" si="78"/>
        <v>101024.48823810524</v>
      </c>
      <c r="AH333" s="5">
        <f t="shared" si="79"/>
        <v>1153313.5468738331</v>
      </c>
      <c r="AI333" s="150"/>
      <c r="AJ333" s="2">
        <v>328</v>
      </c>
      <c r="AK333" s="118">
        <v>54820</v>
      </c>
      <c r="AL333" s="5">
        <f t="shared" si="111"/>
        <v>101737.42873750562</v>
      </c>
      <c r="AM333" s="5">
        <f t="shared" si="112"/>
        <v>3433.0474807189421</v>
      </c>
      <c r="AN333" s="5">
        <f t="shared" si="80"/>
        <v>2775.9932534558848</v>
      </c>
      <c r="AO333" s="35">
        <f t="shared" si="81"/>
        <v>0.32743032190659388</v>
      </c>
      <c r="AP333" s="5">
        <f t="shared" si="82"/>
        <v>657.0542272630571</v>
      </c>
      <c r="AQ333" s="35">
        <f t="shared" si="83"/>
        <v>7.7499999999999999E-2</v>
      </c>
      <c r="AR333" s="5">
        <f t="shared" si="113"/>
        <v>380238.5645159501</v>
      </c>
      <c r="AS333" s="5">
        <f t="shared" si="114"/>
        <v>745801.00915986253</v>
      </c>
      <c r="AT333" s="5">
        <f t="shared" si="84"/>
        <v>98961.435484049725</v>
      </c>
      <c r="AU333" s="5">
        <f t="shared" si="85"/>
        <v>1126039.5736758127</v>
      </c>
      <c r="AV333" s="150"/>
      <c r="AW333" s="2">
        <v>328</v>
      </c>
      <c r="AX333" s="118">
        <v>54820</v>
      </c>
      <c r="AY333" s="5">
        <f t="shared" si="115"/>
        <v>99633.413021411732</v>
      </c>
      <c r="AZ333" s="5">
        <f t="shared" si="116"/>
        <v>3350.6359249849102</v>
      </c>
      <c r="BA333" s="5">
        <f t="shared" si="86"/>
        <v>2727.9270936010871</v>
      </c>
      <c r="BB333" s="35">
        <f t="shared" si="87"/>
        <v>0.32855569362236042</v>
      </c>
      <c r="BC333" s="5">
        <f t="shared" si="88"/>
        <v>622.70883138382328</v>
      </c>
      <c r="BD333" s="35">
        <f t="shared" si="89"/>
        <v>7.4999999999999997E-2</v>
      </c>
      <c r="BE333" s="5">
        <f t="shared" si="117"/>
        <v>382294.51407218934</v>
      </c>
      <c r="BF333" s="5">
        <f t="shared" si="118"/>
        <v>716714.0693228615</v>
      </c>
      <c r="BG333" s="5">
        <f t="shared" si="90"/>
        <v>96905.485927810645</v>
      </c>
      <c r="BH333" s="5">
        <f t="shared" si="91"/>
        <v>1099008.5833950508</v>
      </c>
      <c r="BI333" s="150"/>
      <c r="BJ333" s="2">
        <v>328</v>
      </c>
      <c r="BK333" s="118">
        <v>54820</v>
      </c>
      <c r="BL333" s="5">
        <f t="shared" si="119"/>
        <v>97537.136392745902</v>
      </c>
      <c r="BM333" s="5">
        <f t="shared" si="120"/>
        <v>3268.9887340292703</v>
      </c>
      <c r="BN333" s="5">
        <f t="shared" si="92"/>
        <v>2679.7018683230972</v>
      </c>
      <c r="BO333" s="35">
        <f t="shared" si="93"/>
        <v>0.32968388871286081</v>
      </c>
      <c r="BP333" s="5">
        <f t="shared" si="94"/>
        <v>589.2868657061731</v>
      </c>
      <c r="BQ333" s="35">
        <f t="shared" si="95"/>
        <v>7.2499999999999981E-2</v>
      </c>
      <c r="BR333" s="5">
        <f t="shared" si="121"/>
        <v>384342.56547557679</v>
      </c>
      <c r="BS333" s="5">
        <f t="shared" si="122"/>
        <v>687885.73928602331</v>
      </c>
      <c r="BT333" s="5">
        <f t="shared" si="96"/>
        <v>94857.434524422802</v>
      </c>
      <c r="BU333" s="5">
        <f t="shared" si="97"/>
        <v>1072228.3047616002</v>
      </c>
      <c r="BV333" s="150"/>
      <c r="BW333" s="2">
        <v>328</v>
      </c>
      <c r="BX333" s="118">
        <v>54820</v>
      </c>
      <c r="BY333" s="5">
        <f t="shared" si="123"/>
        <v>95449.43024701484</v>
      </c>
      <c r="BZ333" s="5">
        <f t="shared" si="124"/>
        <v>3188.1295568986429</v>
      </c>
      <c r="CA333" s="5">
        <f t="shared" si="98"/>
        <v>2631.3412137910564</v>
      </c>
      <c r="CB333" s="35">
        <f t="shared" si="99"/>
        <v>0.3308149088347252</v>
      </c>
      <c r="CC333" s="5">
        <f t="shared" si="100"/>
        <v>556.78834310758657</v>
      </c>
      <c r="CD333" s="35">
        <f t="shared" si="101"/>
        <v>7.0000000000000007E-2</v>
      </c>
      <c r="CE333" s="5">
        <f t="shared" si="125"/>
        <v>386381.91096677579</v>
      </c>
      <c r="CF333" s="5">
        <f t="shared" si="126"/>
        <v>659324.58369597909</v>
      </c>
      <c r="CG333" s="5">
        <f t="shared" si="102"/>
        <v>92818.089033223776</v>
      </c>
      <c r="CH333" s="5">
        <f t="shared" si="103"/>
        <v>1045706.4946627549</v>
      </c>
    </row>
    <row r="334" spans="9:86" ht="14.25" customHeight="1">
      <c r="I334" s="150"/>
      <c r="J334" s="2">
        <v>329</v>
      </c>
      <c r="K334" s="118">
        <v>54848</v>
      </c>
      <c r="L334" s="5">
        <f t="shared" si="104"/>
        <v>103093.86322943711</v>
      </c>
      <c r="M334" s="5">
        <f t="shared" si="67"/>
        <v>3600.0695666120341</v>
      </c>
      <c r="N334" s="5">
        <f t="shared" si="68"/>
        <v>2891.2992569096541</v>
      </c>
      <c r="O334" s="35">
        <f t="shared" si="69"/>
        <v>0.33654370877246337</v>
      </c>
      <c r="P334" s="5">
        <f t="shared" si="70"/>
        <v>708.77030970238013</v>
      </c>
      <c r="Q334" s="35">
        <f t="shared" si="71"/>
        <v>8.2500000000000004E-2</v>
      </c>
      <c r="R334" s="5">
        <f t="shared" si="105"/>
        <v>378997.43602747278</v>
      </c>
      <c r="S334" s="5">
        <f t="shared" si="106"/>
        <v>805425.45138788573</v>
      </c>
      <c r="T334" s="5">
        <f t="shared" si="72"/>
        <v>100202.56397252745</v>
      </c>
      <c r="U334" s="5">
        <f t="shared" si="73"/>
        <v>1184422.8874153586</v>
      </c>
      <c r="V334" s="150"/>
      <c r="W334" s="2">
        <v>329</v>
      </c>
      <c r="X334" s="118">
        <v>54848</v>
      </c>
      <c r="Y334" s="5">
        <f t="shared" si="107"/>
        <v>101024.48823810524</v>
      </c>
      <c r="Z334" s="5">
        <f t="shared" si="108"/>
        <v>3516.1998380299769</v>
      </c>
      <c r="AA334" s="5">
        <f t="shared" si="74"/>
        <v>2842.7032497759419</v>
      </c>
      <c r="AB334" s="35">
        <f t="shared" si="75"/>
        <v>0.33766505123897766</v>
      </c>
      <c r="AC334" s="5">
        <f t="shared" si="76"/>
        <v>673.49658825403503</v>
      </c>
      <c r="AD334" s="35">
        <f t="shared" si="77"/>
        <v>0.08</v>
      </c>
      <c r="AE334" s="5">
        <f t="shared" si="109"/>
        <v>381018.21501167107</v>
      </c>
      <c r="AF334" s="5">
        <f t="shared" si="110"/>
        <v>775811.53170019179</v>
      </c>
      <c r="AG334" s="5">
        <f t="shared" si="78"/>
        <v>98181.784988329309</v>
      </c>
      <c r="AH334" s="5">
        <f t="shared" si="79"/>
        <v>1156829.7467118627</v>
      </c>
      <c r="AI334" s="150"/>
      <c r="AJ334" s="2">
        <v>329</v>
      </c>
      <c r="AK334" s="118">
        <v>54848</v>
      </c>
      <c r="AL334" s="5">
        <f t="shared" si="111"/>
        <v>98961.435484049725</v>
      </c>
      <c r="AM334" s="5">
        <f t="shared" si="112"/>
        <v>3433.0474807189421</v>
      </c>
      <c r="AN334" s="5">
        <f t="shared" si="80"/>
        <v>2793.9215432177875</v>
      </c>
      <c r="AO334" s="35">
        <f t="shared" si="81"/>
        <v>0.33878912886239643</v>
      </c>
      <c r="AP334" s="5">
        <f t="shared" si="82"/>
        <v>639.12593750115445</v>
      </c>
      <c r="AQ334" s="35">
        <f t="shared" si="83"/>
        <v>7.7499999999999999E-2</v>
      </c>
      <c r="AR334" s="5">
        <f t="shared" si="113"/>
        <v>383032.48605916789</v>
      </c>
      <c r="AS334" s="5">
        <f t="shared" si="114"/>
        <v>746440.13509736373</v>
      </c>
      <c r="AT334" s="5">
        <f t="shared" si="84"/>
        <v>96167.513940831937</v>
      </c>
      <c r="AU334" s="5">
        <f t="shared" si="85"/>
        <v>1129472.6211565316</v>
      </c>
      <c r="AV334" s="150"/>
      <c r="AW334" s="2">
        <v>329</v>
      </c>
      <c r="AX334" s="118">
        <v>54848</v>
      </c>
      <c r="AY334" s="5">
        <f t="shared" si="115"/>
        <v>96905.485927810645</v>
      </c>
      <c r="AZ334" s="5">
        <f t="shared" si="116"/>
        <v>3350.6359249849102</v>
      </c>
      <c r="BA334" s="5">
        <f t="shared" si="86"/>
        <v>2744.9766379360935</v>
      </c>
      <c r="BB334" s="35">
        <f t="shared" si="87"/>
        <v>0.33991594324981184</v>
      </c>
      <c r="BC334" s="5">
        <f t="shared" si="88"/>
        <v>605.65928704881651</v>
      </c>
      <c r="BD334" s="35">
        <f t="shared" si="89"/>
        <v>7.4999999999999997E-2</v>
      </c>
      <c r="BE334" s="5">
        <f t="shared" si="117"/>
        <v>385039.49071012542</v>
      </c>
      <c r="BF334" s="5">
        <f t="shared" si="118"/>
        <v>717319.72860991035</v>
      </c>
      <c r="BG334" s="5">
        <f t="shared" si="90"/>
        <v>94160.50928987455</v>
      </c>
      <c r="BH334" s="5">
        <f t="shared" si="91"/>
        <v>1102359.2193200358</v>
      </c>
      <c r="BI334" s="150"/>
      <c r="BJ334" s="2">
        <v>329</v>
      </c>
      <c r="BK334" s="118">
        <v>54848</v>
      </c>
      <c r="BL334" s="5">
        <f t="shared" si="119"/>
        <v>94857.434524422802</v>
      </c>
      <c r="BM334" s="5">
        <f t="shared" si="120"/>
        <v>3268.9887340292703</v>
      </c>
      <c r="BN334" s="5">
        <f t="shared" si="92"/>
        <v>2695.8917337775492</v>
      </c>
      <c r="BO334" s="35">
        <f t="shared" si="93"/>
        <v>0.34104549598588718</v>
      </c>
      <c r="BP334" s="5">
        <f t="shared" si="94"/>
        <v>573.09700025172106</v>
      </c>
      <c r="BQ334" s="35">
        <f t="shared" si="95"/>
        <v>7.2499999999999995E-2</v>
      </c>
      <c r="BR334" s="5">
        <f t="shared" si="121"/>
        <v>387038.45720935432</v>
      </c>
      <c r="BS334" s="5">
        <f t="shared" si="122"/>
        <v>688458.83628627507</v>
      </c>
      <c r="BT334" s="5">
        <f t="shared" si="96"/>
        <v>92161.542790645253</v>
      </c>
      <c r="BU334" s="5">
        <f t="shared" si="97"/>
        <v>1075497.2934956294</v>
      </c>
      <c r="BV334" s="150"/>
      <c r="BW334" s="2">
        <v>329</v>
      </c>
      <c r="BX334" s="118">
        <v>54848</v>
      </c>
      <c r="BY334" s="5">
        <f t="shared" si="123"/>
        <v>92818.089033223776</v>
      </c>
      <c r="BZ334" s="5">
        <f t="shared" si="124"/>
        <v>3188.1295568986429</v>
      </c>
      <c r="CA334" s="5">
        <f t="shared" si="98"/>
        <v>2646.6907042048374</v>
      </c>
      <c r="CB334" s="35">
        <f t="shared" si="99"/>
        <v>0.34217778863223103</v>
      </c>
      <c r="CC334" s="5">
        <f t="shared" si="100"/>
        <v>541.43885269380542</v>
      </c>
      <c r="CD334" s="35">
        <f t="shared" si="101"/>
        <v>7.0000000000000007E-2</v>
      </c>
      <c r="CE334" s="5">
        <f t="shared" si="125"/>
        <v>389028.60167098063</v>
      </c>
      <c r="CF334" s="5">
        <f t="shared" si="126"/>
        <v>659866.02254867286</v>
      </c>
      <c r="CG334" s="5">
        <f t="shared" si="102"/>
        <v>90171.398329018935</v>
      </c>
      <c r="CH334" s="5">
        <f t="shared" si="103"/>
        <v>1048894.6242196534</v>
      </c>
    </row>
    <row r="335" spans="9:86" ht="14.25" customHeight="1">
      <c r="I335" s="150"/>
      <c r="J335" s="2">
        <v>330</v>
      </c>
      <c r="K335" s="118">
        <v>54879</v>
      </c>
      <c r="L335" s="5">
        <f t="shared" si="104"/>
        <v>100202.56397252745</v>
      </c>
      <c r="M335" s="5">
        <f t="shared" si="67"/>
        <v>3600.0695666120341</v>
      </c>
      <c r="N335" s="5">
        <f t="shared" si="68"/>
        <v>2911.1769393009081</v>
      </c>
      <c r="O335" s="35">
        <f t="shared" si="69"/>
        <v>0.34863502376235395</v>
      </c>
      <c r="P335" s="5">
        <f t="shared" si="70"/>
        <v>688.89262731112626</v>
      </c>
      <c r="Q335" s="35">
        <f t="shared" si="71"/>
        <v>8.2500000000000004E-2</v>
      </c>
      <c r="R335" s="5">
        <f t="shared" si="105"/>
        <v>381908.61296677368</v>
      </c>
      <c r="S335" s="5">
        <f t="shared" si="106"/>
        <v>806114.3440151969</v>
      </c>
      <c r="T335" s="5">
        <f t="shared" si="72"/>
        <v>97291.387033226551</v>
      </c>
      <c r="U335" s="5">
        <f t="shared" si="73"/>
        <v>1188022.9569819705</v>
      </c>
      <c r="V335" s="150"/>
      <c r="W335" s="2">
        <v>330</v>
      </c>
      <c r="X335" s="118">
        <v>54879</v>
      </c>
      <c r="Y335" s="5">
        <f t="shared" si="107"/>
        <v>98181.784988329309</v>
      </c>
      <c r="Z335" s="5">
        <f t="shared" si="108"/>
        <v>3516.1998380299769</v>
      </c>
      <c r="AA335" s="5">
        <f t="shared" si="74"/>
        <v>2861.6546047744482</v>
      </c>
      <c r="AB335" s="35">
        <f t="shared" si="75"/>
        <v>0.34975790327478051</v>
      </c>
      <c r="AC335" s="5">
        <f t="shared" si="76"/>
        <v>654.54523325552873</v>
      </c>
      <c r="AD335" s="35">
        <f t="shared" si="77"/>
        <v>0.08</v>
      </c>
      <c r="AE335" s="5">
        <f t="shared" si="109"/>
        <v>383879.8696164455</v>
      </c>
      <c r="AF335" s="5">
        <f t="shared" si="110"/>
        <v>776466.07693344727</v>
      </c>
      <c r="AG335" s="5">
        <f t="shared" si="78"/>
        <v>95320.130383554861</v>
      </c>
      <c r="AH335" s="5">
        <f t="shared" si="79"/>
        <v>1160345.9465498929</v>
      </c>
      <c r="AI335" s="150"/>
      <c r="AJ335" s="2">
        <v>330</v>
      </c>
      <c r="AK335" s="118">
        <v>54879</v>
      </c>
      <c r="AL335" s="5">
        <f t="shared" si="111"/>
        <v>96167.513940831937</v>
      </c>
      <c r="AM335" s="5">
        <f t="shared" si="112"/>
        <v>3433.0474807189421</v>
      </c>
      <c r="AN335" s="5">
        <f t="shared" si="80"/>
        <v>2811.9656198510693</v>
      </c>
      <c r="AO335" s="35">
        <f t="shared" si="81"/>
        <v>0.35088343303720965</v>
      </c>
      <c r="AP335" s="5">
        <f t="shared" si="82"/>
        <v>621.08186086787293</v>
      </c>
      <c r="AQ335" s="35">
        <f t="shared" si="83"/>
        <v>7.7499999999999999E-2</v>
      </c>
      <c r="AR335" s="5">
        <f t="shared" si="113"/>
        <v>385844.45167901897</v>
      </c>
      <c r="AS335" s="5">
        <f t="shared" si="114"/>
        <v>747061.21695823164</v>
      </c>
      <c r="AT335" s="5">
        <f t="shared" si="84"/>
        <v>93355.548320980874</v>
      </c>
      <c r="AU335" s="5">
        <f t="shared" si="85"/>
        <v>1132905.6686372506</v>
      </c>
      <c r="AV335" s="150"/>
      <c r="AW335" s="2">
        <v>330</v>
      </c>
      <c r="AX335" s="118">
        <v>54879</v>
      </c>
      <c r="AY335" s="5">
        <f t="shared" si="115"/>
        <v>94160.50928987455</v>
      </c>
      <c r="AZ335" s="5">
        <f t="shared" si="116"/>
        <v>3350.6359249849102</v>
      </c>
      <c r="BA335" s="5">
        <f t="shared" si="86"/>
        <v>2762.1327419231943</v>
      </c>
      <c r="BB335" s="35">
        <f t="shared" si="87"/>
        <v>0.3520116145616749</v>
      </c>
      <c r="BC335" s="5">
        <f t="shared" si="88"/>
        <v>588.50318306171584</v>
      </c>
      <c r="BD335" s="35">
        <f t="shared" si="89"/>
        <v>7.4999999999999983E-2</v>
      </c>
      <c r="BE335" s="5">
        <f t="shared" si="117"/>
        <v>387801.62345204863</v>
      </c>
      <c r="BF335" s="5">
        <f t="shared" si="118"/>
        <v>717908.23179297207</v>
      </c>
      <c r="BG335" s="5">
        <f t="shared" si="90"/>
        <v>91398.376547951353</v>
      </c>
      <c r="BH335" s="5">
        <f t="shared" si="91"/>
        <v>1105709.8552450207</v>
      </c>
      <c r="BI335" s="150"/>
      <c r="BJ335" s="2">
        <v>330</v>
      </c>
      <c r="BK335" s="118">
        <v>54879</v>
      </c>
      <c r="BL335" s="5">
        <f t="shared" si="119"/>
        <v>92161.542790645253</v>
      </c>
      <c r="BM335" s="5">
        <f t="shared" si="120"/>
        <v>3268.9887340292703</v>
      </c>
      <c r="BN335" s="5">
        <f t="shared" si="92"/>
        <v>2712.1794130024555</v>
      </c>
      <c r="BO335" s="35">
        <f t="shared" si="93"/>
        <v>0.35314244933986744</v>
      </c>
      <c r="BP335" s="5">
        <f t="shared" si="94"/>
        <v>556.80932102681504</v>
      </c>
      <c r="BQ335" s="35">
        <f t="shared" si="95"/>
        <v>7.2499999999999995E-2</v>
      </c>
      <c r="BR335" s="5">
        <f t="shared" si="121"/>
        <v>389750.63662235677</v>
      </c>
      <c r="BS335" s="5">
        <f t="shared" si="122"/>
        <v>689015.64560730185</v>
      </c>
      <c r="BT335" s="5">
        <f t="shared" si="96"/>
        <v>89449.363377642803</v>
      </c>
      <c r="BU335" s="5">
        <f t="shared" si="97"/>
        <v>1078766.2822296587</v>
      </c>
      <c r="BV335" s="150"/>
      <c r="BW335" s="2">
        <v>330</v>
      </c>
      <c r="BX335" s="118">
        <v>54879</v>
      </c>
      <c r="BY335" s="5">
        <f t="shared" si="123"/>
        <v>90171.398329018935</v>
      </c>
      <c r="BZ335" s="5">
        <f t="shared" si="124"/>
        <v>3188.1295568986429</v>
      </c>
      <c r="CA335" s="5">
        <f t="shared" si="98"/>
        <v>2662.129733312699</v>
      </c>
      <c r="CB335" s="35">
        <f t="shared" si="99"/>
        <v>0.35427593884247971</v>
      </c>
      <c r="CC335" s="5">
        <f t="shared" si="100"/>
        <v>525.99982358594377</v>
      </c>
      <c r="CD335" s="35">
        <f t="shared" si="101"/>
        <v>6.9999999999999993E-2</v>
      </c>
      <c r="CE335" s="5">
        <f t="shared" si="125"/>
        <v>391690.73140429333</v>
      </c>
      <c r="CF335" s="5">
        <f t="shared" si="126"/>
        <v>660392.02237225883</v>
      </c>
      <c r="CG335" s="5">
        <f t="shared" si="102"/>
        <v>87509.268595706235</v>
      </c>
      <c r="CH335" s="5">
        <f t="shared" si="103"/>
        <v>1052082.7537765522</v>
      </c>
    </row>
    <row r="336" spans="9:86" ht="14.25" customHeight="1">
      <c r="I336" s="150"/>
      <c r="J336" s="2">
        <v>331</v>
      </c>
      <c r="K336" s="118">
        <v>54909</v>
      </c>
      <c r="L336" s="5">
        <f t="shared" si="104"/>
        <v>97291.387033226551</v>
      </c>
      <c r="M336" s="5">
        <f t="shared" si="67"/>
        <v>3600.0695666120341</v>
      </c>
      <c r="N336" s="5">
        <f t="shared" si="68"/>
        <v>2931.1912807586014</v>
      </c>
      <c r="O336" s="35">
        <f t="shared" si="69"/>
        <v>0.36153555254681113</v>
      </c>
      <c r="P336" s="5">
        <f t="shared" si="70"/>
        <v>668.87828585343254</v>
      </c>
      <c r="Q336" s="35">
        <f t="shared" si="71"/>
        <v>8.2500000000000004E-2</v>
      </c>
      <c r="R336" s="5">
        <f t="shared" si="105"/>
        <v>384839.80424753227</v>
      </c>
      <c r="S336" s="5">
        <f t="shared" si="106"/>
        <v>806783.22230105032</v>
      </c>
      <c r="T336" s="5">
        <f t="shared" si="72"/>
        <v>94360.195752467946</v>
      </c>
      <c r="U336" s="5">
        <f t="shared" si="73"/>
        <v>1191623.0265485826</v>
      </c>
      <c r="V336" s="150"/>
      <c r="W336" s="2">
        <v>331</v>
      </c>
      <c r="X336" s="118">
        <v>54909</v>
      </c>
      <c r="Y336" s="5">
        <f t="shared" si="107"/>
        <v>95320.130383554861</v>
      </c>
      <c r="Z336" s="5">
        <f t="shared" si="108"/>
        <v>3516.1998380299769</v>
      </c>
      <c r="AA336" s="5">
        <f t="shared" si="74"/>
        <v>2880.7323021396114</v>
      </c>
      <c r="AB336" s="35">
        <f t="shared" si="75"/>
        <v>0.36265988607627136</v>
      </c>
      <c r="AC336" s="5">
        <f t="shared" si="76"/>
        <v>635.46753589036575</v>
      </c>
      <c r="AD336" s="35">
        <f t="shared" si="77"/>
        <v>0.08</v>
      </c>
      <c r="AE336" s="5">
        <f t="shared" si="109"/>
        <v>386760.60191858513</v>
      </c>
      <c r="AF336" s="5">
        <f t="shared" si="110"/>
        <v>777101.54446933768</v>
      </c>
      <c r="AG336" s="5">
        <f t="shared" si="78"/>
        <v>92439.398081415246</v>
      </c>
      <c r="AH336" s="5">
        <f t="shared" si="79"/>
        <v>1163862.1463879228</v>
      </c>
      <c r="AI336" s="150"/>
      <c r="AJ336" s="2">
        <v>331</v>
      </c>
      <c r="AK336" s="118">
        <v>54909</v>
      </c>
      <c r="AL336" s="5">
        <f t="shared" si="111"/>
        <v>93355.548320980874</v>
      </c>
      <c r="AM336" s="5">
        <f t="shared" si="112"/>
        <v>3433.0474807189421</v>
      </c>
      <c r="AN336" s="5">
        <f t="shared" si="80"/>
        <v>2830.1262311459404</v>
      </c>
      <c r="AO336" s="35">
        <f t="shared" si="81"/>
        <v>0.3637867848730606</v>
      </c>
      <c r="AP336" s="5">
        <f t="shared" si="82"/>
        <v>602.92124957300143</v>
      </c>
      <c r="AQ336" s="35">
        <f t="shared" si="83"/>
        <v>7.7499999999999999E-2</v>
      </c>
      <c r="AR336" s="5">
        <f t="shared" si="113"/>
        <v>388674.5779101649</v>
      </c>
      <c r="AS336" s="5">
        <f t="shared" si="114"/>
        <v>747664.13820780464</v>
      </c>
      <c r="AT336" s="5">
        <f t="shared" si="84"/>
        <v>90525.42208983493</v>
      </c>
      <c r="AU336" s="5">
        <f t="shared" si="85"/>
        <v>1136338.7161179695</v>
      </c>
      <c r="AV336" s="150"/>
      <c r="AW336" s="2">
        <v>331</v>
      </c>
      <c r="AX336" s="118">
        <v>54909</v>
      </c>
      <c r="AY336" s="5">
        <f t="shared" si="115"/>
        <v>91398.376547951353</v>
      </c>
      <c r="AZ336" s="5">
        <f t="shared" si="116"/>
        <v>3350.6359249849102</v>
      </c>
      <c r="BA336" s="5">
        <f t="shared" si="86"/>
        <v>2779.3960715602143</v>
      </c>
      <c r="BB336" s="35">
        <f t="shared" si="87"/>
        <v>0.36491625035838948</v>
      </c>
      <c r="BC336" s="5">
        <f t="shared" si="88"/>
        <v>571.23985342469587</v>
      </c>
      <c r="BD336" s="35">
        <f t="shared" si="89"/>
        <v>7.4999999999999983E-2</v>
      </c>
      <c r="BE336" s="5">
        <f t="shared" si="117"/>
        <v>390581.01952360885</v>
      </c>
      <c r="BF336" s="5">
        <f t="shared" si="118"/>
        <v>718479.47164639679</v>
      </c>
      <c r="BG336" s="5">
        <f t="shared" si="90"/>
        <v>88618.980476391138</v>
      </c>
      <c r="BH336" s="5">
        <f t="shared" si="91"/>
        <v>1109060.4911700056</v>
      </c>
      <c r="BI336" s="150"/>
      <c r="BJ336" s="2">
        <v>331</v>
      </c>
      <c r="BK336" s="118">
        <v>54909</v>
      </c>
      <c r="BL336" s="5">
        <f t="shared" si="119"/>
        <v>89449.363377642803</v>
      </c>
      <c r="BM336" s="5">
        <f t="shared" si="120"/>
        <v>3268.9887340292703</v>
      </c>
      <c r="BN336" s="5">
        <f t="shared" si="92"/>
        <v>2728.5654969560119</v>
      </c>
      <c r="BO336" s="35">
        <f t="shared" si="93"/>
        <v>0.3660482839350867</v>
      </c>
      <c r="BP336" s="5">
        <f t="shared" si="94"/>
        <v>540.42323707325863</v>
      </c>
      <c r="BQ336" s="35">
        <f t="shared" si="95"/>
        <v>7.2500000000000009E-2</v>
      </c>
      <c r="BR336" s="5">
        <f t="shared" si="121"/>
        <v>392479.20211931277</v>
      </c>
      <c r="BS336" s="5">
        <f t="shared" si="122"/>
        <v>689556.06884437508</v>
      </c>
      <c r="BT336" s="5">
        <f t="shared" si="96"/>
        <v>86720.79788068679</v>
      </c>
      <c r="BU336" s="5">
        <f t="shared" si="97"/>
        <v>1082035.2709636879</v>
      </c>
      <c r="BV336" s="150"/>
      <c r="BW336" s="2">
        <v>331</v>
      </c>
      <c r="BX336" s="118">
        <v>54909</v>
      </c>
      <c r="BY336" s="5">
        <f t="shared" si="123"/>
        <v>87509.268595706235</v>
      </c>
      <c r="BZ336" s="5">
        <f t="shared" si="124"/>
        <v>3188.1295568986429</v>
      </c>
      <c r="CA336" s="5">
        <f t="shared" si="98"/>
        <v>2677.6588234236897</v>
      </c>
      <c r="CB336" s="35">
        <f t="shared" si="99"/>
        <v>0.3671828869869091</v>
      </c>
      <c r="CC336" s="5">
        <f t="shared" si="100"/>
        <v>510.47073347495308</v>
      </c>
      <c r="CD336" s="35">
        <f t="shared" si="101"/>
        <v>7.0000000000000007E-2</v>
      </c>
      <c r="CE336" s="5">
        <f t="shared" si="125"/>
        <v>394368.390227717</v>
      </c>
      <c r="CF336" s="5">
        <f t="shared" si="126"/>
        <v>660902.49310573377</v>
      </c>
      <c r="CG336" s="5">
        <f t="shared" si="102"/>
        <v>84831.609772282551</v>
      </c>
      <c r="CH336" s="5">
        <f t="shared" si="103"/>
        <v>1055270.8833334506</v>
      </c>
    </row>
    <row r="337" spans="9:86" ht="14.25" customHeight="1">
      <c r="I337" s="150"/>
      <c r="J337" s="2">
        <v>332</v>
      </c>
      <c r="K337" s="118">
        <v>54940</v>
      </c>
      <c r="L337" s="5">
        <f t="shared" si="104"/>
        <v>94360.195752467946</v>
      </c>
      <c r="M337" s="5">
        <f t="shared" si="67"/>
        <v>3600.0695666120341</v>
      </c>
      <c r="N337" s="5">
        <f t="shared" si="68"/>
        <v>2951.343220813817</v>
      </c>
      <c r="O337" s="35">
        <f t="shared" si="69"/>
        <v>0.37532900782308432</v>
      </c>
      <c r="P337" s="5">
        <f t="shared" si="70"/>
        <v>648.72634579821715</v>
      </c>
      <c r="Q337" s="35">
        <f t="shared" si="71"/>
        <v>8.2500000000000004E-2</v>
      </c>
      <c r="R337" s="5">
        <f t="shared" si="105"/>
        <v>387791.14746834611</v>
      </c>
      <c r="S337" s="5">
        <f t="shared" si="106"/>
        <v>807431.94864684856</v>
      </c>
      <c r="T337" s="5">
        <f t="shared" si="72"/>
        <v>91408.852531654135</v>
      </c>
      <c r="U337" s="5">
        <f t="shared" si="73"/>
        <v>1195223.0961151947</v>
      </c>
      <c r="V337" s="150"/>
      <c r="W337" s="2">
        <v>332</v>
      </c>
      <c r="X337" s="118">
        <v>54940</v>
      </c>
      <c r="Y337" s="5">
        <f t="shared" si="107"/>
        <v>92439.398081415246</v>
      </c>
      <c r="Z337" s="5">
        <f t="shared" si="108"/>
        <v>3516.1998380299769</v>
      </c>
      <c r="AA337" s="5">
        <f t="shared" si="74"/>
        <v>2899.937184153875</v>
      </c>
      <c r="AB337" s="35">
        <f t="shared" si="75"/>
        <v>0.37645470364483929</v>
      </c>
      <c r="AC337" s="5">
        <f t="shared" si="76"/>
        <v>616.26265387610169</v>
      </c>
      <c r="AD337" s="35">
        <f t="shared" si="77"/>
        <v>0.08</v>
      </c>
      <c r="AE337" s="5">
        <f t="shared" si="109"/>
        <v>389660.53910273901</v>
      </c>
      <c r="AF337" s="5">
        <f t="shared" si="110"/>
        <v>777717.80712321377</v>
      </c>
      <c r="AG337" s="5">
        <f t="shared" si="78"/>
        <v>89539.460897261364</v>
      </c>
      <c r="AH337" s="5">
        <f t="shared" si="79"/>
        <v>1167378.3462259527</v>
      </c>
      <c r="AI337" s="150"/>
      <c r="AJ337" s="2">
        <v>332</v>
      </c>
      <c r="AK337" s="118">
        <v>54940</v>
      </c>
      <c r="AL337" s="5">
        <f t="shared" si="111"/>
        <v>90525.42208983493</v>
      </c>
      <c r="AM337" s="5">
        <f t="shared" si="112"/>
        <v>3433.0474807189421</v>
      </c>
      <c r="AN337" s="5">
        <f t="shared" si="80"/>
        <v>2848.4041297220915</v>
      </c>
      <c r="AO337" s="35">
        <f t="shared" si="81"/>
        <v>0.37758287967710291</v>
      </c>
      <c r="AP337" s="5">
        <f t="shared" si="82"/>
        <v>584.64335099685059</v>
      </c>
      <c r="AQ337" s="35">
        <f t="shared" si="83"/>
        <v>7.7499999999999999E-2</v>
      </c>
      <c r="AR337" s="5">
        <f t="shared" si="113"/>
        <v>391522.98203988699</v>
      </c>
      <c r="AS337" s="5">
        <f t="shared" si="114"/>
        <v>748248.78155880154</v>
      </c>
      <c r="AT337" s="5">
        <f t="shared" si="84"/>
        <v>87677.017960112833</v>
      </c>
      <c r="AU337" s="5">
        <f t="shared" si="85"/>
        <v>1139771.7635986884</v>
      </c>
      <c r="AV337" s="150"/>
      <c r="AW337" s="2">
        <v>332</v>
      </c>
      <c r="AX337" s="118">
        <v>54940</v>
      </c>
      <c r="AY337" s="5">
        <f t="shared" si="115"/>
        <v>88618.980476391138</v>
      </c>
      <c r="AZ337" s="5">
        <f t="shared" si="116"/>
        <v>3350.6359249849102</v>
      </c>
      <c r="BA337" s="5">
        <f t="shared" si="86"/>
        <v>2796.7672970074655</v>
      </c>
      <c r="BB337" s="35">
        <f t="shared" si="87"/>
        <v>0.37871353725436485</v>
      </c>
      <c r="BC337" s="5">
        <f t="shared" si="88"/>
        <v>553.86862797744459</v>
      </c>
      <c r="BD337" s="35">
        <f t="shared" si="89"/>
        <v>7.4999999999999997E-2</v>
      </c>
      <c r="BE337" s="5">
        <f t="shared" si="117"/>
        <v>393377.78682061634</v>
      </c>
      <c r="BF337" s="5">
        <f t="shared" si="118"/>
        <v>719033.34027437423</v>
      </c>
      <c r="BG337" s="5">
        <f t="shared" si="90"/>
        <v>85822.213179383674</v>
      </c>
      <c r="BH337" s="5">
        <f t="shared" si="91"/>
        <v>1112411.1270949906</v>
      </c>
      <c r="BI337" s="150"/>
      <c r="BJ337" s="2">
        <v>332</v>
      </c>
      <c r="BK337" s="118">
        <v>54940</v>
      </c>
      <c r="BL337" s="5">
        <f t="shared" si="119"/>
        <v>86720.79788068679</v>
      </c>
      <c r="BM337" s="5">
        <f t="shared" si="120"/>
        <v>3268.9887340292703</v>
      </c>
      <c r="BN337" s="5">
        <f t="shared" si="92"/>
        <v>2745.0505801667878</v>
      </c>
      <c r="BO337" s="35">
        <f t="shared" si="93"/>
        <v>0.37984667769457314</v>
      </c>
      <c r="BP337" s="5">
        <f t="shared" si="94"/>
        <v>523.93815386248264</v>
      </c>
      <c r="BQ337" s="35">
        <f t="shared" si="95"/>
        <v>7.2499999999999981E-2</v>
      </c>
      <c r="BR337" s="5">
        <f t="shared" si="121"/>
        <v>395224.25269947958</v>
      </c>
      <c r="BS337" s="5">
        <f t="shared" si="122"/>
        <v>690080.00699823757</v>
      </c>
      <c r="BT337" s="5">
        <f t="shared" si="96"/>
        <v>83975.747300520001</v>
      </c>
      <c r="BU337" s="5">
        <f t="shared" si="97"/>
        <v>1085304.2596977171</v>
      </c>
      <c r="BV337" s="150"/>
      <c r="BW337" s="2">
        <v>332</v>
      </c>
      <c r="BX337" s="118">
        <v>54940</v>
      </c>
      <c r="BY337" s="5">
        <f t="shared" si="123"/>
        <v>84831.609772282551</v>
      </c>
      <c r="BZ337" s="5">
        <f t="shared" si="124"/>
        <v>3188.1295568986429</v>
      </c>
      <c r="CA337" s="5">
        <f t="shared" si="98"/>
        <v>2693.2784998936613</v>
      </c>
      <c r="CB337" s="35">
        <f t="shared" si="99"/>
        <v>0.3809823022984033</v>
      </c>
      <c r="CC337" s="5">
        <f t="shared" si="100"/>
        <v>494.85105700498156</v>
      </c>
      <c r="CD337" s="35">
        <f t="shared" si="101"/>
        <v>7.0000000000000007E-2</v>
      </c>
      <c r="CE337" s="5">
        <f t="shared" si="125"/>
        <v>397061.66872761067</v>
      </c>
      <c r="CF337" s="5">
        <f t="shared" si="126"/>
        <v>661397.34416273877</v>
      </c>
      <c r="CG337" s="5">
        <f t="shared" si="102"/>
        <v>82138.331272388896</v>
      </c>
      <c r="CH337" s="5">
        <f t="shared" si="103"/>
        <v>1058459.0128903494</v>
      </c>
    </row>
    <row r="338" spans="9:86" ht="14.25" customHeight="1">
      <c r="I338" s="150"/>
      <c r="J338" s="2">
        <v>333</v>
      </c>
      <c r="K338" s="118">
        <v>54970</v>
      </c>
      <c r="L338" s="5">
        <f t="shared" si="104"/>
        <v>91408.852531654135</v>
      </c>
      <c r="M338" s="5">
        <f t="shared" si="67"/>
        <v>3600.0695666120341</v>
      </c>
      <c r="N338" s="5">
        <f t="shared" si="68"/>
        <v>2971.6337054569121</v>
      </c>
      <c r="O338" s="35">
        <f t="shared" si="69"/>
        <v>0.3901110612140582</v>
      </c>
      <c r="P338" s="5">
        <f t="shared" si="70"/>
        <v>628.43586115512221</v>
      </c>
      <c r="Q338" s="35">
        <f t="shared" si="71"/>
        <v>8.2500000000000004E-2</v>
      </c>
      <c r="R338" s="5">
        <f t="shared" si="105"/>
        <v>390762.78117380303</v>
      </c>
      <c r="S338" s="5">
        <f t="shared" si="106"/>
        <v>808060.38450800371</v>
      </c>
      <c r="T338" s="5">
        <f t="shared" si="72"/>
        <v>88437.218826197219</v>
      </c>
      <c r="U338" s="5">
        <f t="shared" si="73"/>
        <v>1198823.1656818069</v>
      </c>
      <c r="V338" s="150"/>
      <c r="W338" s="2">
        <v>333</v>
      </c>
      <c r="X338" s="118">
        <v>54970</v>
      </c>
      <c r="Y338" s="5">
        <f t="shared" si="107"/>
        <v>89539.460897261364</v>
      </c>
      <c r="Z338" s="5">
        <f t="shared" si="108"/>
        <v>3516.1998380299769</v>
      </c>
      <c r="AA338" s="5">
        <f t="shared" si="74"/>
        <v>2919.270098714901</v>
      </c>
      <c r="AB338" s="35">
        <f t="shared" si="75"/>
        <v>0.39123801766881383</v>
      </c>
      <c r="AC338" s="5">
        <f t="shared" si="76"/>
        <v>596.92973931507584</v>
      </c>
      <c r="AD338" s="35">
        <f t="shared" si="77"/>
        <v>0.08</v>
      </c>
      <c r="AE338" s="5">
        <f t="shared" si="109"/>
        <v>392579.80920145393</v>
      </c>
      <c r="AF338" s="5">
        <f t="shared" si="110"/>
        <v>778314.73686252884</v>
      </c>
      <c r="AG338" s="5">
        <f t="shared" si="78"/>
        <v>86620.190798546464</v>
      </c>
      <c r="AH338" s="5">
        <f t="shared" si="79"/>
        <v>1170894.5460639829</v>
      </c>
      <c r="AI338" s="150"/>
      <c r="AJ338" s="2">
        <v>333</v>
      </c>
      <c r="AK338" s="118">
        <v>54970</v>
      </c>
      <c r="AL338" s="5">
        <f t="shared" si="111"/>
        <v>87677.017960112833</v>
      </c>
      <c r="AM338" s="5">
        <f t="shared" si="112"/>
        <v>3433.0474807189421</v>
      </c>
      <c r="AN338" s="5">
        <f t="shared" si="80"/>
        <v>2866.8000730598801</v>
      </c>
      <c r="AO338" s="35">
        <f t="shared" si="81"/>
        <v>0.39236736920465276</v>
      </c>
      <c r="AP338" s="5">
        <f t="shared" si="82"/>
        <v>566.24740765906199</v>
      </c>
      <c r="AQ338" s="35">
        <f t="shared" si="83"/>
        <v>7.7499999999999986E-2</v>
      </c>
      <c r="AR338" s="5">
        <f t="shared" si="113"/>
        <v>394389.78211294685</v>
      </c>
      <c r="AS338" s="5">
        <f t="shared" si="114"/>
        <v>748815.02896646061</v>
      </c>
      <c r="AT338" s="5">
        <f t="shared" si="84"/>
        <v>84810.217887052946</v>
      </c>
      <c r="AU338" s="5">
        <f t="shared" si="85"/>
        <v>1143204.8110794076</v>
      </c>
      <c r="AV338" s="150"/>
      <c r="AW338" s="2">
        <v>333</v>
      </c>
      <c r="AX338" s="118">
        <v>54970</v>
      </c>
      <c r="AY338" s="5">
        <f t="shared" si="115"/>
        <v>85822.213179383674</v>
      </c>
      <c r="AZ338" s="5">
        <f t="shared" si="116"/>
        <v>3350.6359249849102</v>
      </c>
      <c r="BA338" s="5">
        <f t="shared" si="86"/>
        <v>2814.2470926137621</v>
      </c>
      <c r="BB338" s="35">
        <f t="shared" si="87"/>
        <v>0.39349911707331331</v>
      </c>
      <c r="BC338" s="5">
        <f t="shared" si="88"/>
        <v>536.38883237114794</v>
      </c>
      <c r="BD338" s="35">
        <f t="shared" si="89"/>
        <v>7.4999999999999997E-2</v>
      </c>
      <c r="BE338" s="5">
        <f t="shared" si="117"/>
        <v>396192.03391323012</v>
      </c>
      <c r="BF338" s="5">
        <f t="shared" si="118"/>
        <v>719569.72910674533</v>
      </c>
      <c r="BG338" s="5">
        <f t="shared" si="90"/>
        <v>83007.966086769913</v>
      </c>
      <c r="BH338" s="5">
        <f t="shared" si="91"/>
        <v>1115761.7630199755</v>
      </c>
      <c r="BI338" s="150"/>
      <c r="BJ338" s="2">
        <v>333</v>
      </c>
      <c r="BK338" s="118">
        <v>54970</v>
      </c>
      <c r="BL338" s="5">
        <f t="shared" si="119"/>
        <v>83975.747300520001</v>
      </c>
      <c r="BM338" s="5">
        <f t="shared" si="120"/>
        <v>3268.9887340292703</v>
      </c>
      <c r="BN338" s="5">
        <f t="shared" si="92"/>
        <v>2761.6352607552953</v>
      </c>
      <c r="BO338" s="35">
        <f t="shared" si="93"/>
        <v>0.39463326251171493</v>
      </c>
      <c r="BP338" s="5">
        <f t="shared" si="94"/>
        <v>507.353473273975</v>
      </c>
      <c r="BQ338" s="35">
        <f t="shared" si="95"/>
        <v>7.2499999999999995E-2</v>
      </c>
      <c r="BR338" s="5">
        <f t="shared" si="121"/>
        <v>397985.88796023489</v>
      </c>
      <c r="BS338" s="5">
        <f t="shared" si="122"/>
        <v>690587.36047151149</v>
      </c>
      <c r="BT338" s="5">
        <f t="shared" si="96"/>
        <v>81214.112039764703</v>
      </c>
      <c r="BU338" s="5">
        <f t="shared" si="97"/>
        <v>1088573.2484317464</v>
      </c>
      <c r="BV338" s="150"/>
      <c r="BW338" s="2">
        <v>333</v>
      </c>
      <c r="BX338" s="118">
        <v>54970</v>
      </c>
      <c r="BY338" s="5">
        <f t="shared" si="123"/>
        <v>82138.331272388896</v>
      </c>
      <c r="BZ338" s="5">
        <f t="shared" si="124"/>
        <v>3188.1295568986429</v>
      </c>
      <c r="CA338" s="5">
        <f t="shared" si="98"/>
        <v>2708.9892911430411</v>
      </c>
      <c r="CB338" s="35">
        <f t="shared" si="99"/>
        <v>0.39576980674118145</v>
      </c>
      <c r="CC338" s="5">
        <f t="shared" si="100"/>
        <v>479.14026575560189</v>
      </c>
      <c r="CD338" s="35">
        <f t="shared" si="101"/>
        <v>7.0000000000000007E-2</v>
      </c>
      <c r="CE338" s="5">
        <f t="shared" si="125"/>
        <v>399770.65801875369</v>
      </c>
      <c r="CF338" s="5">
        <f t="shared" si="126"/>
        <v>661876.48442849435</v>
      </c>
      <c r="CG338" s="5">
        <f t="shared" si="102"/>
        <v>79429.34198124586</v>
      </c>
      <c r="CH338" s="5">
        <f t="shared" si="103"/>
        <v>1061647.1424472481</v>
      </c>
    </row>
    <row r="339" spans="9:86" ht="14.25" customHeight="1">
      <c r="I339" s="150"/>
      <c r="J339" s="2">
        <v>334</v>
      </c>
      <c r="K339" s="118">
        <v>55001</v>
      </c>
      <c r="L339" s="5">
        <f t="shared" si="104"/>
        <v>88437.218826197219</v>
      </c>
      <c r="M339" s="5">
        <f t="shared" si="67"/>
        <v>3600.0695666120341</v>
      </c>
      <c r="N339" s="5">
        <f t="shared" si="68"/>
        <v>2992.0636871819283</v>
      </c>
      <c r="O339" s="35">
        <f t="shared" si="69"/>
        <v>0.40599155788408048</v>
      </c>
      <c r="P339" s="5">
        <f t="shared" si="70"/>
        <v>608.00587943010589</v>
      </c>
      <c r="Q339" s="35">
        <f t="shared" si="71"/>
        <v>8.2500000000000004E-2</v>
      </c>
      <c r="R339" s="5">
        <f t="shared" si="105"/>
        <v>393754.84486098494</v>
      </c>
      <c r="S339" s="5">
        <f t="shared" si="106"/>
        <v>808668.39038743381</v>
      </c>
      <c r="T339" s="5">
        <f t="shared" si="72"/>
        <v>85445.155139015289</v>
      </c>
      <c r="U339" s="5">
        <f t="shared" si="73"/>
        <v>1202423.2352484188</v>
      </c>
      <c r="V339" s="150"/>
      <c r="W339" s="2">
        <v>334</v>
      </c>
      <c r="X339" s="118">
        <v>55001</v>
      </c>
      <c r="Y339" s="5">
        <f t="shared" si="107"/>
        <v>86620.190798546464</v>
      </c>
      <c r="Z339" s="5">
        <f t="shared" si="108"/>
        <v>3516.1998380299769</v>
      </c>
      <c r="AA339" s="5">
        <f t="shared" si="74"/>
        <v>2938.7318993730005</v>
      </c>
      <c r="AB339" s="35">
        <f t="shared" si="75"/>
        <v>0.4071196619099085</v>
      </c>
      <c r="AC339" s="5">
        <f t="shared" si="76"/>
        <v>577.46793865697646</v>
      </c>
      <c r="AD339" s="35">
        <f t="shared" si="77"/>
        <v>0.08</v>
      </c>
      <c r="AE339" s="5">
        <f t="shared" si="109"/>
        <v>395518.54110082693</v>
      </c>
      <c r="AF339" s="5">
        <f t="shared" si="110"/>
        <v>778892.20480118576</v>
      </c>
      <c r="AG339" s="5">
        <f t="shared" si="78"/>
        <v>83681.458899173464</v>
      </c>
      <c r="AH339" s="5">
        <f t="shared" si="79"/>
        <v>1174410.7459020126</v>
      </c>
      <c r="AI339" s="150"/>
      <c r="AJ339" s="2">
        <v>334</v>
      </c>
      <c r="AK339" s="118">
        <v>55001</v>
      </c>
      <c r="AL339" s="5">
        <f t="shared" si="111"/>
        <v>84810.217887052946</v>
      </c>
      <c r="AM339" s="5">
        <f t="shared" si="112"/>
        <v>3433.0474807189421</v>
      </c>
      <c r="AN339" s="5">
        <f t="shared" si="80"/>
        <v>2885.3148235317253</v>
      </c>
      <c r="AO339" s="35">
        <f t="shared" si="81"/>
        <v>0.40825007581623413</v>
      </c>
      <c r="AP339" s="5">
        <f t="shared" si="82"/>
        <v>547.73265718721689</v>
      </c>
      <c r="AQ339" s="35">
        <f t="shared" si="83"/>
        <v>7.7499999999999986E-2</v>
      </c>
      <c r="AR339" s="5">
        <f t="shared" si="113"/>
        <v>397275.09693647857</v>
      </c>
      <c r="AS339" s="5">
        <f t="shared" si="114"/>
        <v>749362.76162364788</v>
      </c>
      <c r="AT339" s="5">
        <f t="shared" si="84"/>
        <v>81924.903063521226</v>
      </c>
      <c r="AU339" s="5">
        <f t="shared" si="85"/>
        <v>1146637.8585601265</v>
      </c>
      <c r="AV339" s="150"/>
      <c r="AW339" s="2">
        <v>334</v>
      </c>
      <c r="AX339" s="118">
        <v>55001</v>
      </c>
      <c r="AY339" s="5">
        <f t="shared" si="115"/>
        <v>83007.966086769913</v>
      </c>
      <c r="AZ339" s="5">
        <f t="shared" si="116"/>
        <v>3350.6359249849102</v>
      </c>
      <c r="BA339" s="5">
        <f t="shared" si="86"/>
        <v>2831.8361369425984</v>
      </c>
      <c r="BB339" s="35">
        <f t="shared" si="87"/>
        <v>0.40938280077588063</v>
      </c>
      <c r="BC339" s="5">
        <f t="shared" si="88"/>
        <v>518.79978804231189</v>
      </c>
      <c r="BD339" s="35">
        <f t="shared" si="89"/>
        <v>7.4999999999999997E-2</v>
      </c>
      <c r="BE339" s="5">
        <f t="shared" si="117"/>
        <v>399023.87005017273</v>
      </c>
      <c r="BF339" s="5">
        <f t="shared" si="118"/>
        <v>720088.52889478765</v>
      </c>
      <c r="BG339" s="5">
        <f t="shared" si="90"/>
        <v>80176.129949827315</v>
      </c>
      <c r="BH339" s="5">
        <f t="shared" si="91"/>
        <v>1119112.3989449604</v>
      </c>
      <c r="BI339" s="150"/>
      <c r="BJ339" s="2">
        <v>334</v>
      </c>
      <c r="BK339" s="118">
        <v>55001</v>
      </c>
      <c r="BL339" s="5">
        <f t="shared" si="119"/>
        <v>81214.112039764703</v>
      </c>
      <c r="BM339" s="5">
        <f t="shared" si="120"/>
        <v>3268.9887340292703</v>
      </c>
      <c r="BN339" s="5">
        <f t="shared" si="92"/>
        <v>2778.3201404556921</v>
      </c>
      <c r="BO339" s="35">
        <f t="shared" si="93"/>
        <v>0.41051783794846131</v>
      </c>
      <c r="BP339" s="5">
        <f t="shared" si="94"/>
        <v>490.66859357357839</v>
      </c>
      <c r="BQ339" s="35">
        <f t="shared" si="95"/>
        <v>7.2499999999999995E-2</v>
      </c>
      <c r="BR339" s="5">
        <f t="shared" si="121"/>
        <v>400764.20810069056</v>
      </c>
      <c r="BS339" s="5">
        <f t="shared" si="122"/>
        <v>691078.02906508511</v>
      </c>
      <c r="BT339" s="5">
        <f t="shared" si="96"/>
        <v>78435.791899309013</v>
      </c>
      <c r="BU339" s="5">
        <f t="shared" si="97"/>
        <v>1091842.2371657756</v>
      </c>
      <c r="BV339" s="150"/>
      <c r="BW339" s="2">
        <v>334</v>
      </c>
      <c r="BX339" s="118">
        <v>55001</v>
      </c>
      <c r="BY339" s="5">
        <f t="shared" si="123"/>
        <v>79429.34198124586</v>
      </c>
      <c r="BZ339" s="5">
        <f t="shared" si="124"/>
        <v>3188.1295568986429</v>
      </c>
      <c r="CA339" s="5">
        <f t="shared" si="98"/>
        <v>2724.7917286747088</v>
      </c>
      <c r="CB339" s="35">
        <f t="shared" si="99"/>
        <v>0.4116551884795514</v>
      </c>
      <c r="CC339" s="5">
        <f t="shared" si="100"/>
        <v>463.3378282239342</v>
      </c>
      <c r="CD339" s="35">
        <f t="shared" si="101"/>
        <v>7.0000000000000007E-2</v>
      </c>
      <c r="CE339" s="5">
        <f t="shared" si="125"/>
        <v>402495.44974742841</v>
      </c>
      <c r="CF339" s="5">
        <f t="shared" si="126"/>
        <v>662339.8222567183</v>
      </c>
      <c r="CG339" s="5">
        <f t="shared" si="102"/>
        <v>76704.550252571149</v>
      </c>
      <c r="CH339" s="5">
        <f t="shared" si="103"/>
        <v>1064835.2720041466</v>
      </c>
    </row>
    <row r="340" spans="9:86" ht="14.25" customHeight="1">
      <c r="I340" s="150"/>
      <c r="J340" s="2">
        <v>335</v>
      </c>
      <c r="K340" s="118">
        <v>55032</v>
      </c>
      <c r="L340" s="5">
        <f t="shared" si="104"/>
        <v>85445.155139015289</v>
      </c>
      <c r="M340" s="5">
        <f t="shared" si="67"/>
        <v>3600.0695666120341</v>
      </c>
      <c r="N340" s="5">
        <f t="shared" si="68"/>
        <v>3012.6341250313039</v>
      </c>
      <c r="O340" s="35">
        <f t="shared" si="69"/>
        <v>0.42309724221997913</v>
      </c>
      <c r="P340" s="5">
        <f t="shared" si="70"/>
        <v>587.43544158073007</v>
      </c>
      <c r="Q340" s="35">
        <f t="shared" si="71"/>
        <v>8.249999999999999E-2</v>
      </c>
      <c r="R340" s="5">
        <f t="shared" si="105"/>
        <v>396767.47898601624</v>
      </c>
      <c r="S340" s="5">
        <f t="shared" si="106"/>
        <v>809255.82582901453</v>
      </c>
      <c r="T340" s="5">
        <f t="shared" si="72"/>
        <v>82432.521013983991</v>
      </c>
      <c r="U340" s="5">
        <f t="shared" si="73"/>
        <v>1206023.3048150307</v>
      </c>
      <c r="V340" s="150"/>
      <c r="W340" s="2">
        <v>335</v>
      </c>
      <c r="X340" s="118">
        <v>55032</v>
      </c>
      <c r="Y340" s="5">
        <f t="shared" si="107"/>
        <v>83681.458899173464</v>
      </c>
      <c r="Z340" s="5">
        <f t="shared" si="108"/>
        <v>3516.1998380299769</v>
      </c>
      <c r="AA340" s="5">
        <f t="shared" si="74"/>
        <v>2958.3234453688206</v>
      </c>
      <c r="AB340" s="35">
        <f t="shared" si="75"/>
        <v>0.42422636760192156</v>
      </c>
      <c r="AC340" s="5">
        <f t="shared" si="76"/>
        <v>557.8763926611565</v>
      </c>
      <c r="AD340" s="35">
        <f t="shared" si="77"/>
        <v>8.0000000000000016E-2</v>
      </c>
      <c r="AE340" s="5">
        <f t="shared" si="109"/>
        <v>398476.86454619578</v>
      </c>
      <c r="AF340" s="5">
        <f t="shared" si="110"/>
        <v>779450.08119384688</v>
      </c>
      <c r="AG340" s="5">
        <f t="shared" si="78"/>
        <v>80723.135453804643</v>
      </c>
      <c r="AH340" s="5">
        <f t="shared" si="79"/>
        <v>1177926.9457400427</v>
      </c>
      <c r="AI340" s="150"/>
      <c r="AJ340" s="2">
        <v>335</v>
      </c>
      <c r="AK340" s="118">
        <v>55032</v>
      </c>
      <c r="AL340" s="5">
        <f t="shared" si="111"/>
        <v>81924.903063521226</v>
      </c>
      <c r="AM340" s="5">
        <f t="shared" si="112"/>
        <v>3433.0474807189421</v>
      </c>
      <c r="AN340" s="5">
        <f t="shared" si="80"/>
        <v>2903.9491484337009</v>
      </c>
      <c r="AO340" s="35">
        <f t="shared" si="81"/>
        <v>0.42535771759394292</v>
      </c>
      <c r="AP340" s="5">
        <f t="shared" si="82"/>
        <v>529.09833228524121</v>
      </c>
      <c r="AQ340" s="35">
        <f t="shared" si="83"/>
        <v>7.7499999999999999E-2</v>
      </c>
      <c r="AR340" s="5">
        <f t="shared" si="113"/>
        <v>400179.04608491226</v>
      </c>
      <c r="AS340" s="5">
        <f t="shared" si="114"/>
        <v>749891.85995593318</v>
      </c>
      <c r="AT340" s="5">
        <f t="shared" si="84"/>
        <v>79020.953915087521</v>
      </c>
      <c r="AU340" s="5">
        <f t="shared" si="85"/>
        <v>1150070.9060408454</v>
      </c>
      <c r="AV340" s="150"/>
      <c r="AW340" s="2">
        <v>335</v>
      </c>
      <c r="AX340" s="118">
        <v>55032</v>
      </c>
      <c r="AY340" s="5">
        <f t="shared" si="115"/>
        <v>80176.129949827315</v>
      </c>
      <c r="AZ340" s="5">
        <f t="shared" si="116"/>
        <v>3350.6359249849102</v>
      </c>
      <c r="BA340" s="5">
        <f t="shared" si="86"/>
        <v>2849.5351127984895</v>
      </c>
      <c r="BB340" s="35">
        <f t="shared" si="87"/>
        <v>0.42649129329365343</v>
      </c>
      <c r="BC340" s="5">
        <f t="shared" si="88"/>
        <v>501.10081218642068</v>
      </c>
      <c r="BD340" s="35">
        <f t="shared" si="89"/>
        <v>7.4999999999999997E-2</v>
      </c>
      <c r="BE340" s="5">
        <f t="shared" si="117"/>
        <v>401873.40516297123</v>
      </c>
      <c r="BF340" s="5">
        <f t="shared" si="118"/>
        <v>720589.62970697402</v>
      </c>
      <c r="BG340" s="5">
        <f t="shared" si="90"/>
        <v>77326.594837028824</v>
      </c>
      <c r="BH340" s="5">
        <f t="shared" si="91"/>
        <v>1122463.0348699451</v>
      </c>
      <c r="BI340" s="150"/>
      <c r="BJ340" s="2">
        <v>335</v>
      </c>
      <c r="BK340" s="118">
        <v>55032</v>
      </c>
      <c r="BL340" s="5">
        <f t="shared" si="119"/>
        <v>78435.791899309013</v>
      </c>
      <c r="BM340" s="5">
        <f t="shared" si="120"/>
        <v>3268.9887340292703</v>
      </c>
      <c r="BN340" s="5">
        <f t="shared" si="92"/>
        <v>2795.1058246376115</v>
      </c>
      <c r="BO340" s="35">
        <f t="shared" si="93"/>
        <v>0.42762709578695313</v>
      </c>
      <c r="BP340" s="5">
        <f t="shared" si="94"/>
        <v>473.88290939165859</v>
      </c>
      <c r="BQ340" s="35">
        <f t="shared" si="95"/>
        <v>7.2499999999999995E-2</v>
      </c>
      <c r="BR340" s="5">
        <f t="shared" si="121"/>
        <v>403559.3139253282</v>
      </c>
      <c r="BS340" s="5">
        <f t="shared" si="122"/>
        <v>691551.91197447677</v>
      </c>
      <c r="BT340" s="5">
        <f t="shared" si="96"/>
        <v>75640.686074671408</v>
      </c>
      <c r="BU340" s="5">
        <f t="shared" si="97"/>
        <v>1095111.2258998048</v>
      </c>
      <c r="BV340" s="150"/>
      <c r="BW340" s="2">
        <v>335</v>
      </c>
      <c r="BX340" s="118">
        <v>55032</v>
      </c>
      <c r="BY340" s="5">
        <f t="shared" si="123"/>
        <v>76704.550252571149</v>
      </c>
      <c r="BZ340" s="5">
        <f t="shared" si="124"/>
        <v>3188.1295568986429</v>
      </c>
      <c r="CA340" s="5">
        <f t="shared" si="98"/>
        <v>2740.686347091978</v>
      </c>
      <c r="CB340" s="35">
        <f t="shared" si="99"/>
        <v>0.42876512614714557</v>
      </c>
      <c r="CC340" s="5">
        <f t="shared" si="100"/>
        <v>447.44320980666504</v>
      </c>
      <c r="CD340" s="35">
        <f t="shared" si="101"/>
        <v>7.0000000000000007E-2</v>
      </c>
      <c r="CE340" s="5">
        <f t="shared" si="125"/>
        <v>405236.13609452039</v>
      </c>
      <c r="CF340" s="5">
        <f t="shared" si="126"/>
        <v>662787.26546652499</v>
      </c>
      <c r="CG340" s="5">
        <f t="shared" si="102"/>
        <v>73963.863905479171</v>
      </c>
      <c r="CH340" s="5">
        <f t="shared" si="103"/>
        <v>1068023.4015610453</v>
      </c>
    </row>
    <row r="341" spans="9:86" ht="14.25" customHeight="1">
      <c r="I341" s="150"/>
      <c r="J341" s="2">
        <f t="shared" ref="J341:J365" si="127">J340+1</f>
        <v>336</v>
      </c>
      <c r="K341" s="118"/>
      <c r="L341" s="5">
        <f t="shared" si="104"/>
        <v>82432.521013983991</v>
      </c>
      <c r="M341" s="5">
        <f t="shared" si="67"/>
        <v>3600.0695666120341</v>
      </c>
      <c r="N341" s="5">
        <f t="shared" si="68"/>
        <v>3033.3459846408941</v>
      </c>
      <c r="O341" s="35">
        <f t="shared" si="69"/>
        <v>0.4415751376755267</v>
      </c>
      <c r="P341" s="5">
        <f t="shared" si="70"/>
        <v>566.72358197113999</v>
      </c>
      <c r="Q341" s="35">
        <f t="shared" si="71"/>
        <v>8.2500000000000018E-2</v>
      </c>
      <c r="R341" s="5">
        <f t="shared" si="105"/>
        <v>399800.82497065712</v>
      </c>
      <c r="S341" s="5">
        <f t="shared" si="106"/>
        <v>809822.54941098567</v>
      </c>
      <c r="T341" s="5">
        <f t="shared" si="72"/>
        <v>79399.175029343096</v>
      </c>
      <c r="U341" s="5">
        <f t="shared" si="73"/>
        <v>1209623.3743816428</v>
      </c>
      <c r="V341" s="150"/>
      <c r="W341" s="2">
        <f t="shared" ref="W341:W365" si="128">W340+1</f>
        <v>336</v>
      </c>
      <c r="X341" s="118"/>
      <c r="Y341" s="5">
        <f t="shared" si="107"/>
        <v>80723.135453804643</v>
      </c>
      <c r="Z341" s="5">
        <f t="shared" si="108"/>
        <v>3516.1998380299769</v>
      </c>
      <c r="AA341" s="5">
        <f t="shared" si="74"/>
        <v>2978.0456016712792</v>
      </c>
      <c r="AB341" s="35">
        <f t="shared" si="75"/>
        <v>0.44270514294512597</v>
      </c>
      <c r="AC341" s="5">
        <f t="shared" si="76"/>
        <v>538.15423635869763</v>
      </c>
      <c r="AD341" s="35">
        <f t="shared" si="77"/>
        <v>0.08</v>
      </c>
      <c r="AE341" s="5">
        <f t="shared" si="109"/>
        <v>401454.91014786705</v>
      </c>
      <c r="AF341" s="5">
        <f t="shared" si="110"/>
        <v>779988.23543020559</v>
      </c>
      <c r="AG341" s="5">
        <f t="shared" si="78"/>
        <v>77745.089852133358</v>
      </c>
      <c r="AH341" s="5">
        <f t="shared" si="79"/>
        <v>1181443.1455780726</v>
      </c>
      <c r="AI341" s="150"/>
      <c r="AJ341" s="2">
        <f t="shared" ref="AJ341:AJ365" si="129">AJ340+1</f>
        <v>336</v>
      </c>
      <c r="AK341" s="118"/>
      <c r="AL341" s="5">
        <f t="shared" si="111"/>
        <v>79020.953915087521</v>
      </c>
      <c r="AM341" s="5">
        <f t="shared" si="112"/>
        <v>3433.0474807189421</v>
      </c>
      <c r="AN341" s="5">
        <f t="shared" si="80"/>
        <v>2922.7038200173351</v>
      </c>
      <c r="AO341" s="35">
        <f t="shared" si="81"/>
        <v>0.44383728748573892</v>
      </c>
      <c r="AP341" s="5">
        <f t="shared" si="82"/>
        <v>510.34366070160689</v>
      </c>
      <c r="AQ341" s="35">
        <f t="shared" si="83"/>
        <v>7.7499999999999999E-2</v>
      </c>
      <c r="AR341" s="5">
        <f t="shared" si="113"/>
        <v>403101.7499049296</v>
      </c>
      <c r="AS341" s="5">
        <f t="shared" si="114"/>
        <v>750402.20361663483</v>
      </c>
      <c r="AT341" s="5">
        <f t="shared" si="84"/>
        <v>76098.25009507018</v>
      </c>
      <c r="AU341" s="5">
        <f t="shared" si="85"/>
        <v>1153503.9535215644</v>
      </c>
      <c r="AV341" s="150"/>
      <c r="AW341" s="2">
        <f t="shared" ref="AW341:AW365" si="130">AW340+1</f>
        <v>336</v>
      </c>
      <c r="AX341" s="118"/>
      <c r="AY341" s="5">
        <f t="shared" si="115"/>
        <v>77326.594837028824</v>
      </c>
      <c r="AZ341" s="5">
        <f t="shared" si="116"/>
        <v>3350.6359249849102</v>
      </c>
      <c r="BA341" s="5">
        <f t="shared" si="86"/>
        <v>2867.34470725348</v>
      </c>
      <c r="BB341" s="35">
        <f t="shared" si="87"/>
        <v>0.4449715723233294</v>
      </c>
      <c r="BC341" s="5">
        <f t="shared" si="88"/>
        <v>483.29121773143009</v>
      </c>
      <c r="BD341" s="35">
        <f t="shared" si="89"/>
        <v>7.4999999999999997E-2</v>
      </c>
      <c r="BE341" s="5">
        <f t="shared" si="117"/>
        <v>404740.74987022474</v>
      </c>
      <c r="BF341" s="5">
        <f t="shared" si="118"/>
        <v>721072.92092470545</v>
      </c>
      <c r="BG341" s="5">
        <f t="shared" si="90"/>
        <v>74459.250129775348</v>
      </c>
      <c r="BH341" s="5">
        <f t="shared" si="91"/>
        <v>1125813.6707949303</v>
      </c>
      <c r="BI341" s="150"/>
      <c r="BJ341" s="2">
        <f t="shared" ref="BJ341:BJ365" si="131">BJ340+1</f>
        <v>336</v>
      </c>
      <c r="BK341" s="118"/>
      <c r="BL341" s="5">
        <f t="shared" si="119"/>
        <v>75640.686074671408</v>
      </c>
      <c r="BM341" s="5">
        <f t="shared" si="120"/>
        <v>3268.9887340292703</v>
      </c>
      <c r="BN341" s="5">
        <f t="shared" si="92"/>
        <v>2811.9929223281306</v>
      </c>
      <c r="BO341" s="35">
        <f t="shared" si="93"/>
        <v>0.4461079984735471</v>
      </c>
      <c r="BP341" s="5">
        <f t="shared" si="94"/>
        <v>456.99581170113976</v>
      </c>
      <c r="BQ341" s="35">
        <f t="shared" si="95"/>
        <v>7.2499999999999995E-2</v>
      </c>
      <c r="BR341" s="5">
        <f t="shared" si="121"/>
        <v>406371.30684765632</v>
      </c>
      <c r="BS341" s="5">
        <f t="shared" si="122"/>
        <v>692008.90778617794</v>
      </c>
      <c r="BT341" s="5">
        <f t="shared" si="96"/>
        <v>72828.693152343272</v>
      </c>
      <c r="BU341" s="5">
        <f t="shared" si="97"/>
        <v>1098380.2146338343</v>
      </c>
      <c r="BV341" s="150"/>
      <c r="BW341" s="2">
        <f t="shared" ref="BW341:BW365" si="132">BW340+1</f>
        <v>336</v>
      </c>
      <c r="BX341" s="118"/>
      <c r="BY341" s="5">
        <f t="shared" si="123"/>
        <v>73963.863905479171</v>
      </c>
      <c r="BZ341" s="5">
        <f t="shared" si="124"/>
        <v>3188.1295568986429</v>
      </c>
      <c r="CA341" s="5">
        <f t="shared" si="98"/>
        <v>2756.6736841166812</v>
      </c>
      <c r="CB341" s="35">
        <f t="shared" si="99"/>
        <v>0.4472465669407738</v>
      </c>
      <c r="CC341" s="5">
        <f t="shared" si="100"/>
        <v>431.45587278196183</v>
      </c>
      <c r="CD341" s="35">
        <f t="shared" si="101"/>
        <v>7.0000000000000007E-2</v>
      </c>
      <c r="CE341" s="5">
        <f t="shared" si="125"/>
        <v>407992.80977863708</v>
      </c>
      <c r="CF341" s="5">
        <f t="shared" si="126"/>
        <v>663218.72133930691</v>
      </c>
      <c r="CG341" s="5">
        <f t="shared" si="102"/>
        <v>71207.190221362485</v>
      </c>
      <c r="CH341" s="5">
        <f t="shared" si="103"/>
        <v>1071211.531117944</v>
      </c>
    </row>
    <row r="342" spans="9:86" ht="14.25" customHeight="1">
      <c r="I342" s="150"/>
      <c r="J342" s="2">
        <f t="shared" si="127"/>
        <v>337</v>
      </c>
      <c r="K342" s="118"/>
      <c r="L342" s="5">
        <f t="shared" si="104"/>
        <v>79399.175029343096</v>
      </c>
      <c r="M342" s="5">
        <f t="shared" si="67"/>
        <v>3600.0695666120341</v>
      </c>
      <c r="N342" s="5">
        <f t="shared" si="68"/>
        <v>3054.2002382853002</v>
      </c>
      <c r="O342" s="35">
        <f t="shared" si="69"/>
        <v>0.46159677157702106</v>
      </c>
      <c r="P342" s="5">
        <f t="shared" si="70"/>
        <v>545.86932832673381</v>
      </c>
      <c r="Q342" s="35">
        <f t="shared" si="71"/>
        <v>8.2500000000000004E-2</v>
      </c>
      <c r="R342" s="5">
        <f t="shared" si="105"/>
        <v>402855.02520894242</v>
      </c>
      <c r="S342" s="5">
        <f t="shared" si="106"/>
        <v>810368.41873931244</v>
      </c>
      <c r="T342" s="5">
        <f t="shared" si="72"/>
        <v>76344.974791057801</v>
      </c>
      <c r="U342" s="5">
        <f t="shared" si="73"/>
        <v>1213223.4439482549</v>
      </c>
      <c r="V342" s="150"/>
      <c r="W342" s="2">
        <f t="shared" si="128"/>
        <v>337</v>
      </c>
      <c r="X342" s="118"/>
      <c r="Y342" s="5">
        <f t="shared" si="107"/>
        <v>77745.089852133358</v>
      </c>
      <c r="Z342" s="5">
        <f t="shared" si="108"/>
        <v>3516.1998380299769</v>
      </c>
      <c r="AA342" s="5">
        <f t="shared" si="74"/>
        <v>2997.8992390157546</v>
      </c>
      <c r="AB342" s="35">
        <f t="shared" si="75"/>
        <v>0.46272749747425873</v>
      </c>
      <c r="AC342" s="5">
        <f t="shared" si="76"/>
        <v>518.30059901422237</v>
      </c>
      <c r="AD342" s="35">
        <f t="shared" si="77"/>
        <v>7.9999999999999988E-2</v>
      </c>
      <c r="AE342" s="5">
        <f t="shared" si="109"/>
        <v>404452.80938688281</v>
      </c>
      <c r="AF342" s="5">
        <f t="shared" si="110"/>
        <v>780506.53602921986</v>
      </c>
      <c r="AG342" s="5">
        <f t="shared" si="78"/>
        <v>74747.190613117607</v>
      </c>
      <c r="AH342" s="5">
        <f t="shared" si="79"/>
        <v>1184959.3454161026</v>
      </c>
      <c r="AI342" s="150"/>
      <c r="AJ342" s="2">
        <f t="shared" si="129"/>
        <v>337</v>
      </c>
      <c r="AK342" s="118"/>
      <c r="AL342" s="5">
        <f t="shared" si="111"/>
        <v>76098.25009507018</v>
      </c>
      <c r="AM342" s="5">
        <f t="shared" si="112"/>
        <v>3433.0474807189421</v>
      </c>
      <c r="AN342" s="5">
        <f t="shared" si="80"/>
        <v>2941.579615521614</v>
      </c>
      <c r="AO342" s="35">
        <f t="shared" si="81"/>
        <v>0.46386027723581141</v>
      </c>
      <c r="AP342" s="5">
        <f t="shared" si="82"/>
        <v>491.46786519732825</v>
      </c>
      <c r="AQ342" s="35">
        <f t="shared" si="83"/>
        <v>7.7499999999999999E-2</v>
      </c>
      <c r="AR342" s="5">
        <f t="shared" si="113"/>
        <v>406043.3295204512</v>
      </c>
      <c r="AS342" s="5">
        <f t="shared" si="114"/>
        <v>750893.67148183216</v>
      </c>
      <c r="AT342" s="5">
        <f t="shared" si="84"/>
        <v>73156.670479548571</v>
      </c>
      <c r="AU342" s="5">
        <f t="shared" si="85"/>
        <v>1156937.0010022833</v>
      </c>
      <c r="AV342" s="150"/>
      <c r="AW342" s="2">
        <f t="shared" si="130"/>
        <v>337</v>
      </c>
      <c r="AX342" s="118"/>
      <c r="AY342" s="5">
        <f t="shared" si="115"/>
        <v>74459.250129775348</v>
      </c>
      <c r="AZ342" s="5">
        <f t="shared" si="116"/>
        <v>3350.6359249849102</v>
      </c>
      <c r="BA342" s="5">
        <f t="shared" si="86"/>
        <v>2885.2656116738144</v>
      </c>
      <c r="BB342" s="35">
        <f t="shared" si="87"/>
        <v>0.46499511181942965</v>
      </c>
      <c r="BC342" s="5">
        <f t="shared" si="88"/>
        <v>465.37031331109591</v>
      </c>
      <c r="BD342" s="35">
        <f t="shared" si="89"/>
        <v>7.4999999999999997E-2</v>
      </c>
      <c r="BE342" s="5">
        <f t="shared" si="117"/>
        <v>407626.01548189856</v>
      </c>
      <c r="BF342" s="5">
        <f t="shared" si="118"/>
        <v>721538.29123801657</v>
      </c>
      <c r="BG342" s="5">
        <f t="shared" si="90"/>
        <v>71573.984518101526</v>
      </c>
      <c r="BH342" s="5">
        <f t="shared" si="91"/>
        <v>1129164.306719915</v>
      </c>
      <c r="BI342" s="150"/>
      <c r="BJ342" s="2">
        <f t="shared" si="131"/>
        <v>337</v>
      </c>
      <c r="BK342" s="118"/>
      <c r="BL342" s="5">
        <f t="shared" si="119"/>
        <v>72828.693152343272</v>
      </c>
      <c r="BM342" s="5">
        <f t="shared" si="120"/>
        <v>3268.9887340292703</v>
      </c>
      <c r="BN342" s="5">
        <f t="shared" si="92"/>
        <v>2828.982046233863</v>
      </c>
      <c r="BO342" s="35">
        <f t="shared" si="93"/>
        <v>0.46613200217384487</v>
      </c>
      <c r="BP342" s="5">
        <f t="shared" si="94"/>
        <v>440.00668779540729</v>
      </c>
      <c r="BQ342" s="35">
        <f t="shared" si="95"/>
        <v>7.2499999999999995E-2</v>
      </c>
      <c r="BR342" s="5">
        <f t="shared" si="121"/>
        <v>409200.28889389016</v>
      </c>
      <c r="BS342" s="5">
        <f t="shared" si="122"/>
        <v>692448.91447397333</v>
      </c>
      <c r="BT342" s="5">
        <f t="shared" si="96"/>
        <v>69999.711106109404</v>
      </c>
      <c r="BU342" s="5">
        <f t="shared" si="97"/>
        <v>1101649.2033678635</v>
      </c>
      <c r="BV342" s="150"/>
      <c r="BW342" s="2">
        <f t="shared" si="132"/>
        <v>337</v>
      </c>
      <c r="BX342" s="118"/>
      <c r="BY342" s="5">
        <f t="shared" si="123"/>
        <v>71207.190221362485</v>
      </c>
      <c r="BZ342" s="5">
        <f t="shared" si="124"/>
        <v>3188.1295568986429</v>
      </c>
      <c r="CA342" s="5">
        <f t="shared" si="98"/>
        <v>2772.7542806073616</v>
      </c>
      <c r="CB342" s="35">
        <f t="shared" si="99"/>
        <v>0.4672709492377396</v>
      </c>
      <c r="CC342" s="5">
        <f t="shared" si="100"/>
        <v>415.37527629128118</v>
      </c>
      <c r="CD342" s="35">
        <f t="shared" si="101"/>
        <v>7.0000000000000007E-2</v>
      </c>
      <c r="CE342" s="5">
        <f t="shared" si="125"/>
        <v>410765.56405924447</v>
      </c>
      <c r="CF342" s="5">
        <f t="shared" si="126"/>
        <v>663634.09661559819</v>
      </c>
      <c r="CG342" s="5">
        <f t="shared" si="102"/>
        <v>68434.435940755124</v>
      </c>
      <c r="CH342" s="5">
        <f t="shared" si="103"/>
        <v>1074399.6606748425</v>
      </c>
    </row>
    <row r="343" spans="9:86" ht="14.25" customHeight="1">
      <c r="I343" s="150"/>
      <c r="J343" s="2">
        <f t="shared" si="127"/>
        <v>338</v>
      </c>
      <c r="K343" s="118"/>
      <c r="L343" s="5">
        <f t="shared" si="104"/>
        <v>76344.974791057801</v>
      </c>
      <c r="M343" s="5">
        <f t="shared" si="67"/>
        <v>3600.0695666120341</v>
      </c>
      <c r="N343" s="5">
        <f t="shared" si="68"/>
        <v>3075.1978649235116</v>
      </c>
      <c r="O343" s="35">
        <f t="shared" si="69"/>
        <v>0.48336350205206263</v>
      </c>
      <c r="P343" s="5">
        <f t="shared" si="70"/>
        <v>524.87170168852242</v>
      </c>
      <c r="Q343" s="35">
        <f t="shared" si="71"/>
        <v>8.2500000000000018E-2</v>
      </c>
      <c r="R343" s="5">
        <f t="shared" si="105"/>
        <v>405930.22307386593</v>
      </c>
      <c r="S343" s="5">
        <f t="shared" si="106"/>
        <v>810893.29044100095</v>
      </c>
      <c r="T343" s="5">
        <f t="shared" si="72"/>
        <v>73269.776926134291</v>
      </c>
      <c r="U343" s="5">
        <f t="shared" si="73"/>
        <v>1216823.5135148668</v>
      </c>
      <c r="V343" s="150"/>
      <c r="W343" s="2">
        <f t="shared" si="128"/>
        <v>338</v>
      </c>
      <c r="X343" s="118"/>
      <c r="Y343" s="5">
        <f t="shared" si="107"/>
        <v>74747.190613117607</v>
      </c>
      <c r="Z343" s="5">
        <f t="shared" si="108"/>
        <v>3516.1998380299769</v>
      </c>
      <c r="AA343" s="5">
        <f t="shared" si="74"/>
        <v>3017.8852339425262</v>
      </c>
      <c r="AB343" s="35">
        <f t="shared" si="75"/>
        <v>0.48449476843554978</v>
      </c>
      <c r="AC343" s="5">
        <f t="shared" si="76"/>
        <v>498.31460408745073</v>
      </c>
      <c r="AD343" s="35">
        <f t="shared" si="77"/>
        <v>0.08</v>
      </c>
      <c r="AE343" s="5">
        <f t="shared" si="109"/>
        <v>407470.69462082535</v>
      </c>
      <c r="AF343" s="5">
        <f t="shared" si="110"/>
        <v>781004.85063330736</v>
      </c>
      <c r="AG343" s="5">
        <f t="shared" si="78"/>
        <v>71729.305379175086</v>
      </c>
      <c r="AH343" s="5">
        <f t="shared" si="79"/>
        <v>1188475.5452541327</v>
      </c>
      <c r="AI343" s="150"/>
      <c r="AJ343" s="2">
        <f t="shared" si="129"/>
        <v>338</v>
      </c>
      <c r="AK343" s="118"/>
      <c r="AL343" s="5">
        <f t="shared" si="111"/>
        <v>73156.670479548571</v>
      </c>
      <c r="AM343" s="5">
        <f t="shared" si="112"/>
        <v>3433.0474807189421</v>
      </c>
      <c r="AN343" s="5">
        <f t="shared" si="80"/>
        <v>2960.5773172051909</v>
      </c>
      <c r="AO343" s="35">
        <f t="shared" si="81"/>
        <v>0.48562800320982458</v>
      </c>
      <c r="AP343" s="5">
        <f t="shared" si="82"/>
        <v>472.47016351375117</v>
      </c>
      <c r="AQ343" s="35">
        <f t="shared" si="83"/>
        <v>7.7499999999999999E-2</v>
      </c>
      <c r="AR343" s="5">
        <f t="shared" si="113"/>
        <v>409003.9068376564</v>
      </c>
      <c r="AS343" s="5">
        <f t="shared" si="114"/>
        <v>751366.14164534595</v>
      </c>
      <c r="AT343" s="5">
        <f t="shared" si="84"/>
        <v>70196.093162343386</v>
      </c>
      <c r="AU343" s="5">
        <f t="shared" si="85"/>
        <v>1160370.0484830025</v>
      </c>
      <c r="AV343" s="150"/>
      <c r="AW343" s="2">
        <f t="shared" si="130"/>
        <v>338</v>
      </c>
      <c r="AX343" s="118"/>
      <c r="AY343" s="5">
        <f t="shared" si="115"/>
        <v>71573.984518101526</v>
      </c>
      <c r="AZ343" s="5">
        <f t="shared" si="116"/>
        <v>3350.6359249849102</v>
      </c>
      <c r="BA343" s="5">
        <f t="shared" si="86"/>
        <v>2903.2985217467758</v>
      </c>
      <c r="BB343" s="35">
        <f t="shared" si="87"/>
        <v>0.48676320726772104</v>
      </c>
      <c r="BC343" s="5">
        <f t="shared" si="88"/>
        <v>447.33740323813453</v>
      </c>
      <c r="BD343" s="35">
        <f t="shared" si="89"/>
        <v>7.4999999999999997E-2</v>
      </c>
      <c r="BE343" s="5">
        <f t="shared" si="117"/>
        <v>410529.31400364533</v>
      </c>
      <c r="BF343" s="5">
        <f t="shared" si="118"/>
        <v>721985.62864125473</v>
      </c>
      <c r="BG343" s="5">
        <f t="shared" si="90"/>
        <v>68670.685996354747</v>
      </c>
      <c r="BH343" s="5">
        <f t="shared" si="91"/>
        <v>1132514.9426449002</v>
      </c>
      <c r="BI343" s="150"/>
      <c r="BJ343" s="2">
        <f t="shared" si="131"/>
        <v>338</v>
      </c>
      <c r="BK343" s="118"/>
      <c r="BL343" s="5">
        <f t="shared" si="119"/>
        <v>69999.711106109404</v>
      </c>
      <c r="BM343" s="5">
        <f t="shared" si="120"/>
        <v>3268.9887340292703</v>
      </c>
      <c r="BN343" s="5">
        <f t="shared" si="92"/>
        <v>2846.0738127631926</v>
      </c>
      <c r="BO343" s="35">
        <f t="shared" si="93"/>
        <v>0.48790038149425352</v>
      </c>
      <c r="BP343" s="5">
        <f t="shared" si="94"/>
        <v>422.91492126607761</v>
      </c>
      <c r="BQ343" s="35">
        <f t="shared" si="95"/>
        <v>7.2499999999999995E-2</v>
      </c>
      <c r="BR343" s="5">
        <f t="shared" si="121"/>
        <v>412046.36270665337</v>
      </c>
      <c r="BS343" s="5">
        <f t="shared" si="122"/>
        <v>692871.82939523936</v>
      </c>
      <c r="BT343" s="5">
        <f t="shared" si="96"/>
        <v>67153.637293346212</v>
      </c>
      <c r="BU343" s="5">
        <f t="shared" si="97"/>
        <v>1104918.1921018928</v>
      </c>
      <c r="BV343" s="150"/>
      <c r="BW343" s="2">
        <f t="shared" si="132"/>
        <v>338</v>
      </c>
      <c r="BX343" s="118"/>
      <c r="BY343" s="5">
        <f t="shared" si="123"/>
        <v>68434.435940755124</v>
      </c>
      <c r="BZ343" s="5">
        <f t="shared" si="124"/>
        <v>3188.1295568986429</v>
      </c>
      <c r="CA343" s="5">
        <f t="shared" si="98"/>
        <v>2788.9286805775714</v>
      </c>
      <c r="CB343" s="35">
        <f t="shared" si="99"/>
        <v>0.48903952676550067</v>
      </c>
      <c r="CC343" s="5">
        <f t="shared" si="100"/>
        <v>399.20087632107158</v>
      </c>
      <c r="CD343" s="35">
        <f t="shared" si="101"/>
        <v>7.0000000000000007E-2</v>
      </c>
      <c r="CE343" s="5">
        <f t="shared" si="125"/>
        <v>413554.49273982202</v>
      </c>
      <c r="CF343" s="5">
        <f t="shared" si="126"/>
        <v>664033.29749191925</v>
      </c>
      <c r="CG343" s="5">
        <f t="shared" si="102"/>
        <v>65645.507260177546</v>
      </c>
      <c r="CH343" s="5">
        <f t="shared" si="103"/>
        <v>1077587.7902317413</v>
      </c>
    </row>
    <row r="344" spans="9:86" ht="14.25" customHeight="1">
      <c r="I344" s="150"/>
      <c r="J344" s="2">
        <f t="shared" si="127"/>
        <v>339</v>
      </c>
      <c r="K344" s="118"/>
      <c r="L344" s="5">
        <f t="shared" si="104"/>
        <v>73269.776926134291</v>
      </c>
      <c r="M344" s="5">
        <f t="shared" si="67"/>
        <v>3600.0695666120341</v>
      </c>
      <c r="N344" s="5">
        <f t="shared" si="68"/>
        <v>3096.3398502448608</v>
      </c>
      <c r="O344" s="35">
        <f t="shared" si="69"/>
        <v>0.50711329775709046</v>
      </c>
      <c r="P344" s="5">
        <f t="shared" si="70"/>
        <v>503.72971636717324</v>
      </c>
      <c r="Q344" s="35">
        <f t="shared" si="71"/>
        <v>8.2500000000000004E-2</v>
      </c>
      <c r="R344" s="5">
        <f t="shared" si="105"/>
        <v>409026.5629241108</v>
      </c>
      <c r="S344" s="5">
        <f t="shared" si="106"/>
        <v>811397.02015736816</v>
      </c>
      <c r="T344" s="5">
        <f t="shared" si="72"/>
        <v>70173.437075889437</v>
      </c>
      <c r="U344" s="5">
        <f t="shared" si="73"/>
        <v>1220423.583081479</v>
      </c>
      <c r="V344" s="150"/>
      <c r="W344" s="2">
        <f t="shared" si="128"/>
        <v>339</v>
      </c>
      <c r="X344" s="118"/>
      <c r="Y344" s="5">
        <f t="shared" si="107"/>
        <v>71729.305379175086</v>
      </c>
      <c r="Z344" s="5">
        <f t="shared" si="108"/>
        <v>3516.1998380299769</v>
      </c>
      <c r="AA344" s="5">
        <f t="shared" si="74"/>
        <v>3038.0044688354765</v>
      </c>
      <c r="AB344" s="35">
        <f t="shared" si="75"/>
        <v>0.50824489981203524</v>
      </c>
      <c r="AC344" s="5">
        <f t="shared" si="76"/>
        <v>478.19536919450059</v>
      </c>
      <c r="AD344" s="35">
        <f t="shared" si="77"/>
        <v>0.08</v>
      </c>
      <c r="AE344" s="5">
        <f t="shared" si="109"/>
        <v>410508.69908966083</v>
      </c>
      <c r="AF344" s="5">
        <f t="shared" si="110"/>
        <v>781483.04600250185</v>
      </c>
      <c r="AG344" s="5">
        <f t="shared" si="78"/>
        <v>68691.300910339603</v>
      </c>
      <c r="AH344" s="5">
        <f t="shared" si="79"/>
        <v>1191991.7450921626</v>
      </c>
      <c r="AI344" s="150"/>
      <c r="AJ344" s="2">
        <f t="shared" si="129"/>
        <v>339</v>
      </c>
      <c r="AK344" s="118"/>
      <c r="AL344" s="5">
        <f t="shared" si="111"/>
        <v>70196.093162343386</v>
      </c>
      <c r="AM344" s="5">
        <f t="shared" si="112"/>
        <v>3433.0474807189421</v>
      </c>
      <c r="AN344" s="5">
        <f t="shared" si="80"/>
        <v>2979.6977123788079</v>
      </c>
      <c r="AO344" s="35">
        <f t="shared" si="81"/>
        <v>0.50937838471795693</v>
      </c>
      <c r="AP344" s="5">
        <f t="shared" si="82"/>
        <v>453.34976834013435</v>
      </c>
      <c r="AQ344" s="35">
        <f t="shared" si="83"/>
        <v>7.7499999999999999E-2</v>
      </c>
      <c r="AR344" s="5">
        <f t="shared" si="113"/>
        <v>411983.6045500352</v>
      </c>
      <c r="AS344" s="5">
        <f t="shared" si="114"/>
        <v>751819.49141368608</v>
      </c>
      <c r="AT344" s="5">
        <f t="shared" si="84"/>
        <v>67216.395449964577</v>
      </c>
      <c r="AU344" s="5">
        <f t="shared" si="85"/>
        <v>1163803.0959637212</v>
      </c>
      <c r="AV344" s="150"/>
      <c r="AW344" s="2">
        <f t="shared" si="130"/>
        <v>339</v>
      </c>
      <c r="AX344" s="118"/>
      <c r="AY344" s="5">
        <f t="shared" si="115"/>
        <v>68670.685996354747</v>
      </c>
      <c r="AZ344" s="5">
        <f t="shared" si="116"/>
        <v>3350.6359249849102</v>
      </c>
      <c r="BA344" s="5">
        <f t="shared" si="86"/>
        <v>2921.4441375076931</v>
      </c>
      <c r="BB344" s="35">
        <f t="shared" si="87"/>
        <v>0.51051375330593418</v>
      </c>
      <c r="BC344" s="5">
        <f t="shared" si="88"/>
        <v>429.19178747721713</v>
      </c>
      <c r="BD344" s="35">
        <f t="shared" si="89"/>
        <v>7.4999999999999997E-2</v>
      </c>
      <c r="BE344" s="5">
        <f t="shared" si="117"/>
        <v>413450.75814115303</v>
      </c>
      <c r="BF344" s="5">
        <f t="shared" si="118"/>
        <v>722414.82042873197</v>
      </c>
      <c r="BG344" s="5">
        <f t="shared" si="90"/>
        <v>65749.241858847061</v>
      </c>
      <c r="BH344" s="5">
        <f t="shared" si="91"/>
        <v>1135865.5785698849</v>
      </c>
      <c r="BI344" s="150"/>
      <c r="BJ344" s="2">
        <f t="shared" si="131"/>
        <v>339</v>
      </c>
      <c r="BK344" s="118"/>
      <c r="BL344" s="5">
        <f t="shared" si="119"/>
        <v>67153.637293346212</v>
      </c>
      <c r="BM344" s="5">
        <f t="shared" si="120"/>
        <v>3268.9887340292703</v>
      </c>
      <c r="BN344" s="5">
        <f t="shared" si="92"/>
        <v>2863.268842048637</v>
      </c>
      <c r="BO344" s="35">
        <f t="shared" si="93"/>
        <v>0.51165100640033478</v>
      </c>
      <c r="BP344" s="5">
        <f t="shared" si="94"/>
        <v>405.71989198063335</v>
      </c>
      <c r="BQ344" s="35">
        <f t="shared" si="95"/>
        <v>7.2499999999999995E-2</v>
      </c>
      <c r="BR344" s="5">
        <f t="shared" si="121"/>
        <v>414909.63154870202</v>
      </c>
      <c r="BS344" s="5">
        <f t="shared" si="122"/>
        <v>693277.54928722</v>
      </c>
      <c r="BT344" s="5">
        <f t="shared" si="96"/>
        <v>64290.368451297574</v>
      </c>
      <c r="BU344" s="5">
        <f t="shared" si="97"/>
        <v>1108187.180835922</v>
      </c>
      <c r="BV344" s="150"/>
      <c r="BW344" s="2">
        <f t="shared" si="132"/>
        <v>339</v>
      </c>
      <c r="BX344" s="118"/>
      <c r="BY344" s="5">
        <f t="shared" si="123"/>
        <v>65645.507260177546</v>
      </c>
      <c r="BZ344" s="5">
        <f t="shared" si="124"/>
        <v>3188.1295568986429</v>
      </c>
      <c r="CA344" s="5">
        <f t="shared" si="98"/>
        <v>2805.1974312142738</v>
      </c>
      <c r="CB344" s="35">
        <f t="shared" si="99"/>
        <v>0.51279014481760044</v>
      </c>
      <c r="CC344" s="5">
        <f t="shared" si="100"/>
        <v>382.93212568436905</v>
      </c>
      <c r="CD344" s="35">
        <f t="shared" si="101"/>
        <v>7.0000000000000007E-2</v>
      </c>
      <c r="CE344" s="5">
        <f t="shared" si="125"/>
        <v>416359.69017103629</v>
      </c>
      <c r="CF344" s="5">
        <f t="shared" si="126"/>
        <v>664416.22961760359</v>
      </c>
      <c r="CG344" s="5">
        <f t="shared" si="102"/>
        <v>62840.309828963276</v>
      </c>
      <c r="CH344" s="5">
        <f t="shared" si="103"/>
        <v>1080775.91978864</v>
      </c>
    </row>
    <row r="345" spans="9:86" ht="14.25" customHeight="1">
      <c r="I345" s="150"/>
      <c r="J345" s="2">
        <f t="shared" si="127"/>
        <v>340</v>
      </c>
      <c r="K345" s="118"/>
      <c r="L345" s="5">
        <f t="shared" si="104"/>
        <v>70173.437075889437</v>
      </c>
      <c r="M345" s="5">
        <f t="shared" si="67"/>
        <v>3600.0695666120341</v>
      </c>
      <c r="N345" s="5">
        <f t="shared" si="68"/>
        <v>3117.6271867152941</v>
      </c>
      <c r="O345" s="35">
        <f t="shared" si="69"/>
        <v>0.53312945466992923</v>
      </c>
      <c r="P345" s="5">
        <f t="shared" si="70"/>
        <v>482.44237989673985</v>
      </c>
      <c r="Q345" s="35">
        <f t="shared" si="71"/>
        <v>8.2500000000000004E-2</v>
      </c>
      <c r="R345" s="5">
        <f t="shared" si="105"/>
        <v>412144.19011082611</v>
      </c>
      <c r="S345" s="5">
        <f t="shared" si="106"/>
        <v>811879.46253726492</v>
      </c>
      <c r="T345" s="5">
        <f t="shared" si="72"/>
        <v>67055.809889174139</v>
      </c>
      <c r="U345" s="5">
        <f t="shared" si="73"/>
        <v>1224023.6526480911</v>
      </c>
      <c r="V345" s="150"/>
      <c r="W345" s="2">
        <f t="shared" si="128"/>
        <v>340</v>
      </c>
      <c r="X345" s="118"/>
      <c r="Y345" s="5">
        <f t="shared" si="107"/>
        <v>68691.300910339603</v>
      </c>
      <c r="Z345" s="5">
        <f t="shared" si="108"/>
        <v>3516.1998380299769</v>
      </c>
      <c r="AA345" s="5">
        <f t="shared" si="74"/>
        <v>3058.2578319610461</v>
      </c>
      <c r="AB345" s="35">
        <f t="shared" si="75"/>
        <v>0.53426115821324482</v>
      </c>
      <c r="AC345" s="5">
        <f t="shared" si="76"/>
        <v>457.94200606893071</v>
      </c>
      <c r="AD345" s="35">
        <f t="shared" si="77"/>
        <v>0.08</v>
      </c>
      <c r="AE345" s="5">
        <f t="shared" si="109"/>
        <v>413566.95692162187</v>
      </c>
      <c r="AF345" s="5">
        <f t="shared" si="110"/>
        <v>781940.98800857074</v>
      </c>
      <c r="AG345" s="5">
        <f t="shared" si="78"/>
        <v>65633.043078378556</v>
      </c>
      <c r="AH345" s="5">
        <f t="shared" si="79"/>
        <v>1195507.9449301925</v>
      </c>
      <c r="AI345" s="150"/>
      <c r="AJ345" s="2">
        <f t="shared" si="129"/>
        <v>340</v>
      </c>
      <c r="AK345" s="118"/>
      <c r="AL345" s="5">
        <f t="shared" si="111"/>
        <v>67216.395449964577</v>
      </c>
      <c r="AM345" s="5">
        <f t="shared" si="112"/>
        <v>3433.0474807189421</v>
      </c>
      <c r="AN345" s="5">
        <f t="shared" si="80"/>
        <v>2998.9415934379208</v>
      </c>
      <c r="AO345" s="35">
        <f t="shared" si="81"/>
        <v>0.53539465900166794</v>
      </c>
      <c r="AP345" s="5">
        <f t="shared" si="82"/>
        <v>434.10588728102124</v>
      </c>
      <c r="AQ345" s="35">
        <f t="shared" si="83"/>
        <v>7.7499999999999999E-2</v>
      </c>
      <c r="AR345" s="5">
        <f t="shared" si="113"/>
        <v>414982.54614347313</v>
      </c>
      <c r="AS345" s="5">
        <f t="shared" si="114"/>
        <v>752253.59730096709</v>
      </c>
      <c r="AT345" s="5">
        <f t="shared" si="84"/>
        <v>64217.453856526656</v>
      </c>
      <c r="AU345" s="5">
        <f t="shared" si="85"/>
        <v>1167236.1434444403</v>
      </c>
      <c r="AV345" s="150"/>
      <c r="AW345" s="2">
        <f t="shared" si="130"/>
        <v>340</v>
      </c>
      <c r="AX345" s="118"/>
      <c r="AY345" s="5">
        <f t="shared" si="115"/>
        <v>65749.241858847061</v>
      </c>
      <c r="AZ345" s="5">
        <f t="shared" si="116"/>
        <v>3350.6359249849102</v>
      </c>
      <c r="BA345" s="5">
        <f t="shared" si="86"/>
        <v>2939.7031633671158</v>
      </c>
      <c r="BB345" s="35">
        <f t="shared" si="87"/>
        <v>0.53652995780754664</v>
      </c>
      <c r="BC345" s="5">
        <f t="shared" si="88"/>
        <v>410.93276161779409</v>
      </c>
      <c r="BD345" s="35">
        <f t="shared" si="89"/>
        <v>7.4999999999999997E-2</v>
      </c>
      <c r="BE345" s="5">
        <f t="shared" si="117"/>
        <v>416390.46130452014</v>
      </c>
      <c r="BF345" s="5">
        <f t="shared" si="118"/>
        <v>722825.75319034979</v>
      </c>
      <c r="BG345" s="5">
        <f t="shared" si="90"/>
        <v>62809.538695479947</v>
      </c>
      <c r="BH345" s="5">
        <f t="shared" si="91"/>
        <v>1139216.21449487</v>
      </c>
      <c r="BI345" s="150"/>
      <c r="BJ345" s="2">
        <f t="shared" si="131"/>
        <v>340</v>
      </c>
      <c r="BK345" s="118"/>
      <c r="BL345" s="5">
        <f t="shared" si="119"/>
        <v>64290.368451297574</v>
      </c>
      <c r="BM345" s="5">
        <f t="shared" si="120"/>
        <v>3268.9887340292703</v>
      </c>
      <c r="BN345" s="5">
        <f t="shared" si="92"/>
        <v>2880.5677579693474</v>
      </c>
      <c r="BO345" s="35">
        <f t="shared" si="93"/>
        <v>0.53766705539754156</v>
      </c>
      <c r="BP345" s="5">
        <f t="shared" si="94"/>
        <v>388.42097605992285</v>
      </c>
      <c r="BQ345" s="35">
        <f t="shared" si="95"/>
        <v>7.2499999999999995E-2</v>
      </c>
      <c r="BR345" s="5">
        <f t="shared" si="121"/>
        <v>417790.19930667139</v>
      </c>
      <c r="BS345" s="5">
        <f t="shared" si="122"/>
        <v>693665.97026327997</v>
      </c>
      <c r="BT345" s="5">
        <f t="shared" si="96"/>
        <v>61409.80069332823</v>
      </c>
      <c r="BU345" s="5">
        <f t="shared" si="97"/>
        <v>1111456.1695699515</v>
      </c>
      <c r="BV345" s="150"/>
      <c r="BW345" s="2">
        <f t="shared" si="132"/>
        <v>340</v>
      </c>
      <c r="BX345" s="118"/>
      <c r="BY345" s="5">
        <f t="shared" si="123"/>
        <v>62840.309828963276</v>
      </c>
      <c r="BZ345" s="5">
        <f t="shared" si="124"/>
        <v>3188.1295568986429</v>
      </c>
      <c r="CA345" s="5">
        <f t="shared" si="98"/>
        <v>2821.5610828963572</v>
      </c>
      <c r="CB345" s="35">
        <f t="shared" si="99"/>
        <v>0.53880595253129548</v>
      </c>
      <c r="CC345" s="5">
        <f t="shared" si="100"/>
        <v>366.56847400228577</v>
      </c>
      <c r="CD345" s="35">
        <f t="shared" si="101"/>
        <v>7.0000000000000007E-2</v>
      </c>
      <c r="CE345" s="5">
        <f t="shared" si="125"/>
        <v>419181.25125393266</v>
      </c>
      <c r="CF345" s="5">
        <f t="shared" si="126"/>
        <v>664782.79809160589</v>
      </c>
      <c r="CG345" s="5">
        <f t="shared" si="102"/>
        <v>60018.748746066922</v>
      </c>
      <c r="CH345" s="5">
        <f t="shared" si="103"/>
        <v>1083964.0493455385</v>
      </c>
    </row>
    <row r="346" spans="9:86" ht="14.25" customHeight="1">
      <c r="I346" s="150"/>
      <c r="J346" s="2">
        <f t="shared" si="127"/>
        <v>341</v>
      </c>
      <c r="K346" s="118"/>
      <c r="L346" s="5">
        <f t="shared" si="104"/>
        <v>67055.809889174139</v>
      </c>
      <c r="M346" s="5">
        <f t="shared" si="67"/>
        <v>3600.0695666120341</v>
      </c>
      <c r="N346" s="5">
        <f t="shared" si="68"/>
        <v>3139.0608736239619</v>
      </c>
      <c r="O346" s="35">
        <f t="shared" si="69"/>
        <v>0.56175192792010387</v>
      </c>
      <c r="P346" s="5">
        <f t="shared" si="70"/>
        <v>461.0086929880722</v>
      </c>
      <c r="Q346" s="35">
        <f t="shared" si="71"/>
        <v>8.2500000000000004E-2</v>
      </c>
      <c r="R346" s="5">
        <f t="shared" si="105"/>
        <v>415283.25098445005</v>
      </c>
      <c r="S346" s="5">
        <f t="shared" si="106"/>
        <v>812340.471230253</v>
      </c>
      <c r="T346" s="5">
        <f t="shared" si="72"/>
        <v>63916.74901555018</v>
      </c>
      <c r="U346" s="5">
        <f t="shared" si="73"/>
        <v>1227623.722214703</v>
      </c>
      <c r="V346" s="150"/>
      <c r="W346" s="2">
        <f t="shared" si="128"/>
        <v>341</v>
      </c>
      <c r="X346" s="118"/>
      <c r="Y346" s="5">
        <f t="shared" si="107"/>
        <v>65633.043078378556</v>
      </c>
      <c r="Z346" s="5">
        <f t="shared" si="108"/>
        <v>3516.1998380299769</v>
      </c>
      <c r="AA346" s="5">
        <f t="shared" si="74"/>
        <v>3078.646217507453</v>
      </c>
      <c r="AB346" s="35">
        <f t="shared" si="75"/>
        <v>0.56288346353179819</v>
      </c>
      <c r="AC346" s="5">
        <f t="shared" si="76"/>
        <v>437.55362052252372</v>
      </c>
      <c r="AD346" s="35">
        <f t="shared" si="77"/>
        <v>0.08</v>
      </c>
      <c r="AE346" s="5">
        <f t="shared" si="109"/>
        <v>416645.60313912929</v>
      </c>
      <c r="AF346" s="5">
        <f t="shared" si="110"/>
        <v>782378.54162909323</v>
      </c>
      <c r="AG346" s="5">
        <f t="shared" si="78"/>
        <v>62554.3968608711</v>
      </c>
      <c r="AH346" s="5">
        <f t="shared" si="79"/>
        <v>1199024.1447682225</v>
      </c>
      <c r="AI346" s="150"/>
      <c r="AJ346" s="2">
        <f t="shared" si="129"/>
        <v>341</v>
      </c>
      <c r="AK346" s="118"/>
      <c r="AL346" s="5">
        <f t="shared" si="111"/>
        <v>64217.453856526656</v>
      </c>
      <c r="AM346" s="5">
        <f t="shared" si="112"/>
        <v>3433.0474807189421</v>
      </c>
      <c r="AN346" s="5">
        <f t="shared" si="80"/>
        <v>3018.3097578955408</v>
      </c>
      <c r="AO346" s="35">
        <f t="shared" si="81"/>
        <v>0.56401671071649551</v>
      </c>
      <c r="AP346" s="5">
        <f t="shared" si="82"/>
        <v>414.73772282340133</v>
      </c>
      <c r="AQ346" s="35">
        <f t="shared" si="83"/>
        <v>7.7499999999999999E-2</v>
      </c>
      <c r="AR346" s="5">
        <f t="shared" si="113"/>
        <v>418000.85590136866</v>
      </c>
      <c r="AS346" s="5">
        <f t="shared" si="114"/>
        <v>752668.33502379048</v>
      </c>
      <c r="AT346" s="5">
        <f t="shared" si="84"/>
        <v>61199.144098631114</v>
      </c>
      <c r="AU346" s="5">
        <f t="shared" si="85"/>
        <v>1170669.190925159</v>
      </c>
      <c r="AV346" s="150"/>
      <c r="AW346" s="2">
        <f t="shared" si="130"/>
        <v>341</v>
      </c>
      <c r="AX346" s="118"/>
      <c r="AY346" s="5">
        <f t="shared" si="115"/>
        <v>62809.538695479947</v>
      </c>
      <c r="AZ346" s="5">
        <f t="shared" si="116"/>
        <v>3350.6359249849102</v>
      </c>
      <c r="BA346" s="5">
        <f t="shared" si="86"/>
        <v>2958.0763081381606</v>
      </c>
      <c r="BB346" s="35">
        <f t="shared" si="87"/>
        <v>0.56515167019070056</v>
      </c>
      <c r="BC346" s="5">
        <f t="shared" si="88"/>
        <v>392.55961684674963</v>
      </c>
      <c r="BD346" s="35">
        <f t="shared" si="89"/>
        <v>7.4999999999999997E-2</v>
      </c>
      <c r="BE346" s="5">
        <f t="shared" si="117"/>
        <v>419348.53761265829</v>
      </c>
      <c r="BF346" s="5">
        <f t="shared" si="118"/>
        <v>723218.31280719652</v>
      </c>
      <c r="BG346" s="5">
        <f t="shared" si="90"/>
        <v>59851.462387341788</v>
      </c>
      <c r="BH346" s="5">
        <f t="shared" si="91"/>
        <v>1142566.8504198547</v>
      </c>
      <c r="BI346" s="150"/>
      <c r="BJ346" s="2">
        <f t="shared" si="131"/>
        <v>341</v>
      </c>
      <c r="BK346" s="118"/>
      <c r="BL346" s="5">
        <f t="shared" si="119"/>
        <v>61409.80069332823</v>
      </c>
      <c r="BM346" s="5">
        <f t="shared" si="120"/>
        <v>3268.9887340292703</v>
      </c>
      <c r="BN346" s="5">
        <f t="shared" si="92"/>
        <v>2897.9711881737458</v>
      </c>
      <c r="BO346" s="35">
        <f t="shared" si="93"/>
        <v>0.56628834266617467</v>
      </c>
      <c r="BP346" s="5">
        <f t="shared" si="94"/>
        <v>371.0175458555247</v>
      </c>
      <c r="BQ346" s="35">
        <f t="shared" si="95"/>
        <v>7.2499999999999995E-2</v>
      </c>
      <c r="BR346" s="5">
        <f t="shared" si="121"/>
        <v>420688.17049484514</v>
      </c>
      <c r="BS346" s="5">
        <f t="shared" si="122"/>
        <v>694036.98780913546</v>
      </c>
      <c r="BT346" s="5">
        <f t="shared" si="96"/>
        <v>58511.829505154485</v>
      </c>
      <c r="BU346" s="5">
        <f t="shared" si="97"/>
        <v>1114725.1583039807</v>
      </c>
      <c r="BV346" s="150"/>
      <c r="BW346" s="2">
        <f t="shared" si="132"/>
        <v>341</v>
      </c>
      <c r="BX346" s="118"/>
      <c r="BY346" s="5">
        <f t="shared" si="123"/>
        <v>60018.748746066922</v>
      </c>
      <c r="BZ346" s="5">
        <f t="shared" si="124"/>
        <v>3188.1295568986429</v>
      </c>
      <c r="CA346" s="5">
        <f t="shared" si="98"/>
        <v>2838.0201892132527</v>
      </c>
      <c r="CB346" s="35">
        <f t="shared" si="99"/>
        <v>0.56742672884847112</v>
      </c>
      <c r="CC346" s="5">
        <f t="shared" si="100"/>
        <v>350.1093676853904</v>
      </c>
      <c r="CD346" s="35">
        <f t="shared" si="101"/>
        <v>7.0000000000000007E-2</v>
      </c>
      <c r="CE346" s="5">
        <f t="shared" si="125"/>
        <v>422019.27144314593</v>
      </c>
      <c r="CF346" s="5">
        <f t="shared" si="126"/>
        <v>665132.90745929128</v>
      </c>
      <c r="CG346" s="5">
        <f t="shared" si="102"/>
        <v>57180.728556853668</v>
      </c>
      <c r="CH346" s="5">
        <f t="shared" si="103"/>
        <v>1087152.1789024372</v>
      </c>
    </row>
    <row r="347" spans="9:86" ht="14.25" customHeight="1">
      <c r="I347" s="150"/>
      <c r="J347" s="2">
        <f t="shared" si="127"/>
        <v>342</v>
      </c>
      <c r="K347" s="118"/>
      <c r="L347" s="5">
        <f t="shared" si="104"/>
        <v>63916.74901555018</v>
      </c>
      <c r="M347" s="5">
        <f t="shared" si="67"/>
        <v>3600.0695666120341</v>
      </c>
      <c r="N347" s="5">
        <f t="shared" si="68"/>
        <v>3160.6419171301268</v>
      </c>
      <c r="O347" s="35">
        <f t="shared" si="69"/>
        <v>0.59339224209188368</v>
      </c>
      <c r="P347" s="5">
        <f t="shared" si="70"/>
        <v>439.42764948190751</v>
      </c>
      <c r="Q347" s="35">
        <f t="shared" si="71"/>
        <v>8.2500000000000004E-2</v>
      </c>
      <c r="R347" s="5">
        <f t="shared" si="105"/>
        <v>418443.8929015802</v>
      </c>
      <c r="S347" s="5">
        <f t="shared" si="106"/>
        <v>812779.89887973492</v>
      </c>
      <c r="T347" s="5">
        <f t="shared" si="72"/>
        <v>60756.107098420056</v>
      </c>
      <c r="U347" s="5">
        <f t="shared" si="73"/>
        <v>1231223.7917813151</v>
      </c>
      <c r="V347" s="150"/>
      <c r="W347" s="2">
        <f t="shared" si="128"/>
        <v>342</v>
      </c>
      <c r="X347" s="118"/>
      <c r="Y347" s="5">
        <f t="shared" si="107"/>
        <v>62554.3968608711</v>
      </c>
      <c r="Z347" s="5">
        <f t="shared" si="108"/>
        <v>3516.1998380299769</v>
      </c>
      <c r="AA347" s="5">
        <f t="shared" si="74"/>
        <v>3099.1705256241694</v>
      </c>
      <c r="AB347" s="35">
        <f t="shared" si="75"/>
        <v>0.5945232977020849</v>
      </c>
      <c r="AC347" s="5">
        <f t="shared" si="76"/>
        <v>417.02931240580739</v>
      </c>
      <c r="AD347" s="35">
        <f t="shared" si="77"/>
        <v>0.08</v>
      </c>
      <c r="AE347" s="5">
        <f t="shared" si="109"/>
        <v>419744.77366475348</v>
      </c>
      <c r="AF347" s="5">
        <f t="shared" si="110"/>
        <v>782795.57094149909</v>
      </c>
      <c r="AG347" s="5">
        <f t="shared" si="78"/>
        <v>59455.226335246931</v>
      </c>
      <c r="AH347" s="5">
        <f t="shared" si="79"/>
        <v>1202540.3446062526</v>
      </c>
      <c r="AI347" s="150"/>
      <c r="AJ347" s="2">
        <f t="shared" si="129"/>
        <v>342</v>
      </c>
      <c r="AK347" s="118"/>
      <c r="AL347" s="5">
        <f t="shared" si="111"/>
        <v>61199.144098631114</v>
      </c>
      <c r="AM347" s="5">
        <f t="shared" si="112"/>
        <v>3433.0474807189421</v>
      </c>
      <c r="AN347" s="5">
        <f t="shared" si="80"/>
        <v>3037.8030084152829</v>
      </c>
      <c r="AO347" s="35">
        <f t="shared" si="81"/>
        <v>0.59565597914626367</v>
      </c>
      <c r="AP347" s="5">
        <f t="shared" si="82"/>
        <v>395.24447230365928</v>
      </c>
      <c r="AQ347" s="35">
        <f t="shared" si="83"/>
        <v>7.7499999999999999E-2</v>
      </c>
      <c r="AR347" s="5">
        <f t="shared" si="113"/>
        <v>421038.65890978393</v>
      </c>
      <c r="AS347" s="5">
        <f t="shared" si="114"/>
        <v>753063.57949609414</v>
      </c>
      <c r="AT347" s="5">
        <f t="shared" si="84"/>
        <v>58161.341090215828</v>
      </c>
      <c r="AU347" s="5">
        <f t="shared" si="85"/>
        <v>1174102.2384058782</v>
      </c>
      <c r="AV347" s="150"/>
      <c r="AW347" s="2">
        <f t="shared" si="130"/>
        <v>342</v>
      </c>
      <c r="AX347" s="118"/>
      <c r="AY347" s="5">
        <f t="shared" si="115"/>
        <v>59851.462387341788</v>
      </c>
      <c r="AZ347" s="5">
        <f t="shared" si="116"/>
        <v>3350.6359249849102</v>
      </c>
      <c r="BA347" s="5">
        <f t="shared" si="86"/>
        <v>2976.5642850640243</v>
      </c>
      <c r="BB347" s="35">
        <f t="shared" si="87"/>
        <v>0.59679028708783211</v>
      </c>
      <c r="BC347" s="5">
        <f t="shared" si="88"/>
        <v>374.07163992088613</v>
      </c>
      <c r="BD347" s="35">
        <f t="shared" si="89"/>
        <v>7.4999999999999997E-2</v>
      </c>
      <c r="BE347" s="5">
        <f t="shared" si="117"/>
        <v>422325.10189772228</v>
      </c>
      <c r="BF347" s="5">
        <f t="shared" si="118"/>
        <v>723592.38444711745</v>
      </c>
      <c r="BG347" s="5">
        <f t="shared" si="90"/>
        <v>56874.898102277766</v>
      </c>
      <c r="BH347" s="5">
        <f t="shared" si="91"/>
        <v>1145917.4863448397</v>
      </c>
      <c r="BI347" s="150"/>
      <c r="BJ347" s="2">
        <f t="shared" si="131"/>
        <v>342</v>
      </c>
      <c r="BK347" s="118"/>
      <c r="BL347" s="5">
        <f t="shared" si="119"/>
        <v>58511.829505154485</v>
      </c>
      <c r="BM347" s="5">
        <f t="shared" si="120"/>
        <v>3268.9887340292703</v>
      </c>
      <c r="BN347" s="5">
        <f t="shared" si="92"/>
        <v>2915.4797641022951</v>
      </c>
      <c r="BO347" s="35">
        <f t="shared" si="93"/>
        <v>0.59792622218632796</v>
      </c>
      <c r="BP347" s="5">
        <f t="shared" si="94"/>
        <v>353.508969926975</v>
      </c>
      <c r="BQ347" s="35">
        <f t="shared" si="95"/>
        <v>7.2499999999999995E-2</v>
      </c>
      <c r="BR347" s="5">
        <f t="shared" si="121"/>
        <v>423603.65025894745</v>
      </c>
      <c r="BS347" s="5">
        <f t="shared" si="122"/>
        <v>694390.49677906244</v>
      </c>
      <c r="BT347" s="5">
        <f t="shared" si="96"/>
        <v>55596.349741052189</v>
      </c>
      <c r="BU347" s="5">
        <f t="shared" si="97"/>
        <v>1117994.1470380099</v>
      </c>
      <c r="BV347" s="150"/>
      <c r="BW347" s="2">
        <f t="shared" si="132"/>
        <v>342</v>
      </c>
      <c r="BX347" s="118"/>
      <c r="BY347" s="5">
        <f t="shared" si="123"/>
        <v>57180.728556853668</v>
      </c>
      <c r="BZ347" s="5">
        <f t="shared" si="124"/>
        <v>3188.1295568986429</v>
      </c>
      <c r="CA347" s="5">
        <f t="shared" si="98"/>
        <v>2854.5753069836633</v>
      </c>
      <c r="CB347" s="35">
        <f t="shared" si="99"/>
        <v>0.59906378509579472</v>
      </c>
      <c r="CC347" s="5">
        <f t="shared" si="100"/>
        <v>333.55424991497972</v>
      </c>
      <c r="CD347" s="35">
        <f t="shared" si="101"/>
        <v>6.9999999999999993E-2</v>
      </c>
      <c r="CE347" s="5">
        <f t="shared" si="125"/>
        <v>424873.8467501296</v>
      </c>
      <c r="CF347" s="5">
        <f t="shared" si="126"/>
        <v>665466.46170920623</v>
      </c>
      <c r="CG347" s="5">
        <f t="shared" si="102"/>
        <v>54326.153249870003</v>
      </c>
      <c r="CH347" s="5">
        <f t="shared" si="103"/>
        <v>1090340.3084593359</v>
      </c>
    </row>
    <row r="348" spans="9:86" ht="14.25" customHeight="1">
      <c r="I348" s="150"/>
      <c r="J348" s="2">
        <f t="shared" si="127"/>
        <v>343</v>
      </c>
      <c r="K348" s="118"/>
      <c r="L348" s="5">
        <f t="shared" si="104"/>
        <v>60756.107098420056</v>
      </c>
      <c r="M348" s="5">
        <f t="shared" si="67"/>
        <v>3600.0695666120341</v>
      </c>
      <c r="N348" s="5">
        <f t="shared" si="68"/>
        <v>3182.3713303103964</v>
      </c>
      <c r="O348" s="35">
        <f t="shared" si="69"/>
        <v>0.62855337162834513</v>
      </c>
      <c r="P348" s="5">
        <f t="shared" si="70"/>
        <v>417.69823630163791</v>
      </c>
      <c r="Q348" s="35">
        <f t="shared" si="71"/>
        <v>8.2500000000000004E-2</v>
      </c>
      <c r="R348" s="5">
        <f t="shared" si="105"/>
        <v>421626.26423189061</v>
      </c>
      <c r="S348" s="5">
        <f t="shared" si="106"/>
        <v>813197.59711603657</v>
      </c>
      <c r="T348" s="5">
        <f t="shared" si="72"/>
        <v>57573.735768109662</v>
      </c>
      <c r="U348" s="5">
        <f t="shared" si="73"/>
        <v>1234823.8613479272</v>
      </c>
      <c r="V348" s="150"/>
      <c r="W348" s="2">
        <f t="shared" si="128"/>
        <v>343</v>
      </c>
      <c r="X348" s="118"/>
      <c r="Y348" s="5">
        <f t="shared" si="107"/>
        <v>59455.226335246931</v>
      </c>
      <c r="Z348" s="5">
        <f t="shared" si="108"/>
        <v>3516.1998380299769</v>
      </c>
      <c r="AA348" s="5">
        <f t="shared" si="74"/>
        <v>3119.8316624616641</v>
      </c>
      <c r="AB348" s="35">
        <f t="shared" si="75"/>
        <v>0.62968358304517213</v>
      </c>
      <c r="AC348" s="5">
        <f t="shared" si="76"/>
        <v>396.36817556831289</v>
      </c>
      <c r="AD348" s="35">
        <f t="shared" si="77"/>
        <v>0.08</v>
      </c>
      <c r="AE348" s="5">
        <f t="shared" si="109"/>
        <v>422864.60532721516</v>
      </c>
      <c r="AF348" s="5">
        <f t="shared" si="110"/>
        <v>783191.93911706738</v>
      </c>
      <c r="AG348" s="5">
        <f t="shared" si="78"/>
        <v>56335.394672785267</v>
      </c>
      <c r="AH348" s="5">
        <f t="shared" si="79"/>
        <v>1206056.5444442825</v>
      </c>
      <c r="AI348" s="150"/>
      <c r="AJ348" s="2">
        <f t="shared" si="129"/>
        <v>343</v>
      </c>
      <c r="AK348" s="118"/>
      <c r="AL348" s="5">
        <f t="shared" si="111"/>
        <v>58161.341090215828</v>
      </c>
      <c r="AM348" s="5">
        <f t="shared" si="112"/>
        <v>3433.0474807189421</v>
      </c>
      <c r="AN348" s="5">
        <f t="shared" si="80"/>
        <v>3057.4221528446315</v>
      </c>
      <c r="AO348" s="35">
        <f t="shared" si="81"/>
        <v>0.63081533448869498</v>
      </c>
      <c r="AP348" s="5">
        <f t="shared" si="82"/>
        <v>375.62532787431053</v>
      </c>
      <c r="AQ348" s="35">
        <f t="shared" si="83"/>
        <v>7.7499999999999986E-2</v>
      </c>
      <c r="AR348" s="5">
        <f t="shared" si="113"/>
        <v>424096.08106262854</v>
      </c>
      <c r="AS348" s="5">
        <f t="shared" si="114"/>
        <v>753439.20482396847</v>
      </c>
      <c r="AT348" s="5">
        <f t="shared" si="84"/>
        <v>55103.9189373712</v>
      </c>
      <c r="AU348" s="5">
        <f t="shared" si="85"/>
        <v>1177535.2858865969</v>
      </c>
      <c r="AV348" s="150"/>
      <c r="AW348" s="2">
        <f t="shared" si="130"/>
        <v>343</v>
      </c>
      <c r="AX348" s="118"/>
      <c r="AY348" s="5">
        <f t="shared" si="115"/>
        <v>56874.898102277766</v>
      </c>
      <c r="AZ348" s="5">
        <f t="shared" si="116"/>
        <v>3350.6359249849102</v>
      </c>
      <c r="BA348" s="5">
        <f t="shared" si="86"/>
        <v>2995.1678118456744</v>
      </c>
      <c r="BB348" s="35">
        <f t="shared" si="87"/>
        <v>0.63194862657184536</v>
      </c>
      <c r="BC348" s="5">
        <f t="shared" si="88"/>
        <v>355.46811313923598</v>
      </c>
      <c r="BD348" s="35">
        <f t="shared" si="89"/>
        <v>7.4999999999999983E-2</v>
      </c>
      <c r="BE348" s="5">
        <f t="shared" si="117"/>
        <v>425320.26970956795</v>
      </c>
      <c r="BF348" s="5">
        <f t="shared" si="118"/>
        <v>723947.85256025672</v>
      </c>
      <c r="BG348" s="5">
        <f t="shared" si="90"/>
        <v>53879.73029043209</v>
      </c>
      <c r="BH348" s="5">
        <f t="shared" si="91"/>
        <v>1149268.1222698246</v>
      </c>
      <c r="BI348" s="150"/>
      <c r="BJ348" s="2">
        <f t="shared" si="131"/>
        <v>343</v>
      </c>
      <c r="BK348" s="118"/>
      <c r="BL348" s="5">
        <f t="shared" si="119"/>
        <v>55596.349741052189</v>
      </c>
      <c r="BM348" s="5">
        <f t="shared" si="120"/>
        <v>3268.9887340292703</v>
      </c>
      <c r="BN348" s="5">
        <f t="shared" si="92"/>
        <v>2933.0941210104133</v>
      </c>
      <c r="BO348" s="35">
        <f t="shared" si="93"/>
        <v>0.63308345990448189</v>
      </c>
      <c r="BP348" s="5">
        <f t="shared" si="94"/>
        <v>335.89461301885694</v>
      </c>
      <c r="BQ348" s="35">
        <f t="shared" si="95"/>
        <v>7.2499999999999995E-2</v>
      </c>
      <c r="BR348" s="5">
        <f t="shared" si="121"/>
        <v>426536.74437995785</v>
      </c>
      <c r="BS348" s="5">
        <f t="shared" si="122"/>
        <v>694726.39139208128</v>
      </c>
      <c r="BT348" s="5">
        <f t="shared" si="96"/>
        <v>52663.255620041775</v>
      </c>
      <c r="BU348" s="5">
        <f t="shared" si="97"/>
        <v>1121263.1357720392</v>
      </c>
      <c r="BV348" s="150"/>
      <c r="BW348" s="2">
        <f t="shared" si="132"/>
        <v>343</v>
      </c>
      <c r="BX348" s="118"/>
      <c r="BY348" s="5">
        <f t="shared" si="123"/>
        <v>54326.153249870003</v>
      </c>
      <c r="BZ348" s="5">
        <f t="shared" si="124"/>
        <v>3188.1295568986429</v>
      </c>
      <c r="CA348" s="5">
        <f t="shared" si="98"/>
        <v>2871.2269962744012</v>
      </c>
      <c r="CB348" s="35">
        <f t="shared" si="99"/>
        <v>0.63421983509158664</v>
      </c>
      <c r="CC348" s="5">
        <f t="shared" si="100"/>
        <v>316.90256062424169</v>
      </c>
      <c r="CD348" s="35">
        <f t="shared" si="101"/>
        <v>7.0000000000000007E-2</v>
      </c>
      <c r="CE348" s="5">
        <f t="shared" si="125"/>
        <v>427745.07374640397</v>
      </c>
      <c r="CF348" s="5">
        <f t="shared" si="126"/>
        <v>665783.36426983052</v>
      </c>
      <c r="CG348" s="5">
        <f t="shared" si="102"/>
        <v>51454.9262535956</v>
      </c>
      <c r="CH348" s="5">
        <f t="shared" si="103"/>
        <v>1093528.4380162344</v>
      </c>
    </row>
    <row r="349" spans="9:86" ht="14.25" customHeight="1">
      <c r="I349" s="150"/>
      <c r="J349" s="2">
        <f t="shared" si="127"/>
        <v>344</v>
      </c>
      <c r="K349" s="118"/>
      <c r="L349" s="5">
        <f t="shared" si="104"/>
        <v>57573.735768109662</v>
      </c>
      <c r="M349" s="5">
        <f t="shared" si="67"/>
        <v>3600.0695666120341</v>
      </c>
      <c r="N349" s="5">
        <f t="shared" si="68"/>
        <v>3204.2501332062802</v>
      </c>
      <c r="O349" s="35">
        <f t="shared" si="69"/>
        <v>0.66785663784863403</v>
      </c>
      <c r="P349" s="5">
        <f t="shared" si="70"/>
        <v>395.81943340575395</v>
      </c>
      <c r="Q349" s="35">
        <f t="shared" si="71"/>
        <v>8.2500000000000018E-2</v>
      </c>
      <c r="R349" s="5">
        <f t="shared" si="105"/>
        <v>424830.51436509687</v>
      </c>
      <c r="S349" s="5">
        <f t="shared" si="106"/>
        <v>813593.41654944234</v>
      </c>
      <c r="T349" s="5">
        <f t="shared" si="72"/>
        <v>54369.48563490338</v>
      </c>
      <c r="U349" s="5">
        <f t="shared" si="73"/>
        <v>1238423.9309145391</v>
      </c>
      <c r="V349" s="150"/>
      <c r="W349" s="2">
        <f t="shared" si="128"/>
        <v>344</v>
      </c>
      <c r="X349" s="118"/>
      <c r="Y349" s="5">
        <f t="shared" si="107"/>
        <v>56335.394672785267</v>
      </c>
      <c r="Z349" s="5">
        <f t="shared" si="108"/>
        <v>3516.1998380299769</v>
      </c>
      <c r="AA349" s="5">
        <f t="shared" si="74"/>
        <v>3140.6305402114085</v>
      </c>
      <c r="AB349" s="35">
        <f t="shared" si="75"/>
        <v>0.668985576500153</v>
      </c>
      <c r="AC349" s="5">
        <f t="shared" si="76"/>
        <v>375.56929781856849</v>
      </c>
      <c r="AD349" s="35">
        <f t="shared" si="77"/>
        <v>0.08</v>
      </c>
      <c r="AE349" s="5">
        <f t="shared" si="109"/>
        <v>426005.23586742656</v>
      </c>
      <c r="AF349" s="5">
        <f t="shared" si="110"/>
        <v>783567.50841488596</v>
      </c>
      <c r="AG349" s="5">
        <f t="shared" si="78"/>
        <v>53194.764132573859</v>
      </c>
      <c r="AH349" s="5">
        <f t="shared" si="79"/>
        <v>1209572.7442823125</v>
      </c>
      <c r="AI349" s="150"/>
      <c r="AJ349" s="2">
        <f t="shared" si="129"/>
        <v>344</v>
      </c>
      <c r="AK349" s="118"/>
      <c r="AL349" s="5">
        <f t="shared" si="111"/>
        <v>55103.9189373712</v>
      </c>
      <c r="AM349" s="5">
        <f t="shared" si="112"/>
        <v>3433.0474807189421</v>
      </c>
      <c r="AN349" s="5">
        <f t="shared" si="80"/>
        <v>3077.1680042484199</v>
      </c>
      <c r="AO349" s="35">
        <f t="shared" si="81"/>
        <v>0.67011596930065176</v>
      </c>
      <c r="AP349" s="5">
        <f t="shared" si="82"/>
        <v>355.87947647052232</v>
      </c>
      <c r="AQ349" s="35">
        <f t="shared" si="83"/>
        <v>7.7499999999999999E-2</v>
      </c>
      <c r="AR349" s="5">
        <f t="shared" si="113"/>
        <v>427173.24906687695</v>
      </c>
      <c r="AS349" s="5">
        <f t="shared" si="114"/>
        <v>753795.08430043899</v>
      </c>
      <c r="AT349" s="5">
        <f t="shared" si="84"/>
        <v>52026.750933122777</v>
      </c>
      <c r="AU349" s="5">
        <f t="shared" si="85"/>
        <v>1180968.3333673161</v>
      </c>
      <c r="AV349" s="150"/>
      <c r="AW349" s="2">
        <f t="shared" si="130"/>
        <v>344</v>
      </c>
      <c r="AX349" s="118"/>
      <c r="AY349" s="5">
        <f t="shared" si="115"/>
        <v>53879.73029043209</v>
      </c>
      <c r="AZ349" s="5">
        <f t="shared" si="116"/>
        <v>3350.6359249849102</v>
      </c>
      <c r="BA349" s="5">
        <f t="shared" si="86"/>
        <v>3013.8876106697098</v>
      </c>
      <c r="BB349" s="35">
        <f t="shared" si="87"/>
        <v>0.67124781681505474</v>
      </c>
      <c r="BC349" s="5">
        <f t="shared" si="88"/>
        <v>336.74831431520056</v>
      </c>
      <c r="BD349" s="35">
        <f t="shared" si="89"/>
        <v>7.5000000000000011E-2</v>
      </c>
      <c r="BE349" s="5">
        <f t="shared" si="117"/>
        <v>428334.15732023766</v>
      </c>
      <c r="BF349" s="5">
        <f t="shared" si="118"/>
        <v>724284.60087457194</v>
      </c>
      <c r="BG349" s="5">
        <f t="shared" si="90"/>
        <v>50865.842679762383</v>
      </c>
      <c r="BH349" s="5">
        <f t="shared" si="91"/>
        <v>1152618.7581948095</v>
      </c>
      <c r="BI349" s="150"/>
      <c r="BJ349" s="2">
        <f t="shared" si="131"/>
        <v>344</v>
      </c>
      <c r="BK349" s="118"/>
      <c r="BL349" s="5">
        <f t="shared" si="119"/>
        <v>52663.255620041775</v>
      </c>
      <c r="BM349" s="5">
        <f t="shared" si="120"/>
        <v>3268.9887340292703</v>
      </c>
      <c r="BN349" s="5">
        <f t="shared" si="92"/>
        <v>2950.8148979915177</v>
      </c>
      <c r="BO349" s="35">
        <f t="shared" si="93"/>
        <v>0.67238111960595348</v>
      </c>
      <c r="BP349" s="5">
        <f t="shared" si="94"/>
        <v>318.17383603775238</v>
      </c>
      <c r="BQ349" s="35">
        <f t="shared" si="95"/>
        <v>7.2499999999999995E-2</v>
      </c>
      <c r="BR349" s="5">
        <f t="shared" si="121"/>
        <v>429487.55927794939</v>
      </c>
      <c r="BS349" s="5">
        <f t="shared" si="122"/>
        <v>695044.56522811903</v>
      </c>
      <c r="BT349" s="5">
        <f t="shared" si="96"/>
        <v>49712.440722050254</v>
      </c>
      <c r="BU349" s="5">
        <f t="shared" si="97"/>
        <v>1124532.1245060684</v>
      </c>
      <c r="BV349" s="150"/>
      <c r="BW349" s="2">
        <f t="shared" si="132"/>
        <v>344</v>
      </c>
      <c r="BX349" s="118"/>
      <c r="BY349" s="5">
        <f t="shared" si="123"/>
        <v>51454.9262535956</v>
      </c>
      <c r="BZ349" s="5">
        <f t="shared" si="124"/>
        <v>3188.1295568986429</v>
      </c>
      <c r="CA349" s="5">
        <f t="shared" si="98"/>
        <v>2887.9758204193354</v>
      </c>
      <c r="CB349" s="35">
        <f t="shared" si="99"/>
        <v>0.67351587823158776</v>
      </c>
      <c r="CC349" s="5">
        <f t="shared" si="100"/>
        <v>300.15373647930767</v>
      </c>
      <c r="CD349" s="35">
        <f t="shared" si="101"/>
        <v>7.0000000000000007E-2</v>
      </c>
      <c r="CE349" s="5">
        <f t="shared" si="125"/>
        <v>430633.04956682329</v>
      </c>
      <c r="CF349" s="5">
        <f t="shared" si="126"/>
        <v>666083.51800630987</v>
      </c>
      <c r="CG349" s="5">
        <f t="shared" si="102"/>
        <v>48566.950433176266</v>
      </c>
      <c r="CH349" s="5">
        <f t="shared" si="103"/>
        <v>1096716.5675731332</v>
      </c>
    </row>
    <row r="350" spans="9:86" ht="14.25" customHeight="1">
      <c r="I350" s="150"/>
      <c r="J350" s="2">
        <f t="shared" si="127"/>
        <v>345</v>
      </c>
      <c r="K350" s="118"/>
      <c r="L350" s="5">
        <f t="shared" si="104"/>
        <v>54369.48563490338</v>
      </c>
      <c r="M350" s="5">
        <f t="shared" si="67"/>
        <v>3600.0695666120341</v>
      </c>
      <c r="N350" s="5">
        <f t="shared" si="68"/>
        <v>3226.2793528720736</v>
      </c>
      <c r="O350" s="35">
        <f t="shared" si="69"/>
        <v>0.71207869234670351</v>
      </c>
      <c r="P350" s="5">
        <f t="shared" si="70"/>
        <v>373.79021373996073</v>
      </c>
      <c r="Q350" s="35">
        <f t="shared" si="71"/>
        <v>8.2500000000000004E-2</v>
      </c>
      <c r="R350" s="5">
        <f t="shared" si="105"/>
        <v>428056.79371796892</v>
      </c>
      <c r="S350" s="5">
        <f t="shared" si="106"/>
        <v>813967.2067631823</v>
      </c>
      <c r="T350" s="5">
        <f t="shared" si="72"/>
        <v>51143.206282031308</v>
      </c>
      <c r="U350" s="5">
        <f t="shared" si="73"/>
        <v>1242024.0004811513</v>
      </c>
      <c r="V350" s="150"/>
      <c r="W350" s="2">
        <f t="shared" si="128"/>
        <v>345</v>
      </c>
      <c r="X350" s="118"/>
      <c r="Y350" s="5">
        <f t="shared" si="107"/>
        <v>53194.764132573859</v>
      </c>
      <c r="Z350" s="5">
        <f t="shared" si="108"/>
        <v>3516.1998380299769</v>
      </c>
      <c r="AA350" s="5">
        <f t="shared" si="74"/>
        <v>3161.5680771461512</v>
      </c>
      <c r="AB350" s="35">
        <f t="shared" si="75"/>
        <v>0.71320584919225061</v>
      </c>
      <c r="AC350" s="5">
        <f t="shared" si="76"/>
        <v>354.63176088382573</v>
      </c>
      <c r="AD350" s="35">
        <f t="shared" si="77"/>
        <v>0.08</v>
      </c>
      <c r="AE350" s="5">
        <f t="shared" si="109"/>
        <v>429166.80394457269</v>
      </c>
      <c r="AF350" s="5">
        <f t="shared" si="110"/>
        <v>783922.1401757698</v>
      </c>
      <c r="AG350" s="5">
        <f t="shared" si="78"/>
        <v>50033.19605542771</v>
      </c>
      <c r="AH350" s="5">
        <f t="shared" si="79"/>
        <v>1213088.9441203424</v>
      </c>
      <c r="AI350" s="150"/>
      <c r="AJ350" s="2">
        <f t="shared" si="129"/>
        <v>345</v>
      </c>
      <c r="AK350" s="118"/>
      <c r="AL350" s="5">
        <f t="shared" si="111"/>
        <v>52026.750933122777</v>
      </c>
      <c r="AM350" s="5">
        <f t="shared" si="112"/>
        <v>3433.0474807189421</v>
      </c>
      <c r="AN350" s="5">
        <f t="shared" si="80"/>
        <v>3097.041380942524</v>
      </c>
      <c r="AO350" s="35">
        <f t="shared" si="81"/>
        <v>0.71433437423534263</v>
      </c>
      <c r="AP350" s="5">
        <f t="shared" si="82"/>
        <v>336.00609977641795</v>
      </c>
      <c r="AQ350" s="35">
        <f t="shared" si="83"/>
        <v>7.7499999999999999E-2</v>
      </c>
      <c r="AR350" s="5">
        <f t="shared" si="113"/>
        <v>430270.29044781945</v>
      </c>
      <c r="AS350" s="5">
        <f t="shared" si="114"/>
        <v>754131.09040021535</v>
      </c>
      <c r="AT350" s="5">
        <f t="shared" si="84"/>
        <v>48929.709552180255</v>
      </c>
      <c r="AU350" s="5">
        <f t="shared" si="85"/>
        <v>1184401.3808480348</v>
      </c>
      <c r="AV350" s="150"/>
      <c r="AW350" s="2">
        <f t="shared" si="130"/>
        <v>345</v>
      </c>
      <c r="AX350" s="118"/>
      <c r="AY350" s="5">
        <f t="shared" si="115"/>
        <v>50865.842679762383</v>
      </c>
      <c r="AZ350" s="5">
        <f t="shared" si="116"/>
        <v>3350.6359249849102</v>
      </c>
      <c r="BA350" s="5">
        <f t="shared" si="86"/>
        <v>3032.7244082363954</v>
      </c>
      <c r="BB350" s="35">
        <f t="shared" si="87"/>
        <v>0.71546426799523044</v>
      </c>
      <c r="BC350" s="5">
        <f t="shared" si="88"/>
        <v>317.91151674851488</v>
      </c>
      <c r="BD350" s="35">
        <f t="shared" si="89"/>
        <v>7.4999999999999997E-2</v>
      </c>
      <c r="BE350" s="5">
        <f t="shared" si="117"/>
        <v>431366.88172847405</v>
      </c>
      <c r="BF350" s="5">
        <f t="shared" si="118"/>
        <v>724602.51239132043</v>
      </c>
      <c r="BG350" s="5">
        <f t="shared" si="90"/>
        <v>47833.118271525986</v>
      </c>
      <c r="BH350" s="5">
        <f t="shared" si="91"/>
        <v>1155969.3941197945</v>
      </c>
      <c r="BI350" s="150"/>
      <c r="BJ350" s="2">
        <f t="shared" si="131"/>
        <v>345</v>
      </c>
      <c r="BK350" s="118"/>
      <c r="BL350" s="5">
        <f t="shared" si="119"/>
        <v>49712.440722050254</v>
      </c>
      <c r="BM350" s="5">
        <f t="shared" si="120"/>
        <v>3268.9887340292703</v>
      </c>
      <c r="BN350" s="5">
        <f t="shared" si="92"/>
        <v>2968.6427380002169</v>
      </c>
      <c r="BO350" s="35">
        <f t="shared" si="93"/>
        <v>0.71659553098951922</v>
      </c>
      <c r="BP350" s="5">
        <f t="shared" si="94"/>
        <v>300.34599602905359</v>
      </c>
      <c r="BQ350" s="35">
        <f t="shared" si="95"/>
        <v>7.2499999999999995E-2</v>
      </c>
      <c r="BR350" s="5">
        <f t="shared" si="121"/>
        <v>432456.20201594959</v>
      </c>
      <c r="BS350" s="5">
        <f t="shared" si="122"/>
        <v>695344.91122414812</v>
      </c>
      <c r="BT350" s="5">
        <f t="shared" si="96"/>
        <v>46743.797984050034</v>
      </c>
      <c r="BU350" s="5">
        <f t="shared" si="97"/>
        <v>1127801.1132400976</v>
      </c>
      <c r="BV350" s="150"/>
      <c r="BW350" s="2">
        <f t="shared" si="132"/>
        <v>345</v>
      </c>
      <c r="BX350" s="118"/>
      <c r="BY350" s="5">
        <f t="shared" si="123"/>
        <v>48566.950433176266</v>
      </c>
      <c r="BZ350" s="5">
        <f t="shared" si="124"/>
        <v>3188.1295568986429</v>
      </c>
      <c r="CA350" s="5">
        <f t="shared" si="98"/>
        <v>2904.8223460384479</v>
      </c>
      <c r="CB350" s="35">
        <f t="shared" si="99"/>
        <v>0.71772816373189108</v>
      </c>
      <c r="CC350" s="5">
        <f t="shared" si="100"/>
        <v>283.30721086019491</v>
      </c>
      <c r="CD350" s="35">
        <f t="shared" si="101"/>
        <v>7.0000000000000007E-2</v>
      </c>
      <c r="CE350" s="5">
        <f t="shared" si="125"/>
        <v>433537.87191286177</v>
      </c>
      <c r="CF350" s="5">
        <f t="shared" si="126"/>
        <v>666366.82521717006</v>
      </c>
      <c r="CG350" s="5">
        <f t="shared" si="102"/>
        <v>45662.128087137819</v>
      </c>
      <c r="CH350" s="5">
        <f t="shared" si="103"/>
        <v>1099904.6971300319</v>
      </c>
    </row>
    <row r="351" spans="9:86" ht="14.25" customHeight="1">
      <c r="I351" s="150"/>
      <c r="J351" s="2">
        <f t="shared" si="127"/>
        <v>346</v>
      </c>
      <c r="K351" s="118"/>
      <c r="L351" s="5">
        <f t="shared" si="104"/>
        <v>51143.206282031308</v>
      </c>
      <c r="M351" s="5">
        <f t="shared" si="67"/>
        <v>3600.0695666120341</v>
      </c>
      <c r="N351" s="5">
        <f t="shared" si="68"/>
        <v>3248.4600234230688</v>
      </c>
      <c r="O351" s="35">
        <f t="shared" si="69"/>
        <v>0.76220329374954776</v>
      </c>
      <c r="P351" s="5">
        <f t="shared" si="70"/>
        <v>351.60954318896523</v>
      </c>
      <c r="Q351" s="35">
        <f t="shared" si="71"/>
        <v>8.2500000000000004E-2</v>
      </c>
      <c r="R351" s="5">
        <f t="shared" si="105"/>
        <v>431305.25374139199</v>
      </c>
      <c r="S351" s="5">
        <f t="shared" si="106"/>
        <v>814318.81630637124</v>
      </c>
      <c r="T351" s="5">
        <f t="shared" si="72"/>
        <v>47894.74625860824</v>
      </c>
      <c r="U351" s="5">
        <f t="shared" si="73"/>
        <v>1245624.0700477632</v>
      </c>
      <c r="V351" s="150"/>
      <c r="W351" s="2">
        <f t="shared" si="128"/>
        <v>346</v>
      </c>
      <c r="X351" s="118"/>
      <c r="Y351" s="5">
        <f t="shared" si="107"/>
        <v>50033.19605542771</v>
      </c>
      <c r="Z351" s="5">
        <f t="shared" si="108"/>
        <v>3516.1998380299769</v>
      </c>
      <c r="AA351" s="5">
        <f t="shared" si="74"/>
        <v>3182.645197660459</v>
      </c>
      <c r="AB351" s="35">
        <f t="shared" si="75"/>
        <v>0.76332805782816637</v>
      </c>
      <c r="AC351" s="5">
        <f t="shared" si="76"/>
        <v>333.5546403695181</v>
      </c>
      <c r="AD351" s="35">
        <f t="shared" si="77"/>
        <v>0.08</v>
      </c>
      <c r="AE351" s="5">
        <f t="shared" si="109"/>
        <v>432349.44914223318</v>
      </c>
      <c r="AF351" s="5">
        <f t="shared" si="110"/>
        <v>784255.69481613929</v>
      </c>
      <c r="AG351" s="5">
        <f t="shared" si="78"/>
        <v>46850.550857767252</v>
      </c>
      <c r="AH351" s="5">
        <f t="shared" si="79"/>
        <v>1216605.1439583725</v>
      </c>
      <c r="AI351" s="150"/>
      <c r="AJ351" s="2">
        <f t="shared" si="129"/>
        <v>346</v>
      </c>
      <c r="AK351" s="118"/>
      <c r="AL351" s="5">
        <f t="shared" si="111"/>
        <v>48929.709552180255</v>
      </c>
      <c r="AM351" s="5">
        <f t="shared" si="112"/>
        <v>3433.0474807189421</v>
      </c>
      <c r="AN351" s="5">
        <f t="shared" si="80"/>
        <v>3117.043106527778</v>
      </c>
      <c r="AO351" s="35">
        <f t="shared" si="81"/>
        <v>0.76445410407441572</v>
      </c>
      <c r="AP351" s="5">
        <f t="shared" si="82"/>
        <v>316.00437419116412</v>
      </c>
      <c r="AQ351" s="35">
        <f t="shared" si="83"/>
        <v>7.7499999999999986E-2</v>
      </c>
      <c r="AR351" s="5">
        <f t="shared" si="113"/>
        <v>433387.33355434722</v>
      </c>
      <c r="AS351" s="5">
        <f t="shared" si="114"/>
        <v>754447.09477440652</v>
      </c>
      <c r="AT351" s="5">
        <f t="shared" si="84"/>
        <v>45812.666445652474</v>
      </c>
      <c r="AU351" s="5">
        <f t="shared" si="85"/>
        <v>1187834.4283287537</v>
      </c>
      <c r="AV351" s="150"/>
      <c r="AW351" s="2">
        <f t="shared" si="130"/>
        <v>346</v>
      </c>
      <c r="AX351" s="118"/>
      <c r="AY351" s="5">
        <f t="shared" si="115"/>
        <v>47833.118271525986</v>
      </c>
      <c r="AZ351" s="5">
        <f t="shared" si="116"/>
        <v>3350.6359249849102</v>
      </c>
      <c r="BA351" s="5">
        <f t="shared" si="86"/>
        <v>3051.6789357878729</v>
      </c>
      <c r="BB351" s="35">
        <f t="shared" si="87"/>
        <v>0.76558143296406522</v>
      </c>
      <c r="BC351" s="5">
        <f t="shared" si="88"/>
        <v>298.95698919703739</v>
      </c>
      <c r="BD351" s="35">
        <f t="shared" si="89"/>
        <v>7.4999999999999997E-2</v>
      </c>
      <c r="BE351" s="5">
        <f t="shared" si="117"/>
        <v>434418.56066426192</v>
      </c>
      <c r="BF351" s="5">
        <f t="shared" si="118"/>
        <v>724901.46938051749</v>
      </c>
      <c r="BG351" s="5">
        <f t="shared" si="90"/>
        <v>44781.439335738112</v>
      </c>
      <c r="BH351" s="5">
        <f t="shared" si="91"/>
        <v>1159320.0300447794</v>
      </c>
      <c r="BI351" s="150"/>
      <c r="BJ351" s="2">
        <f t="shared" si="131"/>
        <v>346</v>
      </c>
      <c r="BK351" s="118"/>
      <c r="BL351" s="5">
        <f t="shared" si="119"/>
        <v>46743.797984050034</v>
      </c>
      <c r="BM351" s="5">
        <f t="shared" si="120"/>
        <v>3268.9887340292703</v>
      </c>
      <c r="BN351" s="5">
        <f t="shared" si="92"/>
        <v>2986.5782878756345</v>
      </c>
      <c r="BO351" s="35">
        <f t="shared" si="93"/>
        <v>0.76671004497188289</v>
      </c>
      <c r="BP351" s="5">
        <f t="shared" si="94"/>
        <v>282.41044615363563</v>
      </c>
      <c r="BQ351" s="35">
        <f t="shared" si="95"/>
        <v>7.2499999999999995E-2</v>
      </c>
      <c r="BR351" s="5">
        <f t="shared" si="121"/>
        <v>435442.78030382522</v>
      </c>
      <c r="BS351" s="5">
        <f t="shared" si="122"/>
        <v>695627.32167030172</v>
      </c>
      <c r="BT351" s="5">
        <f t="shared" si="96"/>
        <v>43757.219696174398</v>
      </c>
      <c r="BU351" s="5">
        <f t="shared" si="97"/>
        <v>1131070.1019741269</v>
      </c>
      <c r="BV351" s="150"/>
      <c r="BW351" s="2">
        <f t="shared" si="132"/>
        <v>346</v>
      </c>
      <c r="BX351" s="118"/>
      <c r="BY351" s="5">
        <f t="shared" si="123"/>
        <v>45662.128087137819</v>
      </c>
      <c r="BZ351" s="5">
        <f t="shared" si="124"/>
        <v>3188.1295568986429</v>
      </c>
      <c r="CA351" s="5">
        <f t="shared" si="98"/>
        <v>2921.7671430570058</v>
      </c>
      <c r="CB351" s="35">
        <f t="shared" si="99"/>
        <v>0.76783994056904592</v>
      </c>
      <c r="CC351" s="5">
        <f t="shared" si="100"/>
        <v>266.36241384163731</v>
      </c>
      <c r="CD351" s="35">
        <f t="shared" si="101"/>
        <v>7.0000000000000007E-2</v>
      </c>
      <c r="CE351" s="5">
        <f t="shared" si="125"/>
        <v>436459.63905591879</v>
      </c>
      <c r="CF351" s="5">
        <f t="shared" si="126"/>
        <v>666633.18763101171</v>
      </c>
      <c r="CG351" s="5">
        <f t="shared" si="102"/>
        <v>42740.360944080814</v>
      </c>
      <c r="CH351" s="5">
        <f t="shared" si="103"/>
        <v>1103092.8266869304</v>
      </c>
    </row>
    <row r="352" spans="9:86" ht="14.25" customHeight="1">
      <c r="I352" s="150"/>
      <c r="J352" s="2">
        <f t="shared" si="127"/>
        <v>347</v>
      </c>
      <c r="K352" s="118"/>
      <c r="L352" s="5">
        <f t="shared" si="104"/>
        <v>47894.74625860824</v>
      </c>
      <c r="M352" s="5">
        <f t="shared" si="67"/>
        <v>3600.0695666120341</v>
      </c>
      <c r="N352" s="5">
        <f t="shared" si="68"/>
        <v>3270.7931860841027</v>
      </c>
      <c r="O352" s="35">
        <f t="shared" si="69"/>
        <v>0.81949527451468263</v>
      </c>
      <c r="P352" s="5">
        <f t="shared" si="70"/>
        <v>329.27638052793168</v>
      </c>
      <c r="Q352" s="35">
        <f t="shared" si="71"/>
        <v>8.2500000000000018E-2</v>
      </c>
      <c r="R352" s="5">
        <f t="shared" si="105"/>
        <v>434576.04692747607</v>
      </c>
      <c r="S352" s="5">
        <f t="shared" si="106"/>
        <v>814648.09268689912</v>
      </c>
      <c r="T352" s="5">
        <f t="shared" si="72"/>
        <v>44623.953072524135</v>
      </c>
      <c r="U352" s="5">
        <f t="shared" si="73"/>
        <v>1249224.1396143753</v>
      </c>
      <c r="V352" s="150"/>
      <c r="W352" s="2">
        <f t="shared" si="128"/>
        <v>347</v>
      </c>
      <c r="X352" s="118"/>
      <c r="Y352" s="5">
        <f t="shared" si="107"/>
        <v>46850.550857767252</v>
      </c>
      <c r="Z352" s="5">
        <f t="shared" si="108"/>
        <v>3516.1998380299769</v>
      </c>
      <c r="AA352" s="5">
        <f t="shared" si="74"/>
        <v>3203.8628323115286</v>
      </c>
      <c r="AB352" s="35">
        <f t="shared" si="75"/>
        <v>0.82061690383229302</v>
      </c>
      <c r="AC352" s="5">
        <f t="shared" si="76"/>
        <v>312.33700571844838</v>
      </c>
      <c r="AD352" s="35">
        <f t="shared" si="77"/>
        <v>0.08</v>
      </c>
      <c r="AE352" s="5">
        <f t="shared" si="109"/>
        <v>435553.31197454472</v>
      </c>
      <c r="AF352" s="5">
        <f t="shared" si="110"/>
        <v>784568.03182185779</v>
      </c>
      <c r="AG352" s="5">
        <f t="shared" si="78"/>
        <v>43646.688025455725</v>
      </c>
      <c r="AH352" s="5">
        <f t="shared" si="79"/>
        <v>1220121.3437964024</v>
      </c>
      <c r="AI352" s="150"/>
      <c r="AJ352" s="2">
        <f t="shared" si="129"/>
        <v>347</v>
      </c>
      <c r="AK352" s="118"/>
      <c r="AL352" s="5">
        <f t="shared" si="111"/>
        <v>45812.666445652474</v>
      </c>
      <c r="AM352" s="5">
        <f t="shared" si="112"/>
        <v>3433.0474807189421</v>
      </c>
      <c r="AN352" s="5">
        <f t="shared" si="80"/>
        <v>3137.1740099241033</v>
      </c>
      <c r="AO352" s="35">
        <f t="shared" si="81"/>
        <v>0.82173972920237603</v>
      </c>
      <c r="AP352" s="5">
        <f t="shared" si="82"/>
        <v>295.87347079483891</v>
      </c>
      <c r="AQ352" s="35">
        <f t="shared" si="83"/>
        <v>7.7499999999999999E-2</v>
      </c>
      <c r="AR352" s="5">
        <f t="shared" si="113"/>
        <v>436524.50756427133</v>
      </c>
      <c r="AS352" s="5">
        <f t="shared" si="114"/>
        <v>754742.96824520139</v>
      </c>
      <c r="AT352" s="5">
        <f t="shared" si="84"/>
        <v>42675.492435728374</v>
      </c>
      <c r="AU352" s="5">
        <f t="shared" si="85"/>
        <v>1191267.4758094726</v>
      </c>
      <c r="AV352" s="150"/>
      <c r="AW352" s="2">
        <f t="shared" si="130"/>
        <v>347</v>
      </c>
      <c r="AX352" s="118"/>
      <c r="AY352" s="5">
        <f t="shared" si="115"/>
        <v>44781.439335738112</v>
      </c>
      <c r="AZ352" s="5">
        <f t="shared" si="116"/>
        <v>3350.6359249849102</v>
      </c>
      <c r="BA352" s="5">
        <f t="shared" si="86"/>
        <v>3070.751929136547</v>
      </c>
      <c r="BB352" s="35">
        <f t="shared" si="87"/>
        <v>0.82286375105926912</v>
      </c>
      <c r="BC352" s="5">
        <f t="shared" si="88"/>
        <v>279.88399584836316</v>
      </c>
      <c r="BD352" s="35">
        <f t="shared" si="89"/>
        <v>7.4999999999999983E-2</v>
      </c>
      <c r="BE352" s="5">
        <f t="shared" si="117"/>
        <v>437489.3125933985</v>
      </c>
      <c r="BF352" s="5">
        <f t="shared" si="118"/>
        <v>725181.35337636585</v>
      </c>
      <c r="BG352" s="5">
        <f t="shared" si="90"/>
        <v>41710.687406601566</v>
      </c>
      <c r="BH352" s="5">
        <f t="shared" si="91"/>
        <v>1162670.6659697643</v>
      </c>
      <c r="BI352" s="150"/>
      <c r="BJ352" s="2">
        <f t="shared" si="131"/>
        <v>347</v>
      </c>
      <c r="BK352" s="118"/>
      <c r="BL352" s="5">
        <f t="shared" si="119"/>
        <v>43757.219696174398</v>
      </c>
      <c r="BM352" s="5">
        <f t="shared" si="120"/>
        <v>3268.9887340292703</v>
      </c>
      <c r="BN352" s="5">
        <f t="shared" si="92"/>
        <v>3004.6221983648834</v>
      </c>
      <c r="BO352" s="35">
        <f t="shared" si="93"/>
        <v>0.8239889698369216</v>
      </c>
      <c r="BP352" s="5">
        <f t="shared" si="94"/>
        <v>264.36653566438696</v>
      </c>
      <c r="BQ352" s="35">
        <f t="shared" si="95"/>
        <v>7.2499999999999981E-2</v>
      </c>
      <c r="BR352" s="5">
        <f t="shared" si="121"/>
        <v>438447.40250219009</v>
      </c>
      <c r="BS352" s="5">
        <f t="shared" si="122"/>
        <v>695891.68820596614</v>
      </c>
      <c r="BT352" s="5">
        <f t="shared" si="96"/>
        <v>40752.597497809511</v>
      </c>
      <c r="BU352" s="5">
        <f t="shared" si="97"/>
        <v>1134339.0907081561</v>
      </c>
      <c r="BV352" s="150"/>
      <c r="BW352" s="2">
        <f t="shared" si="132"/>
        <v>347</v>
      </c>
      <c r="BX352" s="118"/>
      <c r="BY352" s="5">
        <f t="shared" si="123"/>
        <v>42740.360944080814</v>
      </c>
      <c r="BZ352" s="5">
        <f t="shared" si="124"/>
        <v>3188.1295568986429</v>
      </c>
      <c r="CA352" s="5">
        <f t="shared" si="98"/>
        <v>2938.810784724838</v>
      </c>
      <c r="CB352" s="35">
        <f t="shared" si="99"/>
        <v>0.82511538596592193</v>
      </c>
      <c r="CC352" s="5">
        <f t="shared" si="100"/>
        <v>249.31877217380477</v>
      </c>
      <c r="CD352" s="35">
        <f t="shared" si="101"/>
        <v>7.0000000000000007E-2</v>
      </c>
      <c r="CE352" s="5">
        <f t="shared" si="125"/>
        <v>439398.44984064362</v>
      </c>
      <c r="CF352" s="5">
        <f t="shared" si="126"/>
        <v>666882.50640318554</v>
      </c>
      <c r="CG352" s="5">
        <f t="shared" si="102"/>
        <v>39801.550159355975</v>
      </c>
      <c r="CH352" s="5">
        <f t="shared" si="103"/>
        <v>1106280.9562438291</v>
      </c>
    </row>
    <row r="353" spans="9:86" ht="14.25" customHeight="1">
      <c r="I353" s="150"/>
      <c r="J353" s="2">
        <f t="shared" si="127"/>
        <v>348</v>
      </c>
      <c r="K353" s="118"/>
      <c r="L353" s="5">
        <f t="shared" si="104"/>
        <v>44623.953072524135</v>
      </c>
      <c r="M353" s="5">
        <f t="shared" si="67"/>
        <v>3600.0695666120341</v>
      </c>
      <c r="N353" s="5">
        <f t="shared" si="68"/>
        <v>3293.2798892384308</v>
      </c>
      <c r="O353" s="35">
        <f t="shared" si="69"/>
        <v>0.88560864624954161</v>
      </c>
      <c r="P353" s="5">
        <f t="shared" si="70"/>
        <v>306.78967737360341</v>
      </c>
      <c r="Q353" s="35">
        <f t="shared" si="71"/>
        <v>8.2500000000000004E-2</v>
      </c>
      <c r="R353" s="5">
        <f t="shared" si="105"/>
        <v>437869.32681671449</v>
      </c>
      <c r="S353" s="5">
        <f t="shared" si="106"/>
        <v>814954.88236427272</v>
      </c>
      <c r="T353" s="5">
        <f t="shared" si="72"/>
        <v>41330.673183285704</v>
      </c>
      <c r="U353" s="5">
        <f t="shared" si="73"/>
        <v>1252824.2091809872</v>
      </c>
      <c r="V353" s="150"/>
      <c r="W353" s="2">
        <f t="shared" si="128"/>
        <v>348</v>
      </c>
      <c r="X353" s="118"/>
      <c r="Y353" s="5">
        <f t="shared" si="107"/>
        <v>43646.688025455725</v>
      </c>
      <c r="Z353" s="5">
        <f t="shared" si="108"/>
        <v>3516.1998380299769</v>
      </c>
      <c r="AA353" s="5">
        <f t="shared" si="74"/>
        <v>3225.2219178602722</v>
      </c>
      <c r="AB353" s="35">
        <f t="shared" si="75"/>
        <v>0.88672622746887475</v>
      </c>
      <c r="AC353" s="5">
        <f t="shared" si="76"/>
        <v>290.97792016970487</v>
      </c>
      <c r="AD353" s="35">
        <f t="shared" si="77"/>
        <v>0.08</v>
      </c>
      <c r="AE353" s="5">
        <f t="shared" si="109"/>
        <v>438778.53389240499</v>
      </c>
      <c r="AF353" s="5">
        <f t="shared" si="110"/>
        <v>784859.0097420275</v>
      </c>
      <c r="AG353" s="5">
        <f t="shared" si="78"/>
        <v>40421.46610759545</v>
      </c>
      <c r="AH353" s="5">
        <f t="shared" si="79"/>
        <v>1223637.5436344324</v>
      </c>
      <c r="AI353" s="150"/>
      <c r="AJ353" s="2">
        <f t="shared" si="129"/>
        <v>348</v>
      </c>
      <c r="AK353" s="118"/>
      <c r="AL353" s="5">
        <f t="shared" si="111"/>
        <v>42675.492435728374</v>
      </c>
      <c r="AM353" s="5">
        <f t="shared" si="112"/>
        <v>3433.0474807189421</v>
      </c>
      <c r="AN353" s="5">
        <f t="shared" si="80"/>
        <v>3157.434925404863</v>
      </c>
      <c r="AO353" s="35">
        <f t="shared" si="81"/>
        <v>0.88784491853073733</v>
      </c>
      <c r="AP353" s="5">
        <f t="shared" si="82"/>
        <v>275.61255531407909</v>
      </c>
      <c r="AQ353" s="35">
        <f t="shared" si="83"/>
        <v>7.7499999999999999E-2</v>
      </c>
      <c r="AR353" s="5">
        <f t="shared" si="113"/>
        <v>439681.94248967618</v>
      </c>
      <c r="AS353" s="5">
        <f t="shared" si="114"/>
        <v>755018.58080051548</v>
      </c>
      <c r="AT353" s="5">
        <f t="shared" si="84"/>
        <v>39518.05751032351</v>
      </c>
      <c r="AU353" s="5">
        <f t="shared" si="85"/>
        <v>1194700.5232901918</v>
      </c>
      <c r="AV353" s="150"/>
      <c r="AW353" s="2">
        <f t="shared" si="130"/>
        <v>348</v>
      </c>
      <c r="AX353" s="118"/>
      <c r="AY353" s="5">
        <f t="shared" si="115"/>
        <v>41710.687406601566</v>
      </c>
      <c r="AZ353" s="5">
        <f t="shared" si="116"/>
        <v>3350.6359249849102</v>
      </c>
      <c r="BA353" s="5">
        <f t="shared" si="86"/>
        <v>3089.9441286936503</v>
      </c>
      <c r="BB353" s="35">
        <f t="shared" si="87"/>
        <v>0.88896471982994085</v>
      </c>
      <c r="BC353" s="5">
        <f t="shared" si="88"/>
        <v>260.69179629125978</v>
      </c>
      <c r="BD353" s="35">
        <f t="shared" si="89"/>
        <v>7.4999999999999997E-2</v>
      </c>
      <c r="BE353" s="5">
        <f t="shared" si="117"/>
        <v>440579.25672209216</v>
      </c>
      <c r="BF353" s="5">
        <f t="shared" si="118"/>
        <v>725442.04517265712</v>
      </c>
      <c r="BG353" s="5">
        <f t="shared" si="90"/>
        <v>38620.743277907917</v>
      </c>
      <c r="BH353" s="5">
        <f t="shared" si="91"/>
        <v>1166021.3018947493</v>
      </c>
      <c r="BI353" s="150"/>
      <c r="BJ353" s="2">
        <f t="shared" si="131"/>
        <v>348</v>
      </c>
      <c r="BK353" s="118"/>
      <c r="BL353" s="5">
        <f t="shared" si="119"/>
        <v>40752.597497809511</v>
      </c>
      <c r="BM353" s="5">
        <f t="shared" si="120"/>
        <v>3268.9887340292703</v>
      </c>
      <c r="BN353" s="5">
        <f t="shared" si="92"/>
        <v>3022.7751241466713</v>
      </c>
      <c r="BO353" s="35">
        <f t="shared" si="93"/>
        <v>0.89008563176150379</v>
      </c>
      <c r="BP353" s="5">
        <f t="shared" si="94"/>
        <v>246.21360988259912</v>
      </c>
      <c r="BQ353" s="35">
        <f t="shared" si="95"/>
        <v>7.2499999999999995E-2</v>
      </c>
      <c r="BR353" s="5">
        <f t="shared" si="121"/>
        <v>441470.17762633675</v>
      </c>
      <c r="BS353" s="5">
        <f t="shared" si="122"/>
        <v>696137.90181584877</v>
      </c>
      <c r="BT353" s="5">
        <f t="shared" si="96"/>
        <v>37729.822373662842</v>
      </c>
      <c r="BU353" s="5">
        <f t="shared" si="97"/>
        <v>1137608.0794421856</v>
      </c>
      <c r="BV353" s="150"/>
      <c r="BW353" s="2">
        <f t="shared" si="132"/>
        <v>348</v>
      </c>
      <c r="BX353" s="118"/>
      <c r="BY353" s="5">
        <f t="shared" si="123"/>
        <v>39801.550159355975</v>
      </c>
      <c r="BZ353" s="5">
        <f t="shared" si="124"/>
        <v>3188.1295568986429</v>
      </c>
      <c r="CA353" s="5">
        <f t="shared" si="98"/>
        <v>2955.9538476357329</v>
      </c>
      <c r="CB353" s="35">
        <f t="shared" si="99"/>
        <v>0.89120765471720409</v>
      </c>
      <c r="CC353" s="5">
        <f t="shared" si="100"/>
        <v>232.17570926290986</v>
      </c>
      <c r="CD353" s="35">
        <f t="shared" si="101"/>
        <v>7.0000000000000007E-2</v>
      </c>
      <c r="CE353" s="5">
        <f t="shared" si="125"/>
        <v>442354.40368827933</v>
      </c>
      <c r="CF353" s="5">
        <f t="shared" si="126"/>
        <v>667114.6821124485</v>
      </c>
      <c r="CG353" s="5">
        <f t="shared" si="102"/>
        <v>36845.596311720241</v>
      </c>
      <c r="CH353" s="5">
        <f t="shared" si="103"/>
        <v>1109469.0858007278</v>
      </c>
    </row>
    <row r="354" spans="9:86" ht="14.25" customHeight="1">
      <c r="I354" s="150"/>
      <c r="J354" s="2">
        <f t="shared" si="127"/>
        <v>349</v>
      </c>
      <c r="K354" s="118"/>
      <c r="L354" s="5">
        <f t="shared" si="104"/>
        <v>41330.673183285704</v>
      </c>
      <c r="M354" s="5">
        <f t="shared" si="67"/>
        <v>3600.0695666120341</v>
      </c>
      <c r="N354" s="5">
        <f t="shared" si="68"/>
        <v>3315.9211884769447</v>
      </c>
      <c r="O354" s="35">
        <f t="shared" si="69"/>
        <v>0.96274875769057178</v>
      </c>
      <c r="P354" s="5">
        <f t="shared" si="70"/>
        <v>284.14837813508922</v>
      </c>
      <c r="Q354" s="35">
        <f t="shared" si="71"/>
        <v>8.2500000000000004E-2</v>
      </c>
      <c r="R354" s="5">
        <f t="shared" si="105"/>
        <v>441185.24800519145</v>
      </c>
      <c r="S354" s="5">
        <f t="shared" si="106"/>
        <v>815239.03074240778</v>
      </c>
      <c r="T354" s="5">
        <f t="shared" si="72"/>
        <v>38014.751994808757</v>
      </c>
      <c r="U354" s="5">
        <f t="shared" si="73"/>
        <v>1256424.2787475991</v>
      </c>
      <c r="V354" s="150"/>
      <c r="W354" s="2">
        <f t="shared" si="128"/>
        <v>349</v>
      </c>
      <c r="X354" s="118"/>
      <c r="Y354" s="5">
        <f t="shared" si="107"/>
        <v>40421.46610759545</v>
      </c>
      <c r="Z354" s="5">
        <f t="shared" si="108"/>
        <v>3516.1998380299769</v>
      </c>
      <c r="AA354" s="5">
        <f t="shared" si="74"/>
        <v>3246.723397312674</v>
      </c>
      <c r="AB354" s="35">
        <f t="shared" si="75"/>
        <v>0.96386114902524844</v>
      </c>
      <c r="AC354" s="5">
        <f t="shared" si="76"/>
        <v>269.47644071730303</v>
      </c>
      <c r="AD354" s="35">
        <f t="shared" si="77"/>
        <v>8.0000000000000016E-2</v>
      </c>
      <c r="AE354" s="5">
        <f t="shared" si="109"/>
        <v>442025.25728971767</v>
      </c>
      <c r="AF354" s="5">
        <f t="shared" si="110"/>
        <v>785128.48618274485</v>
      </c>
      <c r="AG354" s="5">
        <f t="shared" si="78"/>
        <v>37174.742710282779</v>
      </c>
      <c r="AH354" s="5">
        <f t="shared" si="79"/>
        <v>1227153.7434724625</v>
      </c>
      <c r="AI354" s="150"/>
      <c r="AJ354" s="2">
        <f t="shared" si="129"/>
        <v>349</v>
      </c>
      <c r="AK354" s="118"/>
      <c r="AL354" s="5">
        <f t="shared" si="111"/>
        <v>39518.05751032351</v>
      </c>
      <c r="AM354" s="5">
        <f t="shared" si="112"/>
        <v>3433.0474807189421</v>
      </c>
      <c r="AN354" s="5">
        <f t="shared" si="80"/>
        <v>3177.8266926314359</v>
      </c>
      <c r="AO354" s="35">
        <f t="shared" si="81"/>
        <v>0.96497456388425229</v>
      </c>
      <c r="AP354" s="5">
        <f t="shared" si="82"/>
        <v>255.22078808750601</v>
      </c>
      <c r="AQ354" s="35">
        <f t="shared" si="83"/>
        <v>7.7499999999999999E-2</v>
      </c>
      <c r="AR354" s="5">
        <f t="shared" si="113"/>
        <v>442859.76918230759</v>
      </c>
      <c r="AS354" s="5">
        <f t="shared" si="114"/>
        <v>755273.80158860295</v>
      </c>
      <c r="AT354" s="5">
        <f t="shared" si="84"/>
        <v>36340.230817692071</v>
      </c>
      <c r="AU354" s="5">
        <f t="shared" si="85"/>
        <v>1198133.5707709105</v>
      </c>
      <c r="AV354" s="150"/>
      <c r="AW354" s="2">
        <f t="shared" si="130"/>
        <v>349</v>
      </c>
      <c r="AX354" s="118"/>
      <c r="AY354" s="5">
        <f t="shared" si="115"/>
        <v>38620.743277907917</v>
      </c>
      <c r="AZ354" s="5">
        <f t="shared" si="116"/>
        <v>3350.6359249849102</v>
      </c>
      <c r="BA354" s="5">
        <f t="shared" si="86"/>
        <v>3109.2562794979858</v>
      </c>
      <c r="BB354" s="35">
        <f t="shared" si="87"/>
        <v>0.96608900262462694</v>
      </c>
      <c r="BC354" s="5">
        <f t="shared" si="88"/>
        <v>241.37964548692446</v>
      </c>
      <c r="BD354" s="35">
        <f t="shared" si="89"/>
        <v>7.4999999999999997E-2</v>
      </c>
      <c r="BE354" s="5">
        <f t="shared" si="117"/>
        <v>443688.51300159015</v>
      </c>
      <c r="BF354" s="5">
        <f t="shared" si="118"/>
        <v>725683.42481814406</v>
      </c>
      <c r="BG354" s="5">
        <f t="shared" si="90"/>
        <v>35511.486998409935</v>
      </c>
      <c r="BH354" s="5">
        <f t="shared" si="91"/>
        <v>1169371.9378197342</v>
      </c>
      <c r="BI354" s="150"/>
      <c r="BJ354" s="2">
        <f t="shared" si="131"/>
        <v>349</v>
      </c>
      <c r="BK354" s="118"/>
      <c r="BL354" s="5">
        <f t="shared" si="119"/>
        <v>37729.822373662842</v>
      </c>
      <c r="BM354" s="5">
        <f t="shared" si="120"/>
        <v>3268.9887340292703</v>
      </c>
      <c r="BN354" s="5">
        <f t="shared" si="92"/>
        <v>3041.0377238550573</v>
      </c>
      <c r="BO354" s="35">
        <f t="shared" si="93"/>
        <v>0.96720446560421935</v>
      </c>
      <c r="BP354" s="5">
        <f t="shared" si="94"/>
        <v>227.951010174213</v>
      </c>
      <c r="BQ354" s="35">
        <f t="shared" si="95"/>
        <v>7.2499999999999995E-2</v>
      </c>
      <c r="BR354" s="5">
        <f t="shared" si="121"/>
        <v>444511.21535019181</v>
      </c>
      <c r="BS354" s="5">
        <f t="shared" si="122"/>
        <v>696365.85282602301</v>
      </c>
      <c r="BT354" s="5">
        <f t="shared" si="96"/>
        <v>34688.784649807785</v>
      </c>
      <c r="BU354" s="5">
        <f t="shared" si="97"/>
        <v>1140877.0681762148</v>
      </c>
      <c r="BV354" s="150"/>
      <c r="BW354" s="2">
        <f t="shared" si="132"/>
        <v>349</v>
      </c>
      <c r="BX354" s="118"/>
      <c r="BY354" s="5">
        <f t="shared" si="123"/>
        <v>36845.596311720241</v>
      </c>
      <c r="BZ354" s="5">
        <f t="shared" si="124"/>
        <v>3188.1295568986429</v>
      </c>
      <c r="CA354" s="5">
        <f t="shared" si="98"/>
        <v>2973.1969117469416</v>
      </c>
      <c r="CB354" s="35">
        <f t="shared" si="99"/>
        <v>0.96832095317763511</v>
      </c>
      <c r="CC354" s="5">
        <f t="shared" si="100"/>
        <v>214.93264515170142</v>
      </c>
      <c r="CD354" s="35">
        <f t="shared" si="101"/>
        <v>7.0000000000000007E-2</v>
      </c>
      <c r="CE354" s="5">
        <f t="shared" si="125"/>
        <v>445327.60060002626</v>
      </c>
      <c r="CF354" s="5">
        <f t="shared" si="126"/>
        <v>667329.61475760024</v>
      </c>
      <c r="CG354" s="5">
        <f t="shared" si="102"/>
        <v>33872.399399973299</v>
      </c>
      <c r="CH354" s="5">
        <f t="shared" si="103"/>
        <v>1112657.2153576266</v>
      </c>
    </row>
    <row r="355" spans="9:86" ht="14.25" customHeight="1">
      <c r="I355" s="150"/>
      <c r="J355" s="2">
        <f t="shared" si="127"/>
        <v>350</v>
      </c>
      <c r="K355" s="118"/>
      <c r="L355" s="5">
        <f t="shared" si="104"/>
        <v>38014.751994808757</v>
      </c>
      <c r="M355" s="5">
        <f t="shared" si="67"/>
        <v>3600.0695666120341</v>
      </c>
      <c r="N355" s="5">
        <f t="shared" si="68"/>
        <v>3338.7181466477241</v>
      </c>
      <c r="O355" s="35">
        <f t="shared" si="69"/>
        <v>1.0539229024891141</v>
      </c>
      <c r="P355" s="5">
        <f t="shared" si="70"/>
        <v>261.3514199643102</v>
      </c>
      <c r="Q355" s="35">
        <f t="shared" si="71"/>
        <v>8.2500000000000004E-2</v>
      </c>
      <c r="R355" s="5">
        <f t="shared" si="105"/>
        <v>444523.96615183918</v>
      </c>
      <c r="S355" s="5">
        <f t="shared" si="106"/>
        <v>815500.38216237212</v>
      </c>
      <c r="T355" s="5">
        <f t="shared" si="72"/>
        <v>34676.033848161031</v>
      </c>
      <c r="U355" s="5">
        <f t="shared" si="73"/>
        <v>1260024.3483142112</v>
      </c>
      <c r="V355" s="150"/>
      <c r="W355" s="2">
        <f t="shared" si="128"/>
        <v>350</v>
      </c>
      <c r="X355" s="118"/>
      <c r="Y355" s="5">
        <f t="shared" si="107"/>
        <v>37174.742710282779</v>
      </c>
      <c r="Z355" s="5">
        <f t="shared" si="108"/>
        <v>3516.1998380299769</v>
      </c>
      <c r="AA355" s="5">
        <f t="shared" si="74"/>
        <v>3268.368219961425</v>
      </c>
      <c r="AB355" s="35">
        <f t="shared" si="75"/>
        <v>1.0550286506404918</v>
      </c>
      <c r="AC355" s="5">
        <f t="shared" si="76"/>
        <v>247.83161806855188</v>
      </c>
      <c r="AD355" s="35">
        <f t="shared" si="77"/>
        <v>0.08</v>
      </c>
      <c r="AE355" s="5">
        <f t="shared" si="109"/>
        <v>445293.62550967908</v>
      </c>
      <c r="AF355" s="5">
        <f t="shared" si="110"/>
        <v>785376.31780081335</v>
      </c>
      <c r="AG355" s="5">
        <f t="shared" si="78"/>
        <v>33906.374490321352</v>
      </c>
      <c r="AH355" s="5">
        <f t="shared" si="79"/>
        <v>1230669.9433104924</v>
      </c>
      <c r="AI355" s="150"/>
      <c r="AJ355" s="2">
        <f t="shared" si="129"/>
        <v>350</v>
      </c>
      <c r="AK355" s="118"/>
      <c r="AL355" s="5">
        <f t="shared" si="111"/>
        <v>36340.230817692071</v>
      </c>
      <c r="AM355" s="5">
        <f t="shared" si="112"/>
        <v>3433.0474807189421</v>
      </c>
      <c r="AN355" s="5">
        <f t="shared" si="80"/>
        <v>3198.3501566880141</v>
      </c>
      <c r="AO355" s="35">
        <f t="shared" si="81"/>
        <v>1.0561353358705401</v>
      </c>
      <c r="AP355" s="5">
        <f t="shared" si="82"/>
        <v>234.69732403092794</v>
      </c>
      <c r="AQ355" s="35">
        <f t="shared" si="83"/>
        <v>7.7499999999999999E-2</v>
      </c>
      <c r="AR355" s="5">
        <f t="shared" si="113"/>
        <v>446058.1193389956</v>
      </c>
      <c r="AS355" s="5">
        <f t="shared" si="114"/>
        <v>755508.49891263386</v>
      </c>
      <c r="AT355" s="5">
        <f t="shared" si="84"/>
        <v>33141.880661004056</v>
      </c>
      <c r="AU355" s="5">
        <f t="shared" si="85"/>
        <v>1201566.6182516294</v>
      </c>
      <c r="AV355" s="150"/>
      <c r="AW355" s="2">
        <f t="shared" si="130"/>
        <v>350</v>
      </c>
      <c r="AX355" s="118"/>
      <c r="AY355" s="5">
        <f t="shared" si="115"/>
        <v>35511.486998409935</v>
      </c>
      <c r="AZ355" s="5">
        <f t="shared" si="116"/>
        <v>3350.6359249849102</v>
      </c>
      <c r="BA355" s="5">
        <f t="shared" si="86"/>
        <v>3128.6891312448479</v>
      </c>
      <c r="BB355" s="35">
        <f t="shared" si="87"/>
        <v>1.0572429585001399</v>
      </c>
      <c r="BC355" s="5">
        <f t="shared" si="88"/>
        <v>221.94679374006208</v>
      </c>
      <c r="BD355" s="35">
        <f t="shared" si="89"/>
        <v>7.4999999999999997E-2</v>
      </c>
      <c r="BE355" s="5">
        <f t="shared" si="117"/>
        <v>446817.20213283499</v>
      </c>
      <c r="BF355" s="5">
        <f t="shared" si="118"/>
        <v>725905.3716118841</v>
      </c>
      <c r="BG355" s="5">
        <f t="shared" si="90"/>
        <v>32382.797867165085</v>
      </c>
      <c r="BH355" s="5">
        <f t="shared" si="91"/>
        <v>1172722.5737447191</v>
      </c>
      <c r="BI355" s="150"/>
      <c r="BJ355" s="2">
        <f t="shared" si="131"/>
        <v>350</v>
      </c>
      <c r="BK355" s="118"/>
      <c r="BL355" s="5">
        <f t="shared" si="119"/>
        <v>34688.784649807785</v>
      </c>
      <c r="BM355" s="5">
        <f t="shared" si="120"/>
        <v>3268.9887340292703</v>
      </c>
      <c r="BN355" s="5">
        <f t="shared" si="92"/>
        <v>3059.4106601033482</v>
      </c>
      <c r="BO355" s="35">
        <f t="shared" si="93"/>
        <v>1.0583515188516013</v>
      </c>
      <c r="BP355" s="5">
        <f t="shared" si="94"/>
        <v>209.57807392592204</v>
      </c>
      <c r="BQ355" s="35">
        <f t="shared" si="95"/>
        <v>7.2499999999999995E-2</v>
      </c>
      <c r="BR355" s="5">
        <f t="shared" si="121"/>
        <v>447570.62601029518</v>
      </c>
      <c r="BS355" s="5">
        <f t="shared" si="122"/>
        <v>696575.43089994893</v>
      </c>
      <c r="BT355" s="5">
        <f t="shared" si="96"/>
        <v>31629.373989704436</v>
      </c>
      <c r="BU355" s="5">
        <f t="shared" si="97"/>
        <v>1144146.056910244</v>
      </c>
      <c r="BV355" s="150"/>
      <c r="BW355" s="2">
        <f t="shared" si="132"/>
        <v>350</v>
      </c>
      <c r="BX355" s="118"/>
      <c r="BY355" s="5">
        <f t="shared" si="123"/>
        <v>33872.399399973299</v>
      </c>
      <c r="BZ355" s="5">
        <f t="shared" si="124"/>
        <v>3188.1295568986429</v>
      </c>
      <c r="CA355" s="5">
        <f t="shared" si="98"/>
        <v>2990.5405603987988</v>
      </c>
      <c r="CB355" s="35">
        <f t="shared" si="99"/>
        <v>1.059461017243847</v>
      </c>
      <c r="CC355" s="5">
        <f t="shared" si="100"/>
        <v>197.58899649984426</v>
      </c>
      <c r="CD355" s="35">
        <f t="shared" si="101"/>
        <v>7.0000000000000007E-2</v>
      </c>
      <c r="CE355" s="5">
        <f t="shared" si="125"/>
        <v>448318.14116042503</v>
      </c>
      <c r="CF355" s="5">
        <f t="shared" si="126"/>
        <v>667527.20375410013</v>
      </c>
      <c r="CG355" s="5">
        <f t="shared" si="102"/>
        <v>30881.858839574499</v>
      </c>
      <c r="CH355" s="5">
        <f t="shared" si="103"/>
        <v>1115845.3449145253</v>
      </c>
    </row>
    <row r="356" spans="9:86" ht="14.25" customHeight="1">
      <c r="I356" s="150"/>
      <c r="J356" s="2">
        <f t="shared" si="127"/>
        <v>351</v>
      </c>
      <c r="K356" s="118"/>
      <c r="L356" s="5">
        <f t="shared" si="104"/>
        <v>34676.033848161031</v>
      </c>
      <c r="M356" s="5">
        <f t="shared" si="67"/>
        <v>3600.0695666120341</v>
      </c>
      <c r="N356" s="5">
        <f t="shared" si="68"/>
        <v>3361.6718339059271</v>
      </c>
      <c r="O356" s="35">
        <f t="shared" si="69"/>
        <v>1.1633412916688128</v>
      </c>
      <c r="P356" s="5">
        <f t="shared" si="70"/>
        <v>238.39773270610709</v>
      </c>
      <c r="Q356" s="35">
        <f t="shared" si="71"/>
        <v>8.2500000000000004E-2</v>
      </c>
      <c r="R356" s="5">
        <f t="shared" si="105"/>
        <v>447885.6379857451</v>
      </c>
      <c r="S356" s="5">
        <f t="shared" si="106"/>
        <v>815738.77989507827</v>
      </c>
      <c r="T356" s="5">
        <f t="shared" si="72"/>
        <v>31314.362014255104</v>
      </c>
      <c r="U356" s="5">
        <f t="shared" si="73"/>
        <v>1263624.4178808234</v>
      </c>
      <c r="V356" s="150"/>
      <c r="W356" s="2">
        <f t="shared" si="128"/>
        <v>351</v>
      </c>
      <c r="X356" s="118"/>
      <c r="Y356" s="5">
        <f t="shared" si="107"/>
        <v>33906.374490321352</v>
      </c>
      <c r="Z356" s="5">
        <f t="shared" si="108"/>
        <v>3516.1998380299769</v>
      </c>
      <c r="AA356" s="5">
        <f t="shared" si="74"/>
        <v>3290.1573414278346</v>
      </c>
      <c r="AB356" s="35">
        <f t="shared" si="75"/>
        <v>1.1644385072312642</v>
      </c>
      <c r="AC356" s="5">
        <f t="shared" si="76"/>
        <v>226.04249660214236</v>
      </c>
      <c r="AD356" s="35">
        <f t="shared" si="77"/>
        <v>0.08</v>
      </c>
      <c r="AE356" s="5">
        <f t="shared" si="109"/>
        <v>448583.78285110689</v>
      </c>
      <c r="AF356" s="5">
        <f t="shared" si="110"/>
        <v>785602.36029741552</v>
      </c>
      <c r="AG356" s="5">
        <f t="shared" si="78"/>
        <v>30616.217148893516</v>
      </c>
      <c r="AH356" s="5">
        <f t="shared" si="79"/>
        <v>1234186.1431485224</v>
      </c>
      <c r="AI356" s="150"/>
      <c r="AJ356" s="2">
        <f t="shared" si="129"/>
        <v>351</v>
      </c>
      <c r="AK356" s="118"/>
      <c r="AL356" s="5">
        <f t="shared" si="111"/>
        <v>33141.880661004056</v>
      </c>
      <c r="AM356" s="5">
        <f t="shared" si="112"/>
        <v>3433.0474807189421</v>
      </c>
      <c r="AN356" s="5">
        <f t="shared" si="80"/>
        <v>3219.0061681166244</v>
      </c>
      <c r="AO356" s="35">
        <f t="shared" si="81"/>
        <v>1.1655365732714948</v>
      </c>
      <c r="AP356" s="5">
        <f t="shared" si="82"/>
        <v>214.04131260231784</v>
      </c>
      <c r="AQ356" s="35">
        <f t="shared" si="83"/>
        <v>7.7499999999999999E-2</v>
      </c>
      <c r="AR356" s="5">
        <f t="shared" si="113"/>
        <v>449277.12550711224</v>
      </c>
      <c r="AS356" s="5">
        <f t="shared" si="114"/>
        <v>755722.54022523621</v>
      </c>
      <c r="AT356" s="5">
        <f t="shared" si="84"/>
        <v>29922.874492887429</v>
      </c>
      <c r="AU356" s="5">
        <f t="shared" si="85"/>
        <v>1204999.6657323483</v>
      </c>
      <c r="AV356" s="150"/>
      <c r="AW356" s="2">
        <f t="shared" si="130"/>
        <v>351</v>
      </c>
      <c r="AX356" s="118"/>
      <c r="AY356" s="5">
        <f t="shared" si="115"/>
        <v>32382.797867165085</v>
      </c>
      <c r="AZ356" s="5">
        <f t="shared" si="116"/>
        <v>3350.6359249849102</v>
      </c>
      <c r="BA356" s="5">
        <f t="shared" si="86"/>
        <v>3148.2434383151285</v>
      </c>
      <c r="BB356" s="35">
        <f t="shared" si="87"/>
        <v>1.1666354900756715</v>
      </c>
      <c r="BC356" s="5">
        <f t="shared" si="88"/>
        <v>202.39248666978176</v>
      </c>
      <c r="BD356" s="35">
        <f t="shared" si="89"/>
        <v>7.4999999999999997E-2</v>
      </c>
      <c r="BE356" s="5">
        <f t="shared" si="117"/>
        <v>449965.44557115011</v>
      </c>
      <c r="BF356" s="5">
        <f t="shared" si="118"/>
        <v>726107.76409855392</v>
      </c>
      <c r="BG356" s="5">
        <f t="shared" si="90"/>
        <v>29234.554428849959</v>
      </c>
      <c r="BH356" s="5">
        <f t="shared" si="91"/>
        <v>1176073.2096697041</v>
      </c>
      <c r="BI356" s="150"/>
      <c r="BJ356" s="2">
        <f t="shared" si="131"/>
        <v>351</v>
      </c>
      <c r="BK356" s="118"/>
      <c r="BL356" s="5">
        <f t="shared" si="119"/>
        <v>31629.373989704436</v>
      </c>
      <c r="BM356" s="5">
        <f t="shared" si="120"/>
        <v>3268.9887340292703</v>
      </c>
      <c r="BN356" s="5">
        <f t="shared" si="92"/>
        <v>3077.8945995081394</v>
      </c>
      <c r="BO356" s="35">
        <f t="shared" si="93"/>
        <v>1.1677352579320783</v>
      </c>
      <c r="BP356" s="5">
        <f t="shared" si="94"/>
        <v>191.09413452113097</v>
      </c>
      <c r="BQ356" s="35">
        <f t="shared" si="95"/>
        <v>7.2499999999999995E-2</v>
      </c>
      <c r="BR356" s="5">
        <f t="shared" si="121"/>
        <v>450648.52060980332</v>
      </c>
      <c r="BS356" s="5">
        <f t="shared" si="122"/>
        <v>696766.52503447002</v>
      </c>
      <c r="BT356" s="5">
        <f t="shared" si="96"/>
        <v>28551.479390196298</v>
      </c>
      <c r="BU356" s="5">
        <f t="shared" si="97"/>
        <v>1147415.0456442733</v>
      </c>
      <c r="BV356" s="150"/>
      <c r="BW356" s="2">
        <f t="shared" si="132"/>
        <v>351</v>
      </c>
      <c r="BX356" s="118"/>
      <c r="BY356" s="5">
        <f t="shared" si="123"/>
        <v>30881.858839574499</v>
      </c>
      <c r="BZ356" s="5">
        <f t="shared" si="124"/>
        <v>3188.1295568986429</v>
      </c>
      <c r="CA356" s="5">
        <f t="shared" si="98"/>
        <v>3007.9853803344586</v>
      </c>
      <c r="CB356" s="35">
        <f t="shared" si="99"/>
        <v>1.1688358771252916</v>
      </c>
      <c r="CC356" s="5">
        <f t="shared" si="100"/>
        <v>180.14417656418459</v>
      </c>
      <c r="CD356" s="35">
        <f t="shared" si="101"/>
        <v>7.0000000000000007E-2</v>
      </c>
      <c r="CE356" s="5">
        <f t="shared" si="125"/>
        <v>451326.12654075946</v>
      </c>
      <c r="CF356" s="5">
        <f t="shared" si="126"/>
        <v>667707.34793066431</v>
      </c>
      <c r="CG356" s="5">
        <f t="shared" si="102"/>
        <v>27873.87345924004</v>
      </c>
      <c r="CH356" s="5">
        <f t="shared" si="103"/>
        <v>1119033.4744714238</v>
      </c>
    </row>
    <row r="357" spans="9:86" ht="14.25" customHeight="1">
      <c r="I357" s="150"/>
      <c r="J357" s="2">
        <f t="shared" si="127"/>
        <v>352</v>
      </c>
      <c r="K357" s="118"/>
      <c r="L357" s="5">
        <f t="shared" si="104"/>
        <v>31314.362014255104</v>
      </c>
      <c r="M357" s="5">
        <f t="shared" si="67"/>
        <v>3600.0695666120341</v>
      </c>
      <c r="N357" s="5">
        <f t="shared" si="68"/>
        <v>3384.7833277640302</v>
      </c>
      <c r="O357" s="35">
        <f t="shared" si="69"/>
        <v>1.2970853410546341</v>
      </c>
      <c r="P357" s="5">
        <f t="shared" si="70"/>
        <v>215.28623884800385</v>
      </c>
      <c r="Q357" s="35">
        <f t="shared" si="71"/>
        <v>8.2500000000000004E-2</v>
      </c>
      <c r="R357" s="5">
        <f t="shared" si="105"/>
        <v>451270.42131350911</v>
      </c>
      <c r="S357" s="5">
        <f t="shared" si="106"/>
        <v>815954.06613392627</v>
      </c>
      <c r="T357" s="5">
        <f t="shared" si="72"/>
        <v>27929.578686491073</v>
      </c>
      <c r="U357" s="5">
        <f t="shared" si="73"/>
        <v>1267224.4874474355</v>
      </c>
      <c r="V357" s="150"/>
      <c r="W357" s="2">
        <f t="shared" si="128"/>
        <v>352</v>
      </c>
      <c r="X357" s="118"/>
      <c r="Y357" s="5">
        <f t="shared" si="107"/>
        <v>30616.217148893516</v>
      </c>
      <c r="Z357" s="5">
        <f t="shared" si="108"/>
        <v>3516.1998380299769</v>
      </c>
      <c r="AA357" s="5">
        <f t="shared" si="74"/>
        <v>3312.0917237040203</v>
      </c>
      <c r="AB357" s="35">
        <f t="shared" si="75"/>
        <v>1.2981715047015419</v>
      </c>
      <c r="AC357" s="5">
        <f t="shared" si="76"/>
        <v>204.10811432595679</v>
      </c>
      <c r="AD357" s="35">
        <f t="shared" si="77"/>
        <v>0.08</v>
      </c>
      <c r="AE357" s="5">
        <f t="shared" si="109"/>
        <v>451895.87457481091</v>
      </c>
      <c r="AF357" s="5">
        <f t="shared" si="110"/>
        <v>785806.46841174143</v>
      </c>
      <c r="AG357" s="5">
        <f t="shared" si="78"/>
        <v>27304.125425189497</v>
      </c>
      <c r="AH357" s="5">
        <f t="shared" si="79"/>
        <v>1237702.3429865523</v>
      </c>
      <c r="AI357" s="150"/>
      <c r="AJ357" s="2">
        <f t="shared" si="129"/>
        <v>352</v>
      </c>
      <c r="AK357" s="118"/>
      <c r="AL357" s="5">
        <f t="shared" si="111"/>
        <v>29922.874492887429</v>
      </c>
      <c r="AM357" s="5">
        <f t="shared" si="112"/>
        <v>3433.0474807189421</v>
      </c>
      <c r="AN357" s="5">
        <f t="shared" si="80"/>
        <v>3239.7955829523776</v>
      </c>
      <c r="AO357" s="35">
        <f t="shared" si="81"/>
        <v>1.2992584320289684</v>
      </c>
      <c r="AP357" s="5">
        <f t="shared" si="82"/>
        <v>193.25189776656464</v>
      </c>
      <c r="AQ357" s="35">
        <f t="shared" si="83"/>
        <v>7.7499999999999999E-2</v>
      </c>
      <c r="AR357" s="5">
        <f t="shared" si="113"/>
        <v>452516.92109006463</v>
      </c>
      <c r="AS357" s="5">
        <f t="shared" si="114"/>
        <v>755915.79212300282</v>
      </c>
      <c r="AT357" s="5">
        <f t="shared" si="84"/>
        <v>26683.078909935051</v>
      </c>
      <c r="AU357" s="5">
        <f t="shared" si="85"/>
        <v>1208432.7132130675</v>
      </c>
      <c r="AV357" s="150"/>
      <c r="AW357" s="2">
        <f t="shared" si="130"/>
        <v>352</v>
      </c>
      <c r="AX357" s="118"/>
      <c r="AY357" s="5">
        <f t="shared" si="115"/>
        <v>29234.554428849959</v>
      </c>
      <c r="AZ357" s="5">
        <f t="shared" si="116"/>
        <v>3350.6359249849102</v>
      </c>
      <c r="BA357" s="5">
        <f t="shared" si="86"/>
        <v>3167.919959804598</v>
      </c>
      <c r="BB357" s="35">
        <f t="shared" si="87"/>
        <v>1.3003461232896454</v>
      </c>
      <c r="BC357" s="5">
        <f t="shared" si="88"/>
        <v>182.71596518031222</v>
      </c>
      <c r="BD357" s="35">
        <f t="shared" si="89"/>
        <v>7.4999999999999997E-2</v>
      </c>
      <c r="BE357" s="5">
        <f t="shared" si="117"/>
        <v>453133.36553095473</v>
      </c>
      <c r="BF357" s="5">
        <f t="shared" si="118"/>
        <v>726290.48006373423</v>
      </c>
      <c r="BG357" s="5">
        <f t="shared" si="90"/>
        <v>26066.634469045362</v>
      </c>
      <c r="BH357" s="5">
        <f t="shared" si="91"/>
        <v>1179423.845594689</v>
      </c>
      <c r="BI357" s="150"/>
      <c r="BJ357" s="2">
        <f t="shared" si="131"/>
        <v>352</v>
      </c>
      <c r="BK357" s="118"/>
      <c r="BL357" s="5">
        <f t="shared" si="119"/>
        <v>28551.479390196298</v>
      </c>
      <c r="BM357" s="5">
        <f t="shared" si="120"/>
        <v>3268.9887340292703</v>
      </c>
      <c r="BN357" s="5">
        <f t="shared" si="92"/>
        <v>3096.490212713501</v>
      </c>
      <c r="BO357" s="35">
        <f t="shared" si="93"/>
        <v>1.301434578739233</v>
      </c>
      <c r="BP357" s="5">
        <f t="shared" si="94"/>
        <v>172.4985213157693</v>
      </c>
      <c r="BQ357" s="35">
        <f t="shared" si="95"/>
        <v>7.2499999999999995E-2</v>
      </c>
      <c r="BR357" s="5">
        <f t="shared" si="121"/>
        <v>453745.01082251681</v>
      </c>
      <c r="BS357" s="5">
        <f t="shared" si="122"/>
        <v>696939.02355578577</v>
      </c>
      <c r="BT357" s="5">
        <f t="shared" si="96"/>
        <v>25454.989177482799</v>
      </c>
      <c r="BU357" s="5">
        <f t="shared" si="97"/>
        <v>1150684.0343783025</v>
      </c>
      <c r="BV357" s="150"/>
      <c r="BW357" s="2">
        <f t="shared" si="132"/>
        <v>352</v>
      </c>
      <c r="BX357" s="118"/>
      <c r="BY357" s="5">
        <f t="shared" si="123"/>
        <v>27873.87345924004</v>
      </c>
      <c r="BZ357" s="5">
        <f t="shared" si="124"/>
        <v>3188.1295568986429</v>
      </c>
      <c r="CA357" s="5">
        <f t="shared" si="98"/>
        <v>3025.5319617197429</v>
      </c>
      <c r="CB357" s="35">
        <f t="shared" si="99"/>
        <v>1.302523798629126</v>
      </c>
      <c r="CC357" s="5">
        <f t="shared" si="100"/>
        <v>162.59759517890024</v>
      </c>
      <c r="CD357" s="35">
        <f t="shared" si="101"/>
        <v>7.0000000000000007E-2</v>
      </c>
      <c r="CE357" s="5">
        <f t="shared" si="125"/>
        <v>454351.6585024792</v>
      </c>
      <c r="CF357" s="5">
        <f t="shared" si="126"/>
        <v>667869.94552584318</v>
      </c>
      <c r="CG357" s="5">
        <f t="shared" si="102"/>
        <v>24848.341497520298</v>
      </c>
      <c r="CH357" s="5">
        <f t="shared" si="103"/>
        <v>1122221.6040283223</v>
      </c>
    </row>
    <row r="358" spans="9:86" ht="14.25" customHeight="1">
      <c r="I358" s="150"/>
      <c r="J358" s="2">
        <f t="shared" si="127"/>
        <v>353</v>
      </c>
      <c r="K358" s="118"/>
      <c r="L358" s="5">
        <f t="shared" si="104"/>
        <v>27929.578686491073</v>
      </c>
      <c r="M358" s="5">
        <f t="shared" si="67"/>
        <v>3600.0695666120341</v>
      </c>
      <c r="N358" s="5">
        <f t="shared" si="68"/>
        <v>3408.053713142408</v>
      </c>
      <c r="O358" s="35">
        <f t="shared" si="69"/>
        <v>1.4642771742736567</v>
      </c>
      <c r="P358" s="5">
        <f t="shared" si="70"/>
        <v>192.01585346962614</v>
      </c>
      <c r="Q358" s="35">
        <f t="shared" si="71"/>
        <v>8.2500000000000004E-2</v>
      </c>
      <c r="R358" s="5">
        <f t="shared" si="105"/>
        <v>454678.47502665152</v>
      </c>
      <c r="S358" s="5">
        <f t="shared" si="106"/>
        <v>816146.08198739588</v>
      </c>
      <c r="T358" s="5">
        <f t="shared" si="72"/>
        <v>24521.524973348663</v>
      </c>
      <c r="U358" s="5">
        <f t="shared" si="73"/>
        <v>1270824.5570140474</v>
      </c>
      <c r="V358" s="150"/>
      <c r="W358" s="2">
        <f t="shared" si="128"/>
        <v>353</v>
      </c>
      <c r="X358" s="118"/>
      <c r="Y358" s="5">
        <f t="shared" si="107"/>
        <v>27304.125425189497</v>
      </c>
      <c r="Z358" s="5">
        <f t="shared" si="108"/>
        <v>3516.1998380299769</v>
      </c>
      <c r="AA358" s="5">
        <f t="shared" si="74"/>
        <v>3334.1723351953801</v>
      </c>
      <c r="AB358" s="35">
        <f t="shared" si="75"/>
        <v>1.4653488218096582</v>
      </c>
      <c r="AC358" s="5">
        <f t="shared" si="76"/>
        <v>182.02750283459665</v>
      </c>
      <c r="AD358" s="35">
        <f t="shared" si="77"/>
        <v>7.9999999999999988E-2</v>
      </c>
      <c r="AE358" s="5">
        <f t="shared" si="109"/>
        <v>455230.04691000626</v>
      </c>
      <c r="AF358" s="5">
        <f t="shared" si="110"/>
        <v>785988.49591457599</v>
      </c>
      <c r="AG358" s="5">
        <f t="shared" si="78"/>
        <v>23969.953089994116</v>
      </c>
      <c r="AH358" s="5">
        <f t="shared" si="79"/>
        <v>1241218.5428245822</v>
      </c>
      <c r="AI358" s="150"/>
      <c r="AJ358" s="2">
        <f t="shared" si="129"/>
        <v>353</v>
      </c>
      <c r="AK358" s="118"/>
      <c r="AL358" s="5">
        <f t="shared" si="111"/>
        <v>26683.078909935051</v>
      </c>
      <c r="AM358" s="5">
        <f t="shared" si="112"/>
        <v>3433.0474807189421</v>
      </c>
      <c r="AN358" s="5">
        <f t="shared" si="80"/>
        <v>3260.7192627589448</v>
      </c>
      <c r="AO358" s="35">
        <f t="shared" si="81"/>
        <v>1.4664211459697167</v>
      </c>
      <c r="AP358" s="5">
        <f t="shared" si="82"/>
        <v>172.3282179599972</v>
      </c>
      <c r="AQ358" s="35">
        <f t="shared" si="83"/>
        <v>7.7499999999999999E-2</v>
      </c>
      <c r="AR358" s="5">
        <f t="shared" si="113"/>
        <v>455777.6403528236</v>
      </c>
      <c r="AS358" s="5">
        <f t="shared" si="114"/>
        <v>756088.12034096278</v>
      </c>
      <c r="AT358" s="5">
        <f t="shared" si="84"/>
        <v>23422.359647176105</v>
      </c>
      <c r="AU358" s="5">
        <f t="shared" si="85"/>
        <v>1211865.7606937864</v>
      </c>
      <c r="AV358" s="150"/>
      <c r="AW358" s="2">
        <f t="shared" si="130"/>
        <v>353</v>
      </c>
      <c r="AX358" s="118"/>
      <c r="AY358" s="5">
        <f t="shared" si="115"/>
        <v>26066.634469045362</v>
      </c>
      <c r="AZ358" s="5">
        <f t="shared" si="116"/>
        <v>3350.6359249849102</v>
      </c>
      <c r="BA358" s="5">
        <f t="shared" si="86"/>
        <v>3187.7194595533765</v>
      </c>
      <c r="BB358" s="35">
        <f t="shared" si="87"/>
        <v>1.4674941469742198</v>
      </c>
      <c r="BC358" s="5">
        <f t="shared" si="88"/>
        <v>162.91646543153351</v>
      </c>
      <c r="BD358" s="35">
        <f t="shared" si="89"/>
        <v>7.4999999999999997E-2</v>
      </c>
      <c r="BE358" s="5">
        <f t="shared" si="117"/>
        <v>456321.0849905081</v>
      </c>
      <c r="BF358" s="5">
        <f t="shared" si="118"/>
        <v>726453.3965291658</v>
      </c>
      <c r="BG358" s="5">
        <f t="shared" si="90"/>
        <v>22878.915009491986</v>
      </c>
      <c r="BH358" s="5">
        <f t="shared" si="91"/>
        <v>1182774.481519674</v>
      </c>
      <c r="BI358" s="150"/>
      <c r="BJ358" s="2">
        <f t="shared" si="131"/>
        <v>353</v>
      </c>
      <c r="BK358" s="118"/>
      <c r="BL358" s="5">
        <f t="shared" si="119"/>
        <v>25454.989177482799</v>
      </c>
      <c r="BM358" s="5">
        <f t="shared" si="120"/>
        <v>3268.9887340292703</v>
      </c>
      <c r="BN358" s="5">
        <f t="shared" si="92"/>
        <v>3115.1981744153118</v>
      </c>
      <c r="BO358" s="35">
        <f t="shared" si="93"/>
        <v>1.4685678250475069</v>
      </c>
      <c r="BP358" s="5">
        <f t="shared" si="94"/>
        <v>153.79055961395858</v>
      </c>
      <c r="BQ358" s="35">
        <f t="shared" si="95"/>
        <v>7.2499999999999995E-2</v>
      </c>
      <c r="BR358" s="5">
        <f t="shared" si="121"/>
        <v>456860.20899693214</v>
      </c>
      <c r="BS358" s="5">
        <f t="shared" si="122"/>
        <v>697092.81411539973</v>
      </c>
      <c r="BT358" s="5">
        <f t="shared" si="96"/>
        <v>22339.791003067487</v>
      </c>
      <c r="BU358" s="5">
        <f t="shared" si="97"/>
        <v>1153953.023112332</v>
      </c>
      <c r="BV358" s="150"/>
      <c r="BW358" s="2">
        <f t="shared" si="132"/>
        <v>353</v>
      </c>
      <c r="BX358" s="118"/>
      <c r="BY358" s="5">
        <f t="shared" si="123"/>
        <v>24848.341497520298</v>
      </c>
      <c r="BZ358" s="5">
        <f t="shared" si="124"/>
        <v>3188.1295568986429</v>
      </c>
      <c r="CA358" s="5">
        <f t="shared" si="98"/>
        <v>3043.1808981631079</v>
      </c>
      <c r="CB358" s="35">
        <f t="shared" si="99"/>
        <v>1.4696421804087636</v>
      </c>
      <c r="CC358" s="5">
        <f t="shared" si="100"/>
        <v>144.94865873553508</v>
      </c>
      <c r="CD358" s="35">
        <f t="shared" si="101"/>
        <v>7.0000000000000007E-2</v>
      </c>
      <c r="CE358" s="5">
        <f t="shared" si="125"/>
        <v>457394.83940064232</v>
      </c>
      <c r="CF358" s="5">
        <f t="shared" si="126"/>
        <v>668014.89418457868</v>
      </c>
      <c r="CG358" s="5">
        <f t="shared" si="102"/>
        <v>21805.16059935719</v>
      </c>
      <c r="CH358" s="5">
        <f t="shared" si="103"/>
        <v>1125409.733585221</v>
      </c>
    </row>
    <row r="359" spans="9:86" ht="14.25" customHeight="1">
      <c r="I359" s="150"/>
      <c r="J359" s="2">
        <f t="shared" si="127"/>
        <v>354</v>
      </c>
      <c r="K359" s="118"/>
      <c r="L359" s="5">
        <f t="shared" si="104"/>
        <v>24521.524973348663</v>
      </c>
      <c r="M359" s="5">
        <f t="shared" si="67"/>
        <v>3600.0695666120341</v>
      </c>
      <c r="N359" s="5">
        <f t="shared" si="68"/>
        <v>3431.484082420262</v>
      </c>
      <c r="O359" s="35">
        <f t="shared" si="69"/>
        <v>1.6792515568993953</v>
      </c>
      <c r="P359" s="5">
        <f t="shared" si="70"/>
        <v>168.58548419177205</v>
      </c>
      <c r="Q359" s="35">
        <f t="shared" si="71"/>
        <v>8.2500000000000004E-2</v>
      </c>
      <c r="R359" s="5">
        <f t="shared" si="105"/>
        <v>458109.95910907176</v>
      </c>
      <c r="S359" s="5">
        <f t="shared" si="106"/>
        <v>816314.66747158766</v>
      </c>
      <c r="T359" s="5">
        <f t="shared" si="72"/>
        <v>21090.040890928401</v>
      </c>
      <c r="U359" s="5">
        <f t="shared" si="73"/>
        <v>1274424.6265806593</v>
      </c>
      <c r="V359" s="150"/>
      <c r="W359" s="2">
        <f t="shared" si="128"/>
        <v>354</v>
      </c>
      <c r="X359" s="118"/>
      <c r="Y359" s="5">
        <f t="shared" si="107"/>
        <v>23969.953089994116</v>
      </c>
      <c r="Z359" s="5">
        <f t="shared" si="108"/>
        <v>3516.1998380299769</v>
      </c>
      <c r="AA359" s="5">
        <f t="shared" si="74"/>
        <v>3356.4001507633493</v>
      </c>
      <c r="AB359" s="35">
        <f t="shared" si="75"/>
        <v>1.6803037393499578</v>
      </c>
      <c r="AC359" s="5">
        <f t="shared" si="76"/>
        <v>159.79968726662744</v>
      </c>
      <c r="AD359" s="35">
        <f t="shared" si="77"/>
        <v>0.08</v>
      </c>
      <c r="AE359" s="5">
        <f t="shared" si="109"/>
        <v>458586.4470607696</v>
      </c>
      <c r="AF359" s="5">
        <f t="shared" si="110"/>
        <v>786148.29560184258</v>
      </c>
      <c r="AG359" s="5">
        <f t="shared" si="78"/>
        <v>20613.552939230765</v>
      </c>
      <c r="AH359" s="5">
        <f t="shared" si="79"/>
        <v>1244734.7426626121</v>
      </c>
      <c r="AI359" s="150"/>
      <c r="AJ359" s="2">
        <f t="shared" si="129"/>
        <v>354</v>
      </c>
      <c r="AK359" s="118"/>
      <c r="AL359" s="5">
        <f t="shared" si="111"/>
        <v>23422.359647176105</v>
      </c>
      <c r="AM359" s="5">
        <f t="shared" si="112"/>
        <v>3433.0474807189421</v>
      </c>
      <c r="AN359" s="5">
        <f t="shared" si="80"/>
        <v>3281.7780746642629</v>
      </c>
      <c r="AO359" s="35">
        <f t="shared" si="81"/>
        <v>1.681356511008878</v>
      </c>
      <c r="AP359" s="5">
        <f t="shared" si="82"/>
        <v>151.269406054679</v>
      </c>
      <c r="AQ359" s="35">
        <f t="shared" si="83"/>
        <v>7.7499999999999986E-2</v>
      </c>
      <c r="AR359" s="5">
        <f t="shared" si="113"/>
        <v>459059.41842748784</v>
      </c>
      <c r="AS359" s="5">
        <f t="shared" si="114"/>
        <v>756239.38974701741</v>
      </c>
      <c r="AT359" s="5">
        <f t="shared" si="84"/>
        <v>20140.581572511841</v>
      </c>
      <c r="AU359" s="5">
        <f t="shared" si="85"/>
        <v>1215298.8081745054</v>
      </c>
      <c r="AV359" s="150"/>
      <c r="AW359" s="2">
        <f t="shared" si="130"/>
        <v>354</v>
      </c>
      <c r="AX359" s="118"/>
      <c r="AY359" s="5">
        <f t="shared" si="115"/>
        <v>22878.915009491986</v>
      </c>
      <c r="AZ359" s="5">
        <f t="shared" si="116"/>
        <v>3350.6359249849102</v>
      </c>
      <c r="BA359" s="5">
        <f t="shared" si="86"/>
        <v>3207.6427061755853</v>
      </c>
      <c r="BB359" s="35">
        <f t="shared" si="87"/>
        <v>1.68240987206507</v>
      </c>
      <c r="BC359" s="5">
        <f t="shared" si="88"/>
        <v>142.9932188093249</v>
      </c>
      <c r="BD359" s="35">
        <f t="shared" si="89"/>
        <v>7.4999999999999997E-2</v>
      </c>
      <c r="BE359" s="5">
        <f t="shared" si="117"/>
        <v>459528.72769668367</v>
      </c>
      <c r="BF359" s="5">
        <f t="shared" si="118"/>
        <v>726596.38974797516</v>
      </c>
      <c r="BG359" s="5">
        <f t="shared" si="90"/>
        <v>19671.2723033164</v>
      </c>
      <c r="BH359" s="5">
        <f t="shared" si="91"/>
        <v>1186125.1174446589</v>
      </c>
      <c r="BI359" s="150"/>
      <c r="BJ359" s="2">
        <f t="shared" si="131"/>
        <v>354</v>
      </c>
      <c r="BK359" s="118"/>
      <c r="BL359" s="5">
        <f t="shared" si="119"/>
        <v>22339.791003067487</v>
      </c>
      <c r="BM359" s="5">
        <f t="shared" si="120"/>
        <v>3268.9887340292703</v>
      </c>
      <c r="BN359" s="5">
        <f t="shared" si="92"/>
        <v>3134.0191633857376</v>
      </c>
      <c r="BO359" s="35">
        <f t="shared" si="93"/>
        <v>1.6834638227127927</v>
      </c>
      <c r="BP359" s="5">
        <f t="shared" si="94"/>
        <v>134.96957064353273</v>
      </c>
      <c r="BQ359" s="35">
        <f t="shared" si="95"/>
        <v>7.2499999999999995E-2</v>
      </c>
      <c r="BR359" s="5">
        <f t="shared" si="121"/>
        <v>459994.22816031787</v>
      </c>
      <c r="BS359" s="5">
        <f t="shared" si="122"/>
        <v>697227.78368604323</v>
      </c>
      <c r="BT359" s="5">
        <f t="shared" si="96"/>
        <v>19205.771839681751</v>
      </c>
      <c r="BU359" s="5">
        <f t="shared" si="97"/>
        <v>1157222.0118463612</v>
      </c>
      <c r="BV359" s="150"/>
      <c r="BW359" s="2">
        <f t="shared" si="132"/>
        <v>354</v>
      </c>
      <c r="BX359" s="118"/>
      <c r="BY359" s="5">
        <f t="shared" si="123"/>
        <v>21805.16059935719</v>
      </c>
      <c r="BZ359" s="5">
        <f t="shared" si="124"/>
        <v>3188.1295568986429</v>
      </c>
      <c r="CA359" s="5">
        <f t="shared" si="98"/>
        <v>3060.932786735726</v>
      </c>
      <c r="CB359" s="35">
        <f t="shared" si="99"/>
        <v>1.6845183631397578</v>
      </c>
      <c r="CC359" s="5">
        <f t="shared" si="100"/>
        <v>127.19677016291695</v>
      </c>
      <c r="CD359" s="35">
        <f t="shared" si="101"/>
        <v>7.0000000000000007E-2</v>
      </c>
      <c r="CE359" s="5">
        <f t="shared" si="125"/>
        <v>460455.77218737802</v>
      </c>
      <c r="CF359" s="5">
        <f t="shared" si="126"/>
        <v>668142.09095474158</v>
      </c>
      <c r="CG359" s="5">
        <f t="shared" si="102"/>
        <v>18744.227812621466</v>
      </c>
      <c r="CH359" s="5">
        <f t="shared" si="103"/>
        <v>1128597.8631421197</v>
      </c>
    </row>
    <row r="360" spans="9:86" ht="14.25" customHeight="1">
      <c r="I360" s="150"/>
      <c r="J360" s="2">
        <f t="shared" si="127"/>
        <v>355</v>
      </c>
      <c r="K360" s="118"/>
      <c r="L360" s="5">
        <f t="shared" si="104"/>
        <v>21090.040890928401</v>
      </c>
      <c r="M360" s="5">
        <f t="shared" si="67"/>
        <v>3600.0695666120341</v>
      </c>
      <c r="N360" s="5">
        <f t="shared" si="68"/>
        <v>3455.0755354869016</v>
      </c>
      <c r="O360" s="35">
        <f t="shared" si="69"/>
        <v>1.9658997647404597</v>
      </c>
      <c r="P360" s="5">
        <f t="shared" si="70"/>
        <v>144.99403112513275</v>
      </c>
      <c r="Q360" s="35">
        <f t="shared" si="71"/>
        <v>8.249999999999999E-2</v>
      </c>
      <c r="R360" s="5">
        <f t="shared" si="105"/>
        <v>461565.03464455868</v>
      </c>
      <c r="S360" s="5">
        <f t="shared" si="106"/>
        <v>816459.66150271276</v>
      </c>
      <c r="T360" s="5">
        <f t="shared" si="72"/>
        <v>17634.965355441498</v>
      </c>
      <c r="U360" s="5">
        <f t="shared" si="73"/>
        <v>1278024.6961472714</v>
      </c>
      <c r="V360" s="150"/>
      <c r="W360" s="2">
        <f t="shared" si="128"/>
        <v>355</v>
      </c>
      <c r="X360" s="118"/>
      <c r="Y360" s="5">
        <f t="shared" si="107"/>
        <v>20613.552939230765</v>
      </c>
      <c r="Z360" s="5">
        <f t="shared" si="108"/>
        <v>3516.1998380299769</v>
      </c>
      <c r="AA360" s="5">
        <f t="shared" si="74"/>
        <v>3378.7761517684385</v>
      </c>
      <c r="AB360" s="35">
        <f t="shared" si="75"/>
        <v>1.9669250585161029</v>
      </c>
      <c r="AC360" s="5">
        <f t="shared" si="76"/>
        <v>137.42368626153845</v>
      </c>
      <c r="AD360" s="35">
        <f t="shared" si="77"/>
        <v>0.08</v>
      </c>
      <c r="AE360" s="5">
        <f t="shared" si="109"/>
        <v>461965.22321253805</v>
      </c>
      <c r="AF360" s="5">
        <f t="shared" si="110"/>
        <v>786285.7192881041</v>
      </c>
      <c r="AG360" s="5">
        <f t="shared" si="78"/>
        <v>17234.776787462328</v>
      </c>
      <c r="AH360" s="5">
        <f t="shared" si="79"/>
        <v>1248250.942500642</v>
      </c>
      <c r="AI360" s="150"/>
      <c r="AJ360" s="2">
        <f t="shared" si="129"/>
        <v>355</v>
      </c>
      <c r="AK360" s="118"/>
      <c r="AL360" s="5">
        <f t="shared" si="111"/>
        <v>20140.581572511841</v>
      </c>
      <c r="AM360" s="5">
        <f t="shared" si="112"/>
        <v>3433.0474807189421</v>
      </c>
      <c r="AN360" s="5">
        <f t="shared" si="80"/>
        <v>3302.97289139647</v>
      </c>
      <c r="AO360" s="35">
        <f t="shared" si="81"/>
        <v>1.9679508535569292</v>
      </c>
      <c r="AP360" s="5">
        <f t="shared" si="82"/>
        <v>130.07458932247229</v>
      </c>
      <c r="AQ360" s="35">
        <f t="shared" si="83"/>
        <v>7.7499999999999986E-2</v>
      </c>
      <c r="AR360" s="5">
        <f t="shared" si="113"/>
        <v>462362.39131888433</v>
      </c>
      <c r="AS360" s="5">
        <f t="shared" si="114"/>
        <v>756369.46433633985</v>
      </c>
      <c r="AT360" s="5">
        <f t="shared" si="84"/>
        <v>16837.608681115373</v>
      </c>
      <c r="AU360" s="5">
        <f t="shared" si="85"/>
        <v>1218731.8556552241</v>
      </c>
      <c r="AV360" s="150"/>
      <c r="AW360" s="2">
        <f t="shared" si="130"/>
        <v>355</v>
      </c>
      <c r="AX360" s="118"/>
      <c r="AY360" s="5">
        <f t="shared" si="115"/>
        <v>19671.2723033164</v>
      </c>
      <c r="AZ360" s="5">
        <f t="shared" si="116"/>
        <v>3350.6359249849102</v>
      </c>
      <c r="BA360" s="5">
        <f t="shared" si="86"/>
        <v>3227.6904730891829</v>
      </c>
      <c r="BB360" s="35">
        <f t="shared" si="87"/>
        <v>1.9689771500209612</v>
      </c>
      <c r="BC360" s="5">
        <f t="shared" si="88"/>
        <v>122.94545189572749</v>
      </c>
      <c r="BD360" s="35">
        <f t="shared" si="89"/>
        <v>7.4999999999999997E-2</v>
      </c>
      <c r="BE360" s="5">
        <f t="shared" si="117"/>
        <v>462756.41816977283</v>
      </c>
      <c r="BF360" s="5">
        <f t="shared" si="118"/>
        <v>726719.33519987087</v>
      </c>
      <c r="BG360" s="5">
        <f t="shared" si="90"/>
        <v>16443.581830227216</v>
      </c>
      <c r="BH360" s="5">
        <f t="shared" si="91"/>
        <v>1189475.7533696438</v>
      </c>
      <c r="BI360" s="150"/>
      <c r="BJ360" s="2">
        <f t="shared" si="131"/>
        <v>355</v>
      </c>
      <c r="BK360" s="118"/>
      <c r="BL360" s="5">
        <f t="shared" si="119"/>
        <v>19205.771839681751</v>
      </c>
      <c r="BM360" s="5">
        <f t="shared" si="120"/>
        <v>3268.9887340292703</v>
      </c>
      <c r="BN360" s="5">
        <f t="shared" si="92"/>
        <v>3152.9538624978595</v>
      </c>
      <c r="BO360" s="35">
        <f t="shared" si="93"/>
        <v>1.970003948073626</v>
      </c>
      <c r="BP360" s="5">
        <f t="shared" si="94"/>
        <v>116.03487153141057</v>
      </c>
      <c r="BQ360" s="35">
        <f t="shared" si="95"/>
        <v>7.2499999999999995E-2</v>
      </c>
      <c r="BR360" s="5">
        <f t="shared" si="121"/>
        <v>463147.18202281574</v>
      </c>
      <c r="BS360" s="5">
        <f t="shared" si="122"/>
        <v>697343.81855757465</v>
      </c>
      <c r="BT360" s="5">
        <f t="shared" si="96"/>
        <v>16052.817977183891</v>
      </c>
      <c r="BU360" s="5">
        <f t="shared" si="97"/>
        <v>1160491.0005803904</v>
      </c>
      <c r="BV360" s="150"/>
      <c r="BW360" s="2">
        <f t="shared" si="132"/>
        <v>355</v>
      </c>
      <c r="BX360" s="118"/>
      <c r="BY360" s="5">
        <f t="shared" si="123"/>
        <v>18744.227812621466</v>
      </c>
      <c r="BZ360" s="5">
        <f t="shared" si="124"/>
        <v>3188.1295568986429</v>
      </c>
      <c r="CA360" s="5">
        <f t="shared" si="98"/>
        <v>3078.7882279916844</v>
      </c>
      <c r="CB360" s="35">
        <f t="shared" si="99"/>
        <v>1.9710312478715668</v>
      </c>
      <c r="CC360" s="5">
        <f t="shared" si="100"/>
        <v>109.34132890695855</v>
      </c>
      <c r="CD360" s="35">
        <f t="shared" si="101"/>
        <v>7.0000000000000007E-2</v>
      </c>
      <c r="CE360" s="5">
        <f t="shared" si="125"/>
        <v>463534.56041536969</v>
      </c>
      <c r="CF360" s="5">
        <f t="shared" si="126"/>
        <v>668251.43228364852</v>
      </c>
      <c r="CG360" s="5">
        <f t="shared" si="102"/>
        <v>15665.439584629781</v>
      </c>
      <c r="CH360" s="5">
        <f t="shared" si="103"/>
        <v>1131785.9926990182</v>
      </c>
    </row>
    <row r="361" spans="9:86" ht="14.25" customHeight="1">
      <c r="I361" s="150"/>
      <c r="J361" s="2">
        <f t="shared" si="127"/>
        <v>356</v>
      </c>
      <c r="K361" s="118"/>
      <c r="L361" s="5">
        <f t="shared" si="104"/>
        <v>17634.965355441498</v>
      </c>
      <c r="M361" s="5">
        <f t="shared" si="67"/>
        <v>3600.0695666120341</v>
      </c>
      <c r="N361" s="5">
        <f t="shared" si="68"/>
        <v>3478.8291797933739</v>
      </c>
      <c r="O361" s="35">
        <f t="shared" si="69"/>
        <v>2.3672260940756105</v>
      </c>
      <c r="P361" s="5">
        <f t="shared" si="70"/>
        <v>121.2403868186603</v>
      </c>
      <c r="Q361" s="35">
        <f t="shared" si="71"/>
        <v>8.2500000000000004E-2</v>
      </c>
      <c r="R361" s="5">
        <f t="shared" si="105"/>
        <v>465043.86382435204</v>
      </c>
      <c r="S361" s="5">
        <f t="shared" si="106"/>
        <v>816580.90188953141</v>
      </c>
      <c r="T361" s="5">
        <f t="shared" si="72"/>
        <v>14156.136175648124</v>
      </c>
      <c r="U361" s="5">
        <f t="shared" si="73"/>
        <v>1281624.7657138836</v>
      </c>
      <c r="V361" s="150"/>
      <c r="W361" s="2">
        <f t="shared" si="128"/>
        <v>356</v>
      </c>
      <c r="X361" s="118"/>
      <c r="Y361" s="5">
        <f t="shared" si="107"/>
        <v>17234.776787462328</v>
      </c>
      <c r="Z361" s="5">
        <f t="shared" si="108"/>
        <v>3516.1998380299769</v>
      </c>
      <c r="AA361" s="5">
        <f t="shared" si="74"/>
        <v>3401.3013261135616</v>
      </c>
      <c r="AB361" s="35">
        <f t="shared" si="75"/>
        <v>2.3682126213003589</v>
      </c>
      <c r="AC361" s="5">
        <f t="shared" si="76"/>
        <v>114.89851191641553</v>
      </c>
      <c r="AD361" s="35">
        <f t="shared" si="77"/>
        <v>0.08</v>
      </c>
      <c r="AE361" s="5">
        <f t="shared" si="109"/>
        <v>465366.52453865163</v>
      </c>
      <c r="AF361" s="5">
        <f t="shared" si="110"/>
        <v>786400.6178000205</v>
      </c>
      <c r="AG361" s="5">
        <f t="shared" si="78"/>
        <v>13833.475461348766</v>
      </c>
      <c r="AH361" s="5">
        <f t="shared" si="79"/>
        <v>1251767.1423386722</v>
      </c>
      <c r="AI361" s="150"/>
      <c r="AJ361" s="2">
        <f t="shared" si="129"/>
        <v>356</v>
      </c>
      <c r="AK361" s="118"/>
      <c r="AL361" s="5">
        <f t="shared" si="111"/>
        <v>16837.608681115373</v>
      </c>
      <c r="AM361" s="5">
        <f t="shared" si="112"/>
        <v>3433.0474807189421</v>
      </c>
      <c r="AN361" s="5">
        <f t="shared" si="80"/>
        <v>3324.3045913200722</v>
      </c>
      <c r="AO361" s="35">
        <f t="shared" si="81"/>
        <v>2.3691995610149981</v>
      </c>
      <c r="AP361" s="5">
        <f t="shared" si="82"/>
        <v>108.74288939887012</v>
      </c>
      <c r="AQ361" s="35">
        <f t="shared" si="83"/>
        <v>7.7499999999999999E-2</v>
      </c>
      <c r="AR361" s="5">
        <f t="shared" si="113"/>
        <v>465686.69591020438</v>
      </c>
      <c r="AS361" s="5">
        <f t="shared" si="114"/>
        <v>756478.20722573868</v>
      </c>
      <c r="AT361" s="5">
        <f t="shared" si="84"/>
        <v>13513.3040897953</v>
      </c>
      <c r="AU361" s="5">
        <f t="shared" si="85"/>
        <v>1222164.903135943</v>
      </c>
      <c r="AV361" s="150"/>
      <c r="AW361" s="2">
        <f t="shared" si="130"/>
        <v>356</v>
      </c>
      <c r="AX361" s="118"/>
      <c r="AY361" s="5">
        <f t="shared" si="115"/>
        <v>16443.581830227216</v>
      </c>
      <c r="AZ361" s="5">
        <f t="shared" si="116"/>
        <v>3350.6359249849102</v>
      </c>
      <c r="BA361" s="5">
        <f t="shared" si="86"/>
        <v>3247.8635385459902</v>
      </c>
      <c r="BB361" s="35">
        <f t="shared" si="87"/>
        <v>2.3701869133468065</v>
      </c>
      <c r="BC361" s="5">
        <f t="shared" si="88"/>
        <v>102.77238643892009</v>
      </c>
      <c r="BD361" s="35">
        <f t="shared" si="89"/>
        <v>7.4999999999999997E-2</v>
      </c>
      <c r="BE361" s="5">
        <f t="shared" si="117"/>
        <v>466004.2817083188</v>
      </c>
      <c r="BF361" s="5">
        <f t="shared" si="118"/>
        <v>726822.10758630978</v>
      </c>
      <c r="BG361" s="5">
        <f t="shared" si="90"/>
        <v>13195.718291681227</v>
      </c>
      <c r="BH361" s="5">
        <f t="shared" si="91"/>
        <v>1192826.3892946285</v>
      </c>
      <c r="BI361" s="150"/>
      <c r="BJ361" s="2">
        <f t="shared" si="131"/>
        <v>356</v>
      </c>
      <c r="BK361" s="118"/>
      <c r="BL361" s="5">
        <f t="shared" si="119"/>
        <v>16052.817977183891</v>
      </c>
      <c r="BM361" s="5">
        <f t="shared" si="120"/>
        <v>3268.9887340292703</v>
      </c>
      <c r="BN361" s="5">
        <f t="shared" si="92"/>
        <v>3172.0029587504509</v>
      </c>
      <c r="BO361" s="35">
        <f t="shared" si="93"/>
        <v>2.3711746784338046</v>
      </c>
      <c r="BP361" s="5">
        <f t="shared" si="94"/>
        <v>96.985775278819347</v>
      </c>
      <c r="BQ361" s="35">
        <f t="shared" si="95"/>
        <v>7.2499999999999995E-2</v>
      </c>
      <c r="BR361" s="5">
        <f t="shared" si="121"/>
        <v>466319.18498156621</v>
      </c>
      <c r="BS361" s="5">
        <f t="shared" si="122"/>
        <v>697440.80433285341</v>
      </c>
      <c r="BT361" s="5">
        <f t="shared" si="96"/>
        <v>12880.815018433441</v>
      </c>
      <c r="BU361" s="5">
        <f t="shared" si="97"/>
        <v>1163759.9893144197</v>
      </c>
      <c r="BV361" s="150"/>
      <c r="BW361" s="2">
        <f t="shared" si="132"/>
        <v>356</v>
      </c>
      <c r="BX361" s="118"/>
      <c r="BY361" s="5">
        <f t="shared" si="123"/>
        <v>15665.439584629781</v>
      </c>
      <c r="BZ361" s="5">
        <f t="shared" si="124"/>
        <v>3188.1295568986429</v>
      </c>
      <c r="CA361" s="5">
        <f t="shared" si="98"/>
        <v>3096.7478259883023</v>
      </c>
      <c r="CB361" s="35">
        <f t="shared" si="99"/>
        <v>2.3721628564014434</v>
      </c>
      <c r="CC361" s="5">
        <f t="shared" si="100"/>
        <v>91.381730910340394</v>
      </c>
      <c r="CD361" s="35">
        <f t="shared" si="101"/>
        <v>7.0000000000000007E-2</v>
      </c>
      <c r="CE361" s="5">
        <f t="shared" si="125"/>
        <v>466631.30824135797</v>
      </c>
      <c r="CF361" s="5">
        <f t="shared" si="126"/>
        <v>668342.81401455891</v>
      </c>
      <c r="CG361" s="5">
        <f t="shared" si="102"/>
        <v>12568.691758641478</v>
      </c>
      <c r="CH361" s="5">
        <f t="shared" si="103"/>
        <v>1134974.1222559169</v>
      </c>
    </row>
    <row r="362" spans="9:86" ht="14.25" customHeight="1">
      <c r="I362" s="150"/>
      <c r="J362" s="2">
        <f t="shared" si="127"/>
        <v>357</v>
      </c>
      <c r="K362" s="118"/>
      <c r="L362" s="5">
        <f t="shared" si="104"/>
        <v>14156.136175648124</v>
      </c>
      <c r="M362" s="5">
        <f t="shared" si="67"/>
        <v>3600.0695666120341</v>
      </c>
      <c r="N362" s="5">
        <f t="shared" si="68"/>
        <v>3502.7461304044532</v>
      </c>
      <c r="O362" s="35">
        <f t="shared" si="69"/>
        <v>2.9692391372414164</v>
      </c>
      <c r="P362" s="5">
        <f t="shared" si="70"/>
        <v>97.323436207580855</v>
      </c>
      <c r="Q362" s="35">
        <f t="shared" si="71"/>
        <v>8.2500000000000004E-2</v>
      </c>
      <c r="R362" s="5">
        <f t="shared" si="105"/>
        <v>468546.60995475651</v>
      </c>
      <c r="S362" s="5">
        <f t="shared" si="106"/>
        <v>816678.22532573901</v>
      </c>
      <c r="T362" s="5">
        <f t="shared" si="72"/>
        <v>10653.39004524367</v>
      </c>
      <c r="U362" s="5">
        <f t="shared" si="73"/>
        <v>1285224.8352804955</v>
      </c>
      <c r="V362" s="150"/>
      <c r="W362" s="2">
        <f t="shared" si="128"/>
        <v>357</v>
      </c>
      <c r="X362" s="118"/>
      <c r="Y362" s="5">
        <f t="shared" si="107"/>
        <v>13833.475461348766</v>
      </c>
      <c r="Z362" s="5">
        <f t="shared" si="108"/>
        <v>3516.1998380299769</v>
      </c>
      <c r="AA362" s="5">
        <f t="shared" si="74"/>
        <v>3423.976668287652</v>
      </c>
      <c r="AB362" s="35">
        <f t="shared" si="75"/>
        <v>2.9701661114918236</v>
      </c>
      <c r="AC362" s="5">
        <f t="shared" si="76"/>
        <v>92.223169742325112</v>
      </c>
      <c r="AD362" s="35">
        <f t="shared" si="77"/>
        <v>0.08</v>
      </c>
      <c r="AE362" s="5">
        <f t="shared" si="109"/>
        <v>468790.50120693928</v>
      </c>
      <c r="AF362" s="5">
        <f t="shared" si="110"/>
        <v>786492.84096976276</v>
      </c>
      <c r="AG362" s="5">
        <f t="shared" si="78"/>
        <v>10409.498793061113</v>
      </c>
      <c r="AH362" s="5">
        <f t="shared" si="79"/>
        <v>1255283.3421767021</v>
      </c>
      <c r="AI362" s="150"/>
      <c r="AJ362" s="2">
        <f t="shared" si="129"/>
        <v>357</v>
      </c>
      <c r="AK362" s="118"/>
      <c r="AL362" s="5">
        <f t="shared" si="111"/>
        <v>13513.3040897953</v>
      </c>
      <c r="AM362" s="5">
        <f t="shared" si="112"/>
        <v>3433.0474807189421</v>
      </c>
      <c r="AN362" s="5">
        <f t="shared" si="80"/>
        <v>3345.7740584723474</v>
      </c>
      <c r="AO362" s="35">
        <f t="shared" si="81"/>
        <v>2.9710934080131657</v>
      </c>
      <c r="AP362" s="5">
        <f t="shared" si="82"/>
        <v>87.273422246594649</v>
      </c>
      <c r="AQ362" s="35">
        <f t="shared" si="83"/>
        <v>7.7499999999999999E-2</v>
      </c>
      <c r="AR362" s="5">
        <f t="shared" si="113"/>
        <v>469032.46996867674</v>
      </c>
      <c r="AS362" s="5">
        <f t="shared" si="114"/>
        <v>756565.48064798524</v>
      </c>
      <c r="AT362" s="5">
        <f t="shared" si="84"/>
        <v>10167.530031322953</v>
      </c>
      <c r="AU362" s="5">
        <f t="shared" si="85"/>
        <v>1225597.9506166619</v>
      </c>
      <c r="AV362" s="150"/>
      <c r="AW362" s="2">
        <f t="shared" si="130"/>
        <v>357</v>
      </c>
      <c r="AX362" s="118"/>
      <c r="AY362" s="5">
        <f t="shared" si="115"/>
        <v>13195.718291681227</v>
      </c>
      <c r="AZ362" s="5">
        <f t="shared" si="116"/>
        <v>3350.6359249849102</v>
      </c>
      <c r="BA362" s="5">
        <f t="shared" si="86"/>
        <v>3268.1626856619023</v>
      </c>
      <c r="BB362" s="35">
        <f t="shared" si="87"/>
        <v>2.972021026901309</v>
      </c>
      <c r="BC362" s="5">
        <f t="shared" si="88"/>
        <v>82.473239323007661</v>
      </c>
      <c r="BD362" s="35">
        <f t="shared" si="89"/>
        <v>7.4999999999999997E-2</v>
      </c>
      <c r="BE362" s="5">
        <f t="shared" si="117"/>
        <v>469272.44439398072</v>
      </c>
      <c r="BF362" s="5">
        <f t="shared" si="118"/>
        <v>726904.58082563279</v>
      </c>
      <c r="BG362" s="5">
        <f t="shared" si="90"/>
        <v>9927.5556060193248</v>
      </c>
      <c r="BH362" s="5">
        <f t="shared" si="91"/>
        <v>1196177.0252196135</v>
      </c>
      <c r="BI362" s="150"/>
      <c r="BJ362" s="2">
        <f t="shared" si="131"/>
        <v>357</v>
      </c>
      <c r="BK362" s="118"/>
      <c r="BL362" s="5">
        <f t="shared" si="119"/>
        <v>12880.815018433441</v>
      </c>
      <c r="BM362" s="5">
        <f t="shared" si="120"/>
        <v>3268.9887340292703</v>
      </c>
      <c r="BN362" s="5">
        <f t="shared" si="92"/>
        <v>3191.1671432929015</v>
      </c>
      <c r="BO362" s="35">
        <f t="shared" si="93"/>
        <v>2.9729489682689438</v>
      </c>
      <c r="BP362" s="5">
        <f t="shared" si="94"/>
        <v>77.821590736368705</v>
      </c>
      <c r="BQ362" s="35">
        <f t="shared" si="95"/>
        <v>7.2499999999999995E-2</v>
      </c>
      <c r="BR362" s="5">
        <f t="shared" si="121"/>
        <v>469510.35212485911</v>
      </c>
      <c r="BS362" s="5">
        <f t="shared" si="122"/>
        <v>697518.6259235898</v>
      </c>
      <c r="BT362" s="5">
        <f t="shared" si="96"/>
        <v>9689.6478751405393</v>
      </c>
      <c r="BU362" s="5">
        <f t="shared" si="97"/>
        <v>1167028.9780484489</v>
      </c>
      <c r="BV362" s="150"/>
      <c r="BW362" s="2">
        <f t="shared" si="132"/>
        <v>357</v>
      </c>
      <c r="BX362" s="118"/>
      <c r="BY362" s="5">
        <f t="shared" si="123"/>
        <v>12568.691758641478</v>
      </c>
      <c r="BZ362" s="5">
        <f t="shared" si="124"/>
        <v>3188.1295568986429</v>
      </c>
      <c r="CA362" s="5">
        <f t="shared" si="98"/>
        <v>3114.8121883065678</v>
      </c>
      <c r="CB362" s="35">
        <f t="shared" si="99"/>
        <v>2.9738772322091611</v>
      </c>
      <c r="CC362" s="5">
        <f t="shared" si="100"/>
        <v>73.317368592075297</v>
      </c>
      <c r="CD362" s="35">
        <f t="shared" si="101"/>
        <v>7.0000000000000007E-2</v>
      </c>
      <c r="CE362" s="5">
        <f t="shared" si="125"/>
        <v>469746.12042966456</v>
      </c>
      <c r="CF362" s="5">
        <f t="shared" si="126"/>
        <v>668416.13138315093</v>
      </c>
      <c r="CG362" s="5">
        <f t="shared" si="102"/>
        <v>9453.8795703349097</v>
      </c>
      <c r="CH362" s="5">
        <f t="shared" si="103"/>
        <v>1138162.2518128154</v>
      </c>
    </row>
    <row r="363" spans="9:86" ht="14.25" customHeight="1">
      <c r="I363" s="150"/>
      <c r="J363" s="2">
        <f t="shared" si="127"/>
        <v>358</v>
      </c>
      <c r="K363" s="118"/>
      <c r="L363" s="5">
        <f t="shared" si="104"/>
        <v>10653.39004524367</v>
      </c>
      <c r="M363" s="5">
        <f t="shared" si="67"/>
        <v>3600.0695666120341</v>
      </c>
      <c r="N363" s="5">
        <f t="shared" si="68"/>
        <v>3526.8275100509841</v>
      </c>
      <c r="O363" s="35">
        <f t="shared" si="69"/>
        <v>3.9726256093952861</v>
      </c>
      <c r="P363" s="5">
        <f t="shared" si="70"/>
        <v>73.242056561050234</v>
      </c>
      <c r="Q363" s="35">
        <f t="shared" si="71"/>
        <v>8.2500000000000004E-2</v>
      </c>
      <c r="R363" s="5">
        <f t="shared" si="105"/>
        <v>472073.43746480747</v>
      </c>
      <c r="S363" s="5">
        <f t="shared" si="106"/>
        <v>816751.46738230006</v>
      </c>
      <c r="T363" s="5">
        <f t="shared" si="72"/>
        <v>7126.5625351926865</v>
      </c>
      <c r="U363" s="5">
        <f t="shared" si="73"/>
        <v>1288824.9048471076</v>
      </c>
      <c r="V363" s="150"/>
      <c r="W363" s="2">
        <f t="shared" si="128"/>
        <v>358</v>
      </c>
      <c r="X363" s="118"/>
      <c r="Y363" s="5">
        <f t="shared" si="107"/>
        <v>10409.498793061113</v>
      </c>
      <c r="Z363" s="5">
        <f t="shared" si="108"/>
        <v>3516.1998380299769</v>
      </c>
      <c r="AA363" s="5">
        <f t="shared" si="74"/>
        <v>3446.8031794095696</v>
      </c>
      <c r="AB363" s="35">
        <f t="shared" si="75"/>
        <v>3.9734514576711577</v>
      </c>
      <c r="AC363" s="5">
        <f t="shared" si="76"/>
        <v>69.396658620407422</v>
      </c>
      <c r="AD363" s="35">
        <f t="shared" si="77"/>
        <v>0.08</v>
      </c>
      <c r="AE363" s="5">
        <f t="shared" si="109"/>
        <v>472237.30438634887</v>
      </c>
      <c r="AF363" s="5">
        <f t="shared" si="110"/>
        <v>786562.23762838321</v>
      </c>
      <c r="AG363" s="5">
        <f t="shared" si="78"/>
        <v>6962.6956136515437</v>
      </c>
      <c r="AH363" s="5">
        <f t="shared" si="79"/>
        <v>1258799.542014732</v>
      </c>
      <c r="AI363" s="150"/>
      <c r="AJ363" s="2">
        <f t="shared" si="129"/>
        <v>358</v>
      </c>
      <c r="AK363" s="118"/>
      <c r="AL363" s="5">
        <f t="shared" si="111"/>
        <v>10167.530031322953</v>
      </c>
      <c r="AM363" s="5">
        <f t="shared" si="112"/>
        <v>3433.0474807189421</v>
      </c>
      <c r="AN363" s="5">
        <f t="shared" si="80"/>
        <v>3367.3821825999812</v>
      </c>
      <c r="AO363" s="35">
        <f t="shared" si="81"/>
        <v>3.9742775351254105</v>
      </c>
      <c r="AP363" s="5">
        <f t="shared" si="82"/>
        <v>65.665298118960735</v>
      </c>
      <c r="AQ363" s="35">
        <f t="shared" si="83"/>
        <v>7.7499999999999999E-2</v>
      </c>
      <c r="AR363" s="5">
        <f t="shared" si="113"/>
        <v>472399.85215127672</v>
      </c>
      <c r="AS363" s="5">
        <f t="shared" si="114"/>
        <v>756631.1459461042</v>
      </c>
      <c r="AT363" s="5">
        <f t="shared" si="84"/>
        <v>6800.1478487229715</v>
      </c>
      <c r="AU363" s="5">
        <f t="shared" si="85"/>
        <v>1229030.9980973809</v>
      </c>
      <c r="AV363" s="150"/>
      <c r="AW363" s="2">
        <f t="shared" si="130"/>
        <v>358</v>
      </c>
      <c r="AX363" s="118"/>
      <c r="AY363" s="5">
        <f t="shared" si="115"/>
        <v>9927.5556060193248</v>
      </c>
      <c r="AZ363" s="5">
        <f t="shared" si="116"/>
        <v>3350.6359249849102</v>
      </c>
      <c r="BA363" s="5">
        <f t="shared" si="86"/>
        <v>3288.5887024472895</v>
      </c>
      <c r="BB363" s="35">
        <f t="shared" si="87"/>
        <v>3.9751038418198368</v>
      </c>
      <c r="BC363" s="5">
        <f t="shared" si="88"/>
        <v>62.047222537620776</v>
      </c>
      <c r="BD363" s="35">
        <f t="shared" si="89"/>
        <v>7.4999999999999997E-2</v>
      </c>
      <c r="BE363" s="5">
        <f t="shared" si="117"/>
        <v>472561.03309642803</v>
      </c>
      <c r="BF363" s="5">
        <f t="shared" si="118"/>
        <v>726966.62804817036</v>
      </c>
      <c r="BG363" s="5">
        <f t="shared" si="90"/>
        <v>6638.9669035720353</v>
      </c>
      <c r="BH363" s="5">
        <f t="shared" si="91"/>
        <v>1199527.6611445984</v>
      </c>
      <c r="BI363" s="150"/>
      <c r="BJ363" s="2">
        <f t="shared" si="131"/>
        <v>358</v>
      </c>
      <c r="BK363" s="118"/>
      <c r="BL363" s="5">
        <f t="shared" si="119"/>
        <v>9689.6478751405393</v>
      </c>
      <c r="BM363" s="5">
        <f t="shared" si="120"/>
        <v>3268.9887340292703</v>
      </c>
      <c r="BN363" s="5">
        <f t="shared" si="92"/>
        <v>3210.4471114502962</v>
      </c>
      <c r="BO363" s="35">
        <f t="shared" si="93"/>
        <v>3.9759303778461383</v>
      </c>
      <c r="BP363" s="5">
        <f t="shared" si="94"/>
        <v>58.541622578974092</v>
      </c>
      <c r="BQ363" s="35">
        <f t="shared" si="95"/>
        <v>7.2499999999999995E-2</v>
      </c>
      <c r="BR363" s="5">
        <f t="shared" si="121"/>
        <v>472720.79923630942</v>
      </c>
      <c r="BS363" s="5">
        <f t="shared" si="122"/>
        <v>697577.16754616878</v>
      </c>
      <c r="BT363" s="5">
        <f t="shared" si="96"/>
        <v>6479.2007636902435</v>
      </c>
      <c r="BU363" s="5">
        <f t="shared" si="97"/>
        <v>1170297.9667824781</v>
      </c>
      <c r="BV363" s="150"/>
      <c r="BW363" s="2">
        <f t="shared" si="132"/>
        <v>358</v>
      </c>
      <c r="BX363" s="118"/>
      <c r="BY363" s="5">
        <f t="shared" si="123"/>
        <v>9453.8795703349097</v>
      </c>
      <c r="BZ363" s="5">
        <f t="shared" si="124"/>
        <v>3188.1295568986429</v>
      </c>
      <c r="CA363" s="5">
        <f t="shared" si="98"/>
        <v>3132.9819260716895</v>
      </c>
      <c r="CB363" s="35">
        <f t="shared" si="99"/>
        <v>3.9767571432611786</v>
      </c>
      <c r="CC363" s="5">
        <f t="shared" si="100"/>
        <v>55.147630826953645</v>
      </c>
      <c r="CD363" s="35">
        <f t="shared" si="101"/>
        <v>7.0000000000000007E-2</v>
      </c>
      <c r="CE363" s="5">
        <f t="shared" si="125"/>
        <v>472879.10235573625</v>
      </c>
      <c r="CF363" s="5">
        <f t="shared" si="126"/>
        <v>668471.27901397785</v>
      </c>
      <c r="CG363" s="5">
        <f t="shared" si="102"/>
        <v>6320.8976442632202</v>
      </c>
      <c r="CH363" s="5">
        <f t="shared" si="103"/>
        <v>1141350.3813697142</v>
      </c>
    </row>
    <row r="364" spans="9:86" ht="14.25" customHeight="1">
      <c r="I364" s="150"/>
      <c r="J364" s="2">
        <f t="shared" si="127"/>
        <v>359</v>
      </c>
      <c r="K364" s="118"/>
      <c r="L364" s="5">
        <f t="shared" si="104"/>
        <v>7126.5625351926865</v>
      </c>
      <c r="M364" s="5">
        <f t="shared" si="67"/>
        <v>3600.0695666120341</v>
      </c>
      <c r="N364" s="5">
        <f t="shared" si="68"/>
        <v>3551.0744491825844</v>
      </c>
      <c r="O364" s="35">
        <f t="shared" si="69"/>
        <v>5.9794456555679201</v>
      </c>
      <c r="P364" s="5">
        <f t="shared" si="70"/>
        <v>48.995117429449721</v>
      </c>
      <c r="Q364" s="35">
        <f t="shared" si="71"/>
        <v>8.2500000000000004E-2</v>
      </c>
      <c r="R364" s="5">
        <f t="shared" si="105"/>
        <v>475624.51191399008</v>
      </c>
      <c r="S364" s="5">
        <f t="shared" si="106"/>
        <v>816800.46249972947</v>
      </c>
      <c r="T364" s="5">
        <f t="shared" si="72"/>
        <v>3575.4880860101021</v>
      </c>
      <c r="U364" s="5">
        <f t="shared" si="73"/>
        <v>1292424.9744137195</v>
      </c>
      <c r="V364" s="150"/>
      <c r="W364" s="2">
        <f t="shared" si="128"/>
        <v>359</v>
      </c>
      <c r="X364" s="118"/>
      <c r="Y364" s="5">
        <f t="shared" si="107"/>
        <v>6962.6956136515437</v>
      </c>
      <c r="Z364" s="5">
        <f t="shared" si="108"/>
        <v>3516.1998380299769</v>
      </c>
      <c r="AA364" s="5">
        <f t="shared" si="74"/>
        <v>3469.7818672723001</v>
      </c>
      <c r="AB364" s="35">
        <f t="shared" si="75"/>
        <v>5.980066445189772</v>
      </c>
      <c r="AC364" s="5">
        <f t="shared" si="76"/>
        <v>46.417970757676962</v>
      </c>
      <c r="AD364" s="35">
        <f t="shared" si="77"/>
        <v>0.08</v>
      </c>
      <c r="AE364" s="5">
        <f t="shared" si="109"/>
        <v>475707.08625362115</v>
      </c>
      <c r="AF364" s="5">
        <f t="shared" si="110"/>
        <v>786608.65559914091</v>
      </c>
      <c r="AG364" s="5">
        <f t="shared" si="78"/>
        <v>3492.9137463792435</v>
      </c>
      <c r="AH364" s="5">
        <f t="shared" si="79"/>
        <v>1262315.7418527622</v>
      </c>
      <c r="AI364" s="150"/>
      <c r="AJ364" s="2">
        <f t="shared" si="129"/>
        <v>359</v>
      </c>
      <c r="AK364" s="118"/>
      <c r="AL364" s="5">
        <f t="shared" si="111"/>
        <v>6800.1478487229715</v>
      </c>
      <c r="AM364" s="5">
        <f t="shared" si="112"/>
        <v>3433.0474807189421</v>
      </c>
      <c r="AN364" s="5">
        <f t="shared" si="80"/>
        <v>3389.1298591959394</v>
      </c>
      <c r="AO364" s="35">
        <f t="shared" si="81"/>
        <v>5.9806873637297144</v>
      </c>
      <c r="AP364" s="5">
        <f t="shared" si="82"/>
        <v>43.917621523002524</v>
      </c>
      <c r="AQ364" s="35">
        <f t="shared" si="83"/>
        <v>7.7499999999999999E-2</v>
      </c>
      <c r="AR364" s="5">
        <f t="shared" si="113"/>
        <v>475788.98201047268</v>
      </c>
      <c r="AS364" s="5">
        <f t="shared" si="114"/>
        <v>756675.06356762722</v>
      </c>
      <c r="AT364" s="5">
        <f t="shared" si="84"/>
        <v>3411.0179895270321</v>
      </c>
      <c r="AU364" s="5">
        <f t="shared" si="85"/>
        <v>1232464.0455780998</v>
      </c>
      <c r="AV364" s="150"/>
      <c r="AW364" s="2">
        <f t="shared" si="130"/>
        <v>359</v>
      </c>
      <c r="AX364" s="118"/>
      <c r="AY364" s="5">
        <f t="shared" si="115"/>
        <v>6638.9669035720353</v>
      </c>
      <c r="AZ364" s="5">
        <f t="shared" si="116"/>
        <v>3350.6359249849102</v>
      </c>
      <c r="BA364" s="5">
        <f t="shared" si="86"/>
        <v>3309.1423818375852</v>
      </c>
      <c r="BB364" s="35">
        <f t="shared" si="87"/>
        <v>5.9813084112056014</v>
      </c>
      <c r="BC364" s="5">
        <f t="shared" si="88"/>
        <v>41.493543147325219</v>
      </c>
      <c r="BD364" s="35">
        <f t="shared" si="89"/>
        <v>7.4999999999999997E-2</v>
      </c>
      <c r="BE364" s="5">
        <f t="shared" si="117"/>
        <v>475870.17547826562</v>
      </c>
      <c r="BF364" s="5">
        <f t="shared" si="118"/>
        <v>727008.1215913177</v>
      </c>
      <c r="BG364" s="5">
        <f t="shared" si="90"/>
        <v>3329.8245217344502</v>
      </c>
      <c r="BH364" s="5">
        <f t="shared" si="91"/>
        <v>1202878.2970695833</v>
      </c>
      <c r="BI364" s="150"/>
      <c r="BJ364" s="2">
        <f t="shared" si="131"/>
        <v>359</v>
      </c>
      <c r="BK364" s="118"/>
      <c r="BL364" s="5">
        <f t="shared" si="119"/>
        <v>6479.2007636902435</v>
      </c>
      <c r="BM364" s="5">
        <f t="shared" si="120"/>
        <v>3268.9887340292703</v>
      </c>
      <c r="BN364" s="5">
        <f t="shared" si="92"/>
        <v>3229.8435627486419</v>
      </c>
      <c r="BO364" s="35">
        <f t="shared" si="93"/>
        <v>5.9819295877025622</v>
      </c>
      <c r="BP364" s="5">
        <f t="shared" si="94"/>
        <v>39.145171280628553</v>
      </c>
      <c r="BQ364" s="35">
        <f t="shared" si="95"/>
        <v>7.2499999999999995E-2</v>
      </c>
      <c r="BR364" s="5">
        <f t="shared" si="121"/>
        <v>475950.64279905806</v>
      </c>
      <c r="BS364" s="5">
        <f t="shared" si="122"/>
        <v>697616.31271744939</v>
      </c>
      <c r="BT364" s="5">
        <f t="shared" si="96"/>
        <v>3249.3572009416016</v>
      </c>
      <c r="BU364" s="5">
        <f t="shared" si="97"/>
        <v>1173566.9555165074</v>
      </c>
      <c r="BV364" s="150"/>
      <c r="BW364" s="2">
        <f t="shared" si="132"/>
        <v>359</v>
      </c>
      <c r="BX364" s="118"/>
      <c r="BY364" s="5">
        <f t="shared" si="123"/>
        <v>6320.8976442632202</v>
      </c>
      <c r="BZ364" s="5">
        <f t="shared" si="124"/>
        <v>3188.1295568986429</v>
      </c>
      <c r="CA364" s="5">
        <f t="shared" si="98"/>
        <v>3151.2576539737743</v>
      </c>
      <c r="CB364" s="35">
        <f t="shared" si="99"/>
        <v>5.9825508932273044</v>
      </c>
      <c r="CC364" s="5">
        <f t="shared" si="100"/>
        <v>36.871902924868785</v>
      </c>
      <c r="CD364" s="35">
        <f t="shared" si="101"/>
        <v>7.0000000000000007E-2</v>
      </c>
      <c r="CE364" s="5">
        <f t="shared" si="125"/>
        <v>476030.36000971001</v>
      </c>
      <c r="CF364" s="5">
        <f t="shared" si="126"/>
        <v>668508.1509169027</v>
      </c>
      <c r="CG364" s="5">
        <f t="shared" si="102"/>
        <v>3169.6399902894459</v>
      </c>
      <c r="CH364" s="5">
        <f t="shared" si="103"/>
        <v>1144538.5109266127</v>
      </c>
    </row>
    <row r="365" spans="9:86" ht="14.25" customHeight="1">
      <c r="I365" s="150"/>
      <c r="J365" s="2">
        <f t="shared" si="127"/>
        <v>360</v>
      </c>
      <c r="K365" s="118"/>
      <c r="L365" s="5">
        <f t="shared" si="104"/>
        <v>3575.4880860101021</v>
      </c>
      <c r="M365" s="5">
        <f t="shared" si="67"/>
        <v>3600.0695666120341</v>
      </c>
      <c r="N365" s="5">
        <f t="shared" si="68"/>
        <v>3575.4880860207145</v>
      </c>
      <c r="O365" s="35">
        <f t="shared" si="69"/>
        <v>12.000000000035616</v>
      </c>
      <c r="P365" s="5">
        <f t="shared" si="70"/>
        <v>24.581480591319451</v>
      </c>
      <c r="Q365" s="35">
        <f t="shared" si="71"/>
        <v>8.2500000000000004E-2</v>
      </c>
      <c r="R365" s="5">
        <f t="shared" si="105"/>
        <v>479200.00000001077</v>
      </c>
      <c r="S365" s="166">
        <f t="shared" si="106"/>
        <v>816825.0439803208</v>
      </c>
      <c r="T365" s="5">
        <f t="shared" si="72"/>
        <v>-1.0612438927637413E-8</v>
      </c>
      <c r="U365" s="166">
        <f t="shared" si="73"/>
        <v>1296025.0439803316</v>
      </c>
      <c r="V365" s="150"/>
      <c r="W365" s="2">
        <f t="shared" si="128"/>
        <v>360</v>
      </c>
      <c r="X365" s="118"/>
      <c r="Y365" s="5">
        <f t="shared" si="107"/>
        <v>3492.9137463792435</v>
      </c>
      <c r="Z365" s="5">
        <f t="shared" si="108"/>
        <v>3516.1998380299769</v>
      </c>
      <c r="AA365" s="5">
        <f t="shared" si="74"/>
        <v>3492.9137463874486</v>
      </c>
      <c r="AB365" s="35">
        <f t="shared" si="75"/>
        <v>12.000000000028187</v>
      </c>
      <c r="AC365" s="5">
        <f t="shared" si="76"/>
        <v>23.286091642528291</v>
      </c>
      <c r="AD365" s="35">
        <f t="shared" si="77"/>
        <v>0.08</v>
      </c>
      <c r="AE365" s="5">
        <f t="shared" si="109"/>
        <v>479200.00000000861</v>
      </c>
      <c r="AF365" s="166">
        <f t="shared" si="110"/>
        <v>786631.94169078348</v>
      </c>
      <c r="AG365" s="5">
        <f t="shared" si="78"/>
        <v>-8.2050064520444721E-9</v>
      </c>
      <c r="AH365" s="166">
        <f t="shared" si="79"/>
        <v>1265831.9416907921</v>
      </c>
      <c r="AI365" s="150"/>
      <c r="AJ365" s="2">
        <f t="shared" si="129"/>
        <v>360</v>
      </c>
      <c r="AK365" s="118"/>
      <c r="AL365" s="5">
        <f t="shared" si="111"/>
        <v>3411.0179895270321</v>
      </c>
      <c r="AM365" s="5">
        <f t="shared" si="112"/>
        <v>3433.0474807189421</v>
      </c>
      <c r="AN365" s="5">
        <f t="shared" si="80"/>
        <v>3411.01798953658</v>
      </c>
      <c r="AO365" s="35">
        <f t="shared" si="81"/>
        <v>12.000000000033589</v>
      </c>
      <c r="AP365" s="5">
        <f t="shared" si="82"/>
        <v>22.029491182362083</v>
      </c>
      <c r="AQ365" s="35">
        <f t="shared" si="83"/>
        <v>7.7499999999999999E-2</v>
      </c>
      <c r="AR365" s="5">
        <f t="shared" si="113"/>
        <v>479200.00000000926</v>
      </c>
      <c r="AS365" s="166">
        <f t="shared" si="114"/>
        <v>756697.09305880964</v>
      </c>
      <c r="AT365" s="5">
        <f t="shared" si="84"/>
        <v>-9.5478753792122006E-9</v>
      </c>
      <c r="AU365" s="166">
        <f t="shared" si="85"/>
        <v>1235897.093058819</v>
      </c>
      <c r="AV365" s="150"/>
      <c r="AW365" s="2">
        <f t="shared" si="130"/>
        <v>360</v>
      </c>
      <c r="AX365" s="118"/>
      <c r="AY365" s="5">
        <f t="shared" si="115"/>
        <v>3329.8245217344502</v>
      </c>
      <c r="AZ365" s="5">
        <f t="shared" si="116"/>
        <v>3350.6359249849102</v>
      </c>
      <c r="BA365" s="5">
        <f t="shared" si="86"/>
        <v>3329.8245217240697</v>
      </c>
      <c r="BB365" s="35">
        <f t="shared" si="87"/>
        <v>11.999999999962592</v>
      </c>
      <c r="BC365" s="5">
        <f t="shared" si="88"/>
        <v>20.811403260840311</v>
      </c>
      <c r="BD365" s="35">
        <f t="shared" si="89"/>
        <v>7.4999999999999997E-2</v>
      </c>
      <c r="BE365" s="5">
        <f t="shared" si="117"/>
        <v>479199.9999999897</v>
      </c>
      <c r="BF365" s="166">
        <f t="shared" si="118"/>
        <v>727028.9329945785</v>
      </c>
      <c r="BG365" s="5">
        <f t="shared" si="90"/>
        <v>1.0380517778685316E-8</v>
      </c>
      <c r="BH365" s="166">
        <f t="shared" si="91"/>
        <v>1206228.9329945683</v>
      </c>
      <c r="BI365" s="150"/>
      <c r="BJ365" s="2">
        <f t="shared" si="131"/>
        <v>360</v>
      </c>
      <c r="BK365" s="118"/>
      <c r="BL365" s="5">
        <f t="shared" si="119"/>
        <v>3249.3572009416016</v>
      </c>
      <c r="BM365" s="5">
        <f t="shared" si="120"/>
        <v>3268.9887340292703</v>
      </c>
      <c r="BN365" s="5">
        <f t="shared" si="92"/>
        <v>3249.3572009402483</v>
      </c>
      <c r="BO365" s="35">
        <f t="shared" si="93"/>
        <v>11.999999999995003</v>
      </c>
      <c r="BP365" s="5">
        <f t="shared" si="94"/>
        <v>19.631533089022177</v>
      </c>
      <c r="BQ365" s="35">
        <f t="shared" si="95"/>
        <v>7.2499999999999995E-2</v>
      </c>
      <c r="BR365" s="5">
        <f t="shared" si="121"/>
        <v>479199.99999999831</v>
      </c>
      <c r="BS365" s="166">
        <f t="shared" si="122"/>
        <v>697635.94425053836</v>
      </c>
      <c r="BT365" s="5">
        <f t="shared" si="96"/>
        <v>1.3533281162381172E-9</v>
      </c>
      <c r="BU365" s="166">
        <f t="shared" si="97"/>
        <v>1176835.9442505366</v>
      </c>
      <c r="BV365" s="150"/>
      <c r="BW365" s="2">
        <f t="shared" si="132"/>
        <v>360</v>
      </c>
      <c r="BX365" s="118"/>
      <c r="BY365" s="5">
        <f t="shared" si="123"/>
        <v>3169.6399902894459</v>
      </c>
      <c r="BZ365" s="5">
        <f t="shared" si="124"/>
        <v>3188.1295568986429</v>
      </c>
      <c r="CA365" s="5">
        <f t="shared" si="98"/>
        <v>3169.639990288621</v>
      </c>
      <c r="CB365" s="35">
        <f t="shared" si="99"/>
        <v>11.999999999996877</v>
      </c>
      <c r="CC365" s="5">
        <f t="shared" si="100"/>
        <v>18.489566610021768</v>
      </c>
      <c r="CD365" s="35">
        <f t="shared" si="101"/>
        <v>7.0000000000000007E-2</v>
      </c>
      <c r="CE365" s="5">
        <f t="shared" si="125"/>
        <v>479199.99999999866</v>
      </c>
      <c r="CF365" s="166">
        <f t="shared" si="126"/>
        <v>668526.64048351278</v>
      </c>
      <c r="CG365" s="5">
        <f t="shared" si="102"/>
        <v>8.2491169450804591E-10</v>
      </c>
      <c r="CH365" s="166">
        <f t="shared" si="103"/>
        <v>1147726.6404835114</v>
      </c>
    </row>
  </sheetData>
  <pageMargins left="0.7" right="0.7" top="0.75" bottom="0.75"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Calculators</vt:lpstr>
      <vt:lpstr>STR Calculator</vt:lpstr>
      <vt:lpstr>Interest Rate Comparison</vt:lpstr>
      <vt:lpstr>STR 10 Year</vt:lpstr>
      <vt:lpstr>STR 7yr IRR Financing</vt:lpstr>
      <vt:lpstr>Amoritization Scenario 10% DP</vt:lpstr>
      <vt:lpstr>Amoritization Scenario 15% DP</vt:lpstr>
      <vt:lpstr>Amoritization Scenario 20% DP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Smith</dc:creator>
  <cp:lastModifiedBy>Matt Smith</cp:lastModifiedBy>
  <dcterms:created xsi:type="dcterms:W3CDTF">2024-05-27T22:55:21Z</dcterms:created>
  <dcterms:modified xsi:type="dcterms:W3CDTF">2024-12-09T04:44:38Z</dcterms:modified>
</cp:coreProperties>
</file>